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f37060443a84a4/College/MC-205 Project/"/>
    </mc:Choice>
  </mc:AlternateContent>
  <xr:revisionPtr revIDLastSave="0" documentId="8_{B01350D9-B7FC-49E3-9609-95B1E88D9918}" xr6:coauthVersionLast="45" xr6:coauthVersionMax="45" xr10:uidLastSave="{00000000-0000-0000-0000-000000000000}"/>
  <bookViews>
    <workbookView xWindow="-110" yWindow="-110" windowWidth="19420" windowHeight="11020" xr2:uid="{A70997EB-9F7C-4450-8D3F-21EBFAAAFD9B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Y3" i="1"/>
  <c r="Z3" i="1"/>
  <c r="AA3" i="1"/>
  <c r="AB3" i="1"/>
  <c r="AC3" i="1"/>
  <c r="T3" i="1"/>
  <c r="V2" i="1" l="1"/>
  <c r="D201" i="1" l="1"/>
  <c r="D200" i="1"/>
  <c r="D202" i="1" s="1"/>
  <c r="T2" i="1"/>
  <c r="C187" i="1"/>
  <c r="C188" i="1"/>
  <c r="U36" i="1" l="1"/>
  <c r="V36" i="1"/>
  <c r="W36" i="1"/>
  <c r="X36" i="1"/>
  <c r="Y36" i="1"/>
  <c r="Z36" i="1"/>
  <c r="AA36" i="1"/>
  <c r="AB36" i="1"/>
  <c r="AC36" i="1"/>
  <c r="AD36" i="1"/>
  <c r="U35" i="1"/>
  <c r="V35" i="1"/>
  <c r="W35" i="1"/>
  <c r="X35" i="1"/>
  <c r="Y35" i="1"/>
  <c r="Z35" i="1"/>
  <c r="AA35" i="1"/>
  <c r="AB35" i="1"/>
  <c r="AC35" i="1"/>
  <c r="AD35" i="1"/>
  <c r="T36" i="1"/>
  <c r="C197" i="1" s="1"/>
  <c r="T35" i="1"/>
  <c r="C196" i="1" s="1"/>
  <c r="C194" i="1"/>
  <c r="C193" i="1"/>
  <c r="C191" i="1"/>
  <c r="C190" i="1"/>
  <c r="D120" i="1" l="1"/>
  <c r="D119" i="1"/>
  <c r="D121" i="1" s="1"/>
  <c r="D116" i="1"/>
  <c r="D115" i="1"/>
  <c r="D117" i="1" s="1"/>
  <c r="D101" i="1"/>
  <c r="D100" i="1"/>
  <c r="D102" i="1" s="1"/>
  <c r="D97" i="1"/>
  <c r="D96" i="1"/>
  <c r="D98" i="1" s="1"/>
  <c r="D84" i="1"/>
  <c r="D83" i="1"/>
  <c r="D85" i="1" s="1"/>
  <c r="D86" i="1" s="1"/>
  <c r="D80" i="1"/>
  <c r="D79" i="1"/>
  <c r="D81" i="1" s="1"/>
  <c r="D66" i="1"/>
  <c r="D62" i="1"/>
  <c r="D61" i="1"/>
  <c r="D63" i="1" s="1"/>
  <c r="D65" i="1"/>
  <c r="D67" i="1" s="1"/>
  <c r="D154" i="1"/>
  <c r="D153" i="1"/>
  <c r="AC2" i="1"/>
  <c r="C154" i="1"/>
  <c r="U2" i="1"/>
  <c r="W2" i="1"/>
  <c r="X2" i="1"/>
  <c r="Y2" i="1"/>
  <c r="Z2" i="1"/>
  <c r="AA2" i="1"/>
  <c r="AB2" i="1"/>
  <c r="D68" i="1" l="1"/>
  <c r="D103" i="1"/>
  <c r="D122" i="1"/>
  <c r="C153" i="1"/>
</calcChain>
</file>

<file path=xl/sharedStrings.xml><?xml version="1.0" encoding="utf-8"?>
<sst xmlns="http://schemas.openxmlformats.org/spreadsheetml/2006/main" count="189" uniqueCount="66">
  <si>
    <t>Country</t>
  </si>
  <si>
    <t>Subject Descriptor</t>
  </si>
  <si>
    <t>Units</t>
  </si>
  <si>
    <t>Scale</t>
  </si>
  <si>
    <t>China</t>
  </si>
  <si>
    <t>Gross domestic product, constant prices</t>
  </si>
  <si>
    <t>Percent change</t>
  </si>
  <si>
    <t>GDP GROWTH</t>
  </si>
  <si>
    <t>India</t>
  </si>
  <si>
    <t>Gross domestic product, current prices</t>
  </si>
  <si>
    <t>U.S. dollars</t>
  </si>
  <si>
    <t>Billions</t>
  </si>
  <si>
    <t>GDP NOMINAL</t>
  </si>
  <si>
    <t>Purchasing power parity; international dollars</t>
  </si>
  <si>
    <t>GDP PPP</t>
  </si>
  <si>
    <t>Gross domestic product per capita, constant prices</t>
  </si>
  <si>
    <t>Purchasing power parity; 2017 international dollar</t>
  </si>
  <si>
    <t>Gross domestic product per capita, current prices</t>
  </si>
  <si>
    <t>GDP NOMINAL PC</t>
  </si>
  <si>
    <t xml:space="preserve">GDP PPP PC </t>
  </si>
  <si>
    <t>Gross domestic product based on purchasing-power-parity (PPP) share of world total</t>
  </si>
  <si>
    <t>Percent</t>
  </si>
  <si>
    <t>GDP PPP %</t>
  </si>
  <si>
    <t>Implied PPP conversion rate</t>
  </si>
  <si>
    <t>National currency per current international dollar</t>
  </si>
  <si>
    <t>Total investment</t>
  </si>
  <si>
    <t>Percent of GDP</t>
  </si>
  <si>
    <t>Gross national savings</t>
  </si>
  <si>
    <t>Inflation, average consumer prices</t>
  </si>
  <si>
    <t>Index</t>
  </si>
  <si>
    <t>Volume of imports of goods and services</t>
  </si>
  <si>
    <t>Volume of exports of goods and services</t>
  </si>
  <si>
    <t>Unemployment rate</t>
  </si>
  <si>
    <t>Percent of total labor force</t>
  </si>
  <si>
    <t>Population</t>
  </si>
  <si>
    <t>Persons</t>
  </si>
  <si>
    <t>Millions</t>
  </si>
  <si>
    <t>Current account balance</t>
  </si>
  <si>
    <t>2010-19 VS 2020 (Effects of 2020 Covid-19 Financial Crisis)</t>
  </si>
  <si>
    <t>SD X</t>
  </si>
  <si>
    <t>SD Y</t>
  </si>
  <si>
    <t>KPCC</t>
  </si>
  <si>
    <t>China 2020 GDP Nominal(x)</t>
  </si>
  <si>
    <t>India 2020 GDP Nominal(y)</t>
  </si>
  <si>
    <t>Y=0.1482x+631.27</t>
  </si>
  <si>
    <t>% ERROR</t>
  </si>
  <si>
    <t>China 2020 GDP Nominal Per Capita(x)</t>
  </si>
  <si>
    <t>India 2020 GDP Nominal Per Capita(y)</t>
  </si>
  <si>
    <t>Y=0.1328x+658.78</t>
  </si>
  <si>
    <t>China 2020 GDP PPP(x)</t>
  </si>
  <si>
    <t>India 2020 GDP PPP(y)</t>
  </si>
  <si>
    <t>Y=0.4144x+105.97</t>
  </si>
  <si>
    <t>China 2020 GDP PPP Per Capita(x)</t>
  </si>
  <si>
    <t>India 2020 GDP PPP Per Capita(y)</t>
  </si>
  <si>
    <t>Y=0.3903x+494.87</t>
  </si>
  <si>
    <t>2010-19</t>
  </si>
  <si>
    <t xml:space="preserve">2020 Estimates   </t>
  </si>
  <si>
    <t>Average Annual Growth</t>
  </si>
  <si>
    <t>Other Advantages of the Chinese Economy</t>
  </si>
  <si>
    <t>2010-20</t>
  </si>
  <si>
    <t>Average Total Investment</t>
  </si>
  <si>
    <t>Average Gross National Savings</t>
  </si>
  <si>
    <t xml:space="preserve">China </t>
  </si>
  <si>
    <t>Average Current Account Balance</t>
  </si>
  <si>
    <t>Average Percentage Change in Inflation</t>
  </si>
  <si>
    <t>KPCC value too low to perform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</si>
</sst>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Georgia Pro"/>
      <family val="2"/>
    </font>
    <font>
      <b/>
      <u/>
      <sz val="10"/>
      <color theme="1"/>
      <name val="Georgia Pr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GDP NOMINAL</a:t>
            </a:r>
            <a:endParaRPr lang="en-IN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Sheet1!$E$5:$N$5</c:f>
              <c:numCache>
                <c:formatCode>#,##0.00</c:formatCode>
                <c:ptCount val="10"/>
                <c:pt idx="0">
                  <c:v>6033.81</c:v>
                </c:pt>
                <c:pt idx="1">
                  <c:v>7492.26</c:v>
                </c:pt>
                <c:pt idx="2">
                  <c:v>8539.4699999999993</c:v>
                </c:pt>
                <c:pt idx="3">
                  <c:v>9625.0400000000009</c:v>
                </c:pt>
                <c:pt idx="4">
                  <c:v>10524.21</c:v>
                </c:pt>
                <c:pt idx="5">
                  <c:v>11113.53</c:v>
                </c:pt>
                <c:pt idx="6">
                  <c:v>11227.08</c:v>
                </c:pt>
                <c:pt idx="7">
                  <c:v>12265.32</c:v>
                </c:pt>
                <c:pt idx="8">
                  <c:v>13841.9</c:v>
                </c:pt>
                <c:pt idx="9">
                  <c:v>14401.73</c:v>
                </c:pt>
              </c:numCache>
            </c:numRef>
          </c:xVal>
          <c:yVal>
            <c:numRef>
              <c:f>Sheet1!$E$6:$N$6</c:f>
              <c:numCache>
                <c:formatCode>#,##0.00</c:formatCode>
                <c:ptCount val="10"/>
                <c:pt idx="0">
                  <c:v>1708.46</c:v>
                </c:pt>
                <c:pt idx="1">
                  <c:v>1823.05</c:v>
                </c:pt>
                <c:pt idx="2">
                  <c:v>1827.64</c:v>
                </c:pt>
                <c:pt idx="3">
                  <c:v>1856.72</c:v>
                </c:pt>
                <c:pt idx="4">
                  <c:v>2039.13</c:v>
                </c:pt>
                <c:pt idx="5">
                  <c:v>2103.59</c:v>
                </c:pt>
                <c:pt idx="6">
                  <c:v>2294.12</c:v>
                </c:pt>
                <c:pt idx="7">
                  <c:v>2652.76</c:v>
                </c:pt>
                <c:pt idx="8">
                  <c:v>2713.17</c:v>
                </c:pt>
                <c:pt idx="9">
                  <c:v>2868.93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1B1-BAB7-CD072661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5968"/>
        <c:axId val="2035510032"/>
      </c:scatterChart>
      <c:valAx>
        <c:axId val="4095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CHINA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10032"/>
        <c:crosses val="autoZero"/>
        <c:crossBetween val="midCat"/>
      </c:valAx>
      <c:valAx>
        <c:axId val="2035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INDIA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GDP NOMINAL PER CAPITA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Sheet1!$E$14:$O$14</c:f>
              <c:numCache>
                <c:formatCode>#,##0.00</c:formatCode>
                <c:ptCount val="11"/>
                <c:pt idx="0">
                  <c:v>4499.79</c:v>
                </c:pt>
                <c:pt idx="1">
                  <c:v>5560.74</c:v>
                </c:pt>
                <c:pt idx="2">
                  <c:v>6306.66</c:v>
                </c:pt>
                <c:pt idx="3">
                  <c:v>7073.49</c:v>
                </c:pt>
                <c:pt idx="4">
                  <c:v>7694.15</c:v>
                </c:pt>
                <c:pt idx="5">
                  <c:v>8084.8</c:v>
                </c:pt>
                <c:pt idx="6">
                  <c:v>8119.62</c:v>
                </c:pt>
                <c:pt idx="7">
                  <c:v>8823.4599999999991</c:v>
                </c:pt>
                <c:pt idx="8">
                  <c:v>9919.81</c:v>
                </c:pt>
                <c:pt idx="9">
                  <c:v>10286.58</c:v>
                </c:pt>
                <c:pt idx="10">
                  <c:v>10582.1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C-4B7F-A1EF-D8947823C834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Sheet1!$E$15:$O$15</c:f>
              <c:numCache>
                <c:formatCode>#,##0.00</c:formatCode>
                <c:ptCount val="11"/>
                <c:pt idx="0">
                  <c:v>1384.17</c:v>
                </c:pt>
                <c:pt idx="1">
                  <c:v>1458.11</c:v>
                </c:pt>
                <c:pt idx="2">
                  <c:v>1443.88</c:v>
                </c:pt>
                <c:pt idx="3">
                  <c:v>1449.61</c:v>
                </c:pt>
                <c:pt idx="4">
                  <c:v>1573.88</c:v>
                </c:pt>
                <c:pt idx="5">
                  <c:v>1605.61</c:v>
                </c:pt>
                <c:pt idx="6">
                  <c:v>1732.05</c:v>
                </c:pt>
                <c:pt idx="7">
                  <c:v>1981.65</c:v>
                </c:pt>
                <c:pt idx="8">
                  <c:v>2005.86</c:v>
                </c:pt>
                <c:pt idx="9">
                  <c:v>2097.7800000000002</c:v>
                </c:pt>
                <c:pt idx="10">
                  <c:v>1876.53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C-4B7F-A1EF-D8947823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25903"/>
        <c:axId val="117098207"/>
      </c:lineChart>
      <c:catAx>
        <c:axId val="198482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207"/>
        <c:crosses val="autoZero"/>
        <c:auto val="1"/>
        <c:lblAlgn val="ctr"/>
        <c:lblOffset val="100"/>
        <c:noMultiLvlLbl val="0"/>
      </c:catAx>
      <c:valAx>
        <c:axId val="117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IN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2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PPP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Sheet1!$E$8:$O$8</c:f>
              <c:numCache>
                <c:formatCode>#,##0.00</c:formatCode>
                <c:ptCount val="11"/>
                <c:pt idx="0">
                  <c:v>12287.32</c:v>
                </c:pt>
                <c:pt idx="1">
                  <c:v>13735.67</c:v>
                </c:pt>
                <c:pt idx="2">
                  <c:v>15137.46</c:v>
                </c:pt>
                <c:pt idx="3">
                  <c:v>16277.36</c:v>
                </c:pt>
                <c:pt idx="4">
                  <c:v>17200.689999999999</c:v>
                </c:pt>
                <c:pt idx="5">
                  <c:v>17880.34</c:v>
                </c:pt>
                <c:pt idx="6">
                  <c:v>18701.7</c:v>
                </c:pt>
                <c:pt idx="7">
                  <c:v>19814.060000000001</c:v>
                </c:pt>
                <c:pt idx="8">
                  <c:v>21659.3</c:v>
                </c:pt>
                <c:pt idx="9">
                  <c:v>23393</c:v>
                </c:pt>
                <c:pt idx="10">
                  <c:v>24162.44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C-4D14-8B4B-5F8356E75A61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Sheet1!$E$9:$O$9</c:f>
              <c:numCache>
                <c:formatCode>#,##0.00</c:formatCode>
                <c:ptCount val="11"/>
                <c:pt idx="0">
                  <c:v>5160.83</c:v>
                </c:pt>
                <c:pt idx="1">
                  <c:v>5618.38</c:v>
                </c:pt>
                <c:pt idx="2">
                  <c:v>6153.15</c:v>
                </c:pt>
                <c:pt idx="3">
                  <c:v>6477.52</c:v>
                </c:pt>
                <c:pt idx="4">
                  <c:v>6781.02</c:v>
                </c:pt>
                <c:pt idx="5">
                  <c:v>7159.8</c:v>
                </c:pt>
                <c:pt idx="6">
                  <c:v>7735</c:v>
                </c:pt>
                <c:pt idx="7">
                  <c:v>8280.93</c:v>
                </c:pt>
                <c:pt idx="8">
                  <c:v>8998.69</c:v>
                </c:pt>
                <c:pt idx="9">
                  <c:v>9542.26</c:v>
                </c:pt>
                <c:pt idx="10">
                  <c:v>8681.2999999999993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C-4D14-8B4B-5F8356E75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38671"/>
        <c:axId val="2048840031"/>
      </c:lineChart>
      <c:catAx>
        <c:axId val="1697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0031"/>
        <c:crosses val="autoZero"/>
        <c:auto val="1"/>
        <c:lblAlgn val="ctr"/>
        <c:lblOffset val="100"/>
        <c:noMultiLvlLbl val="0"/>
      </c:catAx>
      <c:valAx>
        <c:axId val="20488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IN BILLIONS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GDP PPP PER CAPITA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Sheet1!$E$17:$O$17</c:f>
              <c:numCache>
                <c:formatCode>#,##0.00</c:formatCode>
                <c:ptCount val="11"/>
                <c:pt idx="0">
                  <c:v>9163.42</c:v>
                </c:pt>
                <c:pt idx="1">
                  <c:v>10194.58</c:v>
                </c:pt>
                <c:pt idx="2">
                  <c:v>11179.47</c:v>
                </c:pt>
                <c:pt idx="3">
                  <c:v>11962.31</c:v>
                </c:pt>
                <c:pt idx="4">
                  <c:v>12575.26</c:v>
                </c:pt>
                <c:pt idx="5">
                  <c:v>13007.48</c:v>
                </c:pt>
                <c:pt idx="6">
                  <c:v>13525.4</c:v>
                </c:pt>
                <c:pt idx="7">
                  <c:v>14253.9</c:v>
                </c:pt>
                <c:pt idx="8">
                  <c:v>15522.15</c:v>
                </c:pt>
                <c:pt idx="9">
                  <c:v>16708.689999999999</c:v>
                </c:pt>
                <c:pt idx="10">
                  <c:v>17205.650000000001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9-4F52-8EA4-509B17B69396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Sheet1!$E$18:$O$18</c:f>
              <c:numCache>
                <c:formatCode>#,##0.00</c:formatCode>
                <c:ptCount val="11"/>
                <c:pt idx="0">
                  <c:v>4181.24</c:v>
                </c:pt>
                <c:pt idx="1">
                  <c:v>4493.67</c:v>
                </c:pt>
                <c:pt idx="2">
                  <c:v>4861.1499999999996</c:v>
                </c:pt>
                <c:pt idx="3">
                  <c:v>5057.22</c:v>
                </c:pt>
                <c:pt idx="4">
                  <c:v>5233.87</c:v>
                </c:pt>
                <c:pt idx="5">
                  <c:v>5464.86</c:v>
                </c:pt>
                <c:pt idx="6">
                  <c:v>5839.9</c:v>
                </c:pt>
                <c:pt idx="7">
                  <c:v>6185.99</c:v>
                </c:pt>
                <c:pt idx="8">
                  <c:v>6652.8</c:v>
                </c:pt>
                <c:pt idx="9">
                  <c:v>6977.36</c:v>
                </c:pt>
                <c:pt idx="10">
                  <c:v>6283.57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9-4F52-8EA4-509B17B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25903"/>
        <c:axId val="117098207"/>
      </c:lineChart>
      <c:catAx>
        <c:axId val="198482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8207"/>
        <c:crosses val="autoZero"/>
        <c:auto val="1"/>
        <c:lblAlgn val="ctr"/>
        <c:lblOffset val="100"/>
        <c:noMultiLvlLbl val="0"/>
      </c:catAx>
      <c:valAx>
        <c:axId val="1170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</a:t>
                </a:r>
                <a:r>
                  <a:rPr lang="en-IN" baseline="0"/>
                  <a:t> CAPITA IN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25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Sheet1!$E$1:$V$1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Sheet1!$E$47:$O$47</c:f>
              <c:numCache>
                <c:formatCode>#,##0.00</c:formatCode>
                <c:ptCount val="11"/>
                <c:pt idx="0">
                  <c:v>1340.91</c:v>
                </c:pt>
                <c:pt idx="1">
                  <c:v>1347.35</c:v>
                </c:pt>
                <c:pt idx="2">
                  <c:v>1354.04</c:v>
                </c:pt>
                <c:pt idx="3">
                  <c:v>1360.72</c:v>
                </c:pt>
                <c:pt idx="4">
                  <c:v>1367.82</c:v>
                </c:pt>
                <c:pt idx="5">
                  <c:v>1374.62</c:v>
                </c:pt>
                <c:pt idx="6">
                  <c:v>1382.71</c:v>
                </c:pt>
                <c:pt idx="7">
                  <c:v>1390.08</c:v>
                </c:pt>
                <c:pt idx="8">
                  <c:v>1395.38</c:v>
                </c:pt>
                <c:pt idx="9">
                  <c:v>1400.05</c:v>
                </c:pt>
                <c:pt idx="10">
                  <c:v>1404.33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BF9-8E69-3BEB65D2F893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Sheet1!$E$1:$V$1</c:f>
              <c:numCache>
                <c:formatCode>General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Sheet1!$E$48:$O$48</c:f>
              <c:numCache>
                <c:formatCode>#,##0.00</c:formatCode>
                <c:ptCount val="11"/>
                <c:pt idx="0">
                  <c:v>1234.28</c:v>
                </c:pt>
                <c:pt idx="1">
                  <c:v>1250.29</c:v>
                </c:pt>
                <c:pt idx="2">
                  <c:v>1265.78</c:v>
                </c:pt>
                <c:pt idx="3">
                  <c:v>1280.8499999999999</c:v>
                </c:pt>
                <c:pt idx="4">
                  <c:v>1295.5999999999999</c:v>
                </c:pt>
                <c:pt idx="5">
                  <c:v>1310.1500000000001</c:v>
                </c:pt>
                <c:pt idx="6">
                  <c:v>1324.51</c:v>
                </c:pt>
                <c:pt idx="7">
                  <c:v>1338.66</c:v>
                </c:pt>
                <c:pt idx="8">
                  <c:v>1352.62</c:v>
                </c:pt>
                <c:pt idx="9">
                  <c:v>1367.6</c:v>
                </c:pt>
                <c:pt idx="10">
                  <c:v>1381.59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9-4BF9-8E69-3BEB65D2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62495"/>
        <c:axId val="2057402015"/>
      </c:lineChart>
      <c:catAx>
        <c:axId val="3005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02015"/>
        <c:crosses val="autoZero"/>
        <c:auto val="1"/>
        <c:lblAlgn val="ctr"/>
        <c:lblOffset val="100"/>
        <c:noMultiLvlLbl val="0"/>
      </c:catAx>
      <c:valAx>
        <c:axId val="20574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 (in</a:t>
                </a:r>
                <a:r>
                  <a:rPr lang="en-IN" baseline="0"/>
                  <a:t> 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Sheet1!$E$32:$O$32</c:f>
              <c:numCache>
                <c:formatCode>General</c:formatCode>
                <c:ptCount val="11"/>
                <c:pt idx="0">
                  <c:v>87.057000000000002</c:v>
                </c:pt>
                <c:pt idx="1">
                  <c:v>91.757999999999996</c:v>
                </c:pt>
                <c:pt idx="2">
                  <c:v>94.186000000000007</c:v>
                </c:pt>
                <c:pt idx="3">
                  <c:v>96.658000000000001</c:v>
                </c:pt>
                <c:pt idx="4">
                  <c:v>98.58</c:v>
                </c:pt>
                <c:pt idx="5">
                  <c:v>100</c:v>
                </c:pt>
                <c:pt idx="6">
                  <c:v>102.003</c:v>
                </c:pt>
                <c:pt idx="7">
                  <c:v>103.592</c:v>
                </c:pt>
                <c:pt idx="8">
                  <c:v>105.77200000000001</c:v>
                </c:pt>
                <c:pt idx="9">
                  <c:v>108.843</c:v>
                </c:pt>
                <c:pt idx="10">
                  <c:v>112.021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70F-81FB-D398914A0FCF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Sheet1!$E$33:$O$33</c:f>
              <c:numCache>
                <c:formatCode>General</c:formatCode>
                <c:ptCount val="11"/>
                <c:pt idx="0">
                  <c:v>90.48</c:v>
                </c:pt>
                <c:pt idx="1">
                  <c:v>99.075000000000003</c:v>
                </c:pt>
                <c:pt idx="2">
                  <c:v>108.983</c:v>
                </c:pt>
                <c:pt idx="3">
                  <c:v>119.227</c:v>
                </c:pt>
                <c:pt idx="4">
                  <c:v>126.142</c:v>
                </c:pt>
                <c:pt idx="5">
                  <c:v>132.32300000000001</c:v>
                </c:pt>
                <c:pt idx="6">
                  <c:v>138.27799999999999</c:v>
                </c:pt>
                <c:pt idx="7">
                  <c:v>143.25899999999999</c:v>
                </c:pt>
                <c:pt idx="8">
                  <c:v>148.17099999999999</c:v>
                </c:pt>
                <c:pt idx="9">
                  <c:v>155.227</c:v>
                </c:pt>
                <c:pt idx="10">
                  <c:v>162.90700000000001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70F-81FB-D398914A0F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443039"/>
        <c:axId val="2119435423"/>
      </c:lineChart>
      <c:catAx>
        <c:axId val="124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35423"/>
        <c:crosses val="autoZero"/>
        <c:auto val="1"/>
        <c:lblAlgn val="ctr"/>
        <c:lblOffset val="100"/>
        <c:noMultiLvlLbl val="0"/>
      </c:catAx>
      <c:valAx>
        <c:axId val="211943542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Inflation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Sheet1!$E$2:$N$2</c:f>
              <c:numCache>
                <c:formatCode>General</c:formatCode>
                <c:ptCount val="10"/>
                <c:pt idx="0">
                  <c:v>10.563000000000001</c:v>
                </c:pt>
                <c:pt idx="1">
                  <c:v>9.5</c:v>
                </c:pt>
                <c:pt idx="2">
                  <c:v>7.9</c:v>
                </c:pt>
                <c:pt idx="3">
                  <c:v>7.8</c:v>
                </c:pt>
                <c:pt idx="4">
                  <c:v>7.3</c:v>
                </c:pt>
                <c:pt idx="5">
                  <c:v>6.9</c:v>
                </c:pt>
                <c:pt idx="6">
                  <c:v>6.8490000000000002</c:v>
                </c:pt>
                <c:pt idx="7">
                  <c:v>6.9470000000000001</c:v>
                </c:pt>
                <c:pt idx="8">
                  <c:v>6.75</c:v>
                </c:pt>
                <c:pt idx="9">
                  <c:v>6.11</c:v>
                </c:pt>
              </c:numCache>
            </c:numRef>
          </c:xVal>
          <c:yVal>
            <c:numRef>
              <c:f>Sheet1!$E$3:$N$3</c:f>
              <c:numCache>
                <c:formatCode>General</c:formatCode>
                <c:ptCount val="10"/>
                <c:pt idx="0">
                  <c:v>10.26</c:v>
                </c:pt>
                <c:pt idx="1">
                  <c:v>6.6379999999999999</c:v>
                </c:pt>
                <c:pt idx="2">
                  <c:v>5.4560000000000004</c:v>
                </c:pt>
                <c:pt idx="3">
                  <c:v>6.3860000000000001</c:v>
                </c:pt>
                <c:pt idx="4">
                  <c:v>7.41</c:v>
                </c:pt>
                <c:pt idx="5">
                  <c:v>7.9960000000000004</c:v>
                </c:pt>
                <c:pt idx="6">
                  <c:v>8.2560000000000002</c:v>
                </c:pt>
                <c:pt idx="7">
                  <c:v>7.0439999999999996</c:v>
                </c:pt>
                <c:pt idx="8">
                  <c:v>6.12</c:v>
                </c:pt>
                <c:pt idx="9">
                  <c:v>4.181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7-4B99-B2E1-E88FD411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30143"/>
        <c:axId val="624980943"/>
      </c:scatterChart>
      <c:valAx>
        <c:axId val="51593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80943"/>
        <c:crosses val="autoZero"/>
        <c:crossBetween val="midCat"/>
      </c:valAx>
      <c:valAx>
        <c:axId val="6249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Sheet1!$E$35:$O$35</c:f>
              <c:numCache>
                <c:formatCode>General</c:formatCode>
                <c:ptCount val="11"/>
                <c:pt idx="0">
                  <c:v>3.3</c:v>
                </c:pt>
                <c:pt idx="1">
                  <c:v>5.4</c:v>
                </c:pt>
                <c:pt idx="2">
                  <c:v>2.6459999999999999</c:v>
                </c:pt>
                <c:pt idx="3">
                  <c:v>2.6240000000000001</c:v>
                </c:pt>
                <c:pt idx="4">
                  <c:v>1.988</c:v>
                </c:pt>
                <c:pt idx="5">
                  <c:v>1.4410000000000001</c:v>
                </c:pt>
                <c:pt idx="6">
                  <c:v>2.0030000000000001</c:v>
                </c:pt>
                <c:pt idx="7">
                  <c:v>1.5580000000000001</c:v>
                </c:pt>
                <c:pt idx="8">
                  <c:v>2.105</c:v>
                </c:pt>
                <c:pt idx="9">
                  <c:v>2.903</c:v>
                </c:pt>
                <c:pt idx="10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B-4451-BE6C-E008FC8A8A1B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Sheet1!$E$36:$O$36</c:f>
              <c:numCache>
                <c:formatCode>General</c:formatCode>
                <c:ptCount val="11"/>
                <c:pt idx="0">
                  <c:v>10.528</c:v>
                </c:pt>
                <c:pt idx="1">
                  <c:v>9.5</c:v>
                </c:pt>
                <c:pt idx="2">
                  <c:v>10</c:v>
                </c:pt>
                <c:pt idx="3">
                  <c:v>9.4</c:v>
                </c:pt>
                <c:pt idx="4">
                  <c:v>5.8</c:v>
                </c:pt>
                <c:pt idx="5">
                  <c:v>4.9000000000000004</c:v>
                </c:pt>
                <c:pt idx="6">
                  <c:v>4.5</c:v>
                </c:pt>
                <c:pt idx="7">
                  <c:v>3.6019999999999999</c:v>
                </c:pt>
                <c:pt idx="8">
                  <c:v>3.4279999999999999</c:v>
                </c:pt>
                <c:pt idx="9">
                  <c:v>4.7619999999999996</c:v>
                </c:pt>
                <c:pt idx="10">
                  <c:v>4.9480000000000004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4451-BE6C-E008FC8A8A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5815584"/>
        <c:axId val="236099808"/>
      </c:lineChart>
      <c:catAx>
        <c:axId val="9858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99808"/>
        <c:crosses val="autoZero"/>
        <c:auto val="1"/>
        <c:lblAlgn val="ctr"/>
        <c:lblOffset val="100"/>
        <c:noMultiLvlLbl val="0"/>
      </c:catAx>
      <c:valAx>
        <c:axId val="2360998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GDP PPP</a:t>
            </a:r>
            <a:endParaRPr lang="en-IN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1399502273928"/>
          <c:y val="0.16972785487899619"/>
          <c:w val="0.73513945648611867"/>
          <c:h val="0.632660657431815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Sheet1!$E$8:$N$8</c:f>
              <c:numCache>
                <c:formatCode>#,##0.00</c:formatCode>
                <c:ptCount val="10"/>
                <c:pt idx="0">
                  <c:v>12287.32</c:v>
                </c:pt>
                <c:pt idx="1">
                  <c:v>13735.67</c:v>
                </c:pt>
                <c:pt idx="2">
                  <c:v>15137.46</c:v>
                </c:pt>
                <c:pt idx="3">
                  <c:v>16277.36</c:v>
                </c:pt>
                <c:pt idx="4">
                  <c:v>17200.689999999999</c:v>
                </c:pt>
                <c:pt idx="5">
                  <c:v>17880.34</c:v>
                </c:pt>
                <c:pt idx="6">
                  <c:v>18701.7</c:v>
                </c:pt>
                <c:pt idx="7">
                  <c:v>19814.060000000001</c:v>
                </c:pt>
                <c:pt idx="8">
                  <c:v>21659.3</c:v>
                </c:pt>
                <c:pt idx="9">
                  <c:v>23393</c:v>
                </c:pt>
              </c:numCache>
            </c:numRef>
          </c:xVal>
          <c:yVal>
            <c:numRef>
              <c:f>Sheet1!$E$9:$N$9</c:f>
              <c:numCache>
                <c:formatCode>#,##0.00</c:formatCode>
                <c:ptCount val="10"/>
                <c:pt idx="0">
                  <c:v>5160.83</c:v>
                </c:pt>
                <c:pt idx="1">
                  <c:v>5618.38</c:v>
                </c:pt>
                <c:pt idx="2">
                  <c:v>6153.15</c:v>
                </c:pt>
                <c:pt idx="3">
                  <c:v>6477.52</c:v>
                </c:pt>
                <c:pt idx="4">
                  <c:v>6781.02</c:v>
                </c:pt>
                <c:pt idx="5">
                  <c:v>7159.8</c:v>
                </c:pt>
                <c:pt idx="6">
                  <c:v>7735</c:v>
                </c:pt>
                <c:pt idx="7">
                  <c:v>8280.93</c:v>
                </c:pt>
                <c:pt idx="8">
                  <c:v>8998.69</c:v>
                </c:pt>
                <c:pt idx="9">
                  <c:v>9542.26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C13-A435-926E327B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8320"/>
        <c:axId val="1965952880"/>
      </c:scatterChart>
      <c:valAx>
        <c:axId val="4938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CHINA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52880"/>
        <c:crosses val="autoZero"/>
        <c:crossBetween val="midCat"/>
      </c:valAx>
      <c:valAx>
        <c:axId val="19659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INDIA</a:t>
                </a:r>
                <a:endParaRPr lang="en-IN"/>
              </a:p>
            </c:rich>
          </c:tx>
          <c:overlay val="0"/>
          <c:spPr>
            <a:gradFill rotWithShape="1">
              <a:gsLst>
                <a:gs pos="0">
                  <a:schemeClr val="dk1"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NOMINAL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680664916885387E-2"/>
                  <c:y val="-5.8091644794400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Sheet1!$E$14:$N$14</c:f>
              <c:numCache>
                <c:formatCode>#,##0.00</c:formatCode>
                <c:ptCount val="10"/>
                <c:pt idx="0">
                  <c:v>4499.79</c:v>
                </c:pt>
                <c:pt idx="1">
                  <c:v>5560.74</c:v>
                </c:pt>
                <c:pt idx="2">
                  <c:v>6306.66</c:v>
                </c:pt>
                <c:pt idx="3">
                  <c:v>7073.49</c:v>
                </c:pt>
                <c:pt idx="4">
                  <c:v>7694.15</c:v>
                </c:pt>
                <c:pt idx="5">
                  <c:v>8084.8</c:v>
                </c:pt>
                <c:pt idx="6">
                  <c:v>8119.62</c:v>
                </c:pt>
                <c:pt idx="7">
                  <c:v>8823.4599999999991</c:v>
                </c:pt>
                <c:pt idx="8">
                  <c:v>9919.81</c:v>
                </c:pt>
                <c:pt idx="9">
                  <c:v>10286.58</c:v>
                </c:pt>
              </c:numCache>
            </c:numRef>
          </c:xVal>
          <c:yVal>
            <c:numRef>
              <c:f>Sheet1!$E$15:$N$15</c:f>
              <c:numCache>
                <c:formatCode>#,##0.00</c:formatCode>
                <c:ptCount val="10"/>
                <c:pt idx="0">
                  <c:v>1384.17</c:v>
                </c:pt>
                <c:pt idx="1">
                  <c:v>1458.11</c:v>
                </c:pt>
                <c:pt idx="2">
                  <c:v>1443.88</c:v>
                </c:pt>
                <c:pt idx="3">
                  <c:v>1449.61</c:v>
                </c:pt>
                <c:pt idx="4">
                  <c:v>1573.88</c:v>
                </c:pt>
                <c:pt idx="5">
                  <c:v>1605.61</c:v>
                </c:pt>
                <c:pt idx="6">
                  <c:v>1732.05</c:v>
                </c:pt>
                <c:pt idx="7">
                  <c:v>1981.65</c:v>
                </c:pt>
                <c:pt idx="8">
                  <c:v>2005.86</c:v>
                </c:pt>
                <c:pt idx="9">
                  <c:v>2097.7800000000002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3-441A-9393-990AD16D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66992"/>
        <c:axId val="414186064"/>
      </c:scatterChart>
      <c:valAx>
        <c:axId val="493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86064"/>
        <c:crosses val="autoZero"/>
        <c:crossBetween val="midCat"/>
      </c:valAx>
      <c:valAx>
        <c:axId val="4141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PPP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6860284032851"/>
          <c:y val="0.16708334376435677"/>
          <c:w val="0.7890509623797025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Sheet1!$E$17:$N$17</c:f>
              <c:numCache>
                <c:formatCode>#,##0.00</c:formatCode>
                <c:ptCount val="10"/>
                <c:pt idx="0">
                  <c:v>9163.42</c:v>
                </c:pt>
                <c:pt idx="1">
                  <c:v>10194.58</c:v>
                </c:pt>
                <c:pt idx="2">
                  <c:v>11179.47</c:v>
                </c:pt>
                <c:pt idx="3">
                  <c:v>11962.31</c:v>
                </c:pt>
                <c:pt idx="4">
                  <c:v>12575.26</c:v>
                </c:pt>
                <c:pt idx="5">
                  <c:v>13007.48</c:v>
                </c:pt>
                <c:pt idx="6">
                  <c:v>13525.4</c:v>
                </c:pt>
                <c:pt idx="7">
                  <c:v>14253.9</c:v>
                </c:pt>
                <c:pt idx="8">
                  <c:v>15522.15</c:v>
                </c:pt>
                <c:pt idx="9">
                  <c:v>16708.689999999999</c:v>
                </c:pt>
              </c:numCache>
            </c:numRef>
          </c:xVal>
          <c:yVal>
            <c:numRef>
              <c:f>Sheet1!$E$18:$N$18</c:f>
              <c:numCache>
                <c:formatCode>#,##0.00</c:formatCode>
                <c:ptCount val="10"/>
                <c:pt idx="0">
                  <c:v>4181.24</c:v>
                </c:pt>
                <c:pt idx="1">
                  <c:v>4493.67</c:v>
                </c:pt>
                <c:pt idx="2">
                  <c:v>4861.1499999999996</c:v>
                </c:pt>
                <c:pt idx="3">
                  <c:v>5057.22</c:v>
                </c:pt>
                <c:pt idx="4">
                  <c:v>5233.87</c:v>
                </c:pt>
                <c:pt idx="5">
                  <c:v>5464.86</c:v>
                </c:pt>
                <c:pt idx="6">
                  <c:v>5839.9</c:v>
                </c:pt>
                <c:pt idx="7">
                  <c:v>6185.99</c:v>
                </c:pt>
                <c:pt idx="8">
                  <c:v>6652.8</c:v>
                </c:pt>
                <c:pt idx="9">
                  <c:v>6977.36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3-40A2-A253-D80D35F7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2688"/>
        <c:axId val="406395600"/>
      </c:scatterChart>
      <c:valAx>
        <c:axId val="4961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600"/>
        <c:crosses val="autoZero"/>
        <c:crossBetween val="midCat"/>
      </c:valAx>
      <c:valAx>
        <c:axId val="406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GDP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77777777777776E-2"/>
          <c:y val="0.1890237221521521"/>
          <c:w val="0.93888888888888888"/>
          <c:h val="0.76144062582995264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Sheet1!$E$2:$O$2</c:f>
              <c:numCache>
                <c:formatCode>General</c:formatCode>
                <c:ptCount val="11"/>
                <c:pt idx="0">
                  <c:v>10.563000000000001</c:v>
                </c:pt>
                <c:pt idx="1">
                  <c:v>9.5</c:v>
                </c:pt>
                <c:pt idx="2">
                  <c:v>7.9</c:v>
                </c:pt>
                <c:pt idx="3">
                  <c:v>7.8</c:v>
                </c:pt>
                <c:pt idx="4">
                  <c:v>7.3</c:v>
                </c:pt>
                <c:pt idx="5">
                  <c:v>6.9</c:v>
                </c:pt>
                <c:pt idx="6">
                  <c:v>6.8490000000000002</c:v>
                </c:pt>
                <c:pt idx="7">
                  <c:v>6.9470000000000001</c:v>
                </c:pt>
                <c:pt idx="8">
                  <c:v>6.75</c:v>
                </c:pt>
                <c:pt idx="9">
                  <c:v>6.11</c:v>
                </c:pt>
                <c:pt idx="10">
                  <c:v>1.851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2-4A1F-ACDF-BE4667B12FBA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Sheet1!$E$3:$O$3</c:f>
              <c:numCache>
                <c:formatCode>General</c:formatCode>
                <c:ptCount val="11"/>
                <c:pt idx="0">
                  <c:v>10.26</c:v>
                </c:pt>
                <c:pt idx="1">
                  <c:v>6.6379999999999999</c:v>
                </c:pt>
                <c:pt idx="2">
                  <c:v>5.4560000000000004</c:v>
                </c:pt>
                <c:pt idx="3">
                  <c:v>6.3860000000000001</c:v>
                </c:pt>
                <c:pt idx="4">
                  <c:v>7.41</c:v>
                </c:pt>
                <c:pt idx="5">
                  <c:v>7.9960000000000004</c:v>
                </c:pt>
                <c:pt idx="6">
                  <c:v>8.2560000000000002</c:v>
                </c:pt>
                <c:pt idx="7">
                  <c:v>7.0439999999999996</c:v>
                </c:pt>
                <c:pt idx="8">
                  <c:v>6.12</c:v>
                </c:pt>
                <c:pt idx="9">
                  <c:v>4.181</c:v>
                </c:pt>
                <c:pt idx="10">
                  <c:v>-10.289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2-4A1F-ACDF-BE4667B12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08351"/>
        <c:axId val="1982578367"/>
      </c:lineChart>
      <c:catAx>
        <c:axId val="1251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578367"/>
        <c:crosses val="autoZero"/>
        <c:auto val="1"/>
        <c:lblAlgn val="ctr"/>
        <c:lblOffset val="100"/>
        <c:noMultiLvlLbl val="0"/>
      </c:catAx>
      <c:valAx>
        <c:axId val="1982578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Total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87327561561349E-2"/>
          <c:y val="0.19280213456492698"/>
          <c:w val="0.90293841497636995"/>
          <c:h val="0.70215478937992648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Sheet1!$E$26:$O$26</c:f>
              <c:numCache>
                <c:formatCode>General</c:formatCode>
                <c:ptCount val="11"/>
                <c:pt idx="0">
                  <c:v>46.968000000000004</c:v>
                </c:pt>
                <c:pt idx="1">
                  <c:v>47.029000000000003</c:v>
                </c:pt>
                <c:pt idx="2">
                  <c:v>46.186</c:v>
                </c:pt>
                <c:pt idx="3">
                  <c:v>46.136000000000003</c:v>
                </c:pt>
                <c:pt idx="4">
                  <c:v>45.612000000000002</c:v>
                </c:pt>
                <c:pt idx="5">
                  <c:v>43.033000000000001</c:v>
                </c:pt>
                <c:pt idx="6">
                  <c:v>42.655000000000001</c:v>
                </c:pt>
                <c:pt idx="7">
                  <c:v>43.171999999999997</c:v>
                </c:pt>
                <c:pt idx="8">
                  <c:v>43.960999999999999</c:v>
                </c:pt>
                <c:pt idx="9">
                  <c:v>43.081000000000003</c:v>
                </c:pt>
                <c:pt idx="10">
                  <c:v>43.921999999999997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4-4B5A-9F5A-2AC71D63E69E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Sheet1!$E$27:$O$27</c:f>
              <c:numCache>
                <c:formatCode>General</c:formatCode>
                <c:ptCount val="11"/>
                <c:pt idx="0">
                  <c:v>36.502000000000002</c:v>
                </c:pt>
                <c:pt idx="1">
                  <c:v>39.590000000000003</c:v>
                </c:pt>
                <c:pt idx="2">
                  <c:v>38.347999999999999</c:v>
                </c:pt>
                <c:pt idx="3">
                  <c:v>34.024000000000001</c:v>
                </c:pt>
                <c:pt idx="4">
                  <c:v>34.268000000000001</c:v>
                </c:pt>
                <c:pt idx="5">
                  <c:v>32.116999999999997</c:v>
                </c:pt>
                <c:pt idx="6">
                  <c:v>30.172000000000001</c:v>
                </c:pt>
                <c:pt idx="7">
                  <c:v>30.818999999999999</c:v>
                </c:pt>
                <c:pt idx="8">
                  <c:v>31.699000000000002</c:v>
                </c:pt>
                <c:pt idx="9">
                  <c:v>29.667999999999999</c:v>
                </c:pt>
                <c:pt idx="10">
                  <c:v>27.771000000000001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4-4B5A-9F5A-2AC71D63E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6473967"/>
        <c:axId val="1975926863"/>
      </c:lineChart>
      <c:catAx>
        <c:axId val="19864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26863"/>
        <c:crosses val="autoZero"/>
        <c:auto val="1"/>
        <c:lblAlgn val="ctr"/>
        <c:lblOffset val="100"/>
        <c:noMultiLvlLbl val="0"/>
      </c:catAx>
      <c:valAx>
        <c:axId val="197592686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GROSS NATIONAL</a:t>
            </a:r>
            <a:r>
              <a:rPr lang="en-IN" baseline="0"/>
              <a:t> SAVINGS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69420024636177E-2"/>
          <c:y val="0.17171301340502965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Sheet1!$E$29:$O$29</c:f>
              <c:numCache>
                <c:formatCode>General</c:formatCode>
                <c:ptCount val="11"/>
                <c:pt idx="0">
                  <c:v>50.908999999999999</c:v>
                </c:pt>
                <c:pt idx="1">
                  <c:v>48.845999999999997</c:v>
                </c:pt>
                <c:pt idx="2">
                  <c:v>48.707999999999998</c:v>
                </c:pt>
                <c:pt idx="3">
                  <c:v>47.676000000000002</c:v>
                </c:pt>
                <c:pt idx="4">
                  <c:v>47.854999999999997</c:v>
                </c:pt>
                <c:pt idx="5">
                  <c:v>45.77</c:v>
                </c:pt>
                <c:pt idx="6">
                  <c:v>44.456000000000003</c:v>
                </c:pt>
                <c:pt idx="7">
                  <c:v>44.762999999999998</c:v>
                </c:pt>
                <c:pt idx="8">
                  <c:v>44.145000000000003</c:v>
                </c:pt>
                <c:pt idx="9">
                  <c:v>44.040999999999997</c:v>
                </c:pt>
                <c:pt idx="10">
                  <c:v>45.192999999999998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00B-84AC-353E77A2AD4B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Sheet1!$E$30:$O$30</c:f>
              <c:numCache>
                <c:formatCode>General</c:formatCode>
                <c:ptCount val="11"/>
                <c:pt idx="0">
                  <c:v>33.701000000000001</c:v>
                </c:pt>
                <c:pt idx="1">
                  <c:v>35.402000000000001</c:v>
                </c:pt>
                <c:pt idx="2">
                  <c:v>33.540999999999997</c:v>
                </c:pt>
                <c:pt idx="3">
                  <c:v>32.286000000000001</c:v>
                </c:pt>
                <c:pt idx="4">
                  <c:v>32.954000000000001</c:v>
                </c:pt>
                <c:pt idx="5">
                  <c:v>31.067</c:v>
                </c:pt>
                <c:pt idx="6">
                  <c:v>29.547000000000001</c:v>
                </c:pt>
                <c:pt idx="7">
                  <c:v>28.984000000000002</c:v>
                </c:pt>
                <c:pt idx="8">
                  <c:v>29.591000000000001</c:v>
                </c:pt>
                <c:pt idx="9">
                  <c:v>28.812000000000001</c:v>
                </c:pt>
                <c:pt idx="10">
                  <c:v>28.099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00B-84AC-353E77A2AD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435535"/>
        <c:axId val="1455339743"/>
      </c:lineChart>
      <c:catAx>
        <c:axId val="1154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39743"/>
        <c:crosses val="autoZero"/>
        <c:auto val="1"/>
        <c:lblAlgn val="ctr"/>
        <c:lblOffset val="100"/>
        <c:noMultiLvlLbl val="0"/>
      </c:catAx>
      <c:valAx>
        <c:axId val="1455339743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IN"/>
              <a:t>CURRENT ACCOUNT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Sheet1!$E$53:$O$53</c:f>
              <c:numCache>
                <c:formatCode>General</c:formatCode>
                <c:ptCount val="11"/>
                <c:pt idx="0">
                  <c:v>3.9409999999999998</c:v>
                </c:pt>
                <c:pt idx="1">
                  <c:v>1.8160000000000001</c:v>
                </c:pt>
                <c:pt idx="2">
                  <c:v>2.5219999999999998</c:v>
                </c:pt>
                <c:pt idx="3">
                  <c:v>1.54</c:v>
                </c:pt>
                <c:pt idx="4">
                  <c:v>2.2429999999999999</c:v>
                </c:pt>
                <c:pt idx="5">
                  <c:v>2.7370000000000001</c:v>
                </c:pt>
                <c:pt idx="6">
                  <c:v>1.8009999999999999</c:v>
                </c:pt>
                <c:pt idx="7">
                  <c:v>1.591</c:v>
                </c:pt>
                <c:pt idx="8">
                  <c:v>0.184</c:v>
                </c:pt>
                <c:pt idx="9">
                  <c:v>0.98099999999999998</c:v>
                </c:pt>
                <c:pt idx="10">
                  <c:v>1.302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4-437B-8B28-EED9572643C3}"/>
            </c:ext>
          </c:extLst>
        </c:ser>
        <c:ser>
          <c:idx val="1"/>
          <c:order val="1"/>
          <c:tx>
            <c:v>India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Sheet1!$E$54:$O$54</c:f>
              <c:numCache>
                <c:formatCode>General</c:formatCode>
                <c:ptCount val="11"/>
                <c:pt idx="0">
                  <c:v>-2.802</c:v>
                </c:pt>
                <c:pt idx="1">
                  <c:v>-4.29</c:v>
                </c:pt>
                <c:pt idx="2">
                  <c:v>-4.806</c:v>
                </c:pt>
                <c:pt idx="3">
                  <c:v>-1.7370000000000001</c:v>
                </c:pt>
                <c:pt idx="4">
                  <c:v>-1.3140000000000001</c:v>
                </c:pt>
                <c:pt idx="5">
                  <c:v>-1.05</c:v>
                </c:pt>
                <c:pt idx="6">
                  <c:v>-0.626</c:v>
                </c:pt>
                <c:pt idx="7">
                  <c:v>-1.8340000000000001</c:v>
                </c:pt>
                <c:pt idx="8">
                  <c:v>-2.1080000000000001</c:v>
                </c:pt>
                <c:pt idx="9">
                  <c:v>-0.85599999999999998</c:v>
                </c:pt>
                <c:pt idx="10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4-437B-8B28-EED9572643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5717711"/>
        <c:axId val="1981343135"/>
      </c:lineChart>
      <c:catAx>
        <c:axId val="2657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43135"/>
        <c:crosses val="autoZero"/>
        <c:auto val="1"/>
        <c:lblAlgn val="ctr"/>
        <c:lblOffset val="100"/>
        <c:noMultiLvlLbl val="0"/>
      </c:catAx>
      <c:valAx>
        <c:axId val="198134313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NOMINAL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Sheet1!$E$5:$O$5</c:f>
              <c:numCache>
                <c:formatCode>#,##0.00</c:formatCode>
                <c:ptCount val="11"/>
                <c:pt idx="0">
                  <c:v>6033.81</c:v>
                </c:pt>
                <c:pt idx="1">
                  <c:v>7492.26</c:v>
                </c:pt>
                <c:pt idx="2">
                  <c:v>8539.4699999999993</c:v>
                </c:pt>
                <c:pt idx="3">
                  <c:v>9625.0400000000009</c:v>
                </c:pt>
                <c:pt idx="4">
                  <c:v>10524.21</c:v>
                </c:pt>
                <c:pt idx="5">
                  <c:v>11113.53</c:v>
                </c:pt>
                <c:pt idx="6">
                  <c:v>11227.08</c:v>
                </c:pt>
                <c:pt idx="7">
                  <c:v>12265.32</c:v>
                </c:pt>
                <c:pt idx="8">
                  <c:v>13841.9</c:v>
                </c:pt>
                <c:pt idx="9">
                  <c:v>14401.73</c:v>
                </c:pt>
                <c:pt idx="10">
                  <c:v>14860.78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9-45D7-AF68-1B915758BA91}"/>
            </c:ext>
          </c:extLst>
        </c:ser>
        <c:ser>
          <c:idx val="1"/>
          <c:order val="1"/>
          <c:tx>
            <c:v>India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Sheet1!$E$1:$O$1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Sheet1!$E$6:$O$6</c:f>
              <c:numCache>
                <c:formatCode>#,##0.00</c:formatCode>
                <c:ptCount val="11"/>
                <c:pt idx="0">
                  <c:v>1708.46</c:v>
                </c:pt>
                <c:pt idx="1">
                  <c:v>1823.05</c:v>
                </c:pt>
                <c:pt idx="2">
                  <c:v>1827.64</c:v>
                </c:pt>
                <c:pt idx="3">
                  <c:v>1856.72</c:v>
                </c:pt>
                <c:pt idx="4">
                  <c:v>2039.13</c:v>
                </c:pt>
                <c:pt idx="5">
                  <c:v>2103.59</c:v>
                </c:pt>
                <c:pt idx="6">
                  <c:v>2294.12</c:v>
                </c:pt>
                <c:pt idx="7">
                  <c:v>2652.76</c:v>
                </c:pt>
                <c:pt idx="8">
                  <c:v>2713.17</c:v>
                </c:pt>
                <c:pt idx="9">
                  <c:v>2868.93</c:v>
                </c:pt>
                <c:pt idx="10">
                  <c:v>2592.58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9-45D7-AF68-1B915758B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38671"/>
        <c:axId val="2048840031"/>
      </c:lineChart>
      <c:catAx>
        <c:axId val="1697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0031"/>
        <c:crosses val="autoZero"/>
        <c:auto val="1"/>
        <c:lblAlgn val="ctr"/>
        <c:lblOffset val="100"/>
        <c:noMultiLvlLbl val="0"/>
      </c:catAx>
      <c:valAx>
        <c:axId val="20488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GDP</a:t>
                </a:r>
                <a:r>
                  <a:rPr lang="en-IN" baseline="0"/>
                  <a:t> IN BILLIONS US$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59</xdr:row>
      <xdr:rowOff>9525</xdr:rowOff>
    </xdr:from>
    <xdr:to>
      <xdr:col>1</xdr:col>
      <xdr:colOff>4575175</xdr:colOff>
      <xdr:row>75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B1CF3-DE9F-4228-9D41-44E227DA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600745</xdr:colOff>
      <xdr:row>95</xdr:row>
      <xdr:rowOff>5515</xdr:rowOff>
    </xdr:from>
    <xdr:to>
      <xdr:col>1</xdr:col>
      <xdr:colOff>4809124</xdr:colOff>
      <xdr:row>111</xdr:row>
      <xdr:rowOff>107115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1FCD8-57AB-4E78-8B4E-ABC94FF0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</xdr:colOff>
      <xdr:row>77</xdr:row>
      <xdr:rowOff>22225</xdr:rowOff>
    </xdr:from>
    <xdr:to>
      <xdr:col>1</xdr:col>
      <xdr:colOff>4575175</xdr:colOff>
      <xdr:row>93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828E6-5623-4A3C-AF24-DD21DA9A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607093</xdr:colOff>
      <xdr:row>113</xdr:row>
      <xdr:rowOff>3175</xdr:rowOff>
    </xdr:from>
    <xdr:to>
      <xdr:col>1</xdr:col>
      <xdr:colOff>4852068</xdr:colOff>
      <xdr:row>130</xdr:row>
      <xdr:rowOff>154407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3C067-6B3F-4E25-B765-CE9F6274E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304957</xdr:colOff>
      <xdr:row>132</xdr:row>
      <xdr:rowOff>10691</xdr:rowOff>
    </xdr:from>
    <xdr:to>
      <xdr:col>11</xdr:col>
      <xdr:colOff>583466</xdr:colOff>
      <xdr:row>148</xdr:row>
      <xdr:rowOff>145487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D6CBB-AC15-493C-9A6C-5DA3DA16B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304452</xdr:colOff>
      <xdr:row>165</xdr:row>
      <xdr:rowOff>13431</xdr:rowOff>
    </xdr:from>
    <xdr:to>
      <xdr:col>1</xdr:col>
      <xdr:colOff>4596065</xdr:colOff>
      <xdr:row>181</xdr:row>
      <xdr:rowOff>71237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10DD2-7C3C-466A-9D00-F113B159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5088699</xdr:colOff>
      <xdr:row>165</xdr:row>
      <xdr:rowOff>14982</xdr:rowOff>
    </xdr:from>
    <xdr:to>
      <xdr:col>5</xdr:col>
      <xdr:colOff>330548</xdr:colOff>
      <xdr:row>181</xdr:row>
      <xdr:rowOff>79059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B45BB-B6B8-4651-ADF8-472D70E2D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22048</xdr:colOff>
      <xdr:row>165</xdr:row>
      <xdr:rowOff>17461</xdr:rowOff>
    </xdr:from>
    <xdr:to>
      <xdr:col>13</xdr:col>
      <xdr:colOff>338540</xdr:colOff>
      <xdr:row>181</xdr:row>
      <xdr:rowOff>79551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40FF78-A864-4EB1-A697-2ECF06B3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11465</xdr:colOff>
      <xdr:row>59</xdr:row>
      <xdr:rowOff>158573</xdr:rowOff>
    </xdr:from>
    <xdr:to>
      <xdr:col>12</xdr:col>
      <xdr:colOff>323673</xdr:colOff>
      <xdr:row>76</xdr:row>
      <xdr:rowOff>53093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843A67-46AA-4FBA-AED3-9AD527C9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602368</xdr:colOff>
      <xdr:row>78</xdr:row>
      <xdr:rowOff>8644</xdr:rowOff>
    </xdr:from>
    <xdr:to>
      <xdr:col>12</xdr:col>
      <xdr:colOff>306035</xdr:colOff>
      <xdr:row>94</xdr:row>
      <xdr:rowOff>70733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743152-EB9A-45B9-A6C7-0215002A1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12</xdr:col>
      <xdr:colOff>312208</xdr:colOff>
      <xdr:row>111</xdr:row>
      <xdr:rowOff>62089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961E61-2E70-4EAC-8F33-9B174BF0B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114</xdr:row>
      <xdr:rowOff>0</xdr:rowOff>
    </xdr:from>
    <xdr:to>
      <xdr:col>12</xdr:col>
      <xdr:colOff>312208</xdr:colOff>
      <xdr:row>130</xdr:row>
      <xdr:rowOff>62089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A4DCD0-F98B-4A56-9569-888E3A11E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32765</xdr:colOff>
      <xdr:row>132</xdr:row>
      <xdr:rowOff>21204</xdr:rowOff>
    </xdr:from>
    <xdr:to>
      <xdr:col>3</xdr:col>
      <xdr:colOff>22281</xdr:colOff>
      <xdr:row>149</xdr:row>
      <xdr:rowOff>25374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93A339-E523-4A5B-BF61-E206F73D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20</xdr:col>
      <xdr:colOff>444500</xdr:colOff>
      <xdr:row>181</xdr:row>
      <xdr:rowOff>134551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4997E41-4031-4530-A6B6-BADA9311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593247</xdr:colOff>
      <xdr:row>199</xdr:row>
      <xdr:rowOff>11481</xdr:rowOff>
    </xdr:from>
    <xdr:to>
      <xdr:col>1</xdr:col>
      <xdr:colOff>4556343</xdr:colOff>
      <xdr:row>215</xdr:row>
      <xdr:rowOff>110298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0B2EA-1DF4-498C-9D53-B3DECBAB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332288</xdr:colOff>
      <xdr:row>164</xdr:row>
      <xdr:rowOff>150660</xdr:rowOff>
    </xdr:from>
    <xdr:to>
      <xdr:col>29</xdr:col>
      <xdr:colOff>33056</xdr:colOff>
      <xdr:row>181</xdr:row>
      <xdr:rowOff>84203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E1827E-3751-4F86-B819-45A5B3D1B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0B8E-E7A8-473D-AE37-51E44996A5E2}">
  <dimension ref="A1:AD205"/>
  <sheetViews>
    <sheetView tabSelected="1" topLeftCell="C85" zoomScale="76" zoomScaleNormal="72" workbookViewId="0">
      <selection activeCell="C2" sqref="C2"/>
    </sheetView>
  </sheetViews>
  <sheetFormatPr defaultRowHeight="12.95"/>
  <cols>
    <col min="2" max="2" width="73.140625" customWidth="1"/>
    <col min="3" max="3" width="44.140625" customWidth="1"/>
    <col min="4" max="4" width="12.5703125" customWidth="1"/>
    <col min="17" max="17" width="15.42578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</row>
    <row r="2" spans="1:29">
      <c r="A2" t="s">
        <v>4</v>
      </c>
      <c r="B2" t="s">
        <v>5</v>
      </c>
      <c r="C2" t="s">
        <v>6</v>
      </c>
      <c r="E2">
        <v>10.563000000000001</v>
      </c>
      <c r="F2">
        <v>9.5</v>
      </c>
      <c r="G2">
        <v>7.9</v>
      </c>
      <c r="H2">
        <v>7.8</v>
      </c>
      <c r="I2">
        <v>7.3</v>
      </c>
      <c r="J2">
        <v>6.9</v>
      </c>
      <c r="K2">
        <v>6.8490000000000002</v>
      </c>
      <c r="L2">
        <v>6.9470000000000001</v>
      </c>
      <c r="M2">
        <v>6.75</v>
      </c>
      <c r="N2">
        <v>6.11</v>
      </c>
      <c r="O2">
        <v>1.851</v>
      </c>
      <c r="Q2" t="s">
        <v>7</v>
      </c>
      <c r="T2">
        <f>E2+100</f>
        <v>110.563</v>
      </c>
      <c r="U2">
        <f t="shared" ref="U2:AC3" si="0">F2+100</f>
        <v>109.5</v>
      </c>
      <c r="V2">
        <f t="shared" si="0"/>
        <v>107.9</v>
      </c>
      <c r="W2">
        <f t="shared" si="0"/>
        <v>107.8</v>
      </c>
      <c r="X2">
        <f t="shared" si="0"/>
        <v>107.3</v>
      </c>
      <c r="Y2">
        <f t="shared" si="0"/>
        <v>106.9</v>
      </c>
      <c r="Z2">
        <f t="shared" si="0"/>
        <v>106.849</v>
      </c>
      <c r="AA2">
        <f t="shared" si="0"/>
        <v>106.947</v>
      </c>
      <c r="AB2">
        <f t="shared" si="0"/>
        <v>106.75</v>
      </c>
      <c r="AC2">
        <f t="shared" si="0"/>
        <v>106.11</v>
      </c>
    </row>
    <row r="3" spans="1:29">
      <c r="A3" t="s">
        <v>8</v>
      </c>
      <c r="B3" t="s">
        <v>5</v>
      </c>
      <c r="C3" t="s">
        <v>6</v>
      </c>
      <c r="E3">
        <v>10.26</v>
      </c>
      <c r="F3">
        <v>6.6379999999999999</v>
      </c>
      <c r="G3">
        <v>5.4560000000000004</v>
      </c>
      <c r="H3">
        <v>6.3860000000000001</v>
      </c>
      <c r="I3">
        <v>7.41</v>
      </c>
      <c r="J3">
        <v>7.9960000000000004</v>
      </c>
      <c r="K3">
        <v>8.2560000000000002</v>
      </c>
      <c r="L3">
        <v>7.0439999999999996</v>
      </c>
      <c r="M3">
        <v>6.12</v>
      </c>
      <c r="N3">
        <v>4.181</v>
      </c>
      <c r="O3">
        <v>-10.289</v>
      </c>
      <c r="T3">
        <f>E3+100</f>
        <v>110.26</v>
      </c>
      <c r="U3">
        <f t="shared" si="0"/>
        <v>106.63800000000001</v>
      </c>
      <c r="V3">
        <f t="shared" si="0"/>
        <v>105.456</v>
      </c>
      <c r="W3">
        <f t="shared" si="0"/>
        <v>106.386</v>
      </c>
      <c r="X3">
        <f t="shared" si="0"/>
        <v>107.41</v>
      </c>
      <c r="Y3">
        <f t="shared" si="0"/>
        <v>107.996</v>
      </c>
      <c r="Z3">
        <f t="shared" si="0"/>
        <v>108.256</v>
      </c>
      <c r="AA3">
        <f t="shared" si="0"/>
        <v>107.044</v>
      </c>
      <c r="AB3">
        <f t="shared" si="0"/>
        <v>106.12</v>
      </c>
      <c r="AC3">
        <f t="shared" si="0"/>
        <v>104.181</v>
      </c>
    </row>
    <row r="5" spans="1:29">
      <c r="A5" t="s">
        <v>4</v>
      </c>
      <c r="B5" t="s">
        <v>9</v>
      </c>
      <c r="C5" t="s">
        <v>10</v>
      </c>
      <c r="D5" t="s">
        <v>11</v>
      </c>
      <c r="E5" s="1">
        <v>6033.81</v>
      </c>
      <c r="F5" s="1">
        <v>7492.26</v>
      </c>
      <c r="G5" s="1">
        <v>8539.4699999999993</v>
      </c>
      <c r="H5" s="1">
        <v>9625.0400000000009</v>
      </c>
      <c r="I5" s="1">
        <v>10524.21</v>
      </c>
      <c r="J5" s="1">
        <v>11113.53</v>
      </c>
      <c r="K5" s="1">
        <v>11227.08</v>
      </c>
      <c r="L5" s="1">
        <v>12265.32</v>
      </c>
      <c r="M5" s="1">
        <v>13841.9</v>
      </c>
      <c r="N5" s="1">
        <v>14401.73</v>
      </c>
      <c r="O5" s="1">
        <v>14860.78</v>
      </c>
      <c r="Q5" t="s">
        <v>12</v>
      </c>
    </row>
    <row r="6" spans="1:29">
      <c r="A6" t="s">
        <v>8</v>
      </c>
      <c r="B6" t="s">
        <v>9</v>
      </c>
      <c r="C6" t="s">
        <v>10</v>
      </c>
      <c r="D6" t="s">
        <v>11</v>
      </c>
      <c r="E6" s="1">
        <v>1708.46</v>
      </c>
      <c r="F6" s="1">
        <v>1823.05</v>
      </c>
      <c r="G6" s="1">
        <v>1827.64</v>
      </c>
      <c r="H6" s="1">
        <v>1856.72</v>
      </c>
      <c r="I6" s="1">
        <v>2039.13</v>
      </c>
      <c r="J6" s="1">
        <v>2103.59</v>
      </c>
      <c r="K6" s="1">
        <v>2294.12</v>
      </c>
      <c r="L6" s="1">
        <v>2652.76</v>
      </c>
      <c r="M6" s="1">
        <v>2713.17</v>
      </c>
      <c r="N6" s="1">
        <v>2868.93</v>
      </c>
      <c r="O6" s="1">
        <v>2592.58</v>
      </c>
    </row>
    <row r="8" spans="1:29">
      <c r="A8" t="s">
        <v>4</v>
      </c>
      <c r="B8" t="s">
        <v>9</v>
      </c>
      <c r="C8" t="s">
        <v>13</v>
      </c>
      <c r="D8" t="s">
        <v>11</v>
      </c>
      <c r="E8" s="1">
        <v>12287.32</v>
      </c>
      <c r="F8" s="1">
        <v>13735.67</v>
      </c>
      <c r="G8" s="1">
        <v>15137.46</v>
      </c>
      <c r="H8" s="1">
        <v>16277.36</v>
      </c>
      <c r="I8" s="1">
        <v>17200.689999999999</v>
      </c>
      <c r="J8" s="1">
        <v>17880.34</v>
      </c>
      <c r="K8" s="1">
        <v>18701.7</v>
      </c>
      <c r="L8" s="1">
        <v>19814.060000000001</v>
      </c>
      <c r="M8" s="1">
        <v>21659.3</v>
      </c>
      <c r="N8" s="1">
        <v>23393</v>
      </c>
      <c r="O8" s="1">
        <v>24162.44</v>
      </c>
      <c r="Q8" t="s">
        <v>14</v>
      </c>
    </row>
    <row r="9" spans="1:29">
      <c r="A9" t="s">
        <v>8</v>
      </c>
      <c r="B9" t="s">
        <v>9</v>
      </c>
      <c r="C9" t="s">
        <v>13</v>
      </c>
      <c r="D9" t="s">
        <v>11</v>
      </c>
      <c r="E9" s="1">
        <v>5160.83</v>
      </c>
      <c r="F9" s="1">
        <v>5618.38</v>
      </c>
      <c r="G9" s="1">
        <v>6153.15</v>
      </c>
      <c r="H9" s="1">
        <v>6477.52</v>
      </c>
      <c r="I9" s="1">
        <v>6781.02</v>
      </c>
      <c r="J9" s="1">
        <v>7159.8</v>
      </c>
      <c r="K9" s="1">
        <v>7735</v>
      </c>
      <c r="L9" s="1">
        <v>8280.93</v>
      </c>
      <c r="M9" s="1">
        <v>8998.69</v>
      </c>
      <c r="N9" s="1">
        <v>9542.26</v>
      </c>
      <c r="O9" s="1">
        <v>8681.2999999999993</v>
      </c>
    </row>
    <row r="11" spans="1:29">
      <c r="A11" t="s">
        <v>4</v>
      </c>
      <c r="B11" t="s">
        <v>15</v>
      </c>
      <c r="C11" t="s">
        <v>16</v>
      </c>
      <c r="D11" t="s">
        <v>2</v>
      </c>
      <c r="E11" s="1">
        <v>8851.2199999999993</v>
      </c>
      <c r="F11" s="1">
        <v>9645.76</v>
      </c>
      <c r="G11" s="1">
        <v>10356.35</v>
      </c>
      <c r="H11" s="1">
        <v>11109.34</v>
      </c>
      <c r="I11" s="1">
        <v>11858.45</v>
      </c>
      <c r="J11" s="1">
        <v>12613.97</v>
      </c>
      <c r="K11" s="1">
        <v>13399.02</v>
      </c>
      <c r="L11" s="1">
        <v>14253.9</v>
      </c>
      <c r="M11" s="1">
        <v>15158.21</v>
      </c>
      <c r="N11" s="1">
        <v>16030.74</v>
      </c>
      <c r="O11" s="1">
        <v>16277.74</v>
      </c>
    </row>
    <row r="12" spans="1:29">
      <c r="A12" t="s">
        <v>8</v>
      </c>
      <c r="B12" t="s">
        <v>15</v>
      </c>
      <c r="C12" t="s">
        <v>16</v>
      </c>
      <c r="D12" t="s">
        <v>2</v>
      </c>
      <c r="E12" s="1">
        <v>4171.82</v>
      </c>
      <c r="F12" s="1">
        <v>4391.8</v>
      </c>
      <c r="G12" s="1">
        <v>4574.74</v>
      </c>
      <c r="H12" s="1">
        <v>4809.6499999999996</v>
      </c>
      <c r="I12" s="1">
        <v>5107.21</v>
      </c>
      <c r="J12" s="1">
        <v>5454.35</v>
      </c>
      <c r="K12" s="1">
        <v>5840.67</v>
      </c>
      <c r="L12" s="1">
        <v>6185.99</v>
      </c>
      <c r="M12" s="1">
        <v>6496.81</v>
      </c>
      <c r="N12" s="1">
        <v>6694.26</v>
      </c>
      <c r="O12" s="1">
        <v>5944.69</v>
      </c>
    </row>
    <row r="14" spans="1:29">
      <c r="A14" t="s">
        <v>4</v>
      </c>
      <c r="B14" t="s">
        <v>17</v>
      </c>
      <c r="C14" t="s">
        <v>10</v>
      </c>
      <c r="D14" t="s">
        <v>2</v>
      </c>
      <c r="E14" s="1">
        <v>4499.79</v>
      </c>
      <c r="F14" s="1">
        <v>5560.74</v>
      </c>
      <c r="G14" s="1">
        <v>6306.66</v>
      </c>
      <c r="H14" s="1">
        <v>7073.49</v>
      </c>
      <c r="I14" s="1">
        <v>7694.15</v>
      </c>
      <c r="J14" s="1">
        <v>8084.8</v>
      </c>
      <c r="K14" s="1">
        <v>8119.62</v>
      </c>
      <c r="L14" s="1">
        <v>8823.4599999999991</v>
      </c>
      <c r="M14" s="1">
        <v>9919.81</v>
      </c>
      <c r="N14" s="1">
        <v>10286.58</v>
      </c>
      <c r="O14" s="1">
        <v>10582.1</v>
      </c>
      <c r="Q14" t="s">
        <v>18</v>
      </c>
    </row>
    <row r="15" spans="1:29">
      <c r="A15" t="s">
        <v>8</v>
      </c>
      <c r="B15" t="s">
        <v>17</v>
      </c>
      <c r="C15" t="s">
        <v>10</v>
      </c>
      <c r="D15" t="s">
        <v>2</v>
      </c>
      <c r="E15" s="1">
        <v>1384.17</v>
      </c>
      <c r="F15" s="1">
        <v>1458.11</v>
      </c>
      <c r="G15" s="1">
        <v>1443.88</v>
      </c>
      <c r="H15" s="1">
        <v>1449.61</v>
      </c>
      <c r="I15" s="1">
        <v>1573.88</v>
      </c>
      <c r="J15" s="1">
        <v>1605.61</v>
      </c>
      <c r="K15" s="1">
        <v>1732.05</v>
      </c>
      <c r="L15" s="1">
        <v>1981.65</v>
      </c>
      <c r="M15" s="1">
        <v>2005.86</v>
      </c>
      <c r="N15" s="1">
        <v>2097.7800000000002</v>
      </c>
      <c r="O15" s="1">
        <v>1876.53</v>
      </c>
    </row>
    <row r="17" spans="1:17">
      <c r="A17" t="s">
        <v>4</v>
      </c>
      <c r="B17" t="s">
        <v>17</v>
      </c>
      <c r="C17" t="s">
        <v>13</v>
      </c>
      <c r="D17" t="s">
        <v>2</v>
      </c>
      <c r="E17" s="1">
        <v>9163.42</v>
      </c>
      <c r="F17" s="1">
        <v>10194.58</v>
      </c>
      <c r="G17" s="1">
        <v>11179.47</v>
      </c>
      <c r="H17" s="1">
        <v>11962.31</v>
      </c>
      <c r="I17" s="1">
        <v>12575.26</v>
      </c>
      <c r="J17" s="1">
        <v>13007.48</v>
      </c>
      <c r="K17" s="1">
        <v>13525.4</v>
      </c>
      <c r="L17" s="1">
        <v>14253.9</v>
      </c>
      <c r="M17" s="1">
        <v>15522.15</v>
      </c>
      <c r="N17" s="1">
        <v>16708.689999999999</v>
      </c>
      <c r="O17" s="1">
        <v>17205.650000000001</v>
      </c>
      <c r="Q17" t="s">
        <v>19</v>
      </c>
    </row>
    <row r="18" spans="1:17">
      <c r="A18" t="s">
        <v>8</v>
      </c>
      <c r="B18" t="s">
        <v>17</v>
      </c>
      <c r="C18" t="s">
        <v>13</v>
      </c>
      <c r="D18" t="s">
        <v>2</v>
      </c>
      <c r="E18" s="1">
        <v>4181.24</v>
      </c>
      <c r="F18" s="1">
        <v>4493.67</v>
      </c>
      <c r="G18" s="1">
        <v>4861.1499999999996</v>
      </c>
      <c r="H18" s="1">
        <v>5057.22</v>
      </c>
      <c r="I18" s="1">
        <v>5233.87</v>
      </c>
      <c r="J18" s="1">
        <v>5464.86</v>
      </c>
      <c r="K18" s="1">
        <v>5839.9</v>
      </c>
      <c r="L18" s="1">
        <v>6185.99</v>
      </c>
      <c r="M18" s="1">
        <v>6652.8</v>
      </c>
      <c r="N18" s="1">
        <v>6977.36</v>
      </c>
      <c r="O18" s="1">
        <v>6283.57</v>
      </c>
    </row>
    <row r="20" spans="1:17">
      <c r="A20" t="s">
        <v>4</v>
      </c>
      <c r="B20" t="s">
        <v>20</v>
      </c>
      <c r="C20" t="s">
        <v>21</v>
      </c>
      <c r="E20">
        <v>13.723000000000001</v>
      </c>
      <c r="F20">
        <v>14.433999999999999</v>
      </c>
      <c r="G20">
        <v>15.132999999999999</v>
      </c>
      <c r="H20">
        <v>15.509</v>
      </c>
      <c r="I20">
        <v>15.798</v>
      </c>
      <c r="J20">
        <v>16.09</v>
      </c>
      <c r="K20">
        <v>16.215</v>
      </c>
      <c r="L20">
        <v>16.305</v>
      </c>
      <c r="M20">
        <v>16.827999999999999</v>
      </c>
      <c r="N20">
        <v>17.385000000000002</v>
      </c>
      <c r="O20">
        <v>18.559999999999999</v>
      </c>
      <c r="Q20" t="s">
        <v>22</v>
      </c>
    </row>
    <row r="21" spans="1:17">
      <c r="A21" t="s">
        <v>8</v>
      </c>
      <c r="B21" t="s">
        <v>20</v>
      </c>
      <c r="C21" t="s">
        <v>21</v>
      </c>
      <c r="E21">
        <v>5.7640000000000002</v>
      </c>
      <c r="F21">
        <v>5.9039999999999999</v>
      </c>
      <c r="G21">
        <v>6.1509999999999998</v>
      </c>
      <c r="H21">
        <v>6.1719999999999997</v>
      </c>
      <c r="I21">
        <v>6.2279999999999998</v>
      </c>
      <c r="J21">
        <v>6.4429999999999996</v>
      </c>
      <c r="K21">
        <v>6.7060000000000004</v>
      </c>
      <c r="L21">
        <v>6.8140000000000001</v>
      </c>
      <c r="M21">
        <v>6.9909999999999997</v>
      </c>
      <c r="N21">
        <v>7.0919999999999996</v>
      </c>
      <c r="O21">
        <v>6.6680000000000001</v>
      </c>
    </row>
    <row r="23" spans="1:17">
      <c r="A23" t="s">
        <v>4</v>
      </c>
      <c r="B23" t="s">
        <v>23</v>
      </c>
      <c r="C23" t="s">
        <v>24</v>
      </c>
      <c r="E23">
        <v>3.3250000000000002</v>
      </c>
      <c r="F23">
        <v>3.524</v>
      </c>
      <c r="G23">
        <v>3.5609999999999999</v>
      </c>
      <c r="H23">
        <v>3.6640000000000001</v>
      </c>
      <c r="I23">
        <v>3.7589999999999999</v>
      </c>
      <c r="J23">
        <v>3.871</v>
      </c>
      <c r="K23">
        <v>3.9889999999999999</v>
      </c>
      <c r="L23">
        <v>4.1840000000000002</v>
      </c>
      <c r="M23">
        <v>4.2279999999999998</v>
      </c>
      <c r="N23">
        <v>4.2530000000000001</v>
      </c>
      <c r="O23">
        <v>4.242</v>
      </c>
    </row>
    <row r="24" spans="1:17">
      <c r="A24" t="s">
        <v>8</v>
      </c>
      <c r="B24" t="s">
        <v>23</v>
      </c>
      <c r="C24" t="s">
        <v>24</v>
      </c>
      <c r="E24">
        <v>15.083</v>
      </c>
      <c r="F24">
        <v>15.55</v>
      </c>
      <c r="G24">
        <v>16.161000000000001</v>
      </c>
      <c r="H24">
        <v>17.341999999999999</v>
      </c>
      <c r="I24">
        <v>18.387</v>
      </c>
      <c r="J24">
        <v>19.234999999999999</v>
      </c>
      <c r="K24">
        <v>19.899000000000001</v>
      </c>
      <c r="L24">
        <v>20.648</v>
      </c>
      <c r="M24">
        <v>21.082000000000001</v>
      </c>
      <c r="N24">
        <v>21.315999999999999</v>
      </c>
      <c r="O24">
        <v>21.948</v>
      </c>
    </row>
    <row r="26" spans="1:17">
      <c r="A26" t="s">
        <v>4</v>
      </c>
      <c r="B26" t="s">
        <v>25</v>
      </c>
      <c r="C26" t="s">
        <v>26</v>
      </c>
      <c r="E26">
        <v>46.968000000000004</v>
      </c>
      <c r="F26">
        <v>47.029000000000003</v>
      </c>
      <c r="G26">
        <v>46.186</v>
      </c>
      <c r="H26">
        <v>46.136000000000003</v>
      </c>
      <c r="I26">
        <v>45.612000000000002</v>
      </c>
      <c r="J26">
        <v>43.033000000000001</v>
      </c>
      <c r="K26">
        <v>42.655000000000001</v>
      </c>
      <c r="L26">
        <v>43.171999999999997</v>
      </c>
      <c r="M26">
        <v>43.960999999999999</v>
      </c>
      <c r="N26">
        <v>43.081000000000003</v>
      </c>
      <c r="O26">
        <v>43.921999999999997</v>
      </c>
    </row>
    <row r="27" spans="1:17">
      <c r="A27" t="s">
        <v>8</v>
      </c>
      <c r="B27" t="s">
        <v>25</v>
      </c>
      <c r="C27" t="s">
        <v>26</v>
      </c>
      <c r="E27">
        <v>36.502000000000002</v>
      </c>
      <c r="F27">
        <v>39.590000000000003</v>
      </c>
      <c r="G27">
        <v>38.347999999999999</v>
      </c>
      <c r="H27">
        <v>34.024000000000001</v>
      </c>
      <c r="I27">
        <v>34.268000000000001</v>
      </c>
      <c r="J27">
        <v>32.116999999999997</v>
      </c>
      <c r="K27">
        <v>30.172000000000001</v>
      </c>
      <c r="L27">
        <v>30.818999999999999</v>
      </c>
      <c r="M27">
        <v>31.699000000000002</v>
      </c>
      <c r="N27">
        <v>29.667999999999999</v>
      </c>
      <c r="O27">
        <v>27.771000000000001</v>
      </c>
    </row>
    <row r="29" spans="1:17">
      <c r="A29" t="s">
        <v>4</v>
      </c>
      <c r="B29" t="s">
        <v>27</v>
      </c>
      <c r="C29" t="s">
        <v>26</v>
      </c>
      <c r="E29">
        <v>50.908999999999999</v>
      </c>
      <c r="F29">
        <v>48.845999999999997</v>
      </c>
      <c r="G29">
        <v>48.707999999999998</v>
      </c>
      <c r="H29">
        <v>47.676000000000002</v>
      </c>
      <c r="I29">
        <v>47.854999999999997</v>
      </c>
      <c r="J29">
        <v>45.77</v>
      </c>
      <c r="K29">
        <v>44.456000000000003</v>
      </c>
      <c r="L29">
        <v>44.762999999999998</v>
      </c>
      <c r="M29">
        <v>44.145000000000003</v>
      </c>
      <c r="N29">
        <v>44.040999999999997</v>
      </c>
      <c r="O29">
        <v>45.192999999999998</v>
      </c>
    </row>
    <row r="30" spans="1:17">
      <c r="A30" t="s">
        <v>8</v>
      </c>
      <c r="B30" t="s">
        <v>27</v>
      </c>
      <c r="C30" t="s">
        <v>26</v>
      </c>
      <c r="E30">
        <v>33.701000000000001</v>
      </c>
      <c r="F30">
        <v>35.402000000000001</v>
      </c>
      <c r="G30">
        <v>33.540999999999997</v>
      </c>
      <c r="H30">
        <v>32.286000000000001</v>
      </c>
      <c r="I30">
        <v>32.954000000000001</v>
      </c>
      <c r="J30">
        <v>31.067</v>
      </c>
      <c r="K30">
        <v>29.547000000000001</v>
      </c>
      <c r="L30">
        <v>28.984000000000002</v>
      </c>
      <c r="M30">
        <v>29.591000000000001</v>
      </c>
      <c r="N30">
        <v>28.812000000000001</v>
      </c>
      <c r="O30">
        <v>28.099</v>
      </c>
    </row>
    <row r="32" spans="1:17">
      <c r="A32" t="s">
        <v>4</v>
      </c>
      <c r="B32" t="s">
        <v>28</v>
      </c>
      <c r="C32" t="s">
        <v>29</v>
      </c>
      <c r="E32">
        <v>87.057000000000002</v>
      </c>
      <c r="F32">
        <v>91.757999999999996</v>
      </c>
      <c r="G32">
        <v>94.186000000000007</v>
      </c>
      <c r="H32">
        <v>96.658000000000001</v>
      </c>
      <c r="I32">
        <v>98.58</v>
      </c>
      <c r="J32">
        <v>100</v>
      </c>
      <c r="K32">
        <v>102.003</v>
      </c>
      <c r="L32">
        <v>103.592</v>
      </c>
      <c r="M32">
        <v>105.77200000000001</v>
      </c>
      <c r="N32">
        <v>108.843</v>
      </c>
      <c r="O32">
        <v>112.021</v>
      </c>
    </row>
    <row r="33" spans="1:30">
      <c r="A33" t="s">
        <v>8</v>
      </c>
      <c r="B33" t="s">
        <v>28</v>
      </c>
      <c r="C33" t="s">
        <v>29</v>
      </c>
      <c r="E33">
        <v>90.48</v>
      </c>
      <c r="F33">
        <v>99.075000000000003</v>
      </c>
      <c r="G33">
        <v>108.983</v>
      </c>
      <c r="H33">
        <v>119.227</v>
      </c>
      <c r="I33">
        <v>126.142</v>
      </c>
      <c r="J33">
        <v>132.32300000000001</v>
      </c>
      <c r="K33">
        <v>138.27799999999999</v>
      </c>
      <c r="L33">
        <v>143.25899999999999</v>
      </c>
      <c r="M33">
        <v>148.17099999999999</v>
      </c>
      <c r="N33">
        <v>155.227</v>
      </c>
      <c r="O33">
        <v>162.90700000000001</v>
      </c>
    </row>
    <row r="35" spans="1:30">
      <c r="A35" t="s">
        <v>4</v>
      </c>
      <c r="B35" t="s">
        <v>28</v>
      </c>
      <c r="C35" t="s">
        <v>6</v>
      </c>
      <c r="E35">
        <v>3.3</v>
      </c>
      <c r="F35">
        <v>5.4</v>
      </c>
      <c r="G35">
        <v>2.6459999999999999</v>
      </c>
      <c r="H35">
        <v>2.6240000000000001</v>
      </c>
      <c r="I35">
        <v>1.988</v>
      </c>
      <c r="J35">
        <v>1.4410000000000001</v>
      </c>
      <c r="K35">
        <v>2.0030000000000001</v>
      </c>
      <c r="L35">
        <v>1.5580000000000001</v>
      </c>
      <c r="M35">
        <v>2.105</v>
      </c>
      <c r="N35">
        <v>2.903</v>
      </c>
      <c r="O35">
        <v>2.92</v>
      </c>
      <c r="T35">
        <f>E35+100</f>
        <v>103.3</v>
      </c>
      <c r="U35">
        <f t="shared" ref="U35:AD36" si="1">F35+100</f>
        <v>105.4</v>
      </c>
      <c r="V35">
        <f t="shared" si="1"/>
        <v>102.646</v>
      </c>
      <c r="W35">
        <f t="shared" si="1"/>
        <v>102.624</v>
      </c>
      <c r="X35">
        <f t="shared" si="1"/>
        <v>101.988</v>
      </c>
      <c r="Y35">
        <f t="shared" si="1"/>
        <v>101.441</v>
      </c>
      <c r="Z35">
        <f t="shared" si="1"/>
        <v>102.003</v>
      </c>
      <c r="AA35">
        <f t="shared" si="1"/>
        <v>101.55800000000001</v>
      </c>
      <c r="AB35">
        <f t="shared" si="1"/>
        <v>102.105</v>
      </c>
      <c r="AC35">
        <f t="shared" si="1"/>
        <v>102.90300000000001</v>
      </c>
      <c r="AD35">
        <f t="shared" si="1"/>
        <v>102.92</v>
      </c>
    </row>
    <row r="36" spans="1:30">
      <c r="A36" t="s">
        <v>8</v>
      </c>
      <c r="B36" t="s">
        <v>28</v>
      </c>
      <c r="C36" t="s">
        <v>6</v>
      </c>
      <c r="E36">
        <v>10.528</v>
      </c>
      <c r="F36">
        <v>9.5</v>
      </c>
      <c r="G36">
        <v>10</v>
      </c>
      <c r="H36">
        <v>9.4</v>
      </c>
      <c r="I36">
        <v>5.8</v>
      </c>
      <c r="J36">
        <v>4.9000000000000004</v>
      </c>
      <c r="K36">
        <v>4.5</v>
      </c>
      <c r="L36">
        <v>3.6019999999999999</v>
      </c>
      <c r="M36">
        <v>3.4279999999999999</v>
      </c>
      <c r="N36">
        <v>4.7619999999999996</v>
      </c>
      <c r="O36">
        <v>4.9480000000000004</v>
      </c>
      <c r="T36">
        <f>E36+100</f>
        <v>110.52800000000001</v>
      </c>
      <c r="U36">
        <f t="shared" si="1"/>
        <v>109.5</v>
      </c>
      <c r="V36">
        <f t="shared" si="1"/>
        <v>110</v>
      </c>
      <c r="W36">
        <f t="shared" si="1"/>
        <v>109.4</v>
      </c>
      <c r="X36">
        <f t="shared" si="1"/>
        <v>105.8</v>
      </c>
      <c r="Y36">
        <f t="shared" si="1"/>
        <v>104.9</v>
      </c>
      <c r="Z36">
        <f t="shared" si="1"/>
        <v>104.5</v>
      </c>
      <c r="AA36">
        <f t="shared" si="1"/>
        <v>103.602</v>
      </c>
      <c r="AB36">
        <f t="shared" si="1"/>
        <v>103.428</v>
      </c>
      <c r="AC36">
        <f t="shared" si="1"/>
        <v>104.762</v>
      </c>
      <c r="AD36">
        <f t="shared" si="1"/>
        <v>104.94800000000001</v>
      </c>
    </row>
    <row r="38" spans="1:30">
      <c r="A38" t="s">
        <v>4</v>
      </c>
      <c r="B38" t="s">
        <v>30</v>
      </c>
      <c r="C38" t="s">
        <v>6</v>
      </c>
      <c r="E38">
        <v>23.094000000000001</v>
      </c>
      <c r="F38">
        <v>13.422000000000001</v>
      </c>
      <c r="G38">
        <v>6.5910000000000002</v>
      </c>
      <c r="H38">
        <v>10.647</v>
      </c>
      <c r="I38">
        <v>7.774</v>
      </c>
      <c r="J38">
        <v>-0.438</v>
      </c>
      <c r="K38">
        <v>4.3879999999999999</v>
      </c>
      <c r="L38">
        <v>7.3470000000000004</v>
      </c>
      <c r="M38">
        <v>7.6470000000000002</v>
      </c>
      <c r="N38">
        <v>-0.93600000000000005</v>
      </c>
      <c r="O38">
        <v>-2.6930000000000001</v>
      </c>
    </row>
    <row r="39" spans="1:30">
      <c r="A39" t="s">
        <v>8</v>
      </c>
      <c r="B39" t="s">
        <v>30</v>
      </c>
      <c r="C39" t="s">
        <v>6</v>
      </c>
      <c r="E39">
        <v>16.111000000000001</v>
      </c>
      <c r="F39">
        <v>10.651999999999999</v>
      </c>
      <c r="G39">
        <v>1.7330000000000001</v>
      </c>
      <c r="H39">
        <v>-3.3879999999999999</v>
      </c>
      <c r="I39">
        <v>6.0330000000000004</v>
      </c>
      <c r="J39">
        <v>0.78800000000000003</v>
      </c>
      <c r="K39">
        <v>4.22</v>
      </c>
      <c r="L39">
        <v>13.503</v>
      </c>
      <c r="M39">
        <v>4.3390000000000004</v>
      </c>
      <c r="N39">
        <v>-4.3470000000000004</v>
      </c>
      <c r="O39">
        <v>-17.445</v>
      </c>
    </row>
    <row r="41" spans="1:30">
      <c r="A41" t="s">
        <v>4</v>
      </c>
      <c r="B41" t="s">
        <v>31</v>
      </c>
      <c r="C41" t="s">
        <v>6</v>
      </c>
      <c r="E41">
        <v>28.460999999999999</v>
      </c>
      <c r="F41">
        <v>10.964</v>
      </c>
      <c r="G41">
        <v>5.8819999999999997</v>
      </c>
      <c r="H41">
        <v>8.76</v>
      </c>
      <c r="I41">
        <v>4.2949999999999999</v>
      </c>
      <c r="J41">
        <v>-2.1560000000000001</v>
      </c>
      <c r="K41">
        <v>0.67900000000000005</v>
      </c>
      <c r="L41">
        <v>8.1880000000000006</v>
      </c>
      <c r="M41">
        <v>4.2119999999999997</v>
      </c>
      <c r="N41">
        <v>2.5990000000000002</v>
      </c>
      <c r="O41">
        <v>1.4999999999999999E-2</v>
      </c>
    </row>
    <row r="42" spans="1:30">
      <c r="A42" t="s">
        <v>8</v>
      </c>
      <c r="B42" t="s">
        <v>31</v>
      </c>
      <c r="C42" t="s">
        <v>6</v>
      </c>
      <c r="E42">
        <v>27.648</v>
      </c>
      <c r="F42">
        <v>12.856</v>
      </c>
      <c r="G42">
        <v>-2.1000000000000001E-2</v>
      </c>
      <c r="H42">
        <v>4.7169999999999996</v>
      </c>
      <c r="I42">
        <v>3.891</v>
      </c>
      <c r="J42">
        <v>-5.1840000000000002</v>
      </c>
      <c r="K42">
        <v>6.758</v>
      </c>
      <c r="L42">
        <v>10.07</v>
      </c>
      <c r="M42">
        <v>4.8849999999999998</v>
      </c>
      <c r="N42">
        <v>-2.121</v>
      </c>
      <c r="O42">
        <v>-10.948</v>
      </c>
    </row>
    <row r="44" spans="1:30">
      <c r="A44" t="s">
        <v>4</v>
      </c>
      <c r="B44" t="s">
        <v>32</v>
      </c>
      <c r="C44" t="s">
        <v>33</v>
      </c>
      <c r="E44">
        <v>4.1399999999999997</v>
      </c>
      <c r="F44">
        <v>4.09</v>
      </c>
      <c r="G44">
        <v>4.09</v>
      </c>
      <c r="H44">
        <v>4.05</v>
      </c>
      <c r="I44">
        <v>4.09</v>
      </c>
      <c r="J44">
        <v>4.05</v>
      </c>
      <c r="K44">
        <v>4.0199999999999996</v>
      </c>
      <c r="L44">
        <v>3.9</v>
      </c>
      <c r="M44">
        <v>3.8</v>
      </c>
      <c r="N44">
        <v>3.62</v>
      </c>
      <c r="O44">
        <v>3.8</v>
      </c>
    </row>
    <row r="45" spans="1:30">
      <c r="A45" t="s">
        <v>8</v>
      </c>
      <c r="B45" t="s">
        <v>32</v>
      </c>
      <c r="C45" t="s">
        <v>33</v>
      </c>
    </row>
    <row r="47" spans="1:30">
      <c r="A47" t="s">
        <v>4</v>
      </c>
      <c r="B47" t="s">
        <v>34</v>
      </c>
      <c r="C47" t="s">
        <v>35</v>
      </c>
      <c r="D47" t="s">
        <v>36</v>
      </c>
      <c r="E47" s="1">
        <v>1340.91</v>
      </c>
      <c r="F47" s="1">
        <v>1347.35</v>
      </c>
      <c r="G47" s="1">
        <v>1354.04</v>
      </c>
      <c r="H47" s="1">
        <v>1360.72</v>
      </c>
      <c r="I47" s="1">
        <v>1367.82</v>
      </c>
      <c r="J47" s="1">
        <v>1374.62</v>
      </c>
      <c r="K47" s="1">
        <v>1382.71</v>
      </c>
      <c r="L47" s="1">
        <v>1390.08</v>
      </c>
      <c r="M47" s="1">
        <v>1395.38</v>
      </c>
      <c r="N47" s="1">
        <v>1400.05</v>
      </c>
      <c r="O47" s="1">
        <v>1404.33</v>
      </c>
    </row>
    <row r="48" spans="1:30">
      <c r="A48" t="s">
        <v>8</v>
      </c>
      <c r="B48" t="s">
        <v>34</v>
      </c>
      <c r="C48" t="s">
        <v>35</v>
      </c>
      <c r="D48" t="s">
        <v>36</v>
      </c>
      <c r="E48" s="1">
        <v>1234.28</v>
      </c>
      <c r="F48" s="1">
        <v>1250.29</v>
      </c>
      <c r="G48" s="1">
        <v>1265.78</v>
      </c>
      <c r="H48" s="1">
        <v>1280.8499999999999</v>
      </c>
      <c r="I48" s="1">
        <v>1295.5999999999999</v>
      </c>
      <c r="J48" s="1">
        <v>1310.1500000000001</v>
      </c>
      <c r="K48" s="1">
        <v>1324.51</v>
      </c>
      <c r="L48" s="1">
        <v>1338.66</v>
      </c>
      <c r="M48" s="1">
        <v>1352.62</v>
      </c>
      <c r="N48" s="1">
        <v>1367.6</v>
      </c>
      <c r="O48" s="1">
        <v>1381.59</v>
      </c>
    </row>
    <row r="50" spans="1:15">
      <c r="A50" t="s">
        <v>4</v>
      </c>
      <c r="B50" t="s">
        <v>37</v>
      </c>
      <c r="C50" t="s">
        <v>10</v>
      </c>
      <c r="D50" t="s">
        <v>11</v>
      </c>
      <c r="E50">
        <v>237.81</v>
      </c>
      <c r="F50">
        <v>136.09700000000001</v>
      </c>
      <c r="G50">
        <v>215.392</v>
      </c>
      <c r="H50">
        <v>148.20400000000001</v>
      </c>
      <c r="I50">
        <v>236.047</v>
      </c>
      <c r="J50">
        <v>304.16399999999999</v>
      </c>
      <c r="K50">
        <v>202.203</v>
      </c>
      <c r="L50">
        <v>195.11699999999999</v>
      </c>
      <c r="M50">
        <v>25.498999999999999</v>
      </c>
      <c r="N50">
        <v>141.33500000000001</v>
      </c>
      <c r="O50">
        <v>193.416</v>
      </c>
    </row>
    <row r="51" spans="1:15">
      <c r="A51" t="s">
        <v>8</v>
      </c>
      <c r="B51" t="s">
        <v>37</v>
      </c>
      <c r="C51" t="s">
        <v>10</v>
      </c>
      <c r="D51" t="s">
        <v>11</v>
      </c>
      <c r="E51">
        <v>-47.866999999999997</v>
      </c>
      <c r="F51">
        <v>-78.2</v>
      </c>
      <c r="G51">
        <v>-87.843000000000004</v>
      </c>
      <c r="H51">
        <v>-32.256999999999998</v>
      </c>
      <c r="I51">
        <v>-26.788</v>
      </c>
      <c r="J51">
        <v>-22.085999999999999</v>
      </c>
      <c r="K51">
        <v>-14.351000000000001</v>
      </c>
      <c r="L51">
        <v>-48.661999999999999</v>
      </c>
      <c r="M51">
        <v>-57.183</v>
      </c>
      <c r="N51">
        <v>-24.55</v>
      </c>
      <c r="O51">
        <v>8.5180000000000007</v>
      </c>
    </row>
    <row r="53" spans="1:15">
      <c r="A53" t="s">
        <v>4</v>
      </c>
      <c r="B53" t="s">
        <v>37</v>
      </c>
      <c r="C53" t="s">
        <v>26</v>
      </c>
      <c r="E53">
        <v>3.9409999999999998</v>
      </c>
      <c r="F53">
        <v>1.8160000000000001</v>
      </c>
      <c r="G53">
        <v>2.5219999999999998</v>
      </c>
      <c r="H53">
        <v>1.54</v>
      </c>
      <c r="I53">
        <v>2.2429999999999999</v>
      </c>
      <c r="J53">
        <v>2.7370000000000001</v>
      </c>
      <c r="K53">
        <v>1.8009999999999999</v>
      </c>
      <c r="L53">
        <v>1.591</v>
      </c>
      <c r="M53">
        <v>0.184</v>
      </c>
      <c r="N53">
        <v>0.98099999999999998</v>
      </c>
      <c r="O53">
        <v>1.302</v>
      </c>
    </row>
    <row r="54" spans="1:15">
      <c r="A54" t="s">
        <v>8</v>
      </c>
      <c r="B54" t="s">
        <v>37</v>
      </c>
      <c r="C54" t="s">
        <v>26</v>
      </c>
      <c r="E54">
        <v>-2.802</v>
      </c>
      <c r="F54">
        <v>-4.29</v>
      </c>
      <c r="G54">
        <v>-4.806</v>
      </c>
      <c r="H54">
        <v>-1.7370000000000001</v>
      </c>
      <c r="I54">
        <v>-1.3140000000000001</v>
      </c>
      <c r="J54">
        <v>-1.05</v>
      </c>
      <c r="K54">
        <v>-0.626</v>
      </c>
      <c r="L54">
        <v>-1.8340000000000001</v>
      </c>
      <c r="M54">
        <v>-2.1080000000000001</v>
      </c>
      <c r="N54">
        <v>-0.85599999999999998</v>
      </c>
      <c r="O54">
        <v>0.32900000000000001</v>
      </c>
    </row>
    <row r="58" spans="1:15">
      <c r="B58" s="2" t="s">
        <v>38</v>
      </c>
    </row>
    <row r="61" spans="1:15">
      <c r="C61" t="s">
        <v>39</v>
      </c>
      <c r="D61">
        <f>_xlfn.STDEV.P(E5:N5)</f>
        <v>2530.1377359869193</v>
      </c>
    </row>
    <row r="62" spans="1:15">
      <c r="C62" t="s">
        <v>40</v>
      </c>
      <c r="D62">
        <f>_xlfn.STDEV.P(E6:N6)</f>
        <v>399.84584309581135</v>
      </c>
    </row>
    <row r="63" spans="1:15">
      <c r="C63" t="s">
        <v>41</v>
      </c>
      <c r="D63">
        <f>0.1482*D61/D62</f>
        <v>0.93777744335186619</v>
      </c>
    </row>
    <row r="65" spans="3:4">
      <c r="C65" t="s">
        <v>42</v>
      </c>
      <c r="D65" s="1">
        <f>O5</f>
        <v>14860.78</v>
      </c>
    </row>
    <row r="66" spans="3:4">
      <c r="C66" t="s">
        <v>43</v>
      </c>
      <c r="D66" s="1">
        <f>O6</f>
        <v>2592.58</v>
      </c>
    </row>
    <row r="67" spans="3:4">
      <c r="C67" t="s">
        <v>44</v>
      </c>
      <c r="D67">
        <f>D65*0.1482+631.27</f>
        <v>2833.637596</v>
      </c>
    </row>
    <row r="68" spans="3:4">
      <c r="C68" t="s">
        <v>45</v>
      </c>
      <c r="D68">
        <f>(D66-D67)/D67*100</f>
        <v>-8.5070016130601935</v>
      </c>
    </row>
    <row r="79" spans="3:4">
      <c r="C79" t="s">
        <v>39</v>
      </c>
      <c r="D79">
        <f>_xlfn.STDEV.P(E14:N14)</f>
        <v>1741.1543917010904</v>
      </c>
    </row>
    <row r="80" spans="3:4">
      <c r="C80" t="s">
        <v>40</v>
      </c>
      <c r="D80">
        <f>_xlfn.STDEV.P(E15:N15)</f>
        <v>252.2599078331726</v>
      </c>
    </row>
    <row r="81" spans="3:4">
      <c r="C81" t="s">
        <v>41</v>
      </c>
      <c r="D81">
        <f>0.1328*D79/D80</f>
        <v>0.91661534805134937</v>
      </c>
    </row>
    <row r="83" spans="3:4">
      <c r="C83" t="s">
        <v>46</v>
      </c>
      <c r="D83" s="1">
        <f>O14</f>
        <v>10582.1</v>
      </c>
    </row>
    <row r="84" spans="3:4">
      <c r="C84" t="s">
        <v>47</v>
      </c>
      <c r="D84" s="1">
        <f>O15</f>
        <v>1876.53</v>
      </c>
    </row>
    <row r="85" spans="3:4">
      <c r="C85" t="s">
        <v>48</v>
      </c>
      <c r="D85">
        <f>D83*0.1328+658.78</f>
        <v>2064.0828799999999</v>
      </c>
    </row>
    <row r="86" spans="3:4">
      <c r="C86" t="s">
        <v>45</v>
      </c>
      <c r="D86">
        <f>(D84-D85)/D85*100</f>
        <v>-9.0864994723467678</v>
      </c>
    </row>
    <row r="96" spans="3:4">
      <c r="C96" t="s">
        <v>39</v>
      </c>
      <c r="D96">
        <f>_xlfn.STDEV.P(E8:N8)</f>
        <v>3276.5980657810296</v>
      </c>
    </row>
    <row r="97" spans="3:4">
      <c r="C97" t="s">
        <v>40</v>
      </c>
      <c r="D97">
        <f>_xlfn.STDEV.P(E9:N9)</f>
        <v>1364.9181957011201</v>
      </c>
    </row>
    <row r="98" spans="3:4">
      <c r="C98" t="s">
        <v>41</v>
      </c>
      <c r="D98">
        <f>0.4144*D96/D97</f>
        <v>0.9948011849619921</v>
      </c>
    </row>
    <row r="100" spans="3:4">
      <c r="C100" t="s">
        <v>49</v>
      </c>
      <c r="D100" s="1">
        <f>O8</f>
        <v>24162.44</v>
      </c>
    </row>
    <row r="101" spans="3:4">
      <c r="C101" t="s">
        <v>50</v>
      </c>
      <c r="D101" s="1">
        <f>O9</f>
        <v>8681.2999999999993</v>
      </c>
    </row>
    <row r="102" spans="3:4">
      <c r="C102" t="s">
        <v>51</v>
      </c>
      <c r="D102">
        <f>D100*0.4144+105.97</f>
        <v>10118.885135999999</v>
      </c>
    </row>
    <row r="103" spans="3:4">
      <c r="C103" t="s">
        <v>45</v>
      </c>
      <c r="D103">
        <f>(D101-D102)/D102*100</f>
        <v>-14.206951820072522</v>
      </c>
    </row>
    <row r="115" spans="3:4">
      <c r="C115" t="s">
        <v>39</v>
      </c>
      <c r="D115">
        <f>_xlfn.STDEV.P(E17:N17)</f>
        <v>2208.1996157240869</v>
      </c>
    </row>
    <row r="116" spans="3:4">
      <c r="C116" t="s">
        <v>40</v>
      </c>
      <c r="D116">
        <f>_xlfn.STDEV.P(E18:N18)</f>
        <v>867.49388339284496</v>
      </c>
    </row>
    <row r="117" spans="3:4">
      <c r="C117" t="s">
        <v>41</v>
      </c>
      <c r="D117">
        <f>0.3903*D115/D116</f>
        <v>0.99350592150148598</v>
      </c>
    </row>
    <row r="119" spans="3:4">
      <c r="C119" t="s">
        <v>52</v>
      </c>
      <c r="D119" s="1">
        <f>O17</f>
        <v>17205.650000000001</v>
      </c>
    </row>
    <row r="120" spans="3:4">
      <c r="C120" t="s">
        <v>53</v>
      </c>
      <c r="D120" s="1">
        <f>O18</f>
        <v>6283.57</v>
      </c>
    </row>
    <row r="121" spans="3:4">
      <c r="C121" t="s">
        <v>54</v>
      </c>
      <c r="D121">
        <f>D119*0.3903+494.87</f>
        <v>7210.2351950000002</v>
      </c>
    </row>
    <row r="122" spans="3:4">
      <c r="C122" t="s">
        <v>45</v>
      </c>
      <c r="D122">
        <f>(D120-D121)/D121*100</f>
        <v>-12.852079993765036</v>
      </c>
    </row>
    <row r="152" spans="1:4">
      <c r="C152" t="s">
        <v>55</v>
      </c>
      <c r="D152" t="s">
        <v>56</v>
      </c>
    </row>
    <row r="153" spans="1:4">
      <c r="A153" t="s">
        <v>4</v>
      </c>
      <c r="B153" t="s">
        <v>57</v>
      </c>
      <c r="C153">
        <f>GEOMEAN(T2:AC2)-100</f>
        <v>7.6540773774131452</v>
      </c>
      <c r="D153">
        <f>O2</f>
        <v>1.851</v>
      </c>
    </row>
    <row r="154" spans="1:4">
      <c r="A154" t="s">
        <v>8</v>
      </c>
      <c r="B154" t="s">
        <v>57</v>
      </c>
      <c r="C154">
        <f>GEOMEAN(T3:AC3)-100</f>
        <v>6.9630605400532488</v>
      </c>
      <c r="D154">
        <f>O3</f>
        <v>-10.289</v>
      </c>
    </row>
    <row r="163" spans="2:2">
      <c r="B163" s="2" t="s">
        <v>58</v>
      </c>
    </row>
    <row r="184" spans="1:3">
      <c r="B184" s="2"/>
    </row>
    <row r="186" spans="1:3">
      <c r="C186" t="s">
        <v>59</v>
      </c>
    </row>
    <row r="187" spans="1:3">
      <c r="A187" t="s">
        <v>4</v>
      </c>
      <c r="B187" t="s">
        <v>60</v>
      </c>
      <c r="C187">
        <f>AVERAGE(E26:O26)</f>
        <v>44.705000000000013</v>
      </c>
    </row>
    <row r="188" spans="1:3">
      <c r="A188" t="s">
        <v>8</v>
      </c>
      <c r="B188" t="s">
        <v>60</v>
      </c>
      <c r="C188">
        <f>AVERAGE(E27:O27)</f>
        <v>33.179818181818185</v>
      </c>
    </row>
    <row r="190" spans="1:3">
      <c r="A190" t="s">
        <v>4</v>
      </c>
      <c r="B190" t="s">
        <v>61</v>
      </c>
      <c r="C190">
        <f>AVERAGE(E29:O29)</f>
        <v>46.578363636363633</v>
      </c>
    </row>
    <row r="191" spans="1:3">
      <c r="A191" t="s">
        <v>8</v>
      </c>
      <c r="B191" t="s">
        <v>61</v>
      </c>
      <c r="C191">
        <f>AVERAGE(E30:O30)</f>
        <v>31.271272727272731</v>
      </c>
    </row>
    <row r="193" spans="1:4">
      <c r="A193" t="s">
        <v>62</v>
      </c>
      <c r="B193" t="s">
        <v>63</v>
      </c>
      <c r="C193">
        <f>AVERAGE(E53:O53)</f>
        <v>1.8780000000000001</v>
      </c>
    </row>
    <row r="194" spans="1:4">
      <c r="A194" t="s">
        <v>8</v>
      </c>
      <c r="B194" t="s">
        <v>63</v>
      </c>
      <c r="C194">
        <f>AVERAGE(E54:O54)</f>
        <v>-1.9176363636363638</v>
      </c>
    </row>
    <row r="196" spans="1:4">
      <c r="A196" t="s">
        <v>4</v>
      </c>
      <c r="B196" t="s">
        <v>64</v>
      </c>
      <c r="C196">
        <f>GEOMEAN(T35:AD35)-100</f>
        <v>2.6209514485726828</v>
      </c>
    </row>
    <row r="197" spans="1:4">
      <c r="A197" t="s">
        <v>8</v>
      </c>
      <c r="B197" t="s">
        <v>64</v>
      </c>
      <c r="C197">
        <f>GEOMEAN(T36:AD36)-100</f>
        <v>6.455699507585976</v>
      </c>
    </row>
    <row r="200" spans="1:4">
      <c r="C200" t="s">
        <v>39</v>
      </c>
      <c r="D200">
        <f>_xlfn.STDEV.P(E2:N2)</f>
        <v>1.3036127837667124</v>
      </c>
    </row>
    <row r="201" spans="1:4">
      <c r="C201" t="s">
        <v>40</v>
      </c>
      <c r="D201">
        <f>_xlfn.STDEV.P(E3:N3)</f>
        <v>1.5803140225917163</v>
      </c>
    </row>
    <row r="202" spans="1:4">
      <c r="C202" t="s">
        <v>41</v>
      </c>
      <c r="D202">
        <f>0.6801*D200/D201</f>
        <v>0.56101954520769082</v>
      </c>
    </row>
    <row r="204" spans="1:4">
      <c r="C204" t="s">
        <v>65</v>
      </c>
      <c r="D204" s="1"/>
    </row>
    <row r="205" spans="1:4">
      <c r="D205" s="1"/>
    </row>
  </sheetData>
  <pageMargins left="0.7" right="0.7" top="0.75" bottom="0.75" header="0.3" footer="0.3"/>
  <pageSetup orientation="landscape" r:id="rId1"/>
  <ignoredErrors>
    <ignoredError sqref="D61:D62 D79:D80 D96:D97 D115:D116 D200:D20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Ankon Bhowmick</dc:creator>
  <cp:keywords/>
  <dc:description/>
  <cp:lastModifiedBy/>
  <cp:revision/>
  <dcterms:created xsi:type="dcterms:W3CDTF">2020-11-01T16:45:56Z</dcterms:created>
  <dcterms:modified xsi:type="dcterms:W3CDTF">2020-11-23T10:25:43Z</dcterms:modified>
  <cp:category/>
  <cp:contentStatus/>
</cp:coreProperties>
</file>