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aneld\OneDrive\Documents\1Usask\SLSC994_Project\Analysis &amp; results\"/>
    </mc:Choice>
  </mc:AlternateContent>
  <xr:revisionPtr revIDLastSave="0" documentId="13_ncr:1_{8D712711-7687-4B65-8EB7-BCC85CCF8E9E}" xr6:coauthVersionLast="47" xr6:coauthVersionMax="47" xr10:uidLastSave="{00000000-0000-0000-0000-000000000000}"/>
  <bookViews>
    <workbookView xWindow="-108" yWindow="-108" windowWidth="23256" windowHeight="12456" tabRatio="721" firstSheet="1" activeTab="7" xr2:uid="{00000000-000D-0000-FFFF-FFFF00000000}"/>
  </bookViews>
  <sheets>
    <sheet name="Biochar properties" sheetId="9" r:id="rId1"/>
    <sheet name="Pots1Pre" sheetId="1" r:id="rId2"/>
    <sheet name="Pots1After" sheetId="8" r:id="rId3"/>
    <sheet name="LargePlotsSpring" sheetId="2" r:id="rId4"/>
    <sheet name="LargePlotsFall" sheetId="5" r:id="rId5"/>
    <sheet name="Snowmelt" sheetId="10" r:id="rId6"/>
    <sheet name="SmallPlotsSpring" sheetId="3" r:id="rId7"/>
    <sheet name="SmallPlotsFall" sheetId="6" r:id="rId8"/>
    <sheet name="Pots2After" sheetId="7" r:id="rId9"/>
    <sheet name="Weather"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23" i="8" l="1"/>
  <c r="W123" i="8"/>
  <c r="V123" i="8"/>
  <c r="T123" i="8"/>
  <c r="R123" i="8"/>
  <c r="O123" i="8"/>
  <c r="M123" i="8"/>
  <c r="K123" i="8"/>
  <c r="I123" i="8"/>
  <c r="G123" i="8"/>
  <c r="E123" i="8"/>
  <c r="D123" i="8"/>
  <c r="U122" i="8"/>
  <c r="S122" i="8"/>
  <c r="Q122" i="8"/>
  <c r="P122" i="8"/>
  <c r="N122" i="8"/>
  <c r="L122" i="8"/>
  <c r="J122" i="8"/>
  <c r="H122" i="8"/>
  <c r="F122" i="8"/>
  <c r="U121" i="8"/>
  <c r="S121" i="8"/>
  <c r="P121" i="8"/>
  <c r="Q121" i="8" s="1"/>
  <c r="N121" i="8"/>
  <c r="L121" i="8"/>
  <c r="J121" i="8"/>
  <c r="H121" i="8"/>
  <c r="F121" i="8"/>
  <c r="U120" i="8"/>
  <c r="S120" i="8"/>
  <c r="P120" i="8"/>
  <c r="Q120" i="8" s="1"/>
  <c r="N120" i="8"/>
  <c r="L120" i="8"/>
  <c r="J120" i="8"/>
  <c r="H120" i="8"/>
  <c r="F120" i="8"/>
  <c r="U119" i="8"/>
  <c r="S119" i="8"/>
  <c r="P119" i="8"/>
  <c r="Q119" i="8" s="1"/>
  <c r="N119" i="8"/>
  <c r="L119" i="8"/>
  <c r="J119" i="8"/>
  <c r="H119" i="8"/>
  <c r="F119" i="8"/>
  <c r="U118" i="8"/>
  <c r="S118" i="8"/>
  <c r="P118" i="8"/>
  <c r="Q118" i="8" s="1"/>
  <c r="N118" i="8"/>
  <c r="L118" i="8"/>
  <c r="J118" i="8"/>
  <c r="H118" i="8"/>
  <c r="F118" i="8"/>
  <c r="U117" i="8"/>
  <c r="S117" i="8"/>
  <c r="P117" i="8"/>
  <c r="Q117" i="8" s="1"/>
  <c r="N117" i="8"/>
  <c r="L117" i="8"/>
  <c r="J117" i="8"/>
  <c r="H117" i="8"/>
  <c r="F117" i="8"/>
  <c r="U116" i="8"/>
  <c r="S116" i="8"/>
  <c r="P116" i="8"/>
  <c r="Q116" i="8" s="1"/>
  <c r="N116" i="8"/>
  <c r="L116" i="8"/>
  <c r="J116" i="8"/>
  <c r="H116" i="8"/>
  <c r="F116" i="8"/>
  <c r="U115" i="8"/>
  <c r="S115" i="8"/>
  <c r="Q115" i="8"/>
  <c r="P115" i="8"/>
  <c r="N115" i="8"/>
  <c r="L115" i="8"/>
  <c r="J115" i="8"/>
  <c r="H115" i="8"/>
  <c r="F115" i="8"/>
  <c r="U114" i="8"/>
  <c r="S114" i="8"/>
  <c r="Q114" i="8"/>
  <c r="P114" i="8"/>
  <c r="N114" i="8"/>
  <c r="L114" i="8"/>
  <c r="J114" i="8"/>
  <c r="H114" i="8"/>
  <c r="F114" i="8"/>
  <c r="U113" i="8"/>
  <c r="S113" i="8"/>
  <c r="P113" i="8"/>
  <c r="Q113" i="8" s="1"/>
  <c r="N113" i="8"/>
  <c r="L113" i="8"/>
  <c r="J113" i="8"/>
  <c r="H113" i="8"/>
  <c r="F113" i="8"/>
  <c r="U112" i="8"/>
  <c r="S112" i="8"/>
  <c r="Q112" i="8"/>
  <c r="P112" i="8"/>
  <c r="N112" i="8"/>
  <c r="L112" i="8"/>
  <c r="J112" i="8"/>
  <c r="H112" i="8"/>
  <c r="F112" i="8"/>
  <c r="U111" i="8"/>
  <c r="S111" i="8"/>
  <c r="Q111" i="8"/>
  <c r="P111" i="8"/>
  <c r="N111" i="8"/>
  <c r="L111" i="8"/>
  <c r="J111" i="8"/>
  <c r="H111" i="8"/>
  <c r="F111" i="8"/>
  <c r="U110" i="8"/>
  <c r="S110" i="8"/>
  <c r="P110" i="8"/>
  <c r="Q110" i="8" s="1"/>
  <c r="N110" i="8"/>
  <c r="L110" i="8"/>
  <c r="J110" i="8"/>
  <c r="H110" i="8"/>
  <c r="F110" i="8"/>
  <c r="U109" i="8"/>
  <c r="S109" i="8"/>
  <c r="Q109" i="8"/>
  <c r="P109" i="8"/>
  <c r="N109" i="8"/>
  <c r="L109" i="8"/>
  <c r="J109" i="8"/>
  <c r="H109" i="8"/>
  <c r="F109" i="8"/>
  <c r="U108" i="8"/>
  <c r="S108" i="8"/>
  <c r="P108" i="8"/>
  <c r="Q108" i="8" s="1"/>
  <c r="N108" i="8"/>
  <c r="L108" i="8"/>
  <c r="J108" i="8"/>
  <c r="H108" i="8"/>
  <c r="F108" i="8"/>
  <c r="U107" i="8"/>
  <c r="S107" i="8"/>
  <c r="P107" i="8"/>
  <c r="Q107" i="8" s="1"/>
  <c r="N107" i="8"/>
  <c r="L107" i="8"/>
  <c r="J107" i="8"/>
  <c r="H107" i="8"/>
  <c r="F107" i="8"/>
  <c r="U106" i="8"/>
  <c r="S106" i="8"/>
  <c r="Q106" i="8"/>
  <c r="P106" i="8"/>
  <c r="N106" i="8"/>
  <c r="L106" i="8"/>
  <c r="J106" i="8"/>
  <c r="H106" i="8"/>
  <c r="F106" i="8"/>
  <c r="U105" i="8"/>
  <c r="S105" i="8"/>
  <c r="P105" i="8"/>
  <c r="Q105" i="8" s="1"/>
  <c r="N105" i="8"/>
  <c r="L105" i="8"/>
  <c r="J105" i="8"/>
  <c r="H105" i="8"/>
  <c r="F105" i="8"/>
  <c r="U104" i="8"/>
  <c r="S104" i="8"/>
  <c r="P104" i="8"/>
  <c r="Q104" i="8" s="1"/>
  <c r="N104" i="8"/>
  <c r="L104" i="8"/>
  <c r="J104" i="8"/>
  <c r="H104" i="8"/>
  <c r="F104" i="8"/>
  <c r="U103" i="8"/>
  <c r="S103" i="8"/>
  <c r="P103" i="8"/>
  <c r="Q103" i="8" s="1"/>
  <c r="N103" i="8"/>
  <c r="L103" i="8"/>
  <c r="J103" i="8"/>
  <c r="H103" i="8"/>
  <c r="F103" i="8"/>
  <c r="U102" i="8"/>
  <c r="S102" i="8"/>
  <c r="P102" i="8"/>
  <c r="Q102" i="8" s="1"/>
  <c r="N102" i="8"/>
  <c r="L102" i="8"/>
  <c r="J102" i="8"/>
  <c r="H102" i="8"/>
  <c r="F102" i="8"/>
  <c r="U101" i="8"/>
  <c r="S101" i="8"/>
  <c r="P101" i="8"/>
  <c r="Q101" i="8" s="1"/>
  <c r="N101" i="8"/>
  <c r="L101" i="8"/>
  <c r="J101" i="8"/>
  <c r="H101" i="8"/>
  <c r="F101" i="8"/>
  <c r="U100" i="8"/>
  <c r="S100" i="8"/>
  <c r="P100" i="8"/>
  <c r="Q100" i="8" s="1"/>
  <c r="N100" i="8"/>
  <c r="L100" i="8"/>
  <c r="J100" i="8"/>
  <c r="H100" i="8"/>
  <c r="F100" i="8"/>
  <c r="U99" i="8"/>
  <c r="S99" i="8"/>
  <c r="Q99" i="8"/>
  <c r="P99" i="8"/>
  <c r="N99" i="8"/>
  <c r="L99" i="8"/>
  <c r="J99" i="8"/>
  <c r="H99" i="8"/>
  <c r="F99" i="8"/>
  <c r="U98" i="8"/>
  <c r="S98" i="8"/>
  <c r="Q98" i="8"/>
  <c r="P98" i="8"/>
  <c r="N98" i="8"/>
  <c r="L98" i="8"/>
  <c r="J98" i="8"/>
  <c r="H98" i="8"/>
  <c r="F98" i="8"/>
  <c r="U97" i="8"/>
  <c r="S97" i="8"/>
  <c r="P97" i="8"/>
  <c r="Q97" i="8" s="1"/>
  <c r="N97" i="8"/>
  <c r="L97" i="8"/>
  <c r="J97" i="8"/>
  <c r="H97" i="8"/>
  <c r="F97" i="8"/>
  <c r="U96" i="8"/>
  <c r="S96" i="8"/>
  <c r="Q96" i="8"/>
  <c r="P96" i="8"/>
  <c r="N96" i="8"/>
  <c r="L96" i="8"/>
  <c r="J96" i="8"/>
  <c r="H96" i="8"/>
  <c r="F96" i="8"/>
  <c r="U95" i="8"/>
  <c r="S95" i="8"/>
  <c r="Q95" i="8"/>
  <c r="P95" i="8"/>
  <c r="N95" i="8"/>
  <c r="L95" i="8"/>
  <c r="J95" i="8"/>
  <c r="H95" i="8"/>
  <c r="F95" i="8"/>
  <c r="U94" i="8"/>
  <c r="S94" i="8"/>
  <c r="P94" i="8"/>
  <c r="Q94" i="8" s="1"/>
  <c r="N94" i="8"/>
  <c r="L94" i="8"/>
  <c r="J94" i="8"/>
  <c r="H94" i="8"/>
  <c r="F94" i="8"/>
  <c r="U93" i="8"/>
  <c r="S93" i="8"/>
  <c r="Q93" i="8"/>
  <c r="P93" i="8"/>
  <c r="N93" i="8"/>
  <c r="L93" i="8"/>
  <c r="J93" i="8"/>
  <c r="H93" i="8"/>
  <c r="F93" i="8"/>
  <c r="U92" i="8"/>
  <c r="S92" i="8"/>
  <c r="P92" i="8"/>
  <c r="Q92" i="8" s="1"/>
  <c r="N92" i="8"/>
  <c r="L92" i="8"/>
  <c r="J92" i="8"/>
  <c r="H92" i="8"/>
  <c r="F92" i="8"/>
  <c r="U91" i="8"/>
  <c r="S91" i="8"/>
  <c r="P91" i="8"/>
  <c r="Q91" i="8" s="1"/>
  <c r="N91" i="8"/>
  <c r="L91" i="8"/>
  <c r="J91" i="8"/>
  <c r="H91" i="8"/>
  <c r="F91" i="8"/>
  <c r="U90" i="8"/>
  <c r="S90" i="8"/>
  <c r="Q90" i="8"/>
  <c r="P90" i="8"/>
  <c r="N90" i="8"/>
  <c r="L90" i="8"/>
  <c r="J90" i="8"/>
  <c r="H90" i="8"/>
  <c r="F90" i="8"/>
  <c r="U89" i="8"/>
  <c r="S89" i="8"/>
  <c r="P89" i="8"/>
  <c r="Q89" i="8" s="1"/>
  <c r="N89" i="8"/>
  <c r="L89" i="8"/>
  <c r="J89" i="8"/>
  <c r="H89" i="8"/>
  <c r="F89" i="8"/>
  <c r="U88" i="8"/>
  <c r="S88" i="8"/>
  <c r="P88" i="8"/>
  <c r="Q88" i="8" s="1"/>
  <c r="N88" i="8"/>
  <c r="L88" i="8"/>
  <c r="J88" i="8"/>
  <c r="H88" i="8"/>
  <c r="F88" i="8"/>
  <c r="U87" i="8"/>
  <c r="S87" i="8"/>
  <c r="P87" i="8"/>
  <c r="Q87" i="8" s="1"/>
  <c r="N87" i="8"/>
  <c r="L87" i="8"/>
  <c r="J87" i="8"/>
  <c r="H87" i="8"/>
  <c r="F87" i="8"/>
  <c r="U86" i="8"/>
  <c r="S86" i="8"/>
  <c r="P86" i="8"/>
  <c r="Q86" i="8" s="1"/>
  <c r="N86" i="8"/>
  <c r="L86" i="8"/>
  <c r="J86" i="8"/>
  <c r="H86" i="8"/>
  <c r="F86" i="8"/>
  <c r="U85" i="8"/>
  <c r="S85" i="8"/>
  <c r="P85" i="8"/>
  <c r="Q85" i="8" s="1"/>
  <c r="N85" i="8"/>
  <c r="L85" i="8"/>
  <c r="J85" i="8"/>
  <c r="H85" i="8"/>
  <c r="F85" i="8"/>
  <c r="U84" i="8"/>
  <c r="S84" i="8"/>
  <c r="P84" i="8"/>
  <c r="Q84" i="8" s="1"/>
  <c r="N84" i="8"/>
  <c r="L84" i="8"/>
  <c r="J84" i="8"/>
  <c r="H84" i="8"/>
  <c r="F84" i="8"/>
  <c r="U83" i="8"/>
  <c r="S83" i="8"/>
  <c r="Q83" i="8"/>
  <c r="P83" i="8"/>
  <c r="N83" i="8"/>
  <c r="L83" i="8"/>
  <c r="J83" i="8"/>
  <c r="H83" i="8"/>
  <c r="F83" i="8"/>
  <c r="U82" i="8"/>
  <c r="S82" i="8"/>
  <c r="Q82" i="8"/>
  <c r="P82" i="8"/>
  <c r="N82" i="8"/>
  <c r="L82" i="8"/>
  <c r="J82" i="8"/>
  <c r="H82" i="8"/>
  <c r="F82" i="8"/>
  <c r="U81" i="8"/>
  <c r="S81" i="8"/>
  <c r="P81" i="8"/>
  <c r="Q81" i="8" s="1"/>
  <c r="N81" i="8"/>
  <c r="L81" i="8"/>
  <c r="J81" i="8"/>
  <c r="H81" i="8"/>
  <c r="F81" i="8"/>
  <c r="U80" i="8"/>
  <c r="S80" i="8"/>
  <c r="Q80" i="8"/>
  <c r="P80" i="8"/>
  <c r="N80" i="8"/>
  <c r="L80" i="8"/>
  <c r="J80" i="8"/>
  <c r="H80" i="8"/>
  <c r="F80" i="8"/>
  <c r="U79" i="8"/>
  <c r="S79" i="8"/>
  <c r="Q79" i="8"/>
  <c r="P79" i="8"/>
  <c r="N79" i="8"/>
  <c r="L79" i="8"/>
  <c r="J79" i="8"/>
  <c r="H79" i="8"/>
  <c r="F79" i="8"/>
  <c r="U78" i="8"/>
  <c r="S78" i="8"/>
  <c r="P78" i="8"/>
  <c r="Q78" i="8" s="1"/>
  <c r="N78" i="8"/>
  <c r="L78" i="8"/>
  <c r="J78" i="8"/>
  <c r="H78" i="8"/>
  <c r="F78" i="8"/>
  <c r="U77" i="8"/>
  <c r="S77" i="8"/>
  <c r="Q77" i="8"/>
  <c r="P77" i="8"/>
  <c r="N77" i="8"/>
  <c r="L77" i="8"/>
  <c r="J77" i="8"/>
  <c r="H77" i="8"/>
  <c r="F77" i="8"/>
  <c r="U76" i="8"/>
  <c r="S76" i="8"/>
  <c r="P76" i="8"/>
  <c r="Q76" i="8" s="1"/>
  <c r="N76" i="8"/>
  <c r="L76" i="8"/>
  <c r="J76" i="8"/>
  <c r="H76" i="8"/>
  <c r="F76" i="8"/>
  <c r="U75" i="8"/>
  <c r="S75" i="8"/>
  <c r="P75" i="8"/>
  <c r="Q75" i="8" s="1"/>
  <c r="N75" i="8"/>
  <c r="L75" i="8"/>
  <c r="J75" i="8"/>
  <c r="H75" i="8"/>
  <c r="F75" i="8"/>
  <c r="U74" i="8"/>
  <c r="S74" i="8"/>
  <c r="Q74" i="8"/>
  <c r="P74" i="8"/>
  <c r="N74" i="8"/>
  <c r="L74" i="8"/>
  <c r="J74" i="8"/>
  <c r="H74" i="8"/>
  <c r="F74" i="8"/>
  <c r="U73" i="8"/>
  <c r="S73" i="8"/>
  <c r="P73" i="8"/>
  <c r="Q73" i="8" s="1"/>
  <c r="N73" i="8"/>
  <c r="L73" i="8"/>
  <c r="J73" i="8"/>
  <c r="H73" i="8"/>
  <c r="F73" i="8"/>
  <c r="U72" i="8"/>
  <c r="S72" i="8"/>
  <c r="P72" i="8"/>
  <c r="Q72" i="8" s="1"/>
  <c r="N72" i="8"/>
  <c r="L72" i="8"/>
  <c r="J72" i="8"/>
  <c r="H72" i="8"/>
  <c r="F72" i="8"/>
  <c r="U71" i="8"/>
  <c r="S71" i="8"/>
  <c r="P71" i="8"/>
  <c r="Q71" i="8" s="1"/>
  <c r="N71" i="8"/>
  <c r="L71" i="8"/>
  <c r="J71" i="8"/>
  <c r="H71" i="8"/>
  <c r="F71" i="8"/>
  <c r="U70" i="8"/>
  <c r="S70" i="8"/>
  <c r="P70" i="8"/>
  <c r="Q70" i="8" s="1"/>
  <c r="N70" i="8"/>
  <c r="L70" i="8"/>
  <c r="J70" i="8"/>
  <c r="H70" i="8"/>
  <c r="F70" i="8"/>
  <c r="U69" i="8"/>
  <c r="S69" i="8"/>
  <c r="P69" i="8"/>
  <c r="Q69" i="8" s="1"/>
  <c r="N69" i="8"/>
  <c r="L69" i="8"/>
  <c r="J69" i="8"/>
  <c r="H69" i="8"/>
  <c r="F69" i="8"/>
  <c r="U68" i="8"/>
  <c r="S68" i="8"/>
  <c r="P68" i="8"/>
  <c r="Q68" i="8" s="1"/>
  <c r="N68" i="8"/>
  <c r="L68" i="8"/>
  <c r="J68" i="8"/>
  <c r="H68" i="8"/>
  <c r="F68" i="8"/>
  <c r="U67" i="8"/>
  <c r="S67" i="8"/>
  <c r="Q67" i="8"/>
  <c r="P67" i="8"/>
  <c r="N67" i="8"/>
  <c r="L67" i="8"/>
  <c r="J67" i="8"/>
  <c r="H67" i="8"/>
  <c r="F67" i="8"/>
  <c r="U66" i="8"/>
  <c r="S66" i="8"/>
  <c r="Q66" i="8"/>
  <c r="P66" i="8"/>
  <c r="N66" i="8"/>
  <c r="L66" i="8"/>
  <c r="J66" i="8"/>
  <c r="H66" i="8"/>
  <c r="F66" i="8"/>
  <c r="U65" i="8"/>
  <c r="S65" i="8"/>
  <c r="P65" i="8"/>
  <c r="Q65" i="8" s="1"/>
  <c r="N65" i="8"/>
  <c r="L65" i="8"/>
  <c r="J65" i="8"/>
  <c r="H65" i="8"/>
  <c r="F65" i="8"/>
  <c r="U64" i="8"/>
  <c r="S64" i="8"/>
  <c r="Q64" i="8"/>
  <c r="P64" i="8"/>
  <c r="N64" i="8"/>
  <c r="L64" i="8"/>
  <c r="J64" i="8"/>
  <c r="H64" i="8"/>
  <c r="F64" i="8"/>
  <c r="U63" i="8"/>
  <c r="S63" i="8"/>
  <c r="Q63" i="8"/>
  <c r="P63" i="8"/>
  <c r="N63" i="8"/>
  <c r="L63" i="8"/>
  <c r="J63" i="8"/>
  <c r="H63" i="8"/>
  <c r="F63" i="8"/>
  <c r="U62" i="8"/>
  <c r="S62" i="8"/>
  <c r="P62" i="8"/>
  <c r="Q62" i="8" s="1"/>
  <c r="N62" i="8"/>
  <c r="L62" i="8"/>
  <c r="J62" i="8"/>
  <c r="H62" i="8"/>
  <c r="F62" i="8"/>
  <c r="U61" i="8"/>
  <c r="S61" i="8"/>
  <c r="Q61" i="8"/>
  <c r="P61" i="8"/>
  <c r="N61" i="8"/>
  <c r="L61" i="8"/>
  <c r="J61" i="8"/>
  <c r="H61" i="8"/>
  <c r="F61" i="8"/>
  <c r="U60" i="8"/>
  <c r="S60" i="8"/>
  <c r="P60" i="8"/>
  <c r="Q60" i="8" s="1"/>
  <c r="N60" i="8"/>
  <c r="L60" i="8"/>
  <c r="J60" i="8"/>
  <c r="H60" i="8"/>
  <c r="F60" i="8"/>
  <c r="U59" i="8"/>
  <c r="S59" i="8"/>
  <c r="P59" i="8"/>
  <c r="Q59" i="8" s="1"/>
  <c r="N59" i="8"/>
  <c r="L59" i="8"/>
  <c r="J59" i="8"/>
  <c r="H59" i="8"/>
  <c r="F59" i="8"/>
  <c r="U58" i="8"/>
  <c r="S58" i="8"/>
  <c r="Q58" i="8"/>
  <c r="P58" i="8"/>
  <c r="N58" i="8"/>
  <c r="L58" i="8"/>
  <c r="J58" i="8"/>
  <c r="H58" i="8"/>
  <c r="F58" i="8"/>
  <c r="U57" i="8"/>
  <c r="S57" i="8"/>
  <c r="P57" i="8"/>
  <c r="Q57" i="8" s="1"/>
  <c r="N57" i="8"/>
  <c r="L57" i="8"/>
  <c r="J57" i="8"/>
  <c r="H57" i="8"/>
  <c r="F57" i="8"/>
  <c r="U56" i="8"/>
  <c r="S56" i="8"/>
  <c r="P56" i="8"/>
  <c r="Q56" i="8" s="1"/>
  <c r="N56" i="8"/>
  <c r="L56" i="8"/>
  <c r="J56" i="8"/>
  <c r="H56" i="8"/>
  <c r="F56" i="8"/>
  <c r="U55" i="8"/>
  <c r="S55" i="8"/>
  <c r="P55" i="8"/>
  <c r="Q55" i="8" s="1"/>
  <c r="N55" i="8"/>
  <c r="L55" i="8"/>
  <c r="J55" i="8"/>
  <c r="H55" i="8"/>
  <c r="F55" i="8"/>
  <c r="U54" i="8"/>
  <c r="S54" i="8"/>
  <c r="P54" i="8"/>
  <c r="Q54" i="8" s="1"/>
  <c r="N54" i="8"/>
  <c r="L54" i="8"/>
  <c r="J54" i="8"/>
  <c r="H54" i="8"/>
  <c r="F54" i="8"/>
  <c r="U53" i="8"/>
  <c r="S53" i="8"/>
  <c r="P53" i="8"/>
  <c r="Q53" i="8" s="1"/>
  <c r="N53" i="8"/>
  <c r="L53" i="8"/>
  <c r="J53" i="8"/>
  <c r="H53" i="8"/>
  <c r="F53" i="8"/>
  <c r="U52" i="8"/>
  <c r="S52" i="8"/>
  <c r="P52" i="8"/>
  <c r="Q52" i="8" s="1"/>
  <c r="N52" i="8"/>
  <c r="L52" i="8"/>
  <c r="J52" i="8"/>
  <c r="H52" i="8"/>
  <c r="F52" i="8"/>
  <c r="U51" i="8"/>
  <c r="S51" i="8"/>
  <c r="Q51" i="8"/>
  <c r="P51" i="8"/>
  <c r="N51" i="8"/>
  <c r="L51" i="8"/>
  <c r="J51" i="8"/>
  <c r="H51" i="8"/>
  <c r="F51" i="8"/>
  <c r="U50" i="8"/>
  <c r="S50" i="8"/>
  <c r="Q50" i="8"/>
  <c r="P50" i="8"/>
  <c r="N50" i="8"/>
  <c r="L50" i="8"/>
  <c r="J50" i="8"/>
  <c r="H50" i="8"/>
  <c r="F50" i="8"/>
  <c r="U49" i="8"/>
  <c r="S49" i="8"/>
  <c r="P49" i="8"/>
  <c r="Q49" i="8" s="1"/>
  <c r="N49" i="8"/>
  <c r="L49" i="8"/>
  <c r="J49" i="8"/>
  <c r="H49" i="8"/>
  <c r="F49" i="8"/>
  <c r="U48" i="8"/>
  <c r="S48" i="8"/>
  <c r="Q48" i="8"/>
  <c r="P48" i="8"/>
  <c r="N48" i="8"/>
  <c r="L48" i="8"/>
  <c r="J48" i="8"/>
  <c r="H48" i="8"/>
  <c r="F48" i="8"/>
  <c r="U47" i="8"/>
  <c r="S47" i="8"/>
  <c r="Q47" i="8"/>
  <c r="P47" i="8"/>
  <c r="N47" i="8"/>
  <c r="L47" i="8"/>
  <c r="J47" i="8"/>
  <c r="H47" i="8"/>
  <c r="F47" i="8"/>
  <c r="U46" i="8"/>
  <c r="S46" i="8"/>
  <c r="P46" i="8"/>
  <c r="Q46" i="8" s="1"/>
  <c r="N46" i="8"/>
  <c r="L46" i="8"/>
  <c r="J46" i="8"/>
  <c r="H46" i="8"/>
  <c r="F46" i="8"/>
  <c r="U45" i="8"/>
  <c r="S45" i="8"/>
  <c r="Q45" i="8"/>
  <c r="P45" i="8"/>
  <c r="N45" i="8"/>
  <c r="L45" i="8"/>
  <c r="J45" i="8"/>
  <c r="H45" i="8"/>
  <c r="F45" i="8"/>
  <c r="U44" i="8"/>
  <c r="S44" i="8"/>
  <c r="P44" i="8"/>
  <c r="Q44" i="8" s="1"/>
  <c r="N44" i="8"/>
  <c r="L44" i="8"/>
  <c r="J44" i="8"/>
  <c r="H44" i="8"/>
  <c r="F44" i="8"/>
  <c r="U43" i="8"/>
  <c r="S43" i="8"/>
  <c r="P43" i="8"/>
  <c r="Q43" i="8" s="1"/>
  <c r="N43" i="8"/>
  <c r="L43" i="8"/>
  <c r="J43" i="8"/>
  <c r="H43" i="8"/>
  <c r="F43" i="8"/>
  <c r="U42" i="8"/>
  <c r="S42" i="8"/>
  <c r="Q42" i="8"/>
  <c r="P42" i="8"/>
  <c r="N42" i="8"/>
  <c r="L42" i="8"/>
  <c r="J42" i="8"/>
  <c r="H42" i="8"/>
  <c r="F42" i="8"/>
  <c r="U41" i="8"/>
  <c r="S41" i="8"/>
  <c r="P41" i="8"/>
  <c r="Q41" i="8" s="1"/>
  <c r="N41" i="8"/>
  <c r="L41" i="8"/>
  <c r="J41" i="8"/>
  <c r="H41" i="8"/>
  <c r="F41" i="8"/>
  <c r="U40" i="8"/>
  <c r="S40" i="8"/>
  <c r="P40" i="8"/>
  <c r="Q40" i="8" s="1"/>
  <c r="N40" i="8"/>
  <c r="L40" i="8"/>
  <c r="J40" i="8"/>
  <c r="H40" i="8"/>
  <c r="F40" i="8"/>
  <c r="U39" i="8"/>
  <c r="S39" i="8"/>
  <c r="P39" i="8"/>
  <c r="Q39" i="8" s="1"/>
  <c r="N39" i="8"/>
  <c r="L39" i="8"/>
  <c r="J39" i="8"/>
  <c r="H39" i="8"/>
  <c r="F39" i="8"/>
  <c r="U38" i="8"/>
  <c r="S38" i="8"/>
  <c r="P38" i="8"/>
  <c r="Q38" i="8" s="1"/>
  <c r="N38" i="8"/>
  <c r="L38" i="8"/>
  <c r="J38" i="8"/>
  <c r="H38" i="8"/>
  <c r="F38" i="8"/>
  <c r="U37" i="8"/>
  <c r="S37" i="8"/>
  <c r="P37" i="8"/>
  <c r="Q37" i="8" s="1"/>
  <c r="N37" i="8"/>
  <c r="L37" i="8"/>
  <c r="J37" i="8"/>
  <c r="H37" i="8"/>
  <c r="F37" i="8"/>
  <c r="U36" i="8"/>
  <c r="S36" i="8"/>
  <c r="P36" i="8"/>
  <c r="Q36" i="8" s="1"/>
  <c r="N36" i="8"/>
  <c r="L36" i="8"/>
  <c r="J36" i="8"/>
  <c r="H36" i="8"/>
  <c r="F36" i="8"/>
  <c r="U35" i="8"/>
  <c r="S35" i="8"/>
  <c r="Q35" i="8"/>
  <c r="P35" i="8"/>
  <c r="N35" i="8"/>
  <c r="L35" i="8"/>
  <c r="J35" i="8"/>
  <c r="H35" i="8"/>
  <c r="F35" i="8"/>
  <c r="U34" i="8"/>
  <c r="S34" i="8"/>
  <c r="Q34" i="8"/>
  <c r="P34" i="8"/>
  <c r="N34" i="8"/>
  <c r="L34" i="8"/>
  <c r="J34" i="8"/>
  <c r="H34" i="8"/>
  <c r="F34" i="8"/>
  <c r="U33" i="8"/>
  <c r="S33" i="8"/>
  <c r="P33" i="8"/>
  <c r="Q33" i="8" s="1"/>
  <c r="N33" i="8"/>
  <c r="L33" i="8"/>
  <c r="J33" i="8"/>
  <c r="H33" i="8"/>
  <c r="F33" i="8"/>
  <c r="U32" i="8"/>
  <c r="S32" i="8"/>
  <c r="Q32" i="8"/>
  <c r="P32" i="8"/>
  <c r="N32" i="8"/>
  <c r="L32" i="8"/>
  <c r="J32" i="8"/>
  <c r="H32" i="8"/>
  <c r="F32" i="8"/>
  <c r="U31" i="8"/>
  <c r="S31" i="8"/>
  <c r="Q31" i="8"/>
  <c r="P31" i="8"/>
  <c r="N31" i="8"/>
  <c r="L31" i="8"/>
  <c r="J31" i="8"/>
  <c r="H31" i="8"/>
  <c r="F31" i="8"/>
  <c r="U30" i="8"/>
  <c r="S30" i="8"/>
  <c r="P30" i="8"/>
  <c r="Q30" i="8" s="1"/>
  <c r="N30" i="8"/>
  <c r="L30" i="8"/>
  <c r="J30" i="8"/>
  <c r="H30" i="8"/>
  <c r="F30" i="8"/>
  <c r="U29" i="8"/>
  <c r="S29" i="8"/>
  <c r="Q29" i="8"/>
  <c r="P29" i="8"/>
  <c r="N29" i="8"/>
  <c r="L29" i="8"/>
  <c r="J29" i="8"/>
  <c r="H29" i="8"/>
  <c r="F29" i="8"/>
  <c r="U28" i="8"/>
  <c r="S28" i="8"/>
  <c r="P28" i="8"/>
  <c r="Q28" i="8" s="1"/>
  <c r="N28" i="8"/>
  <c r="L28" i="8"/>
  <c r="J28" i="8"/>
  <c r="H28" i="8"/>
  <c r="F28" i="8"/>
  <c r="U27" i="8"/>
  <c r="S27" i="8"/>
  <c r="P27" i="8"/>
  <c r="Q27" i="8" s="1"/>
  <c r="N27" i="8"/>
  <c r="L27" i="8"/>
  <c r="J27" i="8"/>
  <c r="H27" i="8"/>
  <c r="F27" i="8"/>
  <c r="U26" i="8"/>
  <c r="S26" i="8"/>
  <c r="Q26" i="8"/>
  <c r="P26" i="8"/>
  <c r="N26" i="8"/>
  <c r="L26" i="8"/>
  <c r="J26" i="8"/>
  <c r="H26" i="8"/>
  <c r="F26" i="8"/>
  <c r="U25" i="8"/>
  <c r="S25" i="8"/>
  <c r="P25" i="8"/>
  <c r="Q25" i="8" s="1"/>
  <c r="N25" i="8"/>
  <c r="L25" i="8"/>
  <c r="J25" i="8"/>
  <c r="H25" i="8"/>
  <c r="F25" i="8"/>
  <c r="U24" i="8"/>
  <c r="S24" i="8"/>
  <c r="P24" i="8"/>
  <c r="Q24" i="8" s="1"/>
  <c r="N24" i="8"/>
  <c r="L24" i="8"/>
  <c r="J24" i="8"/>
  <c r="H24" i="8"/>
  <c r="F24" i="8"/>
  <c r="U23" i="8"/>
  <c r="S23" i="8"/>
  <c r="P23" i="8"/>
  <c r="Q23" i="8" s="1"/>
  <c r="N23" i="8"/>
  <c r="L23" i="8"/>
  <c r="J23" i="8"/>
  <c r="H23" i="8"/>
  <c r="F23" i="8"/>
  <c r="U22" i="8"/>
  <c r="S22" i="8"/>
  <c r="P22" i="8"/>
  <c r="Q22" i="8" s="1"/>
  <c r="N22" i="8"/>
  <c r="L22" i="8"/>
  <c r="J22" i="8"/>
  <c r="H22" i="8"/>
  <c r="F22" i="8"/>
  <c r="U21" i="8"/>
  <c r="S21" i="8"/>
  <c r="P21" i="8"/>
  <c r="Q21" i="8" s="1"/>
  <c r="N21" i="8"/>
  <c r="L21" i="8"/>
  <c r="J21" i="8"/>
  <c r="H21" i="8"/>
  <c r="F21" i="8"/>
  <c r="U20" i="8"/>
  <c r="S20" i="8"/>
  <c r="P20" i="8"/>
  <c r="Q20" i="8" s="1"/>
  <c r="N20" i="8"/>
  <c r="L20" i="8"/>
  <c r="J20" i="8"/>
  <c r="H20" i="8"/>
  <c r="F20" i="8"/>
  <c r="U19" i="8"/>
  <c r="S19" i="8"/>
  <c r="Q19" i="8"/>
  <c r="P19" i="8"/>
  <c r="N19" i="8"/>
  <c r="L19" i="8"/>
  <c r="J19" i="8"/>
  <c r="H19" i="8"/>
  <c r="F19" i="8"/>
  <c r="U18" i="8"/>
  <c r="S18" i="8"/>
  <c r="Q18" i="8"/>
  <c r="P18" i="8"/>
  <c r="N18" i="8"/>
  <c r="L18" i="8"/>
  <c r="J18" i="8"/>
  <c r="H18" i="8"/>
  <c r="F18" i="8"/>
  <c r="U17" i="8"/>
  <c r="S17" i="8"/>
  <c r="P17" i="8"/>
  <c r="Q17" i="8" s="1"/>
  <c r="N17" i="8"/>
  <c r="L17" i="8"/>
  <c r="J17" i="8"/>
  <c r="H17" i="8"/>
  <c r="F17" i="8"/>
  <c r="U16" i="8"/>
  <c r="S16" i="8"/>
  <c r="Q16" i="8"/>
  <c r="P16" i="8"/>
  <c r="N16" i="8"/>
  <c r="L16" i="8"/>
  <c r="J16" i="8"/>
  <c r="H16" i="8"/>
  <c r="F16" i="8"/>
  <c r="U15" i="8"/>
  <c r="S15" i="8"/>
  <c r="Q15" i="8"/>
  <c r="P15" i="8"/>
  <c r="N15" i="8"/>
  <c r="L15" i="8"/>
  <c r="J15" i="8"/>
  <c r="H15" i="8"/>
  <c r="F15" i="8"/>
  <c r="U14" i="8"/>
  <c r="S14" i="8"/>
  <c r="P14" i="8"/>
  <c r="Q14" i="8" s="1"/>
  <c r="N14" i="8"/>
  <c r="L14" i="8"/>
  <c r="J14" i="8"/>
  <c r="H14" i="8"/>
  <c r="F14" i="8"/>
  <c r="U13" i="8"/>
  <c r="S13" i="8"/>
  <c r="Q13" i="8"/>
  <c r="P13" i="8"/>
  <c r="N13" i="8"/>
  <c r="L13" i="8"/>
  <c r="J13" i="8"/>
  <c r="H13" i="8"/>
  <c r="F13" i="8"/>
  <c r="U12" i="8"/>
  <c r="S12" i="8"/>
  <c r="P12" i="8"/>
  <c r="Q12" i="8" s="1"/>
  <c r="N12" i="8"/>
  <c r="L12" i="8"/>
  <c r="J12" i="8"/>
  <c r="H12" i="8"/>
  <c r="F12" i="8"/>
  <c r="U11" i="8"/>
  <c r="S11" i="8"/>
  <c r="P11" i="8"/>
  <c r="Q11" i="8" s="1"/>
  <c r="N11" i="8"/>
  <c r="L11" i="8"/>
  <c r="J11" i="8"/>
  <c r="H11" i="8"/>
  <c r="F11" i="8"/>
  <c r="U10" i="8"/>
  <c r="S10" i="8"/>
  <c r="Q10" i="8"/>
  <c r="P10" i="8"/>
  <c r="N10" i="8"/>
  <c r="L10" i="8"/>
  <c r="J10" i="8"/>
  <c r="H10" i="8"/>
  <c r="F10" i="8"/>
  <c r="U9" i="8"/>
  <c r="S9" i="8"/>
  <c r="P9" i="8"/>
  <c r="Q9" i="8" s="1"/>
  <c r="N9" i="8"/>
  <c r="L9" i="8"/>
  <c r="J9" i="8"/>
  <c r="H9" i="8"/>
  <c r="F9" i="8"/>
  <c r="U8" i="8"/>
  <c r="S8" i="8"/>
  <c r="P8" i="8"/>
  <c r="Q8" i="8" s="1"/>
  <c r="N8" i="8"/>
  <c r="L8" i="8"/>
  <c r="J8" i="8"/>
  <c r="H8" i="8"/>
  <c r="F8" i="8"/>
  <c r="U7" i="8"/>
  <c r="S7" i="8"/>
  <c r="P7" i="8"/>
  <c r="Q7" i="8" s="1"/>
  <c r="N7" i="8"/>
  <c r="L7" i="8"/>
  <c r="J7" i="8"/>
  <c r="H7" i="8"/>
  <c r="F7" i="8"/>
  <c r="U6" i="8"/>
  <c r="S6" i="8"/>
  <c r="P6" i="8"/>
  <c r="Q6" i="8" s="1"/>
  <c r="N6" i="8"/>
  <c r="L6" i="8"/>
  <c r="J6" i="8"/>
  <c r="J123" i="8" s="1"/>
  <c r="H6" i="8"/>
  <c r="F6" i="8"/>
  <c r="U5" i="8"/>
  <c r="S5" i="8"/>
  <c r="P5" i="8"/>
  <c r="Q5" i="8" s="1"/>
  <c r="N5" i="8"/>
  <c r="L5" i="8"/>
  <c r="J5" i="8"/>
  <c r="H5" i="8"/>
  <c r="F5" i="8"/>
  <c r="U4" i="8"/>
  <c r="S4" i="8"/>
  <c r="P4" i="8"/>
  <c r="Q4" i="8" s="1"/>
  <c r="N4" i="8"/>
  <c r="L4" i="8"/>
  <c r="J4" i="8"/>
  <c r="H4" i="8"/>
  <c r="F4" i="8"/>
  <c r="U3" i="8"/>
  <c r="U123" i="8" s="1"/>
  <c r="S3" i="8"/>
  <c r="S123" i="8" s="1"/>
  <c r="Q3" i="8"/>
  <c r="P3" i="8"/>
  <c r="P123" i="8" s="1"/>
  <c r="N3" i="8"/>
  <c r="N123" i="8" s="1"/>
  <c r="L3" i="8"/>
  <c r="L123" i="8" s="1"/>
  <c r="J3" i="8"/>
  <c r="H3" i="8"/>
  <c r="H123" i="8" s="1"/>
  <c r="F3" i="8"/>
  <c r="F123" i="8" s="1"/>
  <c r="Q123" i="8" l="1"/>
  <c r="M145" i="11" l="1"/>
  <c r="L145" i="11"/>
  <c r="N134" i="11"/>
  <c r="M134" i="11"/>
  <c r="K134" i="11"/>
  <c r="J134" i="11"/>
  <c r="I134" i="11"/>
  <c r="H134" i="11"/>
  <c r="G134" i="11"/>
  <c r="F134" i="11"/>
  <c r="E134" i="11"/>
  <c r="N133" i="11"/>
  <c r="M133" i="11"/>
  <c r="K133" i="11"/>
  <c r="J133" i="11"/>
  <c r="I133" i="11"/>
  <c r="H133" i="11"/>
  <c r="G133" i="11"/>
  <c r="F133" i="11"/>
  <c r="E133" i="11"/>
  <c r="N132" i="11"/>
  <c r="M132" i="11"/>
  <c r="K132" i="11"/>
  <c r="J132" i="11"/>
  <c r="I132" i="11"/>
  <c r="H132" i="11"/>
  <c r="G132" i="11"/>
  <c r="F132" i="11"/>
  <c r="E132" i="11"/>
  <c r="N98" i="11"/>
  <c r="M98" i="11"/>
  <c r="K98" i="11"/>
  <c r="J98" i="11"/>
  <c r="I98" i="11"/>
  <c r="H98" i="11"/>
  <c r="G98" i="11"/>
  <c r="F98" i="11"/>
  <c r="E98" i="11"/>
  <c r="N97" i="11"/>
  <c r="M97" i="11"/>
  <c r="K97" i="11"/>
  <c r="J97" i="11"/>
  <c r="I97" i="11"/>
  <c r="H97" i="11"/>
  <c r="G97" i="11"/>
  <c r="F97" i="11"/>
  <c r="E97" i="11"/>
  <c r="N96" i="11"/>
  <c r="M96" i="11"/>
  <c r="K96" i="11"/>
  <c r="J96" i="11"/>
  <c r="I96" i="11"/>
  <c r="H96" i="11"/>
  <c r="G96" i="11"/>
  <c r="F96" i="11"/>
  <c r="E96" i="11"/>
  <c r="N62" i="11"/>
  <c r="M62" i="11"/>
  <c r="K62" i="11"/>
  <c r="J62" i="11"/>
  <c r="I62" i="11"/>
  <c r="H62" i="11"/>
  <c r="G62" i="11"/>
  <c r="F62" i="11"/>
  <c r="E62" i="11"/>
  <c r="N61" i="11"/>
  <c r="M61" i="11"/>
  <c r="K61" i="11"/>
  <c r="J61" i="11"/>
  <c r="I61" i="11"/>
  <c r="H61" i="11"/>
  <c r="G61" i="11"/>
  <c r="F61" i="11"/>
  <c r="E61" i="11"/>
  <c r="N60" i="11"/>
  <c r="M60" i="11"/>
  <c r="K60" i="11"/>
  <c r="J60" i="11"/>
  <c r="I60" i="11"/>
  <c r="H60" i="11"/>
  <c r="G60" i="11"/>
  <c r="F60" i="11"/>
  <c r="E60" i="11"/>
  <c r="N27" i="11"/>
  <c r="M27" i="11"/>
  <c r="K27" i="11"/>
  <c r="J27" i="11"/>
  <c r="I27" i="11"/>
  <c r="H27" i="11"/>
  <c r="G27" i="11"/>
  <c r="F27" i="11"/>
  <c r="E27" i="11"/>
  <c r="N26" i="11"/>
  <c r="M26" i="11"/>
  <c r="K26" i="11"/>
  <c r="J26" i="11"/>
  <c r="I26" i="11"/>
  <c r="H26" i="11"/>
  <c r="G26" i="11"/>
  <c r="F26" i="11"/>
  <c r="E26" i="11"/>
  <c r="N25" i="11"/>
  <c r="M25" i="11"/>
  <c r="K25" i="11"/>
  <c r="J25" i="11"/>
  <c r="I25" i="11"/>
  <c r="H25" i="11"/>
  <c r="G25" i="11"/>
  <c r="F25" i="11"/>
  <c r="E25" i="11"/>
  <c r="M26" i="3" l="1"/>
  <c r="L26" i="3"/>
  <c r="K26" i="3"/>
  <c r="J26" i="3"/>
  <c r="I26" i="3"/>
  <c r="H26" i="3"/>
  <c r="F26" i="3"/>
  <c r="D26" i="3"/>
  <c r="G25" i="3"/>
  <c r="E25" i="3"/>
  <c r="G24" i="3"/>
  <c r="E24" i="3"/>
  <c r="G23" i="3"/>
  <c r="G26" i="3" s="1"/>
  <c r="E23" i="3"/>
  <c r="E26" i="3" s="1"/>
  <c r="G22" i="3"/>
  <c r="E22" i="3"/>
  <c r="G21" i="3"/>
  <c r="E21" i="3"/>
  <c r="M27" i="2"/>
  <c r="L27" i="2"/>
  <c r="K27" i="2"/>
  <c r="J27" i="2"/>
  <c r="I27" i="2"/>
  <c r="H27" i="2"/>
  <c r="F27" i="2"/>
  <c r="D27" i="2"/>
  <c r="G26" i="2"/>
  <c r="E26" i="2"/>
  <c r="G25" i="2"/>
  <c r="E25" i="2"/>
  <c r="G24" i="2"/>
  <c r="E24" i="2"/>
  <c r="G23" i="2"/>
  <c r="E23" i="2"/>
  <c r="G22" i="2"/>
  <c r="E22" i="2"/>
  <c r="H35" i="6"/>
  <c r="I35" i="6" s="1"/>
  <c r="H34" i="6"/>
  <c r="I34" i="6" s="1"/>
  <c r="H33" i="6"/>
  <c r="I33" i="6" s="1"/>
  <c r="H32" i="6"/>
  <c r="I32" i="6" s="1"/>
  <c r="H31" i="6"/>
  <c r="I31" i="6" s="1"/>
  <c r="H30" i="6"/>
  <c r="I30" i="6" s="1"/>
  <c r="H29" i="6"/>
  <c r="I29" i="6" s="1"/>
  <c r="H28" i="6"/>
  <c r="I28" i="6" s="1"/>
  <c r="H27" i="6"/>
  <c r="I27" i="6" s="1"/>
  <c r="H26" i="6"/>
  <c r="I26" i="6" s="1"/>
  <c r="H25" i="6"/>
  <c r="I25" i="6" s="1"/>
  <c r="H24" i="6"/>
  <c r="I24" i="6" s="1"/>
  <c r="H23" i="6"/>
  <c r="I23" i="6" s="1"/>
  <c r="H22" i="6"/>
  <c r="I22" i="6" s="1"/>
  <c r="H21" i="6"/>
  <c r="I21" i="6" s="1"/>
  <c r="H20" i="6"/>
  <c r="I20" i="6" s="1"/>
  <c r="H19" i="6"/>
  <c r="I19" i="6" s="1"/>
  <c r="H18" i="6"/>
  <c r="I18" i="6" s="1"/>
  <c r="H17" i="6"/>
  <c r="I17" i="6" s="1"/>
  <c r="H16" i="6"/>
  <c r="I16" i="6" s="1"/>
  <c r="H15" i="6"/>
  <c r="I15" i="6" s="1"/>
  <c r="H14" i="6"/>
  <c r="I14" i="6" s="1"/>
  <c r="H13" i="6"/>
  <c r="I13" i="6" s="1"/>
  <c r="H12" i="6"/>
  <c r="I12" i="6" s="1"/>
  <c r="H11" i="6"/>
  <c r="I11" i="6" s="1"/>
  <c r="H10" i="6"/>
  <c r="I10" i="6" s="1"/>
  <c r="H9" i="6"/>
  <c r="I9" i="6" s="1"/>
  <c r="H8" i="6"/>
  <c r="I8" i="6" s="1"/>
  <c r="H7" i="6"/>
  <c r="I7" i="6" s="1"/>
  <c r="H6" i="6"/>
  <c r="I6" i="6" s="1"/>
  <c r="H5" i="6"/>
  <c r="I5" i="6" s="1"/>
  <c r="H4" i="6"/>
  <c r="I4" i="6" s="1"/>
  <c r="L25" i="10"/>
  <c r="I25" i="10"/>
  <c r="F25" i="10"/>
  <c r="L24" i="10"/>
  <c r="I24" i="10"/>
  <c r="F24" i="10"/>
  <c r="L23" i="10"/>
  <c r="I23" i="10"/>
  <c r="F23" i="10"/>
  <c r="L22" i="10"/>
  <c r="I22" i="10"/>
  <c r="F22" i="10"/>
  <c r="L21" i="10"/>
  <c r="I21" i="10"/>
  <c r="F21" i="10"/>
  <c r="L20" i="10"/>
  <c r="I20" i="10"/>
  <c r="F20" i="10"/>
  <c r="L19" i="10"/>
  <c r="I19" i="10"/>
  <c r="F19" i="10"/>
  <c r="L18" i="10"/>
  <c r="I18" i="10"/>
  <c r="F18" i="10"/>
  <c r="L17" i="10"/>
  <c r="I17" i="10"/>
  <c r="F17" i="10"/>
  <c r="L16" i="10"/>
  <c r="I16" i="10"/>
  <c r="F16" i="10"/>
  <c r="L15" i="10"/>
  <c r="I15" i="10"/>
  <c r="F15" i="10"/>
  <c r="L14" i="10"/>
  <c r="I14" i="10"/>
  <c r="F14" i="10"/>
  <c r="L13" i="10"/>
  <c r="I13" i="10"/>
  <c r="F13" i="10"/>
  <c r="L12" i="10"/>
  <c r="I12" i="10"/>
  <c r="F12" i="10"/>
  <c r="L11" i="10"/>
  <c r="I11" i="10"/>
  <c r="F11" i="10"/>
  <c r="L10" i="10"/>
  <c r="I10" i="10"/>
  <c r="F10" i="10"/>
  <c r="L9" i="10"/>
  <c r="I9" i="10"/>
  <c r="F9" i="10"/>
  <c r="L8" i="10"/>
  <c r="I8" i="10"/>
  <c r="F8" i="10"/>
  <c r="L7" i="10"/>
  <c r="I7" i="10"/>
  <c r="F7" i="10"/>
  <c r="L6" i="10"/>
  <c r="I6" i="10"/>
  <c r="F6" i="10"/>
  <c r="L5" i="10"/>
  <c r="I5" i="10"/>
  <c r="F5" i="10"/>
  <c r="L4" i="10"/>
  <c r="I4" i="10"/>
  <c r="F4" i="10"/>
  <c r="L3" i="10"/>
  <c r="I3" i="10"/>
  <c r="F3" i="10"/>
  <c r="L2" i="10"/>
  <c r="I2" i="10"/>
  <c r="F2" i="10"/>
  <c r="P27" i="5"/>
  <c r="O27" i="5"/>
  <c r="N27" i="5"/>
  <c r="I27" i="5"/>
  <c r="H27" i="5"/>
  <c r="L27" i="5" s="1"/>
  <c r="M27" i="5" s="1"/>
  <c r="O26" i="5"/>
  <c r="N26" i="5"/>
  <c r="P26" i="5" s="1"/>
  <c r="H26" i="5"/>
  <c r="I26" i="5" s="1"/>
  <c r="P25" i="5"/>
  <c r="O25" i="5"/>
  <c r="N25" i="5"/>
  <c r="L25" i="5" s="1"/>
  <c r="M25" i="5" s="1"/>
  <c r="H25" i="5"/>
  <c r="I25" i="5" s="1"/>
  <c r="N24" i="5"/>
  <c r="O24" i="5" s="1"/>
  <c r="H24" i="5"/>
  <c r="P24" i="5" s="1"/>
  <c r="N23" i="5"/>
  <c r="L23" i="5" s="1"/>
  <c r="M23" i="5" s="1"/>
  <c r="I23" i="5"/>
  <c r="H23" i="5"/>
  <c r="N22" i="5"/>
  <c r="P22" i="5" s="1"/>
  <c r="I22" i="5"/>
  <c r="H22" i="5"/>
  <c r="L22" i="5" s="1"/>
  <c r="M22" i="5" s="1"/>
  <c r="N21" i="5"/>
  <c r="O21" i="5" s="1"/>
  <c r="L21" i="5"/>
  <c r="M21" i="5" s="1"/>
  <c r="I21" i="5"/>
  <c r="H21" i="5"/>
  <c r="P20" i="5"/>
  <c r="O20" i="5"/>
  <c r="N20" i="5"/>
  <c r="H20" i="5"/>
  <c r="L20" i="5" s="1"/>
  <c r="M20" i="5" s="1"/>
  <c r="N19" i="5"/>
  <c r="P19" i="5" s="1"/>
  <c r="L19" i="5"/>
  <c r="M19" i="5" s="1"/>
  <c r="H19" i="5"/>
  <c r="I19" i="5" s="1"/>
  <c r="P18" i="5"/>
  <c r="N18" i="5"/>
  <c r="O18" i="5" s="1"/>
  <c r="H18" i="5"/>
  <c r="L18" i="5" s="1"/>
  <c r="M18" i="5" s="1"/>
  <c r="N17" i="5"/>
  <c r="P17" i="5" s="1"/>
  <c r="H17" i="5"/>
  <c r="L17" i="5" s="1"/>
  <c r="M17" i="5" s="1"/>
  <c r="N16" i="5"/>
  <c r="O16" i="5" s="1"/>
  <c r="I16" i="5"/>
  <c r="H16" i="5"/>
  <c r="O15" i="5"/>
  <c r="N15" i="5"/>
  <c r="P15" i="5" s="1"/>
  <c r="H15" i="5"/>
  <c r="L15" i="5" s="1"/>
  <c r="M15" i="5" s="1"/>
  <c r="N14" i="5"/>
  <c r="P14" i="5" s="1"/>
  <c r="L14" i="5"/>
  <c r="M14" i="5" s="1"/>
  <c r="H14" i="5"/>
  <c r="I14" i="5" s="1"/>
  <c r="N13" i="5"/>
  <c r="P13" i="5" s="1"/>
  <c r="H13" i="5"/>
  <c r="L13" i="5" s="1"/>
  <c r="M13" i="5" s="1"/>
  <c r="N12" i="5"/>
  <c r="O12" i="5" s="1"/>
  <c r="H12" i="5"/>
  <c r="L12" i="5" s="1"/>
  <c r="M12" i="5" s="1"/>
  <c r="P11" i="5"/>
  <c r="O11" i="5"/>
  <c r="N11" i="5"/>
  <c r="I11" i="5"/>
  <c r="H11" i="5"/>
  <c r="L11" i="5" s="1"/>
  <c r="M11" i="5" s="1"/>
  <c r="O10" i="5"/>
  <c r="N10" i="5"/>
  <c r="P10" i="5" s="1"/>
  <c r="H10" i="5"/>
  <c r="I10" i="5" s="1"/>
  <c r="P9" i="5"/>
  <c r="O9" i="5"/>
  <c r="N9" i="5"/>
  <c r="H9" i="5"/>
  <c r="L9" i="5" s="1"/>
  <c r="M9" i="5" s="1"/>
  <c r="N8" i="5"/>
  <c r="P8" i="5" s="1"/>
  <c r="H8" i="5"/>
  <c r="L8" i="5" s="1"/>
  <c r="M8" i="5" s="1"/>
  <c r="N7" i="5"/>
  <c r="L7" i="5" s="1"/>
  <c r="M7" i="5" s="1"/>
  <c r="I7" i="5"/>
  <c r="H7" i="5"/>
  <c r="N6" i="5"/>
  <c r="P6" i="5" s="1"/>
  <c r="I6" i="5"/>
  <c r="H6" i="5"/>
  <c r="L6" i="5" s="1"/>
  <c r="M6" i="5" s="1"/>
  <c r="N5" i="5"/>
  <c r="P5" i="5" s="1"/>
  <c r="L5" i="5"/>
  <c r="M5" i="5" s="1"/>
  <c r="I5" i="5"/>
  <c r="H5" i="5"/>
  <c r="P4" i="5"/>
  <c r="O4" i="5"/>
  <c r="N4" i="5"/>
  <c r="H4" i="5"/>
  <c r="L4" i="5" s="1"/>
  <c r="M4" i="5" s="1"/>
  <c r="E27" i="2" l="1"/>
  <c r="G27" i="2"/>
  <c r="L26" i="5"/>
  <c r="M26" i="5" s="1"/>
  <c r="P21" i="5"/>
  <c r="O23" i="5"/>
  <c r="O14" i="5"/>
  <c r="L10" i="5"/>
  <c r="M10" i="5" s="1"/>
  <c r="I17" i="5"/>
  <c r="I8" i="5"/>
  <c r="P12" i="5"/>
  <c r="I15" i="5"/>
  <c r="O19" i="5"/>
  <c r="L24" i="5"/>
  <c r="M24" i="5" s="1"/>
  <c r="P7" i="5"/>
  <c r="I13" i="5"/>
  <c r="I12" i="5"/>
  <c r="O5" i="5"/>
  <c r="O17" i="5"/>
  <c r="I4" i="5"/>
  <c r="O8" i="5"/>
  <c r="I20" i="5"/>
  <c r="O6" i="5"/>
  <c r="I18" i="5"/>
  <c r="O22" i="5"/>
  <c r="I24" i="5"/>
  <c r="I9" i="5"/>
  <c r="O13" i="5"/>
  <c r="P16" i="5"/>
  <c r="L16" i="5"/>
  <c r="M16" i="5" s="1"/>
  <c r="O7" i="5"/>
  <c r="P23" i="5"/>
  <c r="P34" i="7" l="1"/>
  <c r="L34" i="7"/>
  <c r="F34" i="7"/>
  <c r="L33" i="7"/>
  <c r="P33" i="7" s="1"/>
  <c r="F33" i="7"/>
  <c r="L32" i="7"/>
  <c r="P32" i="7" s="1"/>
  <c r="F32" i="7"/>
  <c r="L31" i="7"/>
  <c r="P31" i="7" s="1"/>
  <c r="F31" i="7"/>
  <c r="L30" i="7"/>
  <c r="P30" i="7" s="1"/>
  <c r="F30" i="7"/>
  <c r="P29" i="7"/>
  <c r="L29" i="7"/>
  <c r="F29" i="7"/>
  <c r="L28" i="7"/>
  <c r="P28" i="7" s="1"/>
  <c r="F28" i="7"/>
  <c r="L27" i="7"/>
  <c r="P27" i="7" s="1"/>
  <c r="F27" i="7"/>
  <c r="L26" i="7"/>
  <c r="P26" i="7" s="1"/>
  <c r="F26" i="7"/>
  <c r="L25" i="7"/>
  <c r="P25" i="7" s="1"/>
  <c r="F25" i="7"/>
  <c r="L24" i="7"/>
  <c r="P24" i="7" s="1"/>
  <c r="F24" i="7"/>
  <c r="L23" i="7"/>
  <c r="P23" i="7" s="1"/>
  <c r="F23" i="7"/>
  <c r="L22" i="7"/>
  <c r="P22" i="7" s="1"/>
  <c r="F22" i="7"/>
  <c r="L21" i="7"/>
  <c r="P21" i="7" s="1"/>
  <c r="F21" i="7"/>
  <c r="L20" i="7"/>
  <c r="P20" i="7" s="1"/>
  <c r="F20" i="7"/>
  <c r="L19" i="7"/>
  <c r="P19" i="7" s="1"/>
  <c r="F19" i="7"/>
  <c r="P18" i="7"/>
  <c r="L18" i="7"/>
  <c r="F18" i="7"/>
  <c r="L17" i="7"/>
  <c r="P17" i="7" s="1"/>
  <c r="F17" i="7"/>
  <c r="L16" i="7"/>
  <c r="P16" i="7" s="1"/>
  <c r="F16" i="7"/>
  <c r="L15" i="7"/>
  <c r="P15" i="7" s="1"/>
  <c r="F15" i="7"/>
  <c r="L14" i="7"/>
  <c r="P14" i="7" s="1"/>
  <c r="F14" i="7"/>
  <c r="P13" i="7"/>
  <c r="L13" i="7"/>
  <c r="F13" i="7"/>
  <c r="L12" i="7"/>
  <c r="P12" i="7" s="1"/>
  <c r="F12" i="7"/>
  <c r="L11" i="7"/>
  <c r="P11" i="7" s="1"/>
  <c r="F11" i="7"/>
  <c r="L10" i="7"/>
  <c r="P10" i="7" s="1"/>
  <c r="F10" i="7"/>
  <c r="L9" i="7"/>
  <c r="P9" i="7" s="1"/>
  <c r="F9" i="7"/>
  <c r="L8" i="7"/>
  <c r="P8" i="7" s="1"/>
  <c r="F8" i="7"/>
  <c r="L7" i="7"/>
  <c r="P7" i="7" s="1"/>
  <c r="F7" i="7"/>
  <c r="L6" i="7"/>
  <c r="P6" i="7" s="1"/>
  <c r="F6" i="7"/>
  <c r="L5" i="7"/>
  <c r="P5" i="7" s="1"/>
  <c r="F5" i="7"/>
  <c r="L4" i="7"/>
  <c r="P4" i="7" s="1"/>
  <c r="F4" i="7"/>
  <c r="L3" i="7"/>
  <c r="P3" i="7" s="1"/>
  <c r="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Service Account: Angel Message</author>
  </authors>
  <commentList>
    <comment ref="D10" authorId="0" shapeId="0" xr:uid="{D6C9DDE1-02C4-48E9-BD3B-F7DB2978E318}">
      <text>
        <r>
          <rPr>
            <sz val="9"/>
            <color indexed="81"/>
            <rFont val="Tahoma"/>
            <family val="2"/>
          </rPr>
          <t xml:space="preserve">DL = 0.202% 
</t>
        </r>
      </text>
    </comment>
    <comment ref="D12" authorId="0" shapeId="0" xr:uid="{6EFD7E14-3FEC-416D-BB93-3DE0425B65BE}">
      <text>
        <r>
          <rPr>
            <sz val="9"/>
            <color indexed="81"/>
            <rFont val="Tahoma"/>
            <family val="2"/>
          </rPr>
          <t xml:space="preserve">DL = 0.202% 
</t>
        </r>
      </text>
    </comment>
    <comment ref="D32" authorId="0" shapeId="0" xr:uid="{52EE91BD-BC7D-448A-ADC1-2D7EF4757CE1}">
      <text>
        <r>
          <rPr>
            <sz val="9"/>
            <color rgb="FF000000"/>
            <rFont val="Tahoma"/>
            <family val="2"/>
          </rPr>
          <t xml:space="preserve">Reported Analyte LOR is higher than Requested Analyte LOR 
</t>
        </r>
      </text>
    </comment>
  </commentList>
</comments>
</file>

<file path=xl/sharedStrings.xml><?xml version="1.0" encoding="utf-8"?>
<sst xmlns="http://schemas.openxmlformats.org/spreadsheetml/2006/main" count="1110" uniqueCount="349">
  <si>
    <t>Pot #</t>
  </si>
  <si>
    <t>Soil</t>
  </si>
  <si>
    <t>Treatment</t>
  </si>
  <si>
    <t>pH</t>
  </si>
  <si>
    <t>EC</t>
  </si>
  <si>
    <t>Haverhill</t>
  </si>
  <si>
    <t>Control1</t>
  </si>
  <si>
    <t>Control2</t>
  </si>
  <si>
    <t>Canola Meal 50kg/ha</t>
  </si>
  <si>
    <t>Canola Hull 50kg/ha</t>
  </si>
  <si>
    <t>Manure 50kg/ha</t>
  </si>
  <si>
    <t>Willow 50kg/ha</t>
  </si>
  <si>
    <t>Canola Meal 10t/ha</t>
  </si>
  <si>
    <t>Canola Hull 10t/ha</t>
  </si>
  <si>
    <t>Manure 10t/ha</t>
  </si>
  <si>
    <t>Willow 10t/ha</t>
  </si>
  <si>
    <t>Canola Meal 10t/ha &amp; TSP</t>
  </si>
  <si>
    <t>Canola Hull 10t/ha &amp; TSP</t>
  </si>
  <si>
    <t>Manure 10t/ha &amp; TSP</t>
  </si>
  <si>
    <t>Willow 10t/ha &amp; TSP</t>
  </si>
  <si>
    <t>Triple Super Phosphate</t>
  </si>
  <si>
    <t>Oxbow</t>
  </si>
  <si>
    <t>Plants</t>
  </si>
  <si>
    <t>Leachate</t>
  </si>
  <si>
    <t>Biomass, straw &amp; grain</t>
  </si>
  <si>
    <t>Straw analysis</t>
  </si>
  <si>
    <t>Grain analysis</t>
  </si>
  <si>
    <t>Pot</t>
  </si>
  <si>
    <t>Leak</t>
  </si>
  <si>
    <t>Water + cup</t>
  </si>
  <si>
    <t>Cup</t>
  </si>
  <si>
    <t>Water wt</t>
  </si>
  <si>
    <t>Leach SRP</t>
  </si>
  <si>
    <t>Soil dry wt</t>
  </si>
  <si>
    <t>water recovery?</t>
  </si>
  <si>
    <t>Bag &amp; biomass (g)</t>
  </si>
  <si>
    <t>Bag wt (g)</t>
  </si>
  <si>
    <t>Total biomass (g)</t>
  </si>
  <si>
    <t>Total biomass (kg/ha)</t>
  </si>
  <si>
    <t>Grain wt (g)</t>
  </si>
  <si>
    <t>Grain wt (kg/ha)</t>
  </si>
  <si>
    <t>Straw wt (g)</t>
  </si>
  <si>
    <t>Straw wt (kg/ha)</t>
  </si>
  <si>
    <t>Total N ug/ml</t>
  </si>
  <si>
    <t>Total N ug/g</t>
  </si>
  <si>
    <t>%N</t>
  </si>
  <si>
    <t>N uptake (kg N/ha)</t>
  </si>
  <si>
    <t>Total P ug/ml</t>
  </si>
  <si>
    <t>Total P ug/g</t>
  </si>
  <si>
    <t>%P</t>
  </si>
  <si>
    <t>P uptake (kg P/ha)</t>
  </si>
  <si>
    <t>NO3 ug/ml</t>
  </si>
  <si>
    <t>NO3 ug/g</t>
  </si>
  <si>
    <t>NH4 ug/ml</t>
  </si>
  <si>
    <t>NH4 ug/g</t>
  </si>
  <si>
    <t>PO4 ug/ml</t>
  </si>
  <si>
    <t>PO4 ug/g</t>
  </si>
  <si>
    <t>Resin P ug/ml</t>
  </si>
  <si>
    <t xml:space="preserve">Resin P </t>
  </si>
  <si>
    <t>Resin P ug/cm2</t>
  </si>
  <si>
    <t>Water soluble P ug/ml</t>
  </si>
  <si>
    <t>Water soluble  P ug/g</t>
  </si>
  <si>
    <t>EC (µS)</t>
  </si>
  <si>
    <t>%OC</t>
  </si>
  <si>
    <t>CanolaMeal</t>
  </si>
  <si>
    <t>Willow</t>
  </si>
  <si>
    <t>*</t>
  </si>
  <si>
    <t>Control_NoBasal</t>
  </si>
  <si>
    <t>Phosphorus</t>
  </si>
  <si>
    <t>MeatBoneMealAsh_Coarse</t>
  </si>
  <si>
    <t>MeatBoneMealAsh_Fine</t>
  </si>
  <si>
    <t>Control_Basal</t>
  </si>
  <si>
    <t>Manure</t>
  </si>
  <si>
    <t>* Sample 30 fell out before weighing, grains recoevered as afr as possible, weight not accurate</t>
  </si>
  <si>
    <t>Site</t>
  </si>
  <si>
    <t>Crop</t>
  </si>
  <si>
    <t>Plot</t>
  </si>
  <si>
    <t xml:space="preserve">Treatment </t>
  </si>
  <si>
    <t>Serial #</t>
  </si>
  <si>
    <t>White Bag + Biomass (g)</t>
  </si>
  <si>
    <t>White Bag (g)</t>
  </si>
  <si>
    <t>Total Biomass (g)</t>
  </si>
  <si>
    <t>Total Biomass</t>
  </si>
  <si>
    <t>Brown Bag + Grain (g)</t>
  </si>
  <si>
    <t>Brown Bag (g)</t>
  </si>
  <si>
    <t>Straw Biomass</t>
  </si>
  <si>
    <t xml:space="preserve">Grain Biomass </t>
  </si>
  <si>
    <t>Grain Biomass</t>
  </si>
  <si>
    <t>Harvest Index</t>
  </si>
  <si>
    <t>STRAW</t>
  </si>
  <si>
    <t>GRAIN</t>
  </si>
  <si>
    <t>(kg/ha)</t>
  </si>
  <si>
    <t>(g)</t>
  </si>
  <si>
    <t>kg/ha</t>
  </si>
  <si>
    <t>Total N</t>
  </si>
  <si>
    <t>N Uptake</t>
  </si>
  <si>
    <t>Total P</t>
  </si>
  <si>
    <t xml:space="preserve">P Uptake </t>
  </si>
  <si>
    <t>ug/ml</t>
  </si>
  <si>
    <t>ug/g</t>
  </si>
  <si>
    <t>(kg N/ha)</t>
  </si>
  <si>
    <t>(kg P/ha)</t>
  </si>
  <si>
    <t>Anel Large Plots</t>
  </si>
  <si>
    <t>Canola</t>
  </si>
  <si>
    <t>Biochar 25kg P/ha</t>
  </si>
  <si>
    <t>Biochar 10t/ha &amp; TSP</t>
  </si>
  <si>
    <t>Biochar 10t/ha</t>
  </si>
  <si>
    <t>Slab</t>
  </si>
  <si>
    <t>Length (cm)</t>
  </si>
  <si>
    <t>Width (cm)</t>
  </si>
  <si>
    <t>Height (cm)</t>
  </si>
  <si>
    <t>Slab vol (cm3)</t>
  </si>
  <si>
    <t>Dry wt (kg)</t>
  </si>
  <si>
    <t>Wet wt (kg)</t>
  </si>
  <si>
    <t>Water in soil (kg)</t>
  </si>
  <si>
    <t>Leachate + bowl (g)</t>
  </si>
  <si>
    <t>Bowl (g)</t>
  </si>
  <si>
    <t>Leachate (g)</t>
  </si>
  <si>
    <t>Observations</t>
  </si>
  <si>
    <r>
      <t>Very little availble until bowl tilted at 30</t>
    </r>
    <r>
      <rPr>
        <sz val="9"/>
        <color theme="1"/>
        <rFont val="Calibri"/>
        <family val="2"/>
      </rPr>
      <t>﮿</t>
    </r>
    <r>
      <rPr>
        <sz val="9"/>
        <color theme="1"/>
        <rFont val="Calibri"/>
        <family val="2"/>
        <scheme val="minor"/>
      </rPr>
      <t xml:space="preserve"> &amp; left for 3-4 hours</t>
    </r>
  </si>
  <si>
    <r>
      <t>No water until bowl tilted at 30</t>
    </r>
    <r>
      <rPr>
        <sz val="9"/>
        <color theme="1"/>
        <rFont val="Calibri"/>
        <family val="2"/>
      </rPr>
      <t>﮿ &amp; left for 3-4 hours</t>
    </r>
  </si>
  <si>
    <t>Low soil level, excessive thawing likely resulted in more water draining from the soil than in other slabs</t>
  </si>
  <si>
    <t>White Bag + Biomass</t>
  </si>
  <si>
    <t>White Bag</t>
  </si>
  <si>
    <t>Anel Small Plots</t>
  </si>
  <si>
    <t>C1</t>
  </si>
  <si>
    <t>C2</t>
  </si>
  <si>
    <t>CHB</t>
  </si>
  <si>
    <t>CMB</t>
  </si>
  <si>
    <t>MB</t>
  </si>
  <si>
    <t xml:space="preserve">MB  </t>
  </si>
  <si>
    <t>MBMA</t>
  </si>
  <si>
    <t>P</t>
  </si>
  <si>
    <t>WB</t>
  </si>
  <si>
    <t>Transect Point</t>
  </si>
  <si>
    <t xml:space="preserve">Depth </t>
  </si>
  <si>
    <t>0-15 cm</t>
  </si>
  <si>
    <t xml:space="preserve">  </t>
  </si>
  <si>
    <t>15-30 cm</t>
  </si>
  <si>
    <t>30-60 cm</t>
  </si>
  <si>
    <t>4.22mS</t>
  </si>
  <si>
    <t>8.37mS</t>
  </si>
  <si>
    <t>K</t>
  </si>
  <si>
    <t xml:space="preserve">%Sand </t>
  </si>
  <si>
    <t>%Clay</t>
  </si>
  <si>
    <t>%Silt</t>
  </si>
  <si>
    <t>Textural Class</t>
  </si>
  <si>
    <t>Loam</t>
  </si>
  <si>
    <t>Sandy Loam</t>
  </si>
  <si>
    <t>Average</t>
  </si>
  <si>
    <t>Latitude: 50.728212°</t>
  </si>
  <si>
    <t>Longitude: -106.418243°</t>
  </si>
  <si>
    <t>LLD: NW-30-20-3</t>
  </si>
  <si>
    <t>Soil Temperature</t>
  </si>
  <si>
    <t>Air Temp</t>
  </si>
  <si>
    <t>Wind Speed</t>
  </si>
  <si>
    <t>PAR</t>
  </si>
  <si>
    <t>Rain</t>
  </si>
  <si>
    <t>Year</t>
  </si>
  <si>
    <t>Gregorian Day</t>
  </si>
  <si>
    <t>Julian Day</t>
  </si>
  <si>
    <t>10 cm</t>
  </si>
  <si>
    <t>20 cm</t>
  </si>
  <si>
    <t>30 cm</t>
  </si>
  <si>
    <t>50 cm</t>
  </si>
  <si>
    <t>70 cm</t>
  </si>
  <si>
    <r>
      <rPr>
        <b/>
        <sz val="10"/>
        <rFont val="Calibri"/>
        <family val="2"/>
        <scheme val="minor"/>
      </rPr>
      <t>(</t>
    </r>
    <r>
      <rPr>
        <b/>
        <vertAlign val="superscript"/>
        <sz val="10"/>
        <rFont val="Calibri"/>
        <family val="2"/>
        <scheme val="minor"/>
      </rPr>
      <t>o</t>
    </r>
    <r>
      <rPr>
        <b/>
        <sz val="10"/>
        <rFont val="Calibri"/>
        <family val="2"/>
        <scheme val="minor"/>
      </rPr>
      <t>C)</t>
    </r>
  </si>
  <si>
    <t>(M/sec)</t>
  </si>
  <si>
    <r>
      <t>(W/m</t>
    </r>
    <r>
      <rPr>
        <b/>
        <vertAlign val="superscript"/>
        <sz val="10"/>
        <rFont val="Calibri"/>
        <family val="2"/>
        <scheme val="minor"/>
      </rPr>
      <t>2</t>
    </r>
    <r>
      <rPr>
        <b/>
        <sz val="10"/>
        <rFont val="Calibri"/>
        <family val="2"/>
        <scheme val="minor"/>
      </rPr>
      <t>)</t>
    </r>
  </si>
  <si>
    <t>(mm)</t>
  </si>
  <si>
    <t>May 1-May 15 missing because of dead battery</t>
  </si>
  <si>
    <t>Note: This was the rainfall received (May 1-15) according to Jeff's records</t>
  </si>
  <si>
    <t>May</t>
  </si>
  <si>
    <t>Monthly Average:</t>
  </si>
  <si>
    <t>Monthly Total:</t>
  </si>
  <si>
    <t>Min</t>
  </si>
  <si>
    <t>Max</t>
  </si>
  <si>
    <t>Recorded by Jeff: 4.45cm at north site &amp; 0.51cm at south site</t>
  </si>
  <si>
    <t>June</t>
  </si>
  <si>
    <t>July</t>
  </si>
  <si>
    <t>August</t>
  </si>
  <si>
    <t>Averages</t>
  </si>
  <si>
    <t>Totals</t>
  </si>
  <si>
    <r>
      <t>Average Soil Temperature (</t>
    </r>
    <r>
      <rPr>
        <b/>
        <vertAlign val="superscript"/>
        <sz val="10"/>
        <color theme="1"/>
        <rFont val="Calibri"/>
        <family val="2"/>
        <scheme val="minor"/>
      </rPr>
      <t>o</t>
    </r>
    <r>
      <rPr>
        <b/>
        <sz val="10"/>
        <color theme="1"/>
        <rFont val="Calibri"/>
        <family val="2"/>
        <scheme val="minor"/>
      </rPr>
      <t>C)</t>
    </r>
  </si>
  <si>
    <t>Precip</t>
  </si>
  <si>
    <t>Month</t>
  </si>
  <si>
    <r>
      <t>o</t>
    </r>
    <r>
      <rPr>
        <b/>
        <sz val="10"/>
        <rFont val="Calibri"/>
        <family val="2"/>
        <scheme val="minor"/>
      </rPr>
      <t>C</t>
    </r>
  </si>
  <si>
    <r>
      <t>W/m</t>
    </r>
    <r>
      <rPr>
        <b/>
        <vertAlign val="superscript"/>
        <sz val="10"/>
        <rFont val="Calibri"/>
        <family val="2"/>
        <scheme val="minor"/>
      </rPr>
      <t>2</t>
    </r>
  </si>
  <si>
    <t>Totals:</t>
  </si>
  <si>
    <t>Analyte</t>
  </si>
  <si>
    <t>Units</t>
  </si>
  <si>
    <t>0.010</t>
  </si>
  <si>
    <t>mS/cm</t>
  </si>
  <si>
    <t>0.333</t>
  </si>
  <si>
    <t>0.134</t>
  </si>
  <si>
    <t>0.10</t>
  </si>
  <si>
    <t>pH units</t>
  </si>
  <si>
    <t>7.51</t>
  </si>
  <si>
    <t>6.44</t>
  </si>
  <si>
    <t>copper</t>
  </si>
  <si>
    <t>0.20</t>
  </si>
  <si>
    <t>mg/kg</t>
  </si>
  <si>
    <t>1.33</t>
  </si>
  <si>
    <t>0.63</t>
  </si>
  <si>
    <t>iron</t>
  </si>
  <si>
    <t>2.0</t>
  </si>
  <si>
    <t>22.9</t>
  </si>
  <si>
    <t>48.4</t>
  </si>
  <si>
    <t>manganese</t>
  </si>
  <si>
    <t>0.050</t>
  </si>
  <si>
    <t>7.95</t>
  </si>
  <si>
    <t>17.3</t>
  </si>
  <si>
    <t>nitrate + nitrite, available (as N)</t>
  </si>
  <si>
    <t>1.0</t>
  </si>
  <si>
    <t>14.3</t>
  </si>
  <si>
    <t>13.7</t>
  </si>
  <si>
    <t>phosphate, available (as P)</t>
  </si>
  <si>
    <t>16.0</t>
  </si>
  <si>
    <t>16.6</t>
  </si>
  <si>
    <t>potassium, available</t>
  </si>
  <si>
    <t>20</t>
  </si>
  <si>
    <t>160</t>
  </si>
  <si>
    <t>171</t>
  </si>
  <si>
    <t>sulfate, available (as S)</t>
  </si>
  <si>
    <t>3.0</t>
  </si>
  <si>
    <t>5.9</t>
  </si>
  <si>
    <t>3.7</t>
  </si>
  <si>
    <t>zinc</t>
  </si>
  <si>
    <t>0.98</t>
  </si>
  <si>
    <t>&lt;20</t>
  </si>
  <si>
    <t>Schoenau Lab</t>
  </si>
  <si>
    <t>ALS analysis (composite for all transects 0-15cm)</t>
  </si>
  <si>
    <t>EC (mS/cm)</t>
  </si>
  <si>
    <t>Measure</t>
  </si>
  <si>
    <t>Plant Available Nutrients</t>
  </si>
  <si>
    <t>Cu (mg/kg)</t>
  </si>
  <si>
    <t>Fe (mg/kg)</t>
  </si>
  <si>
    <t>Mn (mg/kg)</t>
  </si>
  <si>
    <t>The extractable P levels at both sites are 16 ppm, which is marginal to deficient so should be fairly responsive to P fertilization.  Other values make sense, in line with what is expected.  No salinity or unusually low or high values.</t>
  </si>
  <si>
    <t>Available NO3 &amp; NO2 (as N) (mg/kg)</t>
  </si>
  <si>
    <t>Available PO4 (as P) (mg/kg)</t>
  </si>
  <si>
    <t>Available K (mg/kg)</t>
  </si>
  <si>
    <t>Available SO4 (as S) (mg/kg</t>
  </si>
  <si>
    <t>Zinc (mg/kg)</t>
  </si>
  <si>
    <t>Cl soluble ion content (mg/L)</t>
  </si>
  <si>
    <t>Cl is measured as saturated Paste Extractables</t>
  </si>
  <si>
    <t>Physical properties</t>
  </si>
  <si>
    <t>LDL</t>
  </si>
  <si>
    <t>LDL - Lowest detection limit</t>
  </si>
  <si>
    <t>NO3 (ug/ml)</t>
  </si>
  <si>
    <t>NO3 (mg/g)</t>
  </si>
  <si>
    <t>carbon, inorganic [IC]</t>
  </si>
  <si>
    <t>carbon, total [TC]</t>
  </si>
  <si>
    <t>carbon, total organic [TOC]</t>
  </si>
  <si>
    <t>carbon, inorganic [IC], (as CaCO3 equivalent)</t>
  </si>
  <si>
    <t>organic matter</t>
  </si>
  <si>
    <t>cation exchange capacity</t>
  </si>
  <si>
    <t>nitrate, available (as N)</t>
  </si>
  <si>
    <t>nitrite, available (as N)</t>
  </si>
  <si>
    <t>calcium</t>
  </si>
  <si>
    <t>magnesium</t>
  </si>
  <si>
    <t>potassium</t>
  </si>
  <si>
    <t>sodium</t>
  </si>
  <si>
    <t>0.40</t>
  </si>
  <si>
    <t>0.80</t>
  </si>
  <si>
    <t>0.50</t>
  </si>
  <si>
    <t>100</t>
  </si>
  <si>
    <t>61</t>
  </si>
  <si>
    <t>200</t>
  </si>
  <si>
    <t>120</t>
  </si>
  <si>
    <t>%</t>
  </si>
  <si>
    <t>meq/100g</t>
  </si>
  <si>
    <t>0.304</t>
  </si>
  <si>
    <t>7.84</t>
  </si>
  <si>
    <t>14.6</t>
  </si>
  <si>
    <t>0.859</t>
  </si>
  <si>
    <t>2.18</t>
  </si>
  <si>
    <t>1.32</t>
  </si>
  <si>
    <t>7.16</t>
  </si>
  <si>
    <t>2.28</t>
  </si>
  <si>
    <t>10.6</t>
  </si>
  <si>
    <t>0.72</t>
  </si>
  <si>
    <t>4.5</t>
  </si>
  <si>
    <t>5.17</t>
  </si>
  <si>
    <t>18.7</t>
  </si>
  <si>
    <t>17.5</t>
  </si>
  <si>
    <t>148</t>
  </si>
  <si>
    <t>5.7</t>
  </si>
  <si>
    <t>0.85</t>
  </si>
  <si>
    <t>1.24</t>
  </si>
  <si>
    <t>26.5</t>
  </si>
  <si>
    <t>5320</t>
  </si>
  <si>
    <t>2.86</t>
  </si>
  <si>
    <t>348</t>
  </si>
  <si>
    <t>0.77</t>
  </si>
  <si>
    <t>300</t>
  </si>
  <si>
    <t>&lt;0.50</t>
  </si>
  <si>
    <t>&lt;120</t>
  </si>
  <si>
    <t xml:space="preserve">Anions and Nutrients </t>
  </si>
  <si>
    <t>Organic / Inorganic Carbon</t>
  </si>
  <si>
    <t>Exchangeable &amp; Adsorbed Metals</t>
  </si>
  <si>
    <t>LDL - Lowest Detection Limit</t>
  </si>
  <si>
    <t>Dry wt (g)</t>
  </si>
  <si>
    <t>Resin P ug/g</t>
  </si>
  <si>
    <t>Biochar feedstock</t>
  </si>
  <si>
    <t>Pyrolysis (P) / gasification (G) temperature (⁰C)</t>
  </si>
  <si>
    <t>%P in biochar</t>
  </si>
  <si>
    <t>%C in biochar</t>
  </si>
  <si>
    <t>%N in biochar</t>
  </si>
  <si>
    <t>%S in biochar</t>
  </si>
  <si>
    <t>Total weight per pot (g)</t>
  </si>
  <si>
    <t>Total weight for field study (g)</t>
  </si>
  <si>
    <t>Canola meal*</t>
  </si>
  <si>
    <t>P - 300</t>
  </si>
  <si>
    <t>Canola hull*</t>
  </si>
  <si>
    <t>-</t>
  </si>
  <si>
    <t>BCRTU Manure 2021*</t>
  </si>
  <si>
    <t>P - 600</t>
  </si>
  <si>
    <t>BCRTU Manure 2022**</t>
  </si>
  <si>
    <t>P-600</t>
  </si>
  <si>
    <t>Meat and bonemeal ash – fine***</t>
  </si>
  <si>
    <t>G - 650-850</t>
  </si>
  <si>
    <t>Meat and bonemeal ash – coarse***</t>
  </si>
  <si>
    <t>N/A</t>
  </si>
  <si>
    <t>Willow biochar</t>
  </si>
  <si>
    <t>P - 400</t>
  </si>
  <si>
    <t>** Two batches of manure were obtained from the Beef Cattle Research and Teaching Unit (BCRTU) at different times (composted manure in fall 2021 and fresh manure in spring 2022) as the initial volume was not enough for the growth chamber and field studies.</t>
  </si>
  <si>
    <t>*** Canola Hull was not available for the field study and was replaced by the meat and bonemeal ash. The coarse and fine fractions of the meat and bonemeal ash were produced at the same time and later separated as part of a previous USask study.</t>
  </si>
  <si>
    <t>BET surface area (m2/g)</t>
  </si>
  <si>
    <t>Total pore volume (cm3/g)</t>
  </si>
  <si>
    <t>Ash content (% weight)</t>
  </si>
  <si>
    <t>% H in biochar</t>
  </si>
  <si>
    <t>% O in biochar</t>
  </si>
  <si>
    <t>&lt;1.0</t>
  </si>
  <si>
    <t>* The Canola Meal, Canola Hull and Manure biochars were provided by Dr. Dalai’s research group. Additional chars were used for comparisons and as follow up from previous USask studies. Measures except for P for these were done by Dr Dalai's lab in February 2023</t>
  </si>
  <si>
    <t>Biochar yield (% weight)</t>
  </si>
  <si>
    <t>Bio oil yield (% weight)</t>
  </si>
  <si>
    <t>Gas yield (% weight)</t>
  </si>
  <si>
    <t>Willow as provided by ALS in December 2011 for the Willow May 30 sample. Reported as the fast willow biochar in Hangs</t>
  </si>
  <si>
    <t>CEC (Meq/100g)</t>
  </si>
  <si>
    <t>K (lbs/ ton)</t>
  </si>
  <si>
    <t>Na (lbs/ ton)</t>
  </si>
  <si>
    <t>Ca (lbs/ ton)</t>
  </si>
  <si>
    <t>Mg (lbs/ ton)</t>
  </si>
  <si>
    <t>Cu (lbs/ ton)</t>
  </si>
  <si>
    <t>Fe (lbs /ton)</t>
  </si>
  <si>
    <t>Mn (lbs/ ton)</t>
  </si>
  <si>
    <t>Zn (lbs/ ton)</t>
  </si>
  <si>
    <t>NOTE: this is the same as the soil used in Pot Study 2 (i.e. the Pots2Pre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</si>
</sst>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General;#;;@"/>
  </numFmts>
  <fonts count="24"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sz val="9"/>
      <color theme="1"/>
      <name val="Calibri"/>
      <family val="2"/>
    </font>
    <font>
      <sz val="9"/>
      <name val="Calibri"/>
      <family val="2"/>
      <scheme val="minor"/>
    </font>
    <font>
      <b/>
      <sz val="10"/>
      <color theme="1"/>
      <name val="Calibri"/>
      <family val="2"/>
      <scheme val="minor"/>
    </font>
    <font>
      <sz val="10"/>
      <color theme="1"/>
      <name val="Calibri"/>
      <family val="2"/>
      <scheme val="minor"/>
    </font>
    <font>
      <sz val="10"/>
      <name val="Arial"/>
      <family val="2"/>
    </font>
    <font>
      <sz val="10"/>
      <name val="Calibri"/>
      <family val="2"/>
      <scheme val="minor"/>
    </font>
    <font>
      <b/>
      <sz val="10"/>
      <name val="Calibri"/>
      <family val="2"/>
      <scheme val="minor"/>
    </font>
    <font>
      <b/>
      <u/>
      <sz val="10"/>
      <name val="Calibri"/>
      <family val="2"/>
      <scheme val="minor"/>
    </font>
    <font>
      <b/>
      <vertAlign val="superscript"/>
      <sz val="10"/>
      <name val="Calibri"/>
      <family val="2"/>
      <scheme val="minor"/>
    </font>
    <font>
      <b/>
      <vertAlign val="superscript"/>
      <sz val="10"/>
      <color theme="1"/>
      <name val="Calibri"/>
      <family val="2"/>
      <scheme val="minor"/>
    </font>
    <font>
      <sz val="11"/>
      <color indexed="8"/>
      <name val="Calibri"/>
      <family val="2"/>
      <scheme val="minor"/>
    </font>
    <font>
      <sz val="10"/>
      <color indexed="8"/>
      <name val="Calibri"/>
      <family val="2"/>
      <scheme val="minor"/>
    </font>
    <font>
      <sz val="8"/>
      <color indexed="8"/>
      <name val="Arial"/>
      <family val="2"/>
    </font>
    <font>
      <sz val="9"/>
      <color indexed="81"/>
      <name val="Tahoma"/>
      <family val="2"/>
    </font>
    <font>
      <sz val="9"/>
      <color rgb="FF000000"/>
      <name val="Tahoma"/>
      <family val="2"/>
    </font>
    <font>
      <b/>
      <sz val="11"/>
      <color indexed="8"/>
      <name val="Calibri"/>
      <family val="2"/>
      <scheme val="minor"/>
    </font>
    <font>
      <sz val="11"/>
      <color theme="1" tint="0.249977111117893"/>
      <name val="Calibri"/>
      <family val="2"/>
      <scheme val="minor"/>
    </font>
    <font>
      <b/>
      <i/>
      <sz val="11"/>
      <color indexed="8"/>
      <name val="Calibri"/>
      <family val="2"/>
      <scheme val="minor"/>
    </font>
    <font>
      <b/>
      <sz val="10"/>
      <color rgb="FF000000"/>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996633"/>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top style="double">
        <color auto="1"/>
      </top>
      <bottom style="thin">
        <color indexed="64"/>
      </bottom>
      <diagonal/>
    </border>
    <border>
      <left/>
      <right style="double">
        <color indexed="64"/>
      </right>
      <top style="double">
        <color auto="1"/>
      </top>
      <bottom style="thin">
        <color indexed="64"/>
      </bottom>
      <diagonal/>
    </border>
    <border>
      <left style="double">
        <color auto="1"/>
      </left>
      <right/>
      <top/>
      <bottom/>
      <diagonal/>
    </border>
    <border>
      <left/>
      <right style="double">
        <color indexed="64"/>
      </right>
      <top style="thin">
        <color indexed="64"/>
      </top>
      <bottom style="thin">
        <color indexed="64"/>
      </bottom>
      <diagonal/>
    </border>
    <border>
      <left style="double">
        <color auto="1"/>
      </left>
      <right/>
      <top/>
      <bottom style="thin">
        <color indexed="64"/>
      </bottom>
      <diagonal/>
    </border>
    <border>
      <left/>
      <right style="double">
        <color indexed="64"/>
      </right>
      <top/>
      <bottom style="thin">
        <color indexed="64"/>
      </bottom>
      <diagonal/>
    </border>
    <border>
      <left style="double">
        <color auto="1"/>
      </left>
      <right/>
      <top style="thin">
        <color indexed="64"/>
      </top>
      <bottom/>
      <diagonal/>
    </border>
    <border>
      <left/>
      <right style="double">
        <color indexed="64"/>
      </right>
      <top/>
      <bottom/>
      <diagonal/>
    </border>
    <border>
      <left style="double">
        <color auto="1"/>
      </left>
      <right/>
      <top/>
      <bottom style="double">
        <color auto="1"/>
      </bottom>
      <diagonal/>
    </border>
    <border>
      <left/>
      <right/>
      <top/>
      <bottom style="double">
        <color auto="1"/>
      </bottom>
      <diagonal/>
    </border>
    <border>
      <left/>
      <right style="double">
        <color indexed="64"/>
      </right>
      <top/>
      <bottom style="double">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178">
    <xf numFmtId="0" fontId="0" fillId="0" borderId="0" xfId="0"/>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left"/>
    </xf>
    <xf numFmtId="0" fontId="3" fillId="2" borderId="0" xfId="0" applyFont="1" applyFill="1" applyAlignment="1">
      <alignment horizontal="center"/>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1" xfId="0" applyFont="1" applyFill="1" applyBorder="1" applyAlignment="1">
      <alignment horizontal="center"/>
    </xf>
    <xf numFmtId="0" fontId="3" fillId="4" borderId="0" xfId="0" applyFont="1" applyFill="1" applyAlignment="1">
      <alignment horizontal="center"/>
    </xf>
    <xf numFmtId="0" fontId="3" fillId="4" borderId="1" xfId="0" applyFont="1" applyFill="1" applyBorder="1" applyAlignment="1">
      <alignment horizontal="center"/>
    </xf>
    <xf numFmtId="0" fontId="3" fillId="5" borderId="2" xfId="0" applyFont="1" applyFill="1" applyBorder="1" applyAlignment="1">
      <alignment horizontal="center"/>
    </xf>
    <xf numFmtId="0" fontId="3" fillId="5" borderId="0" xfId="0" applyFont="1" applyFill="1" applyAlignment="1">
      <alignment horizontal="center"/>
    </xf>
    <xf numFmtId="0" fontId="3" fillId="5" borderId="1" xfId="0" applyFont="1" applyFill="1" applyBorder="1" applyAlignment="1">
      <alignment horizontal="center"/>
    </xf>
    <xf numFmtId="0" fontId="3" fillId="6" borderId="2" xfId="0" applyFont="1" applyFill="1" applyBorder="1" applyAlignment="1">
      <alignment horizontal="center"/>
    </xf>
    <xf numFmtId="0" fontId="3" fillId="6" borderId="0" xfId="0" applyFont="1" applyFill="1" applyAlignment="1">
      <alignment horizontal="center"/>
    </xf>
    <xf numFmtId="0" fontId="3" fillId="6" borderId="1" xfId="0" applyFont="1" applyFill="1" applyBorder="1" applyAlignment="1">
      <alignment horizontal="center"/>
    </xf>
    <xf numFmtId="0" fontId="2" fillId="0" borderId="0" xfId="0" applyFont="1" applyAlignment="1">
      <alignment horizontal="center" vertical="center" wrapText="1"/>
    </xf>
    <xf numFmtId="2" fontId="2" fillId="0" borderId="0" xfId="0" applyNumberFormat="1" applyFont="1" applyAlignment="1">
      <alignment horizontal="center" vertical="center" wrapText="1"/>
    </xf>
    <xf numFmtId="0" fontId="2"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7" borderId="0" xfId="0" applyFont="1" applyFill="1" applyAlignment="1">
      <alignment horizontal="center" vertical="center" wrapText="1"/>
    </xf>
    <xf numFmtId="0" fontId="0" fillId="0" borderId="0" xfId="0" applyAlignment="1">
      <alignment horizontal="center" vertical="center" wrapText="1"/>
    </xf>
    <xf numFmtId="2" fontId="0" fillId="0" borderId="0" xfId="0" applyNumberFormat="1"/>
    <xf numFmtId="2" fontId="0" fillId="0" borderId="1" xfId="0" applyNumberFormat="1" applyBorder="1"/>
    <xf numFmtId="0" fontId="0" fillId="0" borderId="1" xfId="0" applyBorder="1"/>
    <xf numFmtId="0" fontId="0" fillId="0" borderId="2" xfId="0" applyBorder="1"/>
    <xf numFmtId="2" fontId="1" fillId="7" borderId="0" xfId="0" applyNumberFormat="1" applyFont="1" applyFill="1"/>
    <xf numFmtId="2" fontId="1" fillId="8" borderId="0" xfId="0" applyNumberFormat="1" applyFont="1" applyFill="1"/>
    <xf numFmtId="0" fontId="0" fillId="0" borderId="3" xfId="0" applyBorder="1"/>
    <xf numFmtId="2" fontId="0" fillId="0" borderId="3" xfId="0" applyNumberFormat="1" applyBorder="1"/>
    <xf numFmtId="2" fontId="0" fillId="0" borderId="4" xfId="0" applyNumberFormat="1" applyBorder="1"/>
    <xf numFmtId="0" fontId="0" fillId="0" borderId="4" xfId="0" applyBorder="1"/>
    <xf numFmtId="0" fontId="0" fillId="0" borderId="5" xfId="0" applyBorder="1"/>
    <xf numFmtId="0" fontId="0" fillId="0" borderId="6" xfId="0" applyBorder="1"/>
    <xf numFmtId="0" fontId="0" fillId="0" borderId="0" xfId="0" applyAlignment="1">
      <alignment horizontal="center" wrapText="1"/>
    </xf>
    <xf numFmtId="0" fontId="2" fillId="2" borderId="5"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9" borderId="5" xfId="0" applyFont="1" applyFill="1" applyBorder="1" applyAlignment="1">
      <alignment horizontal="center" wrapText="1"/>
    </xf>
    <xf numFmtId="0" fontId="2" fillId="9" borderId="3" xfId="0" applyFont="1" applyFill="1" applyBorder="1" applyAlignment="1">
      <alignment horizontal="center" wrapText="1"/>
    </xf>
    <xf numFmtId="0" fontId="2" fillId="9" borderId="4" xfId="0" applyFont="1" applyFill="1" applyBorder="1" applyAlignment="1">
      <alignment horizontal="center" wrapText="1"/>
    </xf>
    <xf numFmtId="0" fontId="0" fillId="0" borderId="0" xfId="0" applyAlignment="1">
      <alignment wrapText="1"/>
    </xf>
    <xf numFmtId="0" fontId="0" fillId="0" borderId="2" xfId="0" applyBorder="1" applyAlignment="1">
      <alignment horizontal="center"/>
    </xf>
    <xf numFmtId="0" fontId="0" fillId="0" borderId="1" xfId="0" applyBorder="1" applyAlignment="1">
      <alignment horizontal="center"/>
    </xf>
    <xf numFmtId="165" fontId="0" fillId="0" borderId="0" xfId="0" applyNumberFormat="1" applyAlignment="1">
      <alignment horizontal="center"/>
    </xf>
    <xf numFmtId="164" fontId="0" fillId="0" borderId="0" xfId="0" applyNumberFormat="1"/>
    <xf numFmtId="165" fontId="0" fillId="0" borderId="0" xfId="0" applyNumberFormat="1"/>
    <xf numFmtId="165" fontId="4" fillId="0" borderId="0" xfId="0" applyNumberFormat="1" applyFont="1" applyAlignment="1">
      <alignment wrapText="1"/>
    </xf>
    <xf numFmtId="165" fontId="1" fillId="8" borderId="0" xfId="0" applyNumberFormat="1" applyFont="1" applyFill="1"/>
    <xf numFmtId="165" fontId="6" fillId="0" borderId="0" xfId="0" applyNumberFormat="1" applyFont="1" applyAlignment="1">
      <alignment wrapText="1"/>
    </xf>
    <xf numFmtId="0" fontId="0" fillId="0" borderId="7" xfId="0" applyBorder="1" applyAlignment="1">
      <alignment horizontal="center" wrapText="1"/>
    </xf>
    <xf numFmtId="0" fontId="2" fillId="2" borderId="7" xfId="0" applyFont="1" applyFill="1" applyBorder="1" applyAlignment="1">
      <alignment horizontal="center" wrapText="1"/>
    </xf>
    <xf numFmtId="0" fontId="2" fillId="9" borderId="7" xfId="0" applyFont="1" applyFill="1" applyBorder="1" applyAlignment="1">
      <alignment horizontal="center" wrapText="1"/>
    </xf>
    <xf numFmtId="0" fontId="0" fillId="0" borderId="7" xfId="0" applyBorder="1" applyAlignment="1">
      <alignment horizontal="center"/>
    </xf>
    <xf numFmtId="2" fontId="0" fillId="0" borderId="7" xfId="0" applyNumberFormat="1" applyBorder="1" applyAlignment="1">
      <alignment horizontal="center"/>
    </xf>
    <xf numFmtId="164" fontId="0" fillId="0" borderId="7" xfId="0" applyNumberFormat="1" applyBorder="1" applyAlignment="1">
      <alignment horizontal="center"/>
    </xf>
    <xf numFmtId="166" fontId="0" fillId="0" borderId="0" xfId="0" applyNumberFormat="1" applyAlignment="1">
      <alignment horizontal="center"/>
    </xf>
    <xf numFmtId="0" fontId="7" fillId="10" borderId="8" xfId="0" applyFont="1" applyFill="1" applyBorder="1" applyAlignment="1">
      <alignment horizontal="left" vertical="center"/>
    </xf>
    <xf numFmtId="0" fontId="7" fillId="10" borderId="9" xfId="0" applyFont="1" applyFill="1" applyBorder="1" applyAlignment="1">
      <alignment horizontal="left" vertical="center"/>
    </xf>
    <xf numFmtId="0" fontId="8" fillId="0" borderId="0" xfId="0" applyFont="1" applyAlignment="1">
      <alignment horizontal="center"/>
    </xf>
    <xf numFmtId="0" fontId="8" fillId="0" borderId="0" xfId="0" applyFont="1" applyAlignment="1">
      <alignment horizontal="center" vertical="center"/>
    </xf>
    <xf numFmtId="0" fontId="7" fillId="10" borderId="2" xfId="0" applyFont="1" applyFill="1" applyBorder="1" applyAlignment="1">
      <alignment horizontal="left" vertical="center"/>
    </xf>
    <xf numFmtId="0" fontId="7" fillId="10" borderId="1" xfId="0" applyFont="1" applyFill="1" applyBorder="1" applyAlignment="1">
      <alignment horizontal="left" vertical="center"/>
    </xf>
    <xf numFmtId="0" fontId="7" fillId="10" borderId="5" xfId="0" applyFont="1" applyFill="1" applyBorder="1" applyAlignment="1">
      <alignment horizontal="left" vertical="center"/>
    </xf>
    <xf numFmtId="0" fontId="7" fillId="10" borderId="4" xfId="0" applyFont="1" applyFill="1" applyBorder="1" applyAlignment="1">
      <alignment horizontal="left" vertical="center"/>
    </xf>
    <xf numFmtId="0" fontId="10" fillId="0" borderId="0" xfId="1" applyFont="1" applyAlignment="1">
      <alignment horizontal="center" vertical="center"/>
    </xf>
    <xf numFmtId="0" fontId="7" fillId="0" borderId="0" xfId="0" applyFont="1" applyAlignment="1">
      <alignment horizontal="center" vertical="center"/>
    </xf>
    <xf numFmtId="0" fontId="11" fillId="0" borderId="3" xfId="1" applyFont="1" applyBorder="1" applyAlignment="1">
      <alignment horizontal="center"/>
    </xf>
    <xf numFmtId="0" fontId="12" fillId="0" borderId="0" xfId="1" applyFont="1" applyAlignment="1">
      <alignment horizontal="center"/>
    </xf>
    <xf numFmtId="0" fontId="11" fillId="0" borderId="3" xfId="1" applyFont="1" applyBorder="1" applyAlignment="1">
      <alignment horizontal="center"/>
    </xf>
    <xf numFmtId="0" fontId="11" fillId="0" borderId="3" xfId="1" applyFont="1" applyBorder="1" applyAlignment="1">
      <alignment horizontal="center" vertical="center"/>
    </xf>
    <xf numFmtId="0" fontId="7" fillId="0" borderId="3" xfId="0" applyFont="1" applyBorder="1" applyAlignment="1">
      <alignment horizontal="center" vertical="center"/>
    </xf>
    <xf numFmtId="0" fontId="13" fillId="0" borderId="3" xfId="1" applyFont="1" applyBorder="1" applyAlignment="1">
      <alignment horizontal="center"/>
    </xf>
    <xf numFmtId="16" fontId="7" fillId="7" borderId="0" xfId="0" applyNumberFormat="1" applyFont="1" applyFill="1" applyAlignment="1">
      <alignment horizontal="center"/>
    </xf>
    <xf numFmtId="164" fontId="7" fillId="7" borderId="0" xfId="0" applyNumberFormat="1" applyFont="1" applyFill="1" applyAlignment="1">
      <alignment horizontal="center" vertical="center"/>
    </xf>
    <xf numFmtId="0" fontId="7" fillId="7" borderId="0" xfId="0" applyFont="1" applyFill="1" applyAlignment="1">
      <alignment vertical="center" wrapText="1"/>
    </xf>
    <xf numFmtId="0" fontId="7" fillId="0" borderId="0" xfId="0" applyFont="1" applyAlignment="1">
      <alignment vertical="center" wrapText="1"/>
    </xf>
    <xf numFmtId="16" fontId="8" fillId="0" borderId="0" xfId="0" applyNumberFormat="1" applyFont="1" applyAlignment="1">
      <alignment horizontal="center"/>
    </xf>
    <xf numFmtId="164" fontId="8" fillId="0" borderId="0" xfId="0" applyNumberFormat="1" applyFont="1" applyAlignment="1">
      <alignment horizontal="center"/>
    </xf>
    <xf numFmtId="15" fontId="7" fillId="0" borderId="6" xfId="0" applyNumberFormat="1" applyFont="1" applyBorder="1" applyAlignment="1">
      <alignment horizontal="center"/>
    </xf>
    <xf numFmtId="0" fontId="7" fillId="0" borderId="6" xfId="0" applyFont="1" applyBorder="1" applyAlignment="1">
      <alignment horizontal="center"/>
    </xf>
    <xf numFmtId="164" fontId="7" fillId="0" borderId="6" xfId="0" applyNumberFormat="1" applyFont="1" applyBorder="1" applyAlignment="1">
      <alignment horizontal="center"/>
    </xf>
    <xf numFmtId="164" fontId="7" fillId="0" borderId="0" xfId="0" applyNumberFormat="1" applyFont="1" applyAlignment="1">
      <alignment horizontal="center"/>
    </xf>
    <xf numFmtId="0" fontId="8" fillId="0" borderId="0" xfId="0" applyFont="1" applyAlignment="1">
      <alignment horizontal="left" vertical="top" wrapText="1"/>
    </xf>
    <xf numFmtId="0" fontId="8" fillId="0" borderId="10" xfId="0" applyFont="1" applyBorder="1" applyAlignment="1">
      <alignment horizontal="center"/>
    </xf>
    <xf numFmtId="0" fontId="8" fillId="0" borderId="11" xfId="0" applyFont="1" applyBorder="1" applyAlignment="1">
      <alignment horizontal="center"/>
    </xf>
    <xf numFmtId="0" fontId="11" fillId="0" borderId="12" xfId="1" applyFont="1" applyBorder="1" applyAlignment="1">
      <alignment horizontal="center"/>
    </xf>
    <xf numFmtId="0" fontId="11" fillId="0" borderId="13" xfId="1" applyFont="1" applyBorder="1" applyAlignment="1">
      <alignment horizontal="center"/>
    </xf>
    <xf numFmtId="0" fontId="7" fillId="0" borderId="14" xfId="0" applyFont="1" applyBorder="1" applyAlignment="1">
      <alignment horizontal="center"/>
    </xf>
    <xf numFmtId="0" fontId="7" fillId="0" borderId="0" xfId="0" applyFont="1" applyAlignment="1">
      <alignment horizontal="center"/>
    </xf>
    <xf numFmtId="0" fontId="7" fillId="0" borderId="3" xfId="0" applyFont="1" applyBorder="1" applyAlignment="1">
      <alignment horizontal="center"/>
    </xf>
    <xf numFmtId="0" fontId="11" fillId="0" borderId="15" xfId="1" applyFont="1" applyBorder="1" applyAlignment="1">
      <alignment horizontal="center"/>
    </xf>
    <xf numFmtId="0" fontId="7" fillId="0" borderId="16" xfId="0" applyFont="1" applyBorder="1" applyAlignment="1">
      <alignment horizontal="center"/>
    </xf>
    <xf numFmtId="0" fontId="7" fillId="0" borderId="3" xfId="0" applyFont="1" applyBorder="1" applyAlignment="1">
      <alignment horizontal="center"/>
    </xf>
    <xf numFmtId="0" fontId="11" fillId="0" borderId="17" xfId="1" applyFont="1" applyBorder="1" applyAlignment="1">
      <alignment horizontal="center"/>
    </xf>
    <xf numFmtId="0" fontId="7" fillId="0" borderId="18" xfId="0" applyFont="1" applyBorder="1" applyAlignment="1">
      <alignment horizontal="center" vertical="center"/>
    </xf>
    <xf numFmtId="164" fontId="8" fillId="0" borderId="19" xfId="0" applyNumberFormat="1" applyFont="1" applyBorder="1" applyAlignment="1">
      <alignment horizontal="center"/>
    </xf>
    <xf numFmtId="0" fontId="7" fillId="0" borderId="14"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xf>
    <xf numFmtId="164" fontId="8" fillId="0" borderId="21" xfId="0" applyNumberFormat="1" applyFont="1" applyBorder="1" applyAlignment="1">
      <alignment horizontal="center"/>
    </xf>
    <xf numFmtId="164" fontId="8" fillId="0" borderId="22" xfId="0" applyNumberFormat="1" applyFont="1" applyBorder="1" applyAlignment="1">
      <alignment horizontal="center"/>
    </xf>
    <xf numFmtId="164" fontId="7" fillId="3" borderId="0" xfId="0" applyNumberFormat="1" applyFont="1" applyFill="1" applyAlignment="1">
      <alignment horizontal="right"/>
    </xf>
    <xf numFmtId="1" fontId="7" fillId="3" borderId="0" xfId="0" applyNumberFormat="1" applyFont="1" applyFill="1" applyAlignment="1">
      <alignment horizontal="center"/>
    </xf>
    <xf numFmtId="0" fontId="2" fillId="0" borderId="0" xfId="0" applyFont="1" applyAlignment="1">
      <alignment horizontal="center" wrapText="1"/>
    </xf>
    <xf numFmtId="0" fontId="8" fillId="0" borderId="0" xfId="0" applyFont="1" applyAlignment="1">
      <alignment wrapText="1"/>
    </xf>
    <xf numFmtId="0" fontId="8" fillId="0" borderId="0" xfId="0" applyFont="1" applyAlignment="1">
      <alignment horizontal="center" wrapText="1"/>
    </xf>
    <xf numFmtId="0" fontId="16" fillId="0" borderId="0" xfId="0" applyFont="1" applyAlignment="1">
      <alignment wrapText="1"/>
    </xf>
    <xf numFmtId="0" fontId="7" fillId="0" borderId="0" xfId="0" applyFont="1" applyAlignment="1">
      <alignment horizontal="center" wrapText="1"/>
    </xf>
    <xf numFmtId="165" fontId="8" fillId="0" borderId="0" xfId="0" applyNumberFormat="1" applyFont="1" applyAlignment="1">
      <alignment horizontal="center" wrapText="1"/>
    </xf>
    <xf numFmtId="2" fontId="8" fillId="0" borderId="0" xfId="0" applyNumberFormat="1" applyFont="1" applyAlignment="1">
      <alignment horizontal="center" wrapText="1"/>
    </xf>
    <xf numFmtId="166" fontId="8" fillId="0" borderId="0" xfId="0" applyNumberFormat="1" applyFont="1" applyAlignment="1">
      <alignment horizontal="center" wrapText="1"/>
    </xf>
    <xf numFmtId="164" fontId="7" fillId="0" borderId="0" xfId="0" applyNumberFormat="1" applyFont="1" applyAlignment="1">
      <alignment horizontal="center" wrapText="1"/>
    </xf>
    <xf numFmtId="2" fontId="7" fillId="0" borderId="0" xfId="0" applyNumberFormat="1" applyFont="1" applyAlignment="1">
      <alignment horizontal="center" wrapText="1"/>
    </xf>
    <xf numFmtId="1" fontId="7" fillId="0" borderId="0" xfId="0" applyNumberFormat="1" applyFont="1" applyAlignment="1">
      <alignment horizontal="center" wrapText="1"/>
    </xf>
    <xf numFmtId="0" fontId="7" fillId="0" borderId="0" xfId="0" applyFont="1" applyAlignment="1">
      <alignment wrapText="1"/>
    </xf>
    <xf numFmtId="0" fontId="8" fillId="0" borderId="0" xfId="0" applyFont="1" applyAlignment="1">
      <alignment horizontal="left" vertical="top" wrapText="1"/>
    </xf>
    <xf numFmtId="0" fontId="7" fillId="0" borderId="0" xfId="0" applyFont="1" applyAlignment="1">
      <alignment horizontal="center" wrapText="1"/>
    </xf>
    <xf numFmtId="167" fontId="16" fillId="0" borderId="2" xfId="0" applyNumberFormat="1" applyFont="1" applyFill="1" applyBorder="1" applyAlignment="1">
      <alignment horizontal="center" vertical="center" wrapText="1"/>
    </xf>
    <xf numFmtId="2" fontId="16" fillId="0" borderId="0" xfId="0" applyNumberFormat="1" applyFont="1" applyFill="1" applyBorder="1" applyAlignment="1">
      <alignment horizontal="center" vertical="center" wrapText="1"/>
    </xf>
    <xf numFmtId="167" fontId="16" fillId="0" borderId="0" xfId="0" applyNumberFormat="1" applyFont="1" applyFill="1" applyBorder="1" applyAlignment="1">
      <alignment horizontal="center" vertical="center" wrapText="1"/>
    </xf>
    <xf numFmtId="167" fontId="16" fillId="0" borderId="1" xfId="0" applyNumberFormat="1" applyFont="1" applyFill="1" applyBorder="1" applyAlignment="1">
      <alignment horizontal="center" vertical="center" wrapText="1"/>
    </xf>
    <xf numFmtId="0" fontId="16" fillId="0" borderId="5" xfId="0" applyFont="1" applyFill="1" applyBorder="1" applyAlignment="1">
      <alignment horizontal="left" vertical="top" wrapText="1"/>
    </xf>
    <xf numFmtId="0" fontId="16" fillId="0" borderId="3" xfId="0" applyFont="1" applyFill="1" applyBorder="1" applyAlignment="1">
      <alignment horizontal="left" vertical="top" wrapText="1"/>
    </xf>
    <xf numFmtId="0" fontId="16" fillId="0" borderId="4" xfId="0" applyFont="1" applyFill="1" applyBorder="1" applyAlignment="1">
      <alignment horizontal="left" vertical="top" wrapText="1"/>
    </xf>
    <xf numFmtId="167" fontId="16" fillId="0" borderId="2" xfId="0" applyNumberFormat="1" applyFont="1" applyBorder="1" applyAlignment="1">
      <alignment horizontal="center" vertical="center" wrapText="1"/>
    </xf>
    <xf numFmtId="2" fontId="16" fillId="0" borderId="1" xfId="0" applyNumberFormat="1" applyFont="1" applyFill="1" applyBorder="1" applyAlignment="1">
      <alignment horizontal="center" vertical="center" wrapText="1"/>
    </xf>
    <xf numFmtId="167" fontId="16" fillId="0" borderId="24" xfId="0" applyNumberFormat="1" applyFont="1" applyFill="1" applyBorder="1" applyAlignment="1">
      <alignment horizontal="center" vertical="center" wrapText="1"/>
    </xf>
    <xf numFmtId="0" fontId="8" fillId="0" borderId="25" xfId="0" applyFont="1" applyFill="1" applyBorder="1" applyAlignment="1">
      <alignment wrapText="1"/>
    </xf>
    <xf numFmtId="0" fontId="16" fillId="0" borderId="5" xfId="0" applyFont="1" applyBorder="1" applyAlignment="1">
      <alignment horizontal="left" wrapText="1"/>
    </xf>
    <xf numFmtId="0" fontId="16" fillId="0" borderId="4" xfId="0" applyFont="1" applyBorder="1" applyAlignment="1">
      <alignment horizontal="left" wrapText="1"/>
    </xf>
    <xf numFmtId="0" fontId="8" fillId="0" borderId="8" xfId="0" applyFont="1" applyBorder="1" applyAlignment="1">
      <alignment horizontal="center" vertical="center" wrapText="1"/>
    </xf>
    <xf numFmtId="0" fontId="16" fillId="0" borderId="9"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6" fillId="0" borderId="23" xfId="0" applyFont="1" applyFill="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wrapText="1"/>
    </xf>
    <xf numFmtId="0" fontId="8" fillId="0" borderId="0" xfId="0" applyFont="1"/>
    <xf numFmtId="165" fontId="8" fillId="0" borderId="0" xfId="0" applyNumberFormat="1" applyFont="1" applyAlignment="1">
      <alignment horizontal="center"/>
    </xf>
    <xf numFmtId="2" fontId="8" fillId="0" borderId="0" xfId="0" applyNumberFormat="1" applyFont="1" applyAlignment="1">
      <alignment horizontal="center"/>
    </xf>
    <xf numFmtId="166" fontId="8" fillId="0" borderId="0" xfId="0" applyNumberFormat="1" applyFont="1" applyAlignment="1">
      <alignment horizontal="center"/>
    </xf>
    <xf numFmtId="2" fontId="7" fillId="0" borderId="0" xfId="0" applyNumberFormat="1" applyFont="1" applyAlignment="1">
      <alignment horizontal="center"/>
    </xf>
    <xf numFmtId="1" fontId="7" fillId="0" borderId="0" xfId="0" applyNumberFormat="1" applyFont="1" applyAlignment="1">
      <alignment horizontal="center"/>
    </xf>
    <xf numFmtId="0" fontId="7" fillId="0" borderId="0" xfId="0" applyFont="1"/>
    <xf numFmtId="167" fontId="17" fillId="0" borderId="2" xfId="0" applyNumberFormat="1" applyFont="1" applyFill="1" applyBorder="1" applyAlignment="1">
      <alignment horizontal="center" vertical="center" wrapText="1"/>
    </xf>
    <xf numFmtId="2" fontId="17" fillId="0" borderId="1" xfId="0" applyNumberFormat="1" applyFont="1" applyFill="1" applyBorder="1" applyAlignment="1">
      <alignment horizontal="center" vertical="center" wrapText="1"/>
    </xf>
    <xf numFmtId="2" fontId="17" fillId="0" borderId="0" xfId="0" applyNumberFormat="1" applyFont="1" applyFill="1" applyBorder="1" applyAlignment="1">
      <alignment horizontal="center" vertical="center" wrapText="1"/>
    </xf>
    <xf numFmtId="167" fontId="17" fillId="0" borderId="0" xfId="0" applyNumberFormat="1" applyFont="1" applyFill="1" applyBorder="1" applyAlignment="1">
      <alignment horizontal="center" vertical="center" wrapText="1"/>
    </xf>
    <xf numFmtId="167" fontId="17" fillId="0" borderId="24" xfId="0" applyNumberFormat="1" applyFont="1" applyFill="1" applyBorder="1" applyAlignment="1">
      <alignment horizontal="center" vertical="center" wrapText="1"/>
    </xf>
    <xf numFmtId="0" fontId="3" fillId="4" borderId="2" xfId="0" applyFont="1" applyFill="1" applyBorder="1" applyAlignment="1">
      <alignment horizontal="center"/>
    </xf>
    <xf numFmtId="0" fontId="2" fillId="0" borderId="2" xfId="0" applyFont="1" applyBorder="1" applyAlignment="1">
      <alignment horizontal="center" wrapText="1"/>
    </xf>
    <xf numFmtId="0" fontId="2" fillId="0" borderId="1" xfId="0" applyFont="1" applyBorder="1" applyAlignment="1">
      <alignment horizontal="center" wrapText="1"/>
    </xf>
    <xf numFmtId="0" fontId="21" fillId="0" borderId="0" xfId="0" applyFont="1"/>
    <xf numFmtId="0" fontId="2" fillId="0" borderId="0" xfId="0" applyFont="1" applyFill="1" applyAlignment="1">
      <alignment horizontal="center" wrapText="1"/>
    </xf>
    <xf numFmtId="0" fontId="0" fillId="0" borderId="0" xfId="0" applyFont="1" applyFill="1" applyBorder="1"/>
    <xf numFmtId="0" fontId="15" fillId="0" borderId="0" xfId="0" applyFont="1" applyFill="1" applyBorder="1" applyAlignment="1">
      <alignment horizontal="left" wrapText="1"/>
    </xf>
    <xf numFmtId="167" fontId="15" fillId="0" borderId="0" xfId="0" applyNumberFormat="1" applyFont="1" applyFill="1" applyBorder="1" applyAlignment="1">
      <alignment horizontal="left" vertical="top" wrapText="1"/>
    </xf>
    <xf numFmtId="0" fontId="20" fillId="0" borderId="0" xfId="0" applyFont="1" applyFill="1" applyBorder="1" applyAlignment="1">
      <alignment horizontal="left" wrapText="1"/>
    </xf>
    <xf numFmtId="167" fontId="15" fillId="0" borderId="0" xfId="0" applyNumberFormat="1" applyFont="1" applyFill="1" applyBorder="1" applyAlignment="1">
      <alignment horizontal="left" vertical="center" wrapText="1"/>
    </xf>
    <xf numFmtId="167" fontId="20" fillId="0" borderId="0" xfId="0" applyNumberFormat="1" applyFont="1" applyFill="1" applyBorder="1" applyAlignment="1">
      <alignment horizontal="left" vertical="center" wrapText="1"/>
    </xf>
    <xf numFmtId="2" fontId="15" fillId="0" borderId="0" xfId="0" applyNumberFormat="1" applyFont="1" applyFill="1" applyBorder="1" applyAlignment="1">
      <alignment horizontal="left" vertical="center" wrapText="1"/>
    </xf>
    <xf numFmtId="0" fontId="22" fillId="0" borderId="0" xfId="0" applyFont="1" applyFill="1" applyBorder="1" applyAlignment="1">
      <alignment horizontal="left" wrapText="1"/>
    </xf>
    <xf numFmtId="0" fontId="23" fillId="0" borderId="0" xfId="0" applyFont="1" applyBorder="1" applyAlignment="1">
      <alignment horizontal="center" vertical="center" wrapText="1"/>
    </xf>
    <xf numFmtId="0" fontId="23" fillId="0" borderId="0" xfId="0" applyFont="1" applyFill="1" applyBorder="1" applyAlignment="1">
      <alignment horizontal="center" vertical="center" wrapText="1"/>
    </xf>
    <xf numFmtId="0" fontId="8" fillId="0" borderId="0" xfId="0" applyFont="1" applyBorder="1" applyAlignment="1">
      <alignment horizontal="justify" vertical="center" wrapText="1"/>
    </xf>
    <xf numFmtId="0" fontId="8" fillId="0" borderId="0" xfId="0" applyFont="1" applyBorder="1" applyAlignment="1">
      <alignment horizontal="center" wrapText="1"/>
    </xf>
    <xf numFmtId="0" fontId="8" fillId="0" borderId="0" xfId="0" applyFont="1" applyFill="1" applyBorder="1" applyAlignment="1">
      <alignment horizontal="center" wrapText="1"/>
    </xf>
    <xf numFmtId="0" fontId="8" fillId="0" borderId="0" xfId="0" applyFont="1" applyFill="1" applyBorder="1" applyAlignment="1">
      <alignment horizontal="center" vertical="center" wrapText="1"/>
    </xf>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0" fontId="8" fillId="0" borderId="0" xfId="0" applyFont="1" applyBorder="1" applyAlignment="1">
      <alignment horizontal="left" vertical="top" wrapText="1"/>
    </xf>
    <xf numFmtId="0" fontId="8" fillId="0" borderId="0" xfId="0" applyFont="1" applyAlignment="1">
      <alignment horizontal="left" vertical="top"/>
    </xf>
    <xf numFmtId="0" fontId="8" fillId="0" borderId="0" xfId="0" applyFont="1" applyAlignment="1">
      <alignment horizontal="left"/>
    </xf>
    <xf numFmtId="2" fontId="8" fillId="0" borderId="0" xfId="0" applyNumberFormat="1" applyFont="1" applyBorder="1" applyAlignment="1">
      <alignment horizontal="center" wrapText="1"/>
    </xf>
    <xf numFmtId="0" fontId="0" fillId="0" borderId="0" xfId="0" applyAlignment="1">
      <alignment horizontal="left" vertical="top" wrapText="1"/>
    </xf>
  </cellXfs>
  <cellStyles count="2">
    <cellStyle name="Normal" xfId="0" builtinId="0"/>
    <cellStyle name="Normal 2" xfId="1" xr:uid="{C832C1AB-0B3B-498F-9E6E-E10349C21C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88B22-565C-4326-B9C9-A4D3E15D8BAC}">
  <dimension ref="A1:Y13"/>
  <sheetViews>
    <sheetView workbookViewId="0">
      <selection activeCell="X10" sqref="X10"/>
    </sheetView>
  </sheetViews>
  <sheetFormatPr defaultRowHeight="13.8" x14ac:dyDescent="0.3"/>
  <cols>
    <col min="1" max="1" width="19.5546875" style="140" customWidth="1"/>
    <col min="2" max="2" width="13.109375" style="140" bestFit="1" customWidth="1"/>
    <col min="3" max="4" width="7.5546875" style="140" bestFit="1" customWidth="1"/>
    <col min="5" max="5" width="8.5546875" style="140" customWidth="1"/>
    <col min="6" max="11" width="6.77734375" style="140" bestFit="1" customWidth="1"/>
    <col min="12" max="12" width="7.21875" style="140" bestFit="1" customWidth="1"/>
    <col min="13" max="13" width="7.77734375" style="140" bestFit="1" customWidth="1"/>
    <col min="14" max="14" width="7.109375" style="140" bestFit="1" customWidth="1"/>
    <col min="15" max="15" width="7.33203125" style="140" bestFit="1" customWidth="1"/>
    <col min="16" max="16" width="7.5546875" style="140" bestFit="1" customWidth="1"/>
    <col min="17" max="17" width="7.5546875" style="140" customWidth="1"/>
    <col min="18" max="18" width="6.44140625" style="140" bestFit="1" customWidth="1"/>
    <col min="19" max="19" width="7.5546875" style="140" bestFit="1" customWidth="1"/>
    <col min="20" max="20" width="7.33203125" style="140" bestFit="1" customWidth="1"/>
    <col min="21" max="21" width="5" style="140" bestFit="1" customWidth="1"/>
    <col min="22" max="22" width="7.44140625" style="140" bestFit="1" customWidth="1"/>
    <col min="23" max="23" width="6.5546875" style="140" bestFit="1" customWidth="1"/>
    <col min="24" max="24" width="5" style="140" bestFit="1" customWidth="1"/>
    <col min="25" max="25" width="7.33203125" style="140" bestFit="1" customWidth="1"/>
    <col min="26" max="16384" width="8.88671875" style="140"/>
  </cols>
  <sheetData>
    <row r="1" spans="1:25" ht="55.2" x14ac:dyDescent="0.3">
      <c r="A1" s="165" t="s">
        <v>304</v>
      </c>
      <c r="B1" s="165" t="s">
        <v>305</v>
      </c>
      <c r="C1" s="165" t="s">
        <v>335</v>
      </c>
      <c r="D1" s="165" t="s">
        <v>336</v>
      </c>
      <c r="E1" s="165" t="s">
        <v>337</v>
      </c>
      <c r="F1" s="165" t="s">
        <v>306</v>
      </c>
      <c r="G1" s="165" t="s">
        <v>307</v>
      </c>
      <c r="H1" s="165" t="s">
        <v>331</v>
      </c>
      <c r="I1" s="165" t="s">
        <v>308</v>
      </c>
      <c r="J1" s="165" t="s">
        <v>309</v>
      </c>
      <c r="K1" s="165" t="s">
        <v>332</v>
      </c>
      <c r="L1" s="165" t="s">
        <v>310</v>
      </c>
      <c r="M1" s="165" t="s">
        <v>311</v>
      </c>
      <c r="N1" s="166" t="s">
        <v>328</v>
      </c>
      <c r="O1" s="166" t="s">
        <v>329</v>
      </c>
      <c r="P1" s="166" t="s">
        <v>330</v>
      </c>
      <c r="Q1" s="166" t="s">
        <v>339</v>
      </c>
      <c r="R1" s="165" t="s">
        <v>340</v>
      </c>
      <c r="S1" s="165" t="s">
        <v>341</v>
      </c>
      <c r="T1" s="165" t="s">
        <v>342</v>
      </c>
      <c r="U1" s="165" t="s">
        <v>343</v>
      </c>
      <c r="V1" s="165" t="s">
        <v>344</v>
      </c>
      <c r="W1" s="165" t="s">
        <v>345</v>
      </c>
      <c r="X1" s="165" t="s">
        <v>346</v>
      </c>
      <c r="Y1" s="165" t="s">
        <v>347</v>
      </c>
    </row>
    <row r="2" spans="1:25" x14ac:dyDescent="0.3">
      <c r="A2" s="167" t="s">
        <v>312</v>
      </c>
      <c r="B2" s="168" t="s">
        <v>313</v>
      </c>
      <c r="C2" s="168">
        <v>49.3</v>
      </c>
      <c r="D2" s="168">
        <v>26.64</v>
      </c>
      <c r="E2" s="168">
        <v>19.2</v>
      </c>
      <c r="F2" s="176">
        <v>3.04</v>
      </c>
      <c r="G2" s="168">
        <v>64.2</v>
      </c>
      <c r="H2" s="168">
        <v>5.8</v>
      </c>
      <c r="I2" s="168">
        <v>7.5</v>
      </c>
      <c r="J2" s="168">
        <v>0.4</v>
      </c>
      <c r="K2" s="168">
        <v>8.8000000000000007</v>
      </c>
      <c r="L2" s="168">
        <v>86</v>
      </c>
      <c r="M2" s="168">
        <v>246</v>
      </c>
      <c r="N2" s="169">
        <v>2.1</v>
      </c>
      <c r="O2" s="169">
        <v>0.03</v>
      </c>
      <c r="P2" s="170">
        <v>13.3</v>
      </c>
      <c r="Q2" s="170"/>
      <c r="R2" s="62"/>
      <c r="S2" s="62"/>
      <c r="T2" s="62"/>
      <c r="U2" s="62"/>
      <c r="V2" s="62"/>
      <c r="W2" s="62"/>
      <c r="X2" s="62"/>
      <c r="Y2" s="62"/>
    </row>
    <row r="3" spans="1:25" x14ac:dyDescent="0.3">
      <c r="A3" s="167" t="s">
        <v>314</v>
      </c>
      <c r="B3" s="168" t="s">
        <v>313</v>
      </c>
      <c r="C3" s="168">
        <v>42.79</v>
      </c>
      <c r="D3" s="168">
        <v>25.13</v>
      </c>
      <c r="E3" s="168">
        <v>28.08</v>
      </c>
      <c r="F3" s="176">
        <v>0.55000000000000004</v>
      </c>
      <c r="G3" s="168">
        <v>52.1</v>
      </c>
      <c r="H3" s="168">
        <v>4.3</v>
      </c>
      <c r="I3" s="168">
        <v>2.4</v>
      </c>
      <c r="J3" s="168">
        <v>1.3</v>
      </c>
      <c r="K3" s="168">
        <v>24.5</v>
      </c>
      <c r="L3" s="168">
        <v>116</v>
      </c>
      <c r="M3" s="168" t="s">
        <v>315</v>
      </c>
      <c r="N3" s="169">
        <v>1.5</v>
      </c>
      <c r="O3" s="169">
        <v>0.03</v>
      </c>
      <c r="P3" s="170">
        <v>15.4</v>
      </c>
      <c r="Q3" s="170"/>
      <c r="R3" s="62"/>
      <c r="S3" s="62"/>
      <c r="T3" s="62"/>
      <c r="U3" s="62"/>
      <c r="V3" s="62"/>
      <c r="W3" s="62"/>
      <c r="X3" s="62"/>
      <c r="Y3" s="62"/>
    </row>
    <row r="4" spans="1:25" x14ac:dyDescent="0.3">
      <c r="A4" s="167" t="s">
        <v>316</v>
      </c>
      <c r="B4" s="168" t="s">
        <v>317</v>
      </c>
      <c r="C4" s="168"/>
      <c r="D4" s="168"/>
      <c r="E4" s="168"/>
      <c r="F4" s="176">
        <v>2.17</v>
      </c>
      <c r="G4" s="168" t="s">
        <v>315</v>
      </c>
      <c r="H4" s="168" t="s">
        <v>315</v>
      </c>
      <c r="I4" s="168" t="s">
        <v>315</v>
      </c>
      <c r="J4" s="168" t="s">
        <v>315</v>
      </c>
      <c r="K4" s="168" t="s">
        <v>315</v>
      </c>
      <c r="L4" s="168">
        <v>89</v>
      </c>
      <c r="M4" s="168" t="s">
        <v>315</v>
      </c>
      <c r="N4" s="61"/>
      <c r="O4" s="61"/>
      <c r="P4" s="62"/>
      <c r="Q4" s="62"/>
      <c r="R4" s="62"/>
      <c r="S4" s="62"/>
      <c r="T4" s="62"/>
      <c r="U4" s="62"/>
      <c r="V4" s="62"/>
      <c r="W4" s="62"/>
      <c r="X4" s="62"/>
      <c r="Y4" s="62"/>
    </row>
    <row r="5" spans="1:25" x14ac:dyDescent="0.3">
      <c r="A5" s="167" t="s">
        <v>318</v>
      </c>
      <c r="B5" s="168" t="s">
        <v>319</v>
      </c>
      <c r="C5" s="168"/>
      <c r="D5" s="168"/>
      <c r="E5" s="168"/>
      <c r="F5" s="176">
        <v>0.23</v>
      </c>
      <c r="G5" s="168">
        <v>26.4</v>
      </c>
      <c r="H5" s="168">
        <v>0.9</v>
      </c>
      <c r="I5" s="168">
        <v>1.33</v>
      </c>
      <c r="J5" s="168">
        <v>0.53</v>
      </c>
      <c r="K5" s="168">
        <v>16.14</v>
      </c>
      <c r="L5" s="168" t="s">
        <v>315</v>
      </c>
      <c r="M5" s="168">
        <v>1500</v>
      </c>
      <c r="N5" s="61">
        <v>8.1</v>
      </c>
      <c r="O5" s="61">
        <v>0.04</v>
      </c>
      <c r="P5" s="62">
        <v>54.7</v>
      </c>
      <c r="Q5" s="62"/>
      <c r="R5" s="62"/>
      <c r="S5" s="62"/>
      <c r="T5" s="62"/>
      <c r="U5" s="62"/>
      <c r="V5" s="62"/>
      <c r="W5" s="62"/>
      <c r="X5" s="62"/>
      <c r="Y5" s="62"/>
    </row>
    <row r="6" spans="1:25" ht="27.6" x14ac:dyDescent="0.3">
      <c r="A6" s="167" t="s">
        <v>320</v>
      </c>
      <c r="B6" s="168" t="s">
        <v>321</v>
      </c>
      <c r="C6" s="168"/>
      <c r="D6" s="168"/>
      <c r="E6" s="168"/>
      <c r="F6" s="176">
        <v>17.7</v>
      </c>
      <c r="G6" s="168">
        <v>0.09</v>
      </c>
      <c r="H6" s="168" t="s">
        <v>315</v>
      </c>
      <c r="I6" s="168">
        <v>0.24</v>
      </c>
      <c r="J6" s="168">
        <v>0.4</v>
      </c>
      <c r="K6" s="168" t="s">
        <v>315</v>
      </c>
      <c r="L6" s="168" t="s">
        <v>315</v>
      </c>
      <c r="M6" s="168">
        <v>42</v>
      </c>
      <c r="N6" s="168" t="s">
        <v>315</v>
      </c>
      <c r="O6" s="168" t="s">
        <v>315</v>
      </c>
      <c r="P6" s="168" t="s">
        <v>315</v>
      </c>
      <c r="Q6" s="168"/>
      <c r="R6" s="62"/>
      <c r="S6" s="62"/>
      <c r="T6" s="62"/>
      <c r="U6" s="62"/>
      <c r="V6" s="62"/>
      <c r="W6" s="62"/>
      <c r="X6" s="62"/>
      <c r="Y6" s="62"/>
    </row>
    <row r="7" spans="1:25" ht="27.6" x14ac:dyDescent="0.3">
      <c r="A7" s="167" t="s">
        <v>322</v>
      </c>
      <c r="B7" s="168" t="s">
        <v>321</v>
      </c>
      <c r="C7" s="168"/>
      <c r="D7" s="168"/>
      <c r="E7" s="168"/>
      <c r="F7" s="176">
        <v>12.7</v>
      </c>
      <c r="G7" s="168" t="s">
        <v>323</v>
      </c>
      <c r="H7" s="168" t="s">
        <v>315</v>
      </c>
      <c r="I7" s="168" t="s">
        <v>323</v>
      </c>
      <c r="J7" s="168" t="s">
        <v>323</v>
      </c>
      <c r="K7" s="168" t="s">
        <v>315</v>
      </c>
      <c r="L7" s="168" t="s">
        <v>315</v>
      </c>
      <c r="M7" s="168">
        <v>59</v>
      </c>
      <c r="N7" s="168" t="s">
        <v>315</v>
      </c>
      <c r="O7" s="168" t="s">
        <v>315</v>
      </c>
      <c r="P7" s="168" t="s">
        <v>315</v>
      </c>
      <c r="Q7" s="168"/>
      <c r="R7" s="62"/>
      <c r="S7" s="62"/>
      <c r="T7" s="62"/>
      <c r="U7" s="62"/>
      <c r="V7" s="62"/>
      <c r="W7" s="62"/>
      <c r="X7" s="62"/>
      <c r="Y7" s="62"/>
    </row>
    <row r="8" spans="1:25" x14ac:dyDescent="0.3">
      <c r="A8" s="167" t="s">
        <v>324</v>
      </c>
      <c r="B8" s="168" t="s">
        <v>325</v>
      </c>
      <c r="C8" s="168"/>
      <c r="D8" s="168"/>
      <c r="E8" s="168"/>
      <c r="F8" s="176">
        <v>0.17</v>
      </c>
      <c r="G8" s="168"/>
      <c r="H8" s="168" t="s">
        <v>315</v>
      </c>
      <c r="I8" s="168">
        <v>1.4</v>
      </c>
      <c r="J8" s="168">
        <v>0.1</v>
      </c>
      <c r="K8" s="168" t="s">
        <v>315</v>
      </c>
      <c r="L8" s="168">
        <v>197</v>
      </c>
      <c r="M8" s="168">
        <v>59941</v>
      </c>
      <c r="N8" s="168">
        <v>3</v>
      </c>
      <c r="O8" s="168" t="s">
        <v>315</v>
      </c>
      <c r="P8" s="168">
        <v>10.9</v>
      </c>
      <c r="Q8" s="168">
        <v>26</v>
      </c>
      <c r="R8" s="62">
        <v>17.2</v>
      </c>
      <c r="S8" s="62" t="s">
        <v>333</v>
      </c>
      <c r="T8" s="62">
        <v>40.200000000000003</v>
      </c>
      <c r="U8" s="62">
        <v>7.5</v>
      </c>
      <c r="V8" s="62">
        <v>4.7E-2</v>
      </c>
      <c r="W8" s="62">
        <v>14</v>
      </c>
      <c r="X8" s="62">
        <v>0.28000000000000003</v>
      </c>
      <c r="Y8" s="62">
        <v>0.375</v>
      </c>
    </row>
    <row r="9" spans="1:25" x14ac:dyDescent="0.3">
      <c r="A9" s="167"/>
      <c r="B9" s="171"/>
      <c r="C9" s="171"/>
      <c r="D9" s="171"/>
      <c r="E9" s="171"/>
      <c r="F9" s="172"/>
      <c r="G9" s="171"/>
      <c r="H9" s="171"/>
      <c r="I9" s="171"/>
      <c r="J9" s="171"/>
      <c r="K9" s="171"/>
      <c r="L9" s="171"/>
      <c r="M9" s="171"/>
      <c r="P9" s="61"/>
      <c r="Q9" s="61"/>
      <c r="R9" s="61"/>
      <c r="S9" s="61"/>
      <c r="T9" s="61"/>
      <c r="U9" s="61"/>
      <c r="V9" s="61"/>
      <c r="W9" s="61"/>
      <c r="X9" s="61"/>
      <c r="Y9" s="61"/>
    </row>
    <row r="10" spans="1:25" s="174" customFormat="1" ht="42" customHeight="1" x14ac:dyDescent="0.3">
      <c r="A10" s="173" t="s">
        <v>334</v>
      </c>
      <c r="B10" s="173"/>
      <c r="C10" s="173"/>
      <c r="D10" s="173"/>
      <c r="E10" s="173"/>
      <c r="F10" s="173"/>
      <c r="G10" s="173"/>
      <c r="H10" s="173"/>
      <c r="I10" s="173"/>
      <c r="J10" s="173"/>
      <c r="K10" s="173"/>
      <c r="L10" s="173"/>
      <c r="M10" s="173"/>
    </row>
    <row r="11" spans="1:25" s="174" customFormat="1" ht="30" customHeight="1" x14ac:dyDescent="0.3">
      <c r="A11" s="118" t="s">
        <v>326</v>
      </c>
      <c r="B11" s="118"/>
      <c r="C11" s="118"/>
      <c r="D11" s="118"/>
      <c r="E11" s="118"/>
      <c r="F11" s="118"/>
      <c r="G11" s="118"/>
      <c r="H11" s="118"/>
      <c r="I11" s="118"/>
      <c r="J11" s="118"/>
      <c r="K11" s="118"/>
      <c r="L11" s="118"/>
      <c r="M11" s="118"/>
    </row>
    <row r="12" spans="1:25" s="174" customFormat="1" ht="30" customHeight="1" x14ac:dyDescent="0.3">
      <c r="A12" s="118" t="s">
        <v>327</v>
      </c>
      <c r="B12" s="118"/>
      <c r="C12" s="118"/>
      <c r="D12" s="118"/>
      <c r="E12" s="118"/>
      <c r="F12" s="118"/>
      <c r="G12" s="118"/>
      <c r="H12" s="118"/>
      <c r="I12" s="118"/>
      <c r="J12" s="118"/>
      <c r="K12" s="118"/>
      <c r="L12" s="118"/>
      <c r="M12" s="118"/>
    </row>
    <row r="13" spans="1:25" x14ac:dyDescent="0.3">
      <c r="A13" s="175" t="s">
        <v>338</v>
      </c>
      <c r="B13" s="175"/>
      <c r="C13" s="175"/>
      <c r="D13" s="175"/>
      <c r="E13" s="175"/>
      <c r="F13" s="175"/>
      <c r="G13" s="175"/>
      <c r="H13" s="175"/>
      <c r="I13" s="175"/>
      <c r="J13" s="175"/>
      <c r="K13" s="175"/>
      <c r="L13" s="175"/>
      <c r="M13" s="175"/>
    </row>
  </sheetData>
  <mergeCells count="4">
    <mergeCell ref="A10:M10"/>
    <mergeCell ref="A11:M11"/>
    <mergeCell ref="A12:M12"/>
    <mergeCell ref="A13:M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549-6FF6-4A34-95B4-0EA0422B2A0C}">
  <dimension ref="A1:P145"/>
  <sheetViews>
    <sheetView workbookViewId="0">
      <selection sqref="A1:XFD1048576"/>
    </sheetView>
  </sheetViews>
  <sheetFormatPr defaultColWidth="9.109375" defaultRowHeight="13.8" x14ac:dyDescent="0.3"/>
  <cols>
    <col min="1" max="1" width="6.109375" style="61" bestFit="1" customWidth="1"/>
    <col min="2" max="2" width="12.21875" style="61" bestFit="1" customWidth="1"/>
    <col min="3" max="3" width="12.33203125" style="61" hidden="1" customWidth="1"/>
    <col min="4" max="4" width="15.21875" style="61" bestFit="1" customWidth="1"/>
    <col min="5" max="9" width="5.77734375" style="61" bestFit="1" customWidth="1"/>
    <col min="10" max="10" width="8.21875" style="61" bestFit="1" customWidth="1"/>
    <col min="11" max="11" width="10.44140625" style="61" bestFit="1" customWidth="1"/>
    <col min="12" max="12" width="12.5546875" style="61" bestFit="1" customWidth="1"/>
    <col min="13" max="13" width="8.5546875" style="61" bestFit="1" customWidth="1"/>
    <col min="14" max="14" width="5.44140625" style="61" bestFit="1" customWidth="1"/>
    <col min="15" max="16" width="39.6640625" style="61" customWidth="1"/>
    <col min="17" max="17" width="22.33203125" style="61" customWidth="1"/>
    <col min="18" max="16384" width="9.109375" style="61"/>
  </cols>
  <sheetData>
    <row r="1" spans="1:16" x14ac:dyDescent="0.3">
      <c r="A1" s="59" t="s">
        <v>150</v>
      </c>
      <c r="B1" s="60"/>
      <c r="J1" s="62"/>
    </row>
    <row r="2" spans="1:16" x14ac:dyDescent="0.3">
      <c r="A2" s="63" t="s">
        <v>151</v>
      </c>
      <c r="B2" s="64"/>
      <c r="J2" s="62"/>
    </row>
    <row r="3" spans="1:16" x14ac:dyDescent="0.3">
      <c r="A3" s="65" t="s">
        <v>152</v>
      </c>
      <c r="B3" s="66"/>
    </row>
    <row r="6" spans="1:16" x14ac:dyDescent="0.3">
      <c r="B6" s="67"/>
      <c r="D6" s="68"/>
      <c r="E6" s="69" t="s">
        <v>153</v>
      </c>
      <c r="F6" s="69"/>
      <c r="G6" s="69"/>
      <c r="H6" s="69"/>
      <c r="I6" s="69"/>
      <c r="J6" s="70" t="s">
        <v>154</v>
      </c>
      <c r="K6" s="70" t="s">
        <v>155</v>
      </c>
      <c r="L6" s="70"/>
      <c r="M6" s="70" t="s">
        <v>156</v>
      </c>
      <c r="N6" s="70" t="s">
        <v>157</v>
      </c>
    </row>
    <row r="7" spans="1:16" ht="15" x14ac:dyDescent="0.3">
      <c r="A7" s="71" t="s">
        <v>158</v>
      </c>
      <c r="B7" s="72" t="s">
        <v>159</v>
      </c>
      <c r="C7" s="73" t="s">
        <v>160</v>
      </c>
      <c r="D7" s="73"/>
      <c r="E7" s="71" t="s">
        <v>161</v>
      </c>
      <c r="F7" s="71" t="s">
        <v>162</v>
      </c>
      <c r="G7" s="71" t="s">
        <v>163</v>
      </c>
      <c r="H7" s="71" t="s">
        <v>164</v>
      </c>
      <c r="I7" s="71" t="s">
        <v>165</v>
      </c>
      <c r="J7" s="74" t="s">
        <v>166</v>
      </c>
      <c r="K7" s="71" t="s">
        <v>167</v>
      </c>
      <c r="L7" s="71"/>
      <c r="M7" s="71" t="s">
        <v>168</v>
      </c>
      <c r="N7" s="71" t="s">
        <v>169</v>
      </c>
    </row>
    <row r="8" spans="1:16" ht="27.6" x14ac:dyDescent="0.3">
      <c r="A8" s="61">
        <v>2022</v>
      </c>
      <c r="B8" s="75" t="s">
        <v>170</v>
      </c>
      <c r="C8" s="75"/>
      <c r="D8" s="75"/>
      <c r="E8" s="75"/>
      <c r="F8" s="75"/>
      <c r="G8" s="75"/>
      <c r="H8" s="75"/>
      <c r="I8" s="75"/>
      <c r="J8" s="75"/>
      <c r="K8" s="75"/>
      <c r="L8" s="75"/>
      <c r="M8" s="75"/>
      <c r="N8" s="76">
        <v>43.18</v>
      </c>
      <c r="O8" s="77" t="s">
        <v>171</v>
      </c>
      <c r="P8" s="78"/>
    </row>
    <row r="9" spans="1:16" x14ac:dyDescent="0.3">
      <c r="A9" s="61">
        <v>2022</v>
      </c>
      <c r="B9" s="79">
        <v>42506</v>
      </c>
      <c r="C9" s="61">
        <v>136</v>
      </c>
      <c r="E9" s="80">
        <v>13.45</v>
      </c>
      <c r="F9" s="80">
        <v>11.01</v>
      </c>
      <c r="G9" s="80">
        <v>9.2922222222222217</v>
      </c>
      <c r="H9" s="80">
        <v>7.0978888888888889</v>
      </c>
      <c r="I9" s="80">
        <v>6.1226666666666665</v>
      </c>
      <c r="J9" s="80">
        <v>12.483958333333341</v>
      </c>
      <c r="K9" s="80">
        <v>8.6107777777777788</v>
      </c>
      <c r="L9" s="80"/>
      <c r="M9" s="80">
        <v>1456.4860000000001</v>
      </c>
      <c r="N9" s="80">
        <v>2</v>
      </c>
    </row>
    <row r="10" spans="1:16" x14ac:dyDescent="0.3">
      <c r="A10" s="61">
        <v>2022</v>
      </c>
      <c r="B10" s="79">
        <v>42507</v>
      </c>
      <c r="C10" s="61">
        <v>137</v>
      </c>
      <c r="E10" s="80">
        <v>13.886249999999999</v>
      </c>
      <c r="F10" s="80">
        <v>11.500416666666666</v>
      </c>
      <c r="G10" s="80">
        <v>9.8791666666666664</v>
      </c>
      <c r="H10" s="80">
        <v>7.4070000000000009</v>
      </c>
      <c r="I10" s="80">
        <v>6.331875000000001</v>
      </c>
      <c r="J10" s="80">
        <v>15.3415625</v>
      </c>
      <c r="K10" s="80">
        <v>4.3949999999999996</v>
      </c>
      <c r="L10" s="80"/>
      <c r="M10" s="80">
        <v>5113.741</v>
      </c>
      <c r="N10" s="80">
        <v>1.4</v>
      </c>
    </row>
    <row r="11" spans="1:16" x14ac:dyDescent="0.3">
      <c r="A11" s="61">
        <v>2022</v>
      </c>
      <c r="B11" s="79">
        <v>42508</v>
      </c>
      <c r="C11" s="61">
        <v>138</v>
      </c>
      <c r="E11" s="80">
        <v>14.239166666666668</v>
      </c>
      <c r="F11" s="80">
        <v>12.131875000000001</v>
      </c>
      <c r="G11" s="80">
        <v>10.674166666666666</v>
      </c>
      <c r="H11" s="80">
        <v>7.9870833333333326</v>
      </c>
      <c r="I11" s="80">
        <v>6.7197500000000003</v>
      </c>
      <c r="J11" s="80">
        <v>12.334166666666668</v>
      </c>
      <c r="K11" s="80">
        <v>5.1467083333333319</v>
      </c>
      <c r="L11" s="80"/>
      <c r="M11" s="80">
        <v>3562.2550000000001</v>
      </c>
      <c r="N11" s="80">
        <v>0</v>
      </c>
    </row>
    <row r="12" spans="1:16" x14ac:dyDescent="0.3">
      <c r="A12" s="61">
        <v>2022</v>
      </c>
      <c r="B12" s="79">
        <v>42509</v>
      </c>
      <c r="C12" s="61">
        <v>139</v>
      </c>
      <c r="E12" s="80">
        <v>13.028333333333334</v>
      </c>
      <c r="F12" s="80">
        <v>11.477291666666668</v>
      </c>
      <c r="G12" s="80">
        <v>10.63875</v>
      </c>
      <c r="H12" s="80">
        <v>8.2935416666666661</v>
      </c>
      <c r="I12" s="80">
        <v>7.0419583333333344</v>
      </c>
      <c r="J12" s="80">
        <v>7.1397916666666701</v>
      </c>
      <c r="K12" s="80">
        <v>6.842458333333334</v>
      </c>
      <c r="L12" s="80"/>
      <c r="M12" s="80">
        <v>2610.1440000000002</v>
      </c>
      <c r="N12" s="80">
        <v>1.4000000000000001</v>
      </c>
    </row>
    <row r="13" spans="1:16" x14ac:dyDescent="0.3">
      <c r="A13" s="61">
        <v>2022</v>
      </c>
      <c r="B13" s="79">
        <v>42510</v>
      </c>
      <c r="C13" s="61">
        <v>140</v>
      </c>
      <c r="E13" s="80">
        <v>10.280416666666667</v>
      </c>
      <c r="F13" s="80">
        <v>9.5214583333333334</v>
      </c>
      <c r="G13" s="80">
        <v>9.4995833333333337</v>
      </c>
      <c r="H13" s="80">
        <v>8.058958333333333</v>
      </c>
      <c r="I13" s="80">
        <v>7.0717083333333344</v>
      </c>
      <c r="J13" s="80">
        <v>3.6280208333333337</v>
      </c>
      <c r="K13" s="80">
        <v>6.1312500000000005</v>
      </c>
      <c r="L13" s="80"/>
      <c r="M13" s="80">
        <v>2417.9009999999998</v>
      </c>
      <c r="N13" s="80">
        <v>0.1</v>
      </c>
    </row>
    <row r="14" spans="1:16" x14ac:dyDescent="0.3">
      <c r="A14" s="61">
        <v>2022</v>
      </c>
      <c r="B14" s="79">
        <v>42511</v>
      </c>
      <c r="C14" s="61">
        <v>141</v>
      </c>
      <c r="E14" s="80">
        <v>10.38875</v>
      </c>
      <c r="F14" s="80">
        <v>9.1118750000000013</v>
      </c>
      <c r="G14" s="80">
        <v>8.585208333333334</v>
      </c>
      <c r="H14" s="80">
        <v>7.4266874999999999</v>
      </c>
      <c r="I14" s="80">
        <v>6.7284583333333323</v>
      </c>
      <c r="J14" s="80">
        <v>7.9878125000000004</v>
      </c>
      <c r="K14" s="80">
        <v>2.9881666666666669</v>
      </c>
      <c r="L14" s="80"/>
      <c r="M14" s="80">
        <v>4659.357</v>
      </c>
      <c r="N14" s="80">
        <v>0</v>
      </c>
    </row>
    <row r="15" spans="1:16" x14ac:dyDescent="0.3">
      <c r="A15" s="61">
        <v>2022</v>
      </c>
      <c r="B15" s="79">
        <v>42512</v>
      </c>
      <c r="C15" s="61">
        <v>142</v>
      </c>
      <c r="E15" s="80">
        <v>11.47875</v>
      </c>
      <c r="F15" s="80">
        <v>9.7866666666666671</v>
      </c>
      <c r="G15" s="80">
        <v>8.8625000000000007</v>
      </c>
      <c r="H15" s="80">
        <v>7.2313958333333312</v>
      </c>
      <c r="I15" s="80">
        <v>6.4955833333333333</v>
      </c>
      <c r="J15" s="80">
        <v>9.7652083333333337</v>
      </c>
      <c r="K15" s="80">
        <v>4.0510833333333327</v>
      </c>
      <c r="L15" s="80"/>
      <c r="M15" s="80">
        <v>4626.9080000000004</v>
      </c>
      <c r="N15" s="80">
        <v>0</v>
      </c>
    </row>
    <row r="16" spans="1:16" x14ac:dyDescent="0.3">
      <c r="A16" s="61">
        <v>2022</v>
      </c>
      <c r="B16" s="79">
        <v>42513</v>
      </c>
      <c r="C16" s="61">
        <v>143</v>
      </c>
      <c r="E16" s="80">
        <v>13.1975</v>
      </c>
      <c r="F16" s="80">
        <v>10.987708333333334</v>
      </c>
      <c r="G16" s="80">
        <v>9.4991666666666674</v>
      </c>
      <c r="H16" s="80">
        <v>7.4037708333333336</v>
      </c>
      <c r="I16" s="80">
        <v>6.5158749999999985</v>
      </c>
      <c r="J16" s="80">
        <v>14.639895833333332</v>
      </c>
      <c r="K16" s="80">
        <v>3.1939999999999991</v>
      </c>
      <c r="L16" s="80"/>
      <c r="M16" s="80">
        <v>5906.5120000000006</v>
      </c>
      <c r="N16" s="80">
        <v>0</v>
      </c>
    </row>
    <row r="17" spans="1:14" x14ac:dyDescent="0.3">
      <c r="A17" s="61">
        <v>2022</v>
      </c>
      <c r="B17" s="79">
        <v>42514</v>
      </c>
      <c r="C17" s="61">
        <v>144</v>
      </c>
      <c r="E17" s="80">
        <v>14.80208333333333</v>
      </c>
      <c r="F17" s="80">
        <v>12.372291666666666</v>
      </c>
      <c r="G17" s="80">
        <v>10.677708333333333</v>
      </c>
      <c r="H17" s="80">
        <v>7.9691666666666663</v>
      </c>
      <c r="I17" s="80">
        <v>6.80375</v>
      </c>
      <c r="J17" s="80">
        <v>16.446770833333336</v>
      </c>
      <c r="K17" s="80">
        <v>4.8183333333333334</v>
      </c>
      <c r="L17" s="80"/>
      <c r="M17" s="80">
        <v>5642.4630000000006</v>
      </c>
      <c r="N17" s="80">
        <v>0</v>
      </c>
    </row>
    <row r="18" spans="1:14" x14ac:dyDescent="0.3">
      <c r="A18" s="61">
        <v>2022</v>
      </c>
      <c r="B18" s="79">
        <v>42515</v>
      </c>
      <c r="C18" s="61">
        <v>145</v>
      </c>
      <c r="E18" s="80">
        <v>15.802083333333334</v>
      </c>
      <c r="F18" s="80">
        <v>13.272083333333335</v>
      </c>
      <c r="G18" s="80">
        <v>11.530833333333334</v>
      </c>
      <c r="H18" s="80">
        <v>8.637083333333333</v>
      </c>
      <c r="I18" s="80">
        <v>7.2699999999999987</v>
      </c>
      <c r="J18" s="80">
        <v>16.716979166666675</v>
      </c>
      <c r="K18" s="80">
        <v>3.8228333333333335</v>
      </c>
      <c r="L18" s="80"/>
      <c r="M18" s="80">
        <v>5162.9400000000005</v>
      </c>
      <c r="N18" s="80">
        <v>0</v>
      </c>
    </row>
    <row r="19" spans="1:14" x14ac:dyDescent="0.3">
      <c r="A19" s="61">
        <v>2022</v>
      </c>
      <c r="B19" s="79">
        <v>42516</v>
      </c>
      <c r="C19" s="61">
        <v>146</v>
      </c>
      <c r="E19" s="80">
        <v>16.842083333333331</v>
      </c>
      <c r="F19" s="80">
        <v>14.191249999999998</v>
      </c>
      <c r="G19" s="80">
        <v>12.271249999999998</v>
      </c>
      <c r="H19" s="80">
        <v>9.2522916666666664</v>
      </c>
      <c r="I19" s="80">
        <v>7.7358333333333329</v>
      </c>
      <c r="J19" s="80">
        <v>17.38270833333333</v>
      </c>
      <c r="K19" s="80">
        <v>2.9768333333333334</v>
      </c>
      <c r="L19" s="80"/>
      <c r="M19" s="80">
        <v>5105.1319999999996</v>
      </c>
      <c r="N19" s="80">
        <v>0</v>
      </c>
    </row>
    <row r="20" spans="1:14" x14ac:dyDescent="0.3">
      <c r="A20" s="61">
        <v>2022</v>
      </c>
      <c r="B20" s="79">
        <v>42517</v>
      </c>
      <c r="C20" s="61">
        <v>147</v>
      </c>
      <c r="E20" s="80">
        <v>15.886249999999999</v>
      </c>
      <c r="F20" s="80">
        <v>13.892291666666665</v>
      </c>
      <c r="G20" s="80">
        <v>12.651666666666667</v>
      </c>
      <c r="H20" s="80">
        <v>9.805416666666666</v>
      </c>
      <c r="I20" s="80">
        <v>8.1833333333333336</v>
      </c>
      <c r="J20" s="80">
        <v>11.303958333333334</v>
      </c>
      <c r="K20" s="80">
        <v>1.9095000000000004</v>
      </c>
      <c r="L20" s="80"/>
      <c r="M20" s="80">
        <v>1634.6419999999998</v>
      </c>
      <c r="N20" s="80">
        <v>0</v>
      </c>
    </row>
    <row r="21" spans="1:14" x14ac:dyDescent="0.3">
      <c r="A21" s="61">
        <v>2022</v>
      </c>
      <c r="B21" s="79">
        <v>42518</v>
      </c>
      <c r="C21" s="61">
        <v>148</v>
      </c>
      <c r="E21" s="80">
        <v>15.546250000000001</v>
      </c>
      <c r="F21" s="80">
        <v>13.419166666666666</v>
      </c>
      <c r="G21" s="80">
        <v>12.164374999999998</v>
      </c>
      <c r="H21" s="80">
        <v>9.864374999999999</v>
      </c>
      <c r="I21" s="80">
        <v>8.4404166666666693</v>
      </c>
      <c r="J21" s="80">
        <v>15.047812500000006</v>
      </c>
      <c r="K21" s="80">
        <v>3.8774166666666656</v>
      </c>
      <c r="L21" s="80"/>
      <c r="M21" s="80">
        <v>3993.8429999999998</v>
      </c>
      <c r="N21" s="80">
        <v>0</v>
      </c>
    </row>
    <row r="22" spans="1:14" x14ac:dyDescent="0.3">
      <c r="A22" s="61">
        <v>2022</v>
      </c>
      <c r="B22" s="79">
        <v>42519</v>
      </c>
      <c r="C22" s="61">
        <v>149</v>
      </c>
      <c r="E22" s="80">
        <v>16.10125</v>
      </c>
      <c r="F22" s="80">
        <v>13.862500000000001</v>
      </c>
      <c r="G22" s="80">
        <v>12.481666666666669</v>
      </c>
      <c r="H22" s="80">
        <v>10.003125000000001</v>
      </c>
      <c r="I22" s="80">
        <v>8.5783333333333314</v>
      </c>
      <c r="J22" s="80">
        <v>14.558749999999996</v>
      </c>
      <c r="K22" s="80">
        <v>4.5940416666666666</v>
      </c>
      <c r="L22" s="80"/>
      <c r="M22" s="80">
        <v>3084.7659999999996</v>
      </c>
      <c r="N22" s="80">
        <v>0</v>
      </c>
    </row>
    <row r="23" spans="1:14" x14ac:dyDescent="0.3">
      <c r="A23" s="61">
        <v>2022</v>
      </c>
      <c r="B23" s="79">
        <v>42520</v>
      </c>
      <c r="C23" s="61">
        <v>150</v>
      </c>
      <c r="E23" s="80">
        <v>15.588749999999999</v>
      </c>
      <c r="F23" s="80">
        <v>13.583541666666665</v>
      </c>
      <c r="G23" s="80">
        <v>12.496666666666666</v>
      </c>
      <c r="H23" s="80">
        <v>10.182916666666667</v>
      </c>
      <c r="I23" s="80">
        <v>8.7745833333333305</v>
      </c>
      <c r="J23" s="80">
        <v>13.254166666666663</v>
      </c>
      <c r="K23" s="80">
        <v>7.0676666666666677</v>
      </c>
      <c r="L23" s="80"/>
      <c r="M23" s="80">
        <v>3547.8519999999999</v>
      </c>
      <c r="N23" s="80">
        <v>0</v>
      </c>
    </row>
    <row r="24" spans="1:14" x14ac:dyDescent="0.3">
      <c r="A24" s="61">
        <v>2022</v>
      </c>
      <c r="B24" s="79">
        <v>42521</v>
      </c>
      <c r="C24" s="61">
        <v>151</v>
      </c>
      <c r="E24" s="80">
        <v>15.394583333333332</v>
      </c>
      <c r="F24" s="80">
        <v>13.354166666666666</v>
      </c>
      <c r="G24" s="80">
        <v>12.229791666666667</v>
      </c>
      <c r="H24" s="80">
        <v>10.153958333333334</v>
      </c>
      <c r="I24" s="80">
        <v>8.8525000000000009</v>
      </c>
      <c r="J24" s="80">
        <v>12.39</v>
      </c>
      <c r="K24" s="80">
        <v>6.6552500000000023</v>
      </c>
      <c r="L24" s="80"/>
      <c r="M24" s="80">
        <v>5886.4610000000011</v>
      </c>
      <c r="N24" s="80">
        <v>0</v>
      </c>
    </row>
    <row r="25" spans="1:14" x14ac:dyDescent="0.3">
      <c r="B25" s="81" t="s">
        <v>172</v>
      </c>
      <c r="C25" s="82"/>
      <c r="D25" s="83" t="s">
        <v>173</v>
      </c>
      <c r="E25" s="83">
        <f>AVERAGE(E9:E24)</f>
        <v>14.119531250000001</v>
      </c>
      <c r="F25" s="83">
        <f t="shared" ref="F25:K25" si="0">AVERAGE(F9:F24)</f>
        <v>12.092161458333331</v>
      </c>
      <c r="G25" s="83">
        <f t="shared" si="0"/>
        <v>10.83967013888889</v>
      </c>
      <c r="H25" s="83">
        <f t="shared" si="0"/>
        <v>8.5484162326388891</v>
      </c>
      <c r="I25" s="83">
        <f t="shared" si="0"/>
        <v>7.3541640625000007</v>
      </c>
      <c r="J25" s="83">
        <f t="shared" si="0"/>
        <v>12.526347656250003</v>
      </c>
      <c r="K25" s="83">
        <f t="shared" si="0"/>
        <v>4.817582465277777</v>
      </c>
      <c r="L25" s="83" t="s">
        <v>174</v>
      </c>
      <c r="M25" s="83">
        <f>SUM(M9:M24)</f>
        <v>64411.402999999998</v>
      </c>
      <c r="N25" s="83">
        <f>SUM(N8:N24)</f>
        <v>48.08</v>
      </c>
    </row>
    <row r="26" spans="1:14" x14ac:dyDescent="0.3">
      <c r="B26" s="79"/>
      <c r="D26" s="84" t="s">
        <v>175</v>
      </c>
      <c r="E26" s="84">
        <f>MIN(E9:E24)</f>
        <v>10.280416666666667</v>
      </c>
      <c r="F26" s="84">
        <f t="shared" ref="F26:I26" si="1">MIN(F9:F24)</f>
        <v>9.1118750000000013</v>
      </c>
      <c r="G26" s="84">
        <f>MIN(G9:G24)</f>
        <v>8.585208333333334</v>
      </c>
      <c r="H26" s="84">
        <f t="shared" si="1"/>
        <v>7.0978888888888889</v>
      </c>
      <c r="I26" s="84">
        <f t="shared" si="1"/>
        <v>6.1226666666666665</v>
      </c>
      <c r="J26" s="84">
        <f>MIN(J9:J24)</f>
        <v>3.6280208333333337</v>
      </c>
      <c r="K26" s="84">
        <f>MIN(K9:K24)</f>
        <v>1.9095000000000004</v>
      </c>
      <c r="L26" s="84" t="s">
        <v>175</v>
      </c>
      <c r="M26" s="84">
        <f t="shared" ref="M26" si="2">MIN(M9:M24)</f>
        <v>1456.4860000000001</v>
      </c>
      <c r="N26" s="84">
        <f>MIN(N9:N24)</f>
        <v>0</v>
      </c>
    </row>
    <row r="27" spans="1:14" x14ac:dyDescent="0.3">
      <c r="B27" s="79"/>
      <c r="D27" s="84" t="s">
        <v>176</v>
      </c>
      <c r="E27" s="84">
        <f>MAX(E9:E24)</f>
        <v>16.842083333333331</v>
      </c>
      <c r="F27" s="84">
        <f t="shared" ref="F27:K27" si="3">MAX(F9:F24)</f>
        <v>14.191249999999998</v>
      </c>
      <c r="G27" s="84">
        <f t="shared" si="3"/>
        <v>12.651666666666667</v>
      </c>
      <c r="H27" s="84">
        <f>MAX(H9:H24)</f>
        <v>10.182916666666667</v>
      </c>
      <c r="I27" s="84">
        <f t="shared" si="3"/>
        <v>8.8525000000000009</v>
      </c>
      <c r="J27" s="84">
        <f t="shared" si="3"/>
        <v>17.38270833333333</v>
      </c>
      <c r="K27" s="84">
        <f t="shared" si="3"/>
        <v>8.6107777777777788</v>
      </c>
      <c r="L27" s="84" t="s">
        <v>176</v>
      </c>
      <c r="M27" s="84">
        <f>MAX(M9:M24)</f>
        <v>5906.5120000000006</v>
      </c>
      <c r="N27" s="84">
        <f>MAX(N9:N24)</f>
        <v>2</v>
      </c>
    </row>
    <row r="28" spans="1:14" x14ac:dyDescent="0.3">
      <c r="B28" s="79"/>
      <c r="N28" s="80"/>
    </row>
    <row r="29" spans="1:14" x14ac:dyDescent="0.3">
      <c r="B29" s="79"/>
      <c r="N29" s="80"/>
    </row>
    <row r="30" spans="1:14" x14ac:dyDescent="0.3">
      <c r="A30" s="61">
        <v>2022</v>
      </c>
      <c r="B30" s="79">
        <v>42522</v>
      </c>
      <c r="C30" s="61">
        <v>152</v>
      </c>
      <c r="E30" s="80">
        <v>15.81041666666667</v>
      </c>
      <c r="F30" s="80">
        <v>13.622500000000002</v>
      </c>
      <c r="G30" s="80">
        <v>12.233333333333334</v>
      </c>
      <c r="H30" s="80">
        <v>10.120416666666667</v>
      </c>
      <c r="I30" s="80">
        <v>8.8445833333333344</v>
      </c>
      <c r="J30" s="80">
        <v>13.360208333333325</v>
      </c>
      <c r="K30" s="80">
        <v>5.6236249999999997</v>
      </c>
      <c r="L30" s="80"/>
      <c r="M30" s="80">
        <v>5929.4100000000008</v>
      </c>
      <c r="N30" s="80">
        <v>0</v>
      </c>
    </row>
    <row r="31" spans="1:14" x14ac:dyDescent="0.3">
      <c r="A31" s="61">
        <v>2022</v>
      </c>
      <c r="B31" s="79">
        <v>42523</v>
      </c>
      <c r="C31" s="61">
        <v>153</v>
      </c>
      <c r="E31" s="80">
        <v>16.099583333333332</v>
      </c>
      <c r="F31" s="80">
        <v>13.876041666666666</v>
      </c>
      <c r="G31" s="80">
        <v>12.411875000000002</v>
      </c>
      <c r="H31" s="80">
        <v>10.212708333333335</v>
      </c>
      <c r="I31" s="80">
        <v>8.8837500000000009</v>
      </c>
      <c r="J31" s="80">
        <v>14.087291666666665</v>
      </c>
      <c r="K31" s="80">
        <v>5.5730416666666676</v>
      </c>
      <c r="L31" s="80"/>
      <c r="M31" s="80">
        <v>6063.5390000000007</v>
      </c>
      <c r="N31" s="80">
        <v>0</v>
      </c>
    </row>
    <row r="32" spans="1:14" x14ac:dyDescent="0.3">
      <c r="A32" s="61">
        <v>2022</v>
      </c>
      <c r="B32" s="79">
        <v>42524</v>
      </c>
      <c r="C32" s="61">
        <v>154</v>
      </c>
      <c r="E32" s="80">
        <v>16.660416666666666</v>
      </c>
      <c r="F32" s="80">
        <v>14.263541666666665</v>
      </c>
      <c r="G32" s="80">
        <v>12.647083333333333</v>
      </c>
      <c r="H32" s="80">
        <v>10.354166666666668</v>
      </c>
      <c r="I32" s="80">
        <v>8.9824999999999982</v>
      </c>
      <c r="J32" s="80">
        <v>15.154270833333328</v>
      </c>
      <c r="K32" s="80">
        <v>1.3328333333333333</v>
      </c>
      <c r="L32" s="80"/>
      <c r="M32" s="80">
        <v>5697.9659999999994</v>
      </c>
      <c r="N32" s="80">
        <v>0</v>
      </c>
    </row>
    <row r="33" spans="1:15" x14ac:dyDescent="0.3">
      <c r="A33" s="61">
        <v>2022</v>
      </c>
      <c r="B33" s="79">
        <v>42525</v>
      </c>
      <c r="C33" s="61">
        <v>155</v>
      </c>
      <c r="E33" s="80">
        <v>17.589166666666664</v>
      </c>
      <c r="F33" s="80">
        <v>15.009374999999999</v>
      </c>
      <c r="G33" s="80">
        <v>13.227083333333333</v>
      </c>
      <c r="H33" s="80">
        <v>10.670833333333333</v>
      </c>
      <c r="I33" s="80">
        <v>9.1816666666666666</v>
      </c>
      <c r="J33" s="80">
        <v>16.905833333333341</v>
      </c>
      <c r="K33" s="80">
        <v>2.2427083333333329</v>
      </c>
      <c r="L33" s="80"/>
      <c r="M33" s="80">
        <v>5707.4889999999996</v>
      </c>
      <c r="N33" s="80">
        <v>0</v>
      </c>
    </row>
    <row r="34" spans="1:15" x14ac:dyDescent="0.3">
      <c r="A34" s="61">
        <v>2022</v>
      </c>
      <c r="B34" s="79">
        <v>42526</v>
      </c>
      <c r="C34" s="61">
        <v>156</v>
      </c>
      <c r="E34" s="80">
        <v>17.356666666666666</v>
      </c>
      <c r="F34" s="80">
        <v>15.079583333333334</v>
      </c>
      <c r="G34" s="80">
        <v>13.695</v>
      </c>
      <c r="H34" s="80">
        <v>11.096874999999997</v>
      </c>
      <c r="I34" s="80">
        <v>9.5016666666666669</v>
      </c>
      <c r="J34" s="80">
        <v>13.570312500000009</v>
      </c>
      <c r="K34" s="80">
        <v>5.5858750000000006</v>
      </c>
      <c r="L34" s="80"/>
      <c r="M34" s="80">
        <v>3632.2649999999999</v>
      </c>
      <c r="N34" s="80">
        <v>0</v>
      </c>
    </row>
    <row r="35" spans="1:15" x14ac:dyDescent="0.3">
      <c r="A35" s="61">
        <v>2022</v>
      </c>
      <c r="B35" s="79">
        <v>42527</v>
      </c>
      <c r="C35" s="61">
        <v>157</v>
      </c>
      <c r="E35" s="80">
        <v>16.950833333333335</v>
      </c>
      <c r="F35" s="80">
        <v>14.690000000000001</v>
      </c>
      <c r="G35" s="80">
        <v>13.384791666666665</v>
      </c>
      <c r="H35" s="80">
        <v>11.172916666666666</v>
      </c>
      <c r="I35" s="80">
        <v>9.6966666666666672</v>
      </c>
      <c r="J35" s="80">
        <v>13.820208333333339</v>
      </c>
      <c r="K35" s="80">
        <v>4.7250416666666668</v>
      </c>
      <c r="L35" s="80"/>
      <c r="M35" s="80">
        <v>5318.9459999999999</v>
      </c>
      <c r="N35" s="80">
        <v>0</v>
      </c>
    </row>
    <row r="36" spans="1:15" x14ac:dyDescent="0.3">
      <c r="A36" s="61">
        <v>2022</v>
      </c>
      <c r="B36" s="79">
        <v>42528</v>
      </c>
      <c r="C36" s="61">
        <v>158</v>
      </c>
      <c r="E36" s="80">
        <v>17.482083333333332</v>
      </c>
      <c r="F36" s="80">
        <v>15.055624999999999</v>
      </c>
      <c r="G36" s="80">
        <v>13.57375</v>
      </c>
      <c r="H36" s="80">
        <v>11.243958333333332</v>
      </c>
      <c r="I36" s="80">
        <v>9.7845833333333321</v>
      </c>
      <c r="J36" s="80">
        <v>15.664791666666675</v>
      </c>
      <c r="K36" s="80">
        <v>1.1002916666666667</v>
      </c>
      <c r="L36" s="80"/>
      <c r="M36" s="80">
        <v>3576.4200000000005</v>
      </c>
      <c r="N36" s="80">
        <v>0</v>
      </c>
    </row>
    <row r="37" spans="1:15" x14ac:dyDescent="0.3">
      <c r="A37" s="61">
        <v>2022</v>
      </c>
      <c r="B37" s="79">
        <v>42529</v>
      </c>
      <c r="C37" s="61">
        <v>159</v>
      </c>
      <c r="E37" s="80">
        <v>18.358333333333331</v>
      </c>
      <c r="F37" s="80">
        <v>15.675624999999997</v>
      </c>
      <c r="G37" s="80">
        <v>13.899583333333332</v>
      </c>
      <c r="H37" s="80">
        <v>11.448333333333334</v>
      </c>
      <c r="I37" s="80">
        <v>9.9358333333333331</v>
      </c>
      <c r="J37" s="80">
        <v>18.626875000000009</v>
      </c>
      <c r="K37" s="80">
        <v>1.9242916666666663</v>
      </c>
      <c r="L37" s="80"/>
      <c r="M37" s="80">
        <v>4915.6759999999995</v>
      </c>
      <c r="N37" s="80">
        <v>0</v>
      </c>
    </row>
    <row r="38" spans="1:15" x14ac:dyDescent="0.3">
      <c r="A38" s="61">
        <v>2022</v>
      </c>
      <c r="B38" s="79">
        <v>42530</v>
      </c>
      <c r="C38" s="61">
        <v>160</v>
      </c>
      <c r="E38" s="80">
        <v>18.740416666666668</v>
      </c>
      <c r="F38" s="80">
        <v>16.130833333333335</v>
      </c>
      <c r="G38" s="80">
        <v>14.442916666666665</v>
      </c>
      <c r="H38" s="80">
        <v>11.816666666666668</v>
      </c>
      <c r="I38" s="80">
        <v>10.178333333333335</v>
      </c>
      <c r="J38" s="80">
        <v>16.602187500000007</v>
      </c>
      <c r="K38" s="80">
        <v>2.0597499999999997</v>
      </c>
      <c r="L38" s="80"/>
      <c r="M38" s="80">
        <v>3857.9160000000002</v>
      </c>
      <c r="N38" s="80">
        <v>0.5</v>
      </c>
    </row>
    <row r="39" spans="1:15" x14ac:dyDescent="0.3">
      <c r="A39" s="61">
        <v>2022</v>
      </c>
      <c r="B39" s="79">
        <v>42531</v>
      </c>
      <c r="C39" s="61">
        <v>161</v>
      </c>
      <c r="E39" s="80">
        <v>18.365833333333331</v>
      </c>
      <c r="F39" s="80">
        <v>15.949166666666667</v>
      </c>
      <c r="G39" s="80">
        <v>14.566041666666667</v>
      </c>
      <c r="H39" s="80">
        <v>12.105208333333334</v>
      </c>
      <c r="I39" s="80">
        <v>10.448333333333332</v>
      </c>
      <c r="J39" s="80">
        <v>17.026666666666667</v>
      </c>
      <c r="K39" s="80">
        <v>3.8282916666666664</v>
      </c>
      <c r="L39" s="80"/>
      <c r="M39" s="80">
        <v>3757.5450000000005</v>
      </c>
      <c r="N39" s="80">
        <v>0.79999999999999993</v>
      </c>
    </row>
    <row r="40" spans="1:15" x14ac:dyDescent="0.3">
      <c r="A40" s="61">
        <v>2022</v>
      </c>
      <c r="B40" s="79">
        <v>42532</v>
      </c>
      <c r="C40" s="61">
        <v>162</v>
      </c>
      <c r="E40" s="80">
        <v>18.12833333333333</v>
      </c>
      <c r="F40" s="80">
        <v>15.805416666666666</v>
      </c>
      <c r="G40" s="80">
        <v>14.567083333333334</v>
      </c>
      <c r="H40" s="80">
        <v>12.234375000000004</v>
      </c>
      <c r="I40" s="80">
        <v>10.612500000000002</v>
      </c>
      <c r="J40" s="80">
        <v>15.806770833333337</v>
      </c>
      <c r="K40" s="80">
        <v>2.2158333333333333</v>
      </c>
      <c r="L40" s="80"/>
      <c r="M40" s="80">
        <v>2896.0690000000009</v>
      </c>
      <c r="N40" s="80">
        <v>0.1</v>
      </c>
    </row>
    <row r="41" spans="1:15" x14ac:dyDescent="0.3">
      <c r="A41" s="61">
        <v>2022</v>
      </c>
      <c r="B41" s="79">
        <v>42533</v>
      </c>
      <c r="C41" s="61">
        <v>163</v>
      </c>
      <c r="E41" s="80">
        <v>18.805833333333329</v>
      </c>
      <c r="F41" s="80">
        <v>16.125624999999999</v>
      </c>
      <c r="G41" s="80">
        <v>14.510208333333331</v>
      </c>
      <c r="H41" s="80">
        <v>12.267500000000002</v>
      </c>
      <c r="I41" s="80">
        <v>10.703333333333333</v>
      </c>
      <c r="J41" s="80">
        <v>17.693645833333338</v>
      </c>
      <c r="K41" s="80">
        <v>1.9382083333333331</v>
      </c>
      <c r="L41" s="80"/>
      <c r="M41" s="80">
        <v>4910.49</v>
      </c>
      <c r="N41" s="80">
        <v>5.4</v>
      </c>
    </row>
    <row r="42" spans="1:15" ht="27.6" x14ac:dyDescent="0.3">
      <c r="A42" s="61">
        <v>2022</v>
      </c>
      <c r="B42" s="79">
        <v>42534</v>
      </c>
      <c r="C42" s="61">
        <v>164</v>
      </c>
      <c r="E42" s="80">
        <v>18.727916666666669</v>
      </c>
      <c r="F42" s="80">
        <v>16.328541666666666</v>
      </c>
      <c r="G42" s="80">
        <v>15.118541666666667</v>
      </c>
      <c r="H42" s="80">
        <v>12.505624999999998</v>
      </c>
      <c r="I42" s="80">
        <v>10.816666666666665</v>
      </c>
      <c r="J42" s="80">
        <v>15.927291666666674</v>
      </c>
      <c r="K42" s="80">
        <v>2.9111666666666665</v>
      </c>
      <c r="L42" s="80"/>
      <c r="M42" s="80">
        <v>2040.9829999999999</v>
      </c>
      <c r="N42" s="80">
        <v>0</v>
      </c>
      <c r="O42" s="85" t="s">
        <v>177</v>
      </c>
    </row>
    <row r="43" spans="1:15" x14ac:dyDescent="0.3">
      <c r="A43" s="61">
        <v>2022</v>
      </c>
      <c r="B43" s="79">
        <v>42535</v>
      </c>
      <c r="C43" s="61">
        <v>165</v>
      </c>
      <c r="E43" s="80">
        <v>18.320000000000004</v>
      </c>
      <c r="F43" s="80">
        <v>15.980208333333334</v>
      </c>
      <c r="G43" s="80">
        <v>14.908541666666665</v>
      </c>
      <c r="H43" s="80">
        <v>12.578750000000003</v>
      </c>
      <c r="I43" s="80">
        <v>10.949999999999998</v>
      </c>
      <c r="J43" s="80">
        <v>13.894687499999998</v>
      </c>
      <c r="K43" s="80">
        <v>1.094625</v>
      </c>
      <c r="L43" s="80"/>
      <c r="M43" s="80">
        <v>3997.5230000000006</v>
      </c>
      <c r="N43" s="80">
        <v>0</v>
      </c>
    </row>
    <row r="44" spans="1:15" x14ac:dyDescent="0.3">
      <c r="A44" s="61">
        <v>2022</v>
      </c>
      <c r="B44" s="79">
        <v>42536</v>
      </c>
      <c r="C44" s="61">
        <v>166</v>
      </c>
      <c r="E44" s="80">
        <v>17.943749999999998</v>
      </c>
      <c r="F44" s="80">
        <v>15.726249999999999</v>
      </c>
      <c r="G44" s="80">
        <v>14.670416666666664</v>
      </c>
      <c r="H44" s="80">
        <v>12.493541666666665</v>
      </c>
      <c r="I44" s="80">
        <v>10.935833333333335</v>
      </c>
      <c r="J44" s="80">
        <v>13.318125000000002</v>
      </c>
      <c r="K44" s="80">
        <v>0.13525000000000001</v>
      </c>
      <c r="L44" s="80"/>
      <c r="M44" s="80">
        <v>3388.5790000000002</v>
      </c>
      <c r="N44" s="80">
        <v>6.7999999999999989</v>
      </c>
    </row>
    <row r="45" spans="1:15" x14ac:dyDescent="0.3">
      <c r="A45" s="61">
        <v>2022</v>
      </c>
      <c r="B45" s="79">
        <v>42537</v>
      </c>
      <c r="C45" s="61">
        <v>167</v>
      </c>
      <c r="E45" s="80">
        <v>17.983749999999997</v>
      </c>
      <c r="F45" s="80">
        <v>15.662499999999998</v>
      </c>
      <c r="G45" s="80">
        <v>14.520625000000003</v>
      </c>
      <c r="H45" s="80">
        <v>12.405416666666667</v>
      </c>
      <c r="I45" s="80">
        <v>10.880833333333333</v>
      </c>
      <c r="J45" s="80">
        <v>16.154062499999998</v>
      </c>
      <c r="K45" s="80">
        <v>4.2912499999999998</v>
      </c>
      <c r="L45" s="80"/>
      <c r="M45" s="80">
        <v>3448.453</v>
      </c>
      <c r="N45" s="80">
        <v>0.2</v>
      </c>
    </row>
    <row r="46" spans="1:15" x14ac:dyDescent="0.3">
      <c r="A46" s="61">
        <v>2022</v>
      </c>
      <c r="B46" s="79">
        <v>42538</v>
      </c>
      <c r="C46" s="61">
        <v>168</v>
      </c>
      <c r="E46" s="80">
        <v>18.689999999999998</v>
      </c>
      <c r="F46" s="80">
        <v>16.104791666666667</v>
      </c>
      <c r="G46" s="80">
        <v>14.769583333333337</v>
      </c>
      <c r="H46" s="80">
        <v>12.457291666666666</v>
      </c>
      <c r="I46" s="80">
        <v>10.905833333333334</v>
      </c>
      <c r="J46" s="80">
        <v>20.83208333333333</v>
      </c>
      <c r="K46" s="80">
        <v>7.5436249999999987</v>
      </c>
      <c r="L46" s="80"/>
      <c r="M46" s="80">
        <v>5342.8259999999991</v>
      </c>
      <c r="N46" s="80">
        <v>0</v>
      </c>
    </row>
    <row r="47" spans="1:15" x14ac:dyDescent="0.3">
      <c r="A47" s="61">
        <v>2022</v>
      </c>
      <c r="B47" s="79">
        <v>42539</v>
      </c>
      <c r="C47" s="61">
        <v>169</v>
      </c>
      <c r="E47" s="80">
        <v>20.987499999999997</v>
      </c>
      <c r="F47" s="80">
        <v>17.743124999999999</v>
      </c>
      <c r="G47" s="80">
        <v>15.760625000000001</v>
      </c>
      <c r="H47" s="80">
        <v>12.879791666666666</v>
      </c>
      <c r="I47" s="80">
        <v>11.129583333333334</v>
      </c>
      <c r="J47" s="80">
        <v>25.752291666666668</v>
      </c>
      <c r="K47" s="80">
        <v>5.0145833333333334</v>
      </c>
      <c r="L47" s="80"/>
      <c r="M47" s="80">
        <v>5089.5839999999989</v>
      </c>
      <c r="N47" s="80">
        <v>0</v>
      </c>
    </row>
    <row r="48" spans="1:15" x14ac:dyDescent="0.3">
      <c r="A48" s="61">
        <v>2022</v>
      </c>
      <c r="B48" s="79">
        <v>42540</v>
      </c>
      <c r="C48" s="61">
        <v>170</v>
      </c>
      <c r="E48" s="80">
        <v>20.963333333333331</v>
      </c>
      <c r="F48" s="80">
        <v>18.229166666666664</v>
      </c>
      <c r="G48" s="80">
        <v>16.687708333333333</v>
      </c>
      <c r="H48" s="80">
        <v>13.692083333333336</v>
      </c>
      <c r="I48" s="80">
        <v>11.621250000000002</v>
      </c>
      <c r="J48" s="80">
        <v>17.604791666666674</v>
      </c>
      <c r="K48" s="80">
        <v>2.0595000000000003</v>
      </c>
      <c r="L48" s="80"/>
      <c r="M48" s="80">
        <v>1061.2550000000001</v>
      </c>
      <c r="N48" s="80">
        <v>8.5</v>
      </c>
    </row>
    <row r="49" spans="1:14" x14ac:dyDescent="0.3">
      <c r="A49" s="61">
        <v>2022</v>
      </c>
      <c r="B49" s="79">
        <v>42541</v>
      </c>
      <c r="C49" s="61">
        <v>171</v>
      </c>
      <c r="E49" s="80">
        <v>20.632916666666663</v>
      </c>
      <c r="F49" s="80">
        <v>17.955416666666665</v>
      </c>
      <c r="G49" s="80">
        <v>16.467708333333334</v>
      </c>
      <c r="H49" s="80">
        <v>14.038124999999999</v>
      </c>
      <c r="I49" s="80">
        <v>11.946249999999999</v>
      </c>
      <c r="J49" s="80">
        <v>19.579166666666669</v>
      </c>
      <c r="K49" s="80">
        <v>2.2643749999999998</v>
      </c>
      <c r="L49" s="80"/>
      <c r="M49" s="80">
        <v>3592.357</v>
      </c>
      <c r="N49" s="80">
        <v>0.2</v>
      </c>
    </row>
    <row r="50" spans="1:14" x14ac:dyDescent="0.3">
      <c r="A50" s="61">
        <v>2022</v>
      </c>
      <c r="B50" s="79">
        <v>42542</v>
      </c>
      <c r="C50" s="61">
        <v>172</v>
      </c>
      <c r="E50" s="80">
        <v>20.502083333333335</v>
      </c>
      <c r="F50" s="80">
        <v>17.958333333333332</v>
      </c>
      <c r="G50" s="80">
        <v>16.531041666666663</v>
      </c>
      <c r="H50" s="80">
        <v>14.298124999999999</v>
      </c>
      <c r="I50" s="80">
        <v>12.105416666666668</v>
      </c>
      <c r="J50" s="80">
        <v>17.520625000000003</v>
      </c>
      <c r="K50" s="80">
        <v>3.5613333333333341</v>
      </c>
      <c r="L50" s="80"/>
      <c r="M50" s="80">
        <v>4080.259</v>
      </c>
      <c r="N50" s="80">
        <v>0.3</v>
      </c>
    </row>
    <row r="51" spans="1:14" x14ac:dyDescent="0.3">
      <c r="A51" s="61">
        <v>2022</v>
      </c>
      <c r="B51" s="79">
        <v>42543</v>
      </c>
      <c r="C51" s="61">
        <v>173</v>
      </c>
      <c r="E51" s="80">
        <v>20.301666666666666</v>
      </c>
      <c r="F51" s="80">
        <v>17.793125</v>
      </c>
      <c r="G51" s="80">
        <v>16.388541666666665</v>
      </c>
      <c r="H51" s="80">
        <v>14.481458333333332</v>
      </c>
      <c r="I51" s="80">
        <v>12.204166666666664</v>
      </c>
      <c r="J51" s="80">
        <v>19.534270833333334</v>
      </c>
      <c r="K51" s="80">
        <v>3.5483750000000001</v>
      </c>
      <c r="L51" s="80"/>
      <c r="M51" s="80">
        <v>5492.8420000000015</v>
      </c>
      <c r="N51" s="80">
        <v>0</v>
      </c>
    </row>
    <row r="52" spans="1:14" x14ac:dyDescent="0.3">
      <c r="A52" s="61">
        <v>2022</v>
      </c>
      <c r="B52" s="79">
        <v>42544</v>
      </c>
      <c r="C52" s="61">
        <v>174</v>
      </c>
      <c r="E52" s="80">
        <v>20.910000000000007</v>
      </c>
      <c r="F52" s="80">
        <v>18.227083333333336</v>
      </c>
      <c r="G52" s="80">
        <v>16.645416666666666</v>
      </c>
      <c r="H52" s="80">
        <v>14.725208333333331</v>
      </c>
      <c r="I52" s="80">
        <v>12.28875</v>
      </c>
      <c r="J52" s="80">
        <v>20.108750000000008</v>
      </c>
      <c r="K52" s="80">
        <v>1.8739166666666665</v>
      </c>
      <c r="L52" s="80"/>
      <c r="M52" s="80">
        <v>5189.2049999999999</v>
      </c>
      <c r="N52" s="80">
        <v>2.8</v>
      </c>
    </row>
    <row r="53" spans="1:14" x14ac:dyDescent="0.3">
      <c r="A53" s="61">
        <v>2022</v>
      </c>
      <c r="B53" s="79">
        <v>42545</v>
      </c>
      <c r="C53" s="61">
        <v>175</v>
      </c>
      <c r="E53" s="80">
        <v>20.08208333333333</v>
      </c>
      <c r="F53" s="80">
        <v>17.856458333333332</v>
      </c>
      <c r="G53" s="80">
        <v>16.697708333333331</v>
      </c>
      <c r="H53" s="80">
        <v>15.139583333333333</v>
      </c>
      <c r="I53" s="80">
        <v>12.450833333333337</v>
      </c>
      <c r="J53" s="80">
        <v>13.388020833333341</v>
      </c>
      <c r="K53" s="80">
        <v>6.3856250000000001</v>
      </c>
      <c r="L53" s="80"/>
      <c r="M53" s="80">
        <v>4618.9679999999998</v>
      </c>
      <c r="N53" s="80">
        <v>0.30000000000000004</v>
      </c>
    </row>
    <row r="54" spans="1:14" x14ac:dyDescent="0.3">
      <c r="A54" s="61">
        <v>2022</v>
      </c>
      <c r="B54" s="79">
        <v>42546</v>
      </c>
      <c r="C54" s="61">
        <v>176</v>
      </c>
      <c r="E54" s="80">
        <v>18.719166666666666</v>
      </c>
      <c r="F54" s="80">
        <v>16.778333333333332</v>
      </c>
      <c r="G54" s="80">
        <v>15.874791666666665</v>
      </c>
      <c r="H54" s="80">
        <v>15.047499999999999</v>
      </c>
      <c r="I54" s="80">
        <v>12.397500000000001</v>
      </c>
      <c r="J54" s="80">
        <v>13.213958333333336</v>
      </c>
      <c r="K54" s="80">
        <v>6.4606666666666657</v>
      </c>
      <c r="L54" s="80"/>
      <c r="M54" s="80">
        <v>3936.489</v>
      </c>
      <c r="N54" s="80">
        <v>0.30000000000000004</v>
      </c>
    </row>
    <row r="55" spans="1:14" x14ac:dyDescent="0.3">
      <c r="A55" s="61">
        <v>2022</v>
      </c>
      <c r="B55" s="79">
        <v>42547</v>
      </c>
      <c r="C55" s="61">
        <v>177</v>
      </c>
      <c r="E55" s="80">
        <v>19.000416666666666</v>
      </c>
      <c r="F55" s="80">
        <v>16.707916666666669</v>
      </c>
      <c r="G55" s="80">
        <v>15.481666666666669</v>
      </c>
      <c r="H55" s="80">
        <v>14.740624999999998</v>
      </c>
      <c r="I55" s="80">
        <v>12.195416666666667</v>
      </c>
      <c r="J55" s="80">
        <v>17.825312499999999</v>
      </c>
      <c r="K55" s="80">
        <v>3.5207916666666663</v>
      </c>
      <c r="L55" s="80"/>
      <c r="M55" s="80">
        <v>5945.9250000000011</v>
      </c>
      <c r="N55" s="80">
        <v>0</v>
      </c>
    </row>
    <row r="56" spans="1:14" x14ac:dyDescent="0.3">
      <c r="A56" s="61">
        <v>2022</v>
      </c>
      <c r="B56" s="79">
        <v>42548</v>
      </c>
      <c r="C56" s="61">
        <v>178</v>
      </c>
      <c r="E56" s="80">
        <v>19.855000000000004</v>
      </c>
      <c r="F56" s="80">
        <v>17.342708333333334</v>
      </c>
      <c r="G56" s="80">
        <v>15.886249999999997</v>
      </c>
      <c r="H56" s="80">
        <v>14.815624999999997</v>
      </c>
      <c r="I56" s="80">
        <v>12.148749999999998</v>
      </c>
      <c r="J56" s="80">
        <v>19.308333333333341</v>
      </c>
      <c r="K56" s="80">
        <v>3.3755833333333336</v>
      </c>
      <c r="L56" s="80"/>
      <c r="M56" s="80">
        <v>5731.7400000000016</v>
      </c>
      <c r="N56" s="80">
        <v>1</v>
      </c>
    </row>
    <row r="57" spans="1:14" x14ac:dyDescent="0.3">
      <c r="A57" s="61">
        <v>2022</v>
      </c>
      <c r="B57" s="79">
        <v>42549</v>
      </c>
      <c r="C57" s="61">
        <v>179</v>
      </c>
      <c r="E57" s="80">
        <v>20.102083333333333</v>
      </c>
      <c r="F57" s="80">
        <v>17.648125</v>
      </c>
      <c r="G57" s="80">
        <v>16.236666666666665</v>
      </c>
      <c r="H57" s="80">
        <v>15.145</v>
      </c>
      <c r="I57" s="80">
        <v>12.272083333333333</v>
      </c>
      <c r="J57" s="80">
        <v>17.661770833333332</v>
      </c>
      <c r="K57" s="80">
        <v>2.7099166666666665</v>
      </c>
      <c r="L57" s="80"/>
      <c r="M57" s="80">
        <v>5521.5220000000008</v>
      </c>
      <c r="N57" s="80">
        <v>2.2000000000000002</v>
      </c>
    </row>
    <row r="58" spans="1:14" x14ac:dyDescent="0.3">
      <c r="A58" s="61">
        <v>2022</v>
      </c>
      <c r="B58" s="79">
        <v>42550</v>
      </c>
      <c r="C58" s="61">
        <v>180</v>
      </c>
      <c r="E58" s="80">
        <v>20.453333333333333</v>
      </c>
      <c r="F58" s="80">
        <v>17.906041666666667</v>
      </c>
      <c r="G58" s="80">
        <v>16.431041666666665</v>
      </c>
      <c r="H58" s="80">
        <v>15.431875000000002</v>
      </c>
      <c r="I58" s="80">
        <v>12.4125</v>
      </c>
      <c r="J58" s="80">
        <v>19.181666666666668</v>
      </c>
      <c r="K58" s="80">
        <v>5.7556666666666656</v>
      </c>
      <c r="L58" s="80"/>
      <c r="M58" s="80">
        <v>5457.7089999999998</v>
      </c>
      <c r="N58" s="80">
        <v>0.3</v>
      </c>
    </row>
    <row r="59" spans="1:14" x14ac:dyDescent="0.3">
      <c r="A59" s="61">
        <v>2022</v>
      </c>
      <c r="B59" s="79">
        <v>42551</v>
      </c>
      <c r="C59" s="61">
        <v>181</v>
      </c>
      <c r="E59" s="80">
        <v>20.398749999999996</v>
      </c>
      <c r="F59" s="80">
        <v>17.961874999999996</v>
      </c>
      <c r="G59" s="80">
        <v>16.528124999999996</v>
      </c>
      <c r="H59" s="80">
        <v>15.72729166666667</v>
      </c>
      <c r="I59" s="80">
        <v>12.55916666666667</v>
      </c>
      <c r="J59" s="80">
        <v>17.790520833333336</v>
      </c>
      <c r="K59" s="80">
        <v>4.3897083333333331</v>
      </c>
      <c r="L59" s="80"/>
      <c r="M59" s="80">
        <v>5610.9179999999988</v>
      </c>
      <c r="N59" s="80">
        <v>0</v>
      </c>
    </row>
    <row r="60" spans="1:14" x14ac:dyDescent="0.3">
      <c r="B60" s="81" t="s">
        <v>178</v>
      </c>
      <c r="C60" s="82"/>
      <c r="D60" s="83" t="s">
        <v>173</v>
      </c>
      <c r="E60" s="83">
        <f t="shared" ref="E60:I60" si="4">AVERAGE(E30:E59)</f>
        <v>18.830722222222224</v>
      </c>
      <c r="F60" s="83">
        <f t="shared" si="4"/>
        <v>16.373111111111108</v>
      </c>
      <c r="G60" s="83">
        <f t="shared" si="4"/>
        <v>14.958791666666666</v>
      </c>
      <c r="H60" s="83">
        <f t="shared" si="4"/>
        <v>12.9115625</v>
      </c>
      <c r="I60" s="83">
        <f t="shared" si="4"/>
        <v>10.965819444444445</v>
      </c>
      <c r="J60" s="83">
        <f>AVERAGE(J30:J59)</f>
        <v>16.897159722222224</v>
      </c>
      <c r="K60" s="83">
        <f>AVERAGE(K30:K59)</f>
        <v>3.5015250000000013</v>
      </c>
      <c r="L60" s="83" t="s">
        <v>174</v>
      </c>
      <c r="M60" s="83">
        <f>SUM(M30:M59)</f>
        <v>135810.86800000002</v>
      </c>
      <c r="N60" s="83">
        <f>SUM(N30:N59)</f>
        <v>29.7</v>
      </c>
    </row>
    <row r="61" spans="1:14" x14ac:dyDescent="0.3">
      <c r="B61" s="79"/>
      <c r="D61" s="84" t="s">
        <v>175</v>
      </c>
      <c r="E61" s="84">
        <f t="shared" ref="E61:I61" si="5">MIN(E30:E59)</f>
        <v>15.81041666666667</v>
      </c>
      <c r="F61" s="84">
        <f t="shared" si="5"/>
        <v>13.622500000000002</v>
      </c>
      <c r="G61" s="84">
        <f t="shared" si="5"/>
        <v>12.233333333333334</v>
      </c>
      <c r="H61" s="84">
        <f t="shared" si="5"/>
        <v>10.120416666666667</v>
      </c>
      <c r="I61" s="84">
        <f t="shared" si="5"/>
        <v>8.8445833333333344</v>
      </c>
      <c r="J61" s="84">
        <f>MIN(J30:J59)</f>
        <v>13.213958333333336</v>
      </c>
      <c r="K61" s="84">
        <f>MIN(K30:K59)</f>
        <v>0.13525000000000001</v>
      </c>
      <c r="L61" s="84" t="s">
        <v>175</v>
      </c>
      <c r="M61" s="84">
        <f t="shared" ref="M61:N61" si="6">MIN(M30:M59)</f>
        <v>1061.2550000000001</v>
      </c>
      <c r="N61" s="84">
        <f t="shared" si="6"/>
        <v>0</v>
      </c>
    </row>
    <row r="62" spans="1:14" x14ac:dyDescent="0.3">
      <c r="B62" s="79"/>
      <c r="D62" s="84" t="s">
        <v>176</v>
      </c>
      <c r="E62" s="84">
        <f t="shared" ref="E62:I62" si="7">MAX(E30:E59)</f>
        <v>20.987499999999997</v>
      </c>
      <c r="F62" s="84">
        <f t="shared" si="7"/>
        <v>18.229166666666664</v>
      </c>
      <c r="G62" s="84">
        <f t="shared" si="7"/>
        <v>16.697708333333331</v>
      </c>
      <c r="H62" s="84">
        <f t="shared" si="7"/>
        <v>15.72729166666667</v>
      </c>
      <c r="I62" s="84">
        <f t="shared" si="7"/>
        <v>12.55916666666667</v>
      </c>
      <c r="J62" s="84">
        <f>MAX(J30:J59)</f>
        <v>25.752291666666668</v>
      </c>
      <c r="K62" s="84">
        <f>MAX(K30:K59)</f>
        <v>7.5436249999999987</v>
      </c>
      <c r="L62" s="84" t="s">
        <v>176</v>
      </c>
      <c r="M62" s="84">
        <f t="shared" ref="M62:N62" si="8">MAX(M30:M59)</f>
        <v>6063.5390000000007</v>
      </c>
      <c r="N62" s="84">
        <f t="shared" si="8"/>
        <v>8.5</v>
      </c>
    </row>
    <row r="63" spans="1:14" x14ac:dyDescent="0.3">
      <c r="B63" s="79"/>
      <c r="N63" s="80"/>
    </row>
    <row r="64" spans="1:14" x14ac:dyDescent="0.3">
      <c r="B64" s="79"/>
      <c r="N64" s="80"/>
    </row>
    <row r="65" spans="1:14" x14ac:dyDescent="0.3">
      <c r="A65" s="61">
        <v>2022</v>
      </c>
      <c r="B65" s="79">
        <v>42552</v>
      </c>
      <c r="C65" s="61">
        <v>182</v>
      </c>
      <c r="E65" s="80">
        <v>20.526666666666664</v>
      </c>
      <c r="F65" s="80">
        <v>18.059374999999999</v>
      </c>
      <c r="G65" s="80">
        <v>16.534166666666671</v>
      </c>
      <c r="H65" s="80">
        <v>15.945625000000001</v>
      </c>
      <c r="I65" s="80">
        <v>12.656666666666666</v>
      </c>
      <c r="J65" s="80">
        <v>19.082500000000007</v>
      </c>
      <c r="K65" s="80">
        <v>1.4575833333333332</v>
      </c>
      <c r="L65" s="80"/>
      <c r="M65" s="80">
        <v>5551.7629999999981</v>
      </c>
      <c r="N65" s="80">
        <v>0</v>
      </c>
    </row>
    <row r="66" spans="1:14" x14ac:dyDescent="0.3">
      <c r="A66" s="61">
        <v>2022</v>
      </c>
      <c r="B66" s="79">
        <v>42553</v>
      </c>
      <c r="C66" s="61">
        <v>183</v>
      </c>
      <c r="E66" s="80">
        <v>20.169583333333332</v>
      </c>
      <c r="F66" s="80">
        <v>17.922916666666666</v>
      </c>
      <c r="G66" s="80">
        <v>16.611666666666668</v>
      </c>
      <c r="H66" s="80">
        <v>16.262916666666669</v>
      </c>
      <c r="I66" s="80">
        <v>12.764166666666668</v>
      </c>
      <c r="J66" s="80">
        <v>16.011562499999997</v>
      </c>
      <c r="K66" s="80">
        <v>2.8800833333333333</v>
      </c>
      <c r="L66" s="80"/>
      <c r="M66" s="80">
        <v>3968.2599999999998</v>
      </c>
      <c r="N66" s="80">
        <v>3.7</v>
      </c>
    </row>
    <row r="67" spans="1:14" x14ac:dyDescent="0.3">
      <c r="A67" s="61">
        <v>2022</v>
      </c>
      <c r="B67" s="79">
        <v>42554</v>
      </c>
      <c r="C67" s="61">
        <v>184</v>
      </c>
      <c r="E67" s="80">
        <v>20.088333333333338</v>
      </c>
      <c r="F67" s="80">
        <v>17.78541666666667</v>
      </c>
      <c r="G67" s="80">
        <v>16.458958333333332</v>
      </c>
      <c r="H67" s="80">
        <v>16.424791666666671</v>
      </c>
      <c r="I67" s="80">
        <v>12.863749999999996</v>
      </c>
      <c r="J67" s="80">
        <v>17.83135416666666</v>
      </c>
      <c r="K67" s="80">
        <v>2.1489999999999996</v>
      </c>
      <c r="L67" s="80"/>
      <c r="M67" s="80">
        <v>3727.7169999999996</v>
      </c>
      <c r="N67" s="80">
        <v>0</v>
      </c>
    </row>
    <row r="68" spans="1:14" x14ac:dyDescent="0.3">
      <c r="A68" s="61">
        <v>2022</v>
      </c>
      <c r="B68" s="79">
        <v>42555</v>
      </c>
      <c r="C68" s="61">
        <v>185</v>
      </c>
      <c r="E68" s="80">
        <v>19.734166666666667</v>
      </c>
      <c r="F68" s="80">
        <v>17.647916666666667</v>
      </c>
      <c r="G68" s="80">
        <v>16.51604166666667</v>
      </c>
      <c r="H68" s="80">
        <v>16.66</v>
      </c>
      <c r="I68" s="80">
        <v>12.914583333333331</v>
      </c>
      <c r="J68" s="80">
        <v>15.043437500000005</v>
      </c>
      <c r="K68" s="80">
        <v>2.376208333333333</v>
      </c>
      <c r="L68" s="80"/>
      <c r="M68" s="80">
        <v>1013.073</v>
      </c>
      <c r="N68" s="80">
        <v>26.1</v>
      </c>
    </row>
    <row r="69" spans="1:14" x14ac:dyDescent="0.3">
      <c r="A69" s="61">
        <v>2022</v>
      </c>
      <c r="B69" s="79">
        <v>42556</v>
      </c>
      <c r="C69" s="61">
        <v>186</v>
      </c>
      <c r="E69" s="80">
        <v>19.088750000000001</v>
      </c>
      <c r="F69" s="80">
        <v>17.158541666666665</v>
      </c>
      <c r="G69" s="80">
        <v>16.206249999999997</v>
      </c>
      <c r="H69" s="80">
        <v>16.805</v>
      </c>
      <c r="I69" s="80">
        <v>12.966666666666667</v>
      </c>
      <c r="J69" s="80">
        <v>14.901041666666673</v>
      </c>
      <c r="K69" s="80">
        <v>3.0979583333333331</v>
      </c>
      <c r="L69" s="80"/>
      <c r="M69" s="80">
        <v>1328.51</v>
      </c>
      <c r="N69" s="80">
        <v>0.1</v>
      </c>
    </row>
    <row r="70" spans="1:14" x14ac:dyDescent="0.3">
      <c r="A70" s="61">
        <v>2022</v>
      </c>
      <c r="B70" s="79">
        <v>42557</v>
      </c>
      <c r="C70" s="61">
        <v>187</v>
      </c>
      <c r="E70" s="80">
        <v>19.763749999999998</v>
      </c>
      <c r="F70" s="80">
        <v>17.432291666666664</v>
      </c>
      <c r="G70" s="80">
        <v>16.087708333333332</v>
      </c>
      <c r="H70" s="80">
        <v>16.751458333333336</v>
      </c>
      <c r="I70" s="80">
        <v>12.903333333333334</v>
      </c>
      <c r="J70" s="80">
        <v>20.260520833333334</v>
      </c>
      <c r="K70" s="80">
        <v>1.6007083333333334</v>
      </c>
      <c r="L70" s="80"/>
      <c r="M70" s="80">
        <v>4958.0550000000003</v>
      </c>
      <c r="N70" s="80">
        <v>0.2</v>
      </c>
    </row>
    <row r="71" spans="1:14" x14ac:dyDescent="0.3">
      <c r="A71" s="61">
        <v>2022</v>
      </c>
      <c r="B71" s="79">
        <v>42558</v>
      </c>
      <c r="C71" s="61">
        <v>188</v>
      </c>
      <c r="E71" s="80">
        <v>20.23875</v>
      </c>
      <c r="F71" s="80">
        <v>17.934999999999999</v>
      </c>
      <c r="G71" s="80">
        <v>16.577083333333331</v>
      </c>
      <c r="H71" s="80">
        <v>17.006041666666665</v>
      </c>
      <c r="I71" s="80">
        <v>12.956666666666669</v>
      </c>
      <c r="J71" s="80">
        <v>18.204062499999999</v>
      </c>
      <c r="K71" s="80">
        <v>3.7918333333333334</v>
      </c>
      <c r="L71" s="80"/>
      <c r="M71" s="80">
        <v>3567.1200000000003</v>
      </c>
      <c r="N71" s="80">
        <v>0</v>
      </c>
    </row>
    <row r="72" spans="1:14" x14ac:dyDescent="0.3">
      <c r="A72" s="61">
        <v>2022</v>
      </c>
      <c r="B72" s="79">
        <v>42559</v>
      </c>
      <c r="C72" s="61">
        <v>189</v>
      </c>
      <c r="E72" s="80">
        <v>21.26</v>
      </c>
      <c r="F72" s="80">
        <v>18.611875000000001</v>
      </c>
      <c r="G72" s="80">
        <v>16.927083333333332</v>
      </c>
      <c r="H72" s="80">
        <v>17.313750000000002</v>
      </c>
      <c r="I72" s="80">
        <v>13.133750000000001</v>
      </c>
      <c r="J72" s="80">
        <v>23.735416666666662</v>
      </c>
      <c r="K72" s="80">
        <v>3.303958333333334</v>
      </c>
      <c r="L72" s="80"/>
      <c r="M72" s="80">
        <v>5147.3269999999984</v>
      </c>
      <c r="N72" s="80">
        <v>0</v>
      </c>
    </row>
    <row r="73" spans="1:14" x14ac:dyDescent="0.3">
      <c r="A73" s="61">
        <v>2022</v>
      </c>
      <c r="B73" s="79">
        <v>42560</v>
      </c>
      <c r="C73" s="61">
        <v>190</v>
      </c>
      <c r="E73" s="80">
        <v>22.44875</v>
      </c>
      <c r="F73" s="80">
        <v>19.625624999999999</v>
      </c>
      <c r="G73" s="80">
        <v>17.708541666666662</v>
      </c>
      <c r="H73" s="80">
        <v>17.840624999999999</v>
      </c>
      <c r="I73" s="80">
        <v>13.360833333333334</v>
      </c>
      <c r="J73" s="80">
        <v>23.645312499999989</v>
      </c>
      <c r="K73" s="80">
        <v>2.6295416666666664</v>
      </c>
      <c r="L73" s="80"/>
      <c r="M73" s="80">
        <v>5729.7630000000017</v>
      </c>
      <c r="N73" s="80">
        <v>1.4</v>
      </c>
    </row>
    <row r="74" spans="1:14" x14ac:dyDescent="0.3">
      <c r="A74" s="61">
        <v>2022</v>
      </c>
      <c r="B74" s="79">
        <v>42561</v>
      </c>
      <c r="C74" s="61">
        <v>191</v>
      </c>
      <c r="E74" s="80">
        <v>22.543749999999999</v>
      </c>
      <c r="F74" s="80">
        <v>19.89395833333333</v>
      </c>
      <c r="G74" s="80">
        <v>18.099375000000002</v>
      </c>
      <c r="H74" s="80">
        <v>18.396041666666669</v>
      </c>
      <c r="I74" s="80">
        <v>13.671666666666665</v>
      </c>
      <c r="J74" s="80">
        <v>20.371562500000003</v>
      </c>
      <c r="K74" s="80">
        <v>2.4091249999999995</v>
      </c>
      <c r="L74" s="80"/>
      <c r="M74" s="80">
        <v>4127.2939999999999</v>
      </c>
      <c r="N74" s="80">
        <v>0.1</v>
      </c>
    </row>
    <row r="75" spans="1:14" x14ac:dyDescent="0.3">
      <c r="A75" s="61">
        <v>2022</v>
      </c>
      <c r="B75" s="79">
        <v>42562</v>
      </c>
      <c r="C75" s="61">
        <v>192</v>
      </c>
      <c r="E75" s="80">
        <v>21.991666666666671</v>
      </c>
      <c r="F75" s="80">
        <v>19.517708333333339</v>
      </c>
      <c r="G75" s="80">
        <v>17.858541666666667</v>
      </c>
      <c r="H75" s="80">
        <v>18.659166666666668</v>
      </c>
      <c r="I75" s="80">
        <v>13.869166666666663</v>
      </c>
      <c r="J75" s="80">
        <v>19.731145833333326</v>
      </c>
      <c r="K75" s="80">
        <v>2.8145000000000002</v>
      </c>
      <c r="L75" s="80"/>
      <c r="M75" s="80">
        <v>4528.8180000000011</v>
      </c>
      <c r="N75" s="80">
        <v>0</v>
      </c>
    </row>
    <row r="76" spans="1:14" x14ac:dyDescent="0.3">
      <c r="A76" s="61">
        <v>2022</v>
      </c>
      <c r="B76" s="79">
        <v>42563</v>
      </c>
      <c r="C76" s="61">
        <v>193</v>
      </c>
      <c r="E76" s="80">
        <v>22.198333333333327</v>
      </c>
      <c r="F76" s="80">
        <v>19.595208333333332</v>
      </c>
      <c r="G76" s="80">
        <v>17.790625000000006</v>
      </c>
      <c r="H76" s="80">
        <v>18.670416666666668</v>
      </c>
      <c r="I76" s="80">
        <v>13.922499999999999</v>
      </c>
      <c r="J76" s="80">
        <v>21.677812500000002</v>
      </c>
      <c r="K76" s="80">
        <v>1.8028333333333333</v>
      </c>
      <c r="L76" s="80"/>
      <c r="M76" s="80">
        <v>5771.7519999999986</v>
      </c>
      <c r="N76" s="80">
        <v>0</v>
      </c>
    </row>
    <row r="77" spans="1:14" x14ac:dyDescent="0.3">
      <c r="A77" s="61">
        <v>2022</v>
      </c>
      <c r="B77" s="79">
        <v>42564</v>
      </c>
      <c r="C77" s="61">
        <v>194</v>
      </c>
      <c r="E77" s="80">
        <v>23.220833333333342</v>
      </c>
      <c r="F77" s="80">
        <v>20.348750000000003</v>
      </c>
      <c r="G77" s="80">
        <v>18.270833333333336</v>
      </c>
      <c r="H77" s="80">
        <v>18.881666666666664</v>
      </c>
      <c r="I77" s="80">
        <v>14.044583333333335</v>
      </c>
      <c r="J77" s="80">
        <v>24.101458333333341</v>
      </c>
      <c r="K77" s="80">
        <v>3.4859166666666668</v>
      </c>
      <c r="L77" s="80"/>
      <c r="M77" s="80">
        <v>5077.2640000000001</v>
      </c>
      <c r="N77" s="80">
        <v>2.3000000000000003</v>
      </c>
    </row>
    <row r="78" spans="1:14" x14ac:dyDescent="0.3">
      <c r="A78" s="61">
        <v>2022</v>
      </c>
      <c r="B78" s="79">
        <v>42565</v>
      </c>
      <c r="C78" s="61">
        <v>195</v>
      </c>
      <c r="E78" s="80">
        <v>23.964583333333334</v>
      </c>
      <c r="F78" s="80">
        <v>21.015000000000001</v>
      </c>
      <c r="G78" s="80">
        <v>18.802916666666665</v>
      </c>
      <c r="H78" s="80">
        <v>19.295416666666664</v>
      </c>
      <c r="I78" s="80">
        <v>14.287083333333333</v>
      </c>
      <c r="J78" s="80">
        <v>23.083333333333343</v>
      </c>
      <c r="K78" s="80">
        <v>1.8736666666666666</v>
      </c>
      <c r="L78" s="80"/>
      <c r="M78" s="80">
        <v>5296.7329999999984</v>
      </c>
      <c r="N78" s="80">
        <v>0.2</v>
      </c>
    </row>
    <row r="79" spans="1:14" x14ac:dyDescent="0.3">
      <c r="A79" s="61">
        <v>2022</v>
      </c>
      <c r="B79" s="79">
        <v>42566</v>
      </c>
      <c r="C79" s="61">
        <v>196</v>
      </c>
      <c r="E79" s="80">
        <v>24.512916666666669</v>
      </c>
      <c r="F79" s="80">
        <v>21.460625</v>
      </c>
      <c r="G79" s="80">
        <v>19.140416666666667</v>
      </c>
      <c r="H79" s="80">
        <v>19.753333333333334</v>
      </c>
      <c r="I79" s="80">
        <v>14.545416666666668</v>
      </c>
      <c r="J79" s="80">
        <v>24.98770833333333</v>
      </c>
      <c r="K79" s="80">
        <v>2.311833333333333</v>
      </c>
      <c r="L79" s="80"/>
      <c r="M79" s="80">
        <v>5162.7089999999998</v>
      </c>
      <c r="N79" s="80">
        <v>0.1</v>
      </c>
    </row>
    <row r="80" spans="1:14" x14ac:dyDescent="0.3">
      <c r="A80" s="61">
        <v>2022</v>
      </c>
      <c r="B80" s="79">
        <v>42567</v>
      </c>
      <c r="C80" s="61">
        <v>197</v>
      </c>
      <c r="E80" s="80">
        <v>25.418749999999999</v>
      </c>
      <c r="F80" s="80">
        <v>22.232500000000002</v>
      </c>
      <c r="G80" s="80">
        <v>19.718958333333333</v>
      </c>
      <c r="H80" s="80">
        <v>20.27</v>
      </c>
      <c r="I80" s="80">
        <v>14.819166666666669</v>
      </c>
      <c r="J80" s="80">
        <v>26.010625000000005</v>
      </c>
      <c r="K80" s="80">
        <v>2.9736250000000002</v>
      </c>
      <c r="L80" s="80"/>
      <c r="M80" s="80">
        <v>5763.7920000000004</v>
      </c>
      <c r="N80" s="80">
        <v>0</v>
      </c>
    </row>
    <row r="81" spans="1:14" x14ac:dyDescent="0.3">
      <c r="A81" s="61">
        <v>2022</v>
      </c>
      <c r="B81" s="79">
        <v>42568</v>
      </c>
      <c r="C81" s="61">
        <v>198</v>
      </c>
      <c r="E81" s="80">
        <v>25.807083333333335</v>
      </c>
      <c r="F81" s="80">
        <v>22.630416666666669</v>
      </c>
      <c r="G81" s="80">
        <v>20.103541666666665</v>
      </c>
      <c r="H81" s="80">
        <v>20.742291666666663</v>
      </c>
      <c r="I81" s="80">
        <v>15.119583333333331</v>
      </c>
      <c r="J81" s="80">
        <v>25.04666666666667</v>
      </c>
      <c r="K81" s="80">
        <v>2.0914999999999999</v>
      </c>
      <c r="L81" s="80"/>
      <c r="M81" s="80">
        <v>5568.3239999999996</v>
      </c>
      <c r="N81" s="80">
        <v>0</v>
      </c>
    </row>
    <row r="82" spans="1:14" x14ac:dyDescent="0.3">
      <c r="A82" s="61">
        <v>2022</v>
      </c>
      <c r="B82" s="79">
        <v>42569</v>
      </c>
      <c r="C82" s="61">
        <v>199</v>
      </c>
      <c r="E82" s="80">
        <v>25.365000000000006</v>
      </c>
      <c r="F82" s="80">
        <v>22.533125000000005</v>
      </c>
      <c r="G82" s="80">
        <v>20.416250000000005</v>
      </c>
      <c r="H82" s="80">
        <v>21.177708333333332</v>
      </c>
      <c r="I82" s="80">
        <v>15.417916666666663</v>
      </c>
      <c r="J82" s="80">
        <v>20.154062500000006</v>
      </c>
      <c r="K82" s="80">
        <v>2.098125</v>
      </c>
      <c r="L82" s="80"/>
      <c r="M82" s="80">
        <v>3056.8140000000003</v>
      </c>
      <c r="N82" s="80">
        <v>1.5</v>
      </c>
    </row>
    <row r="83" spans="1:14" x14ac:dyDescent="0.3">
      <c r="A83" s="61">
        <v>2022</v>
      </c>
      <c r="B83" s="79">
        <v>42570</v>
      </c>
      <c r="C83" s="61">
        <v>200</v>
      </c>
      <c r="E83" s="80">
        <v>24.510833333333334</v>
      </c>
      <c r="F83" s="80">
        <v>21.861666666666668</v>
      </c>
      <c r="G83" s="80">
        <v>19.943333333333335</v>
      </c>
      <c r="H83" s="80">
        <v>21.209583333333331</v>
      </c>
      <c r="I83" s="80">
        <v>15.577499999999999</v>
      </c>
      <c r="J83" s="80">
        <v>21.805833333333339</v>
      </c>
      <c r="K83" s="80">
        <v>3.5896249999999998</v>
      </c>
      <c r="L83" s="80"/>
      <c r="M83" s="80">
        <v>4653.271999999999</v>
      </c>
      <c r="N83" s="80">
        <v>5.3</v>
      </c>
    </row>
    <row r="84" spans="1:14" x14ac:dyDescent="0.3">
      <c r="A84" s="61">
        <v>2022</v>
      </c>
      <c r="B84" s="79">
        <v>42571</v>
      </c>
      <c r="C84" s="61">
        <v>201</v>
      </c>
      <c r="E84" s="80">
        <v>24.06625</v>
      </c>
      <c r="F84" s="80">
        <v>21.528958333333335</v>
      </c>
      <c r="G84" s="80">
        <v>19.685625000000002</v>
      </c>
      <c r="H84" s="80">
        <v>21.101666666666667</v>
      </c>
      <c r="I84" s="80">
        <v>15.560000000000002</v>
      </c>
      <c r="J84" s="80">
        <v>19.566145833333334</v>
      </c>
      <c r="K84" s="80">
        <v>3.6297083333333333</v>
      </c>
      <c r="L84" s="80"/>
      <c r="M84" s="80">
        <v>5726.6269999999995</v>
      </c>
      <c r="N84" s="80">
        <v>1.1000000000000001</v>
      </c>
    </row>
    <row r="85" spans="1:14" x14ac:dyDescent="0.3">
      <c r="A85" s="61">
        <v>2022</v>
      </c>
      <c r="B85" s="79">
        <v>42572</v>
      </c>
      <c r="C85" s="61">
        <v>202</v>
      </c>
      <c r="E85" s="80">
        <v>23.454166666666666</v>
      </c>
      <c r="F85" s="80">
        <v>20.988333333333337</v>
      </c>
      <c r="G85" s="80">
        <v>19.247916666666669</v>
      </c>
      <c r="H85" s="80">
        <v>20.892083333333332</v>
      </c>
      <c r="I85" s="80">
        <v>15.488333333333335</v>
      </c>
      <c r="J85" s="80">
        <v>20.491145833333341</v>
      </c>
      <c r="K85" s="80">
        <v>3.264791666666667</v>
      </c>
      <c r="L85" s="80"/>
      <c r="M85" s="80">
        <v>5534.21</v>
      </c>
      <c r="N85" s="80">
        <v>0</v>
      </c>
    </row>
    <row r="86" spans="1:14" x14ac:dyDescent="0.3">
      <c r="A86" s="61">
        <v>2022</v>
      </c>
      <c r="B86" s="79">
        <v>42573</v>
      </c>
      <c r="C86" s="61">
        <v>203</v>
      </c>
      <c r="E86" s="80">
        <v>23.045000000000002</v>
      </c>
      <c r="F86" s="80">
        <v>20.71125</v>
      </c>
      <c r="G86" s="80">
        <v>19.142708333333335</v>
      </c>
      <c r="H86" s="80">
        <v>20.747500000000002</v>
      </c>
      <c r="I86" s="80">
        <v>15.407083333333334</v>
      </c>
      <c r="J86" s="80">
        <v>18.573541666666671</v>
      </c>
      <c r="K86" s="80">
        <v>1.877666666666667</v>
      </c>
      <c r="L86" s="80"/>
      <c r="M86" s="80">
        <v>3835.7170000000001</v>
      </c>
      <c r="N86" s="80">
        <v>0</v>
      </c>
    </row>
    <row r="87" spans="1:14" x14ac:dyDescent="0.3">
      <c r="A87" s="61">
        <v>2022</v>
      </c>
      <c r="B87" s="79">
        <v>42574</v>
      </c>
      <c r="C87" s="61">
        <v>204</v>
      </c>
      <c r="E87" s="80">
        <v>22.368333333333336</v>
      </c>
      <c r="F87" s="80">
        <v>20.166250000000002</v>
      </c>
      <c r="G87" s="80">
        <v>18.806041666666665</v>
      </c>
      <c r="H87" s="80">
        <v>20.579791666666665</v>
      </c>
      <c r="I87" s="80">
        <v>15.345833333333331</v>
      </c>
      <c r="J87" s="80">
        <v>16.242812499999999</v>
      </c>
      <c r="K87" s="80">
        <v>2.2479583333333335</v>
      </c>
      <c r="L87" s="80"/>
      <c r="M87" s="80">
        <v>4594.4679999999989</v>
      </c>
      <c r="N87" s="80">
        <v>0</v>
      </c>
    </row>
    <row r="88" spans="1:14" x14ac:dyDescent="0.3">
      <c r="A88" s="61">
        <v>2022</v>
      </c>
      <c r="B88" s="79">
        <v>42575</v>
      </c>
      <c r="C88" s="61">
        <v>205</v>
      </c>
      <c r="E88" s="80">
        <v>22.284166666666664</v>
      </c>
      <c r="F88" s="80">
        <v>19.957499999999996</v>
      </c>
      <c r="G88" s="80">
        <v>18.494999999999997</v>
      </c>
      <c r="H88" s="80">
        <v>20.332708333333336</v>
      </c>
      <c r="I88" s="80">
        <v>15.227916666666665</v>
      </c>
      <c r="J88" s="80">
        <v>19.411770833333335</v>
      </c>
      <c r="K88" s="80">
        <v>1.225166666666667</v>
      </c>
      <c r="L88" s="80"/>
      <c r="M88" s="80">
        <v>5296.612000000001</v>
      </c>
      <c r="N88" s="80">
        <v>0</v>
      </c>
    </row>
    <row r="89" spans="1:14" x14ac:dyDescent="0.3">
      <c r="A89" s="61">
        <v>2022</v>
      </c>
      <c r="B89" s="79">
        <v>42576</v>
      </c>
      <c r="C89" s="61">
        <v>206</v>
      </c>
      <c r="E89" s="80">
        <v>22.504583333333329</v>
      </c>
      <c r="F89" s="80">
        <v>20.241875</v>
      </c>
      <c r="G89" s="80">
        <v>18.822500000000005</v>
      </c>
      <c r="H89" s="80">
        <v>20.359791666666666</v>
      </c>
      <c r="I89" s="80">
        <v>15.204166666666666</v>
      </c>
      <c r="J89" s="80">
        <v>15.813229166666664</v>
      </c>
      <c r="K89" s="80">
        <v>1.86775</v>
      </c>
      <c r="L89" s="80"/>
      <c r="M89" s="80">
        <v>2095.8040000000001</v>
      </c>
      <c r="N89" s="80">
        <v>5.2</v>
      </c>
    </row>
    <row r="90" spans="1:14" x14ac:dyDescent="0.3">
      <c r="A90" s="61">
        <v>2022</v>
      </c>
      <c r="B90" s="79">
        <v>42577</v>
      </c>
      <c r="C90" s="61">
        <v>207</v>
      </c>
      <c r="E90" s="80">
        <v>21.600416666666664</v>
      </c>
      <c r="F90" s="80">
        <v>19.531874999999999</v>
      </c>
      <c r="G90" s="80">
        <v>18.325416666666669</v>
      </c>
      <c r="H90" s="80">
        <v>20.324375</v>
      </c>
      <c r="I90" s="80">
        <v>15.205</v>
      </c>
      <c r="J90" s="80">
        <v>17.571354166666676</v>
      </c>
      <c r="K90" s="80">
        <v>3.0793749999999993</v>
      </c>
      <c r="L90" s="80"/>
      <c r="M90" s="80">
        <v>4073.6479999999992</v>
      </c>
      <c r="N90" s="80">
        <v>0</v>
      </c>
    </row>
    <row r="91" spans="1:14" x14ac:dyDescent="0.3">
      <c r="A91" s="61">
        <v>2022</v>
      </c>
      <c r="B91" s="79">
        <v>42578</v>
      </c>
      <c r="C91" s="61">
        <v>208</v>
      </c>
      <c r="E91" s="80">
        <v>21.087499999999999</v>
      </c>
      <c r="F91" s="80">
        <v>19.055208333333333</v>
      </c>
      <c r="G91" s="80">
        <v>17.893541666666668</v>
      </c>
      <c r="H91" s="80">
        <v>19.982291666666669</v>
      </c>
      <c r="I91" s="80">
        <v>15.017083333333334</v>
      </c>
      <c r="J91" s="80">
        <v>17.738750000000003</v>
      </c>
      <c r="K91" s="80">
        <v>2.5147499999999998</v>
      </c>
      <c r="L91" s="80"/>
      <c r="M91" s="80">
        <v>5079.1180000000004</v>
      </c>
      <c r="N91" s="80">
        <v>0</v>
      </c>
    </row>
    <row r="92" spans="1:14" x14ac:dyDescent="0.3">
      <c r="A92" s="61">
        <v>2022</v>
      </c>
      <c r="B92" s="79">
        <v>42579</v>
      </c>
      <c r="C92" s="61">
        <v>209</v>
      </c>
      <c r="E92" s="80">
        <v>21.4725</v>
      </c>
      <c r="F92" s="80">
        <v>19.234999999999999</v>
      </c>
      <c r="G92" s="80">
        <v>17.916249999999998</v>
      </c>
      <c r="H92" s="80">
        <v>19.774374999999996</v>
      </c>
      <c r="I92" s="80">
        <v>14.871666666666664</v>
      </c>
      <c r="J92" s="80">
        <v>19.077812499999997</v>
      </c>
      <c r="K92" s="80">
        <v>0.8225416666666665</v>
      </c>
      <c r="L92" s="80"/>
      <c r="M92" s="80">
        <v>5459.2149999999992</v>
      </c>
      <c r="N92" s="80">
        <v>0</v>
      </c>
    </row>
    <row r="93" spans="1:14" x14ac:dyDescent="0.3">
      <c r="A93" s="61">
        <v>2022</v>
      </c>
      <c r="B93" s="79">
        <v>42580</v>
      </c>
      <c r="C93" s="61">
        <v>210</v>
      </c>
      <c r="E93" s="80">
        <v>22.655833333333334</v>
      </c>
      <c r="F93" s="80">
        <v>20.070833333333333</v>
      </c>
      <c r="G93" s="80">
        <v>18.4025</v>
      </c>
      <c r="H93" s="80">
        <v>19.892916666666665</v>
      </c>
      <c r="I93" s="80">
        <v>14.873749999999999</v>
      </c>
      <c r="J93" s="80">
        <v>23.127708333333345</v>
      </c>
      <c r="K93" s="80">
        <v>1.8434583333333336</v>
      </c>
      <c r="L93" s="80"/>
      <c r="M93" s="80">
        <v>5261.9930000000004</v>
      </c>
      <c r="N93" s="80">
        <v>0</v>
      </c>
    </row>
    <row r="94" spans="1:14" x14ac:dyDescent="0.3">
      <c r="A94" s="61">
        <v>2022</v>
      </c>
      <c r="B94" s="79">
        <v>42581</v>
      </c>
      <c r="C94" s="61">
        <v>211</v>
      </c>
      <c r="E94" s="80">
        <v>23.255416666666665</v>
      </c>
      <c r="F94" s="80">
        <v>20.704375000000002</v>
      </c>
      <c r="G94" s="80">
        <v>19.048333333333336</v>
      </c>
      <c r="H94" s="80">
        <v>20.267500000000002</v>
      </c>
      <c r="I94" s="80">
        <v>15.050416666666665</v>
      </c>
      <c r="J94" s="80">
        <v>20.09249999999999</v>
      </c>
      <c r="K94" s="80">
        <v>2.4674999999999998</v>
      </c>
      <c r="L94" s="80"/>
      <c r="M94" s="80">
        <v>3439.165</v>
      </c>
      <c r="N94" s="80">
        <v>0.2</v>
      </c>
    </row>
    <row r="95" spans="1:14" x14ac:dyDescent="0.3">
      <c r="A95" s="61">
        <v>2022</v>
      </c>
      <c r="B95" s="79">
        <v>42582</v>
      </c>
      <c r="C95" s="61">
        <v>212</v>
      </c>
      <c r="E95" s="80">
        <v>23.357083333333332</v>
      </c>
      <c r="F95" s="80">
        <v>20.800208333333334</v>
      </c>
      <c r="G95" s="80">
        <v>19.103750000000002</v>
      </c>
      <c r="H95" s="80">
        <v>20.550625000000004</v>
      </c>
      <c r="I95" s="80">
        <v>15.239999999999995</v>
      </c>
      <c r="J95" s="80">
        <v>21.595104166666669</v>
      </c>
      <c r="K95" s="80">
        <v>1.6310000000000002</v>
      </c>
      <c r="L95" s="80"/>
      <c r="M95" s="80">
        <v>4138.0970000000016</v>
      </c>
      <c r="N95" s="80">
        <v>4.9000000000000004</v>
      </c>
    </row>
    <row r="96" spans="1:14" x14ac:dyDescent="0.3">
      <c r="B96" s="81" t="s">
        <v>179</v>
      </c>
      <c r="C96" s="82"/>
      <c r="D96" s="83" t="s">
        <v>173</v>
      </c>
      <c r="E96" s="83">
        <f t="shared" ref="E96:I96" si="9">AVERAGE(E65:E95)</f>
        <v>22.387217741935483</v>
      </c>
      <c r="F96" s="83">
        <f t="shared" si="9"/>
        <v>19.879341397849462</v>
      </c>
      <c r="G96" s="83">
        <f t="shared" si="9"/>
        <v>18.214899193548387</v>
      </c>
      <c r="H96" s="83">
        <f t="shared" si="9"/>
        <v>19.124885752688172</v>
      </c>
      <c r="I96" s="83">
        <f t="shared" si="9"/>
        <v>14.331814516129029</v>
      </c>
      <c r="J96" s="83">
        <f>AVERAGE(J65:J95)</f>
        <v>20.160880376344089</v>
      </c>
      <c r="K96" s="83">
        <f>AVERAGE(K65:K95)</f>
        <v>2.4261061827956998</v>
      </c>
      <c r="L96" s="83" t="s">
        <v>174</v>
      </c>
      <c r="M96" s="83">
        <f>SUM(M65:M95)</f>
        <v>138533.03399999999</v>
      </c>
      <c r="N96" s="83">
        <f>SUM(N65:N95)</f>
        <v>52.400000000000006</v>
      </c>
    </row>
    <row r="97" spans="1:14" x14ac:dyDescent="0.3">
      <c r="B97" s="79"/>
      <c r="D97" s="84" t="s">
        <v>175</v>
      </c>
      <c r="E97" s="84">
        <f t="shared" ref="E97:I97" si="10">MIN(E65:E95)</f>
        <v>19.088750000000001</v>
      </c>
      <c r="F97" s="84">
        <f t="shared" si="10"/>
        <v>17.158541666666665</v>
      </c>
      <c r="G97" s="84">
        <f t="shared" si="10"/>
        <v>16.087708333333332</v>
      </c>
      <c r="H97" s="84">
        <f t="shared" si="10"/>
        <v>15.945625000000001</v>
      </c>
      <c r="I97" s="84">
        <f t="shared" si="10"/>
        <v>12.656666666666666</v>
      </c>
      <c r="J97" s="84">
        <f>MIN(J65:J95)</f>
        <v>14.901041666666673</v>
      </c>
      <c r="K97" s="84">
        <f>MIN(K65:K95)</f>
        <v>0.8225416666666665</v>
      </c>
      <c r="L97" s="84" t="s">
        <v>175</v>
      </c>
      <c r="M97" s="84">
        <f t="shared" ref="M97:N97" si="11">MIN(M65:M95)</f>
        <v>1013.073</v>
      </c>
      <c r="N97" s="84">
        <f t="shared" si="11"/>
        <v>0</v>
      </c>
    </row>
    <row r="98" spans="1:14" x14ac:dyDescent="0.3">
      <c r="B98" s="79"/>
      <c r="D98" s="84" t="s">
        <v>176</v>
      </c>
      <c r="E98" s="84">
        <f t="shared" ref="E98:I98" si="12">MAX(E65:E95)</f>
        <v>25.807083333333335</v>
      </c>
      <c r="F98" s="84">
        <f t="shared" si="12"/>
        <v>22.630416666666669</v>
      </c>
      <c r="G98" s="84">
        <f t="shared" si="12"/>
        <v>20.416250000000005</v>
      </c>
      <c r="H98" s="84">
        <f t="shared" si="12"/>
        <v>21.209583333333331</v>
      </c>
      <c r="I98" s="84">
        <f t="shared" si="12"/>
        <v>15.577499999999999</v>
      </c>
      <c r="J98" s="84">
        <f>MAX(J65:J95)</f>
        <v>26.010625000000005</v>
      </c>
      <c r="K98" s="84">
        <f>MAX(K65:K95)</f>
        <v>3.7918333333333334</v>
      </c>
      <c r="L98" s="84" t="s">
        <v>176</v>
      </c>
      <c r="M98" s="84">
        <f t="shared" ref="M98:N98" si="13">MAX(M65:M95)</f>
        <v>5771.7519999999986</v>
      </c>
      <c r="N98" s="84">
        <f t="shared" si="13"/>
        <v>26.1</v>
      </c>
    </row>
    <row r="99" spans="1:14" x14ac:dyDescent="0.3">
      <c r="B99" s="79"/>
      <c r="N99" s="80"/>
    </row>
    <row r="100" spans="1:14" x14ac:dyDescent="0.3">
      <c r="B100" s="79"/>
      <c r="N100" s="80"/>
    </row>
    <row r="101" spans="1:14" x14ac:dyDescent="0.3">
      <c r="A101" s="61">
        <v>2022</v>
      </c>
      <c r="B101" s="79">
        <v>42583</v>
      </c>
      <c r="C101" s="61">
        <v>213</v>
      </c>
      <c r="E101" s="80">
        <v>23.414999999999996</v>
      </c>
      <c r="F101" s="80">
        <v>20.960624999999997</v>
      </c>
      <c r="G101" s="80">
        <v>19.377500000000001</v>
      </c>
      <c r="H101" s="80">
        <v>20.847916666666663</v>
      </c>
      <c r="I101" s="80">
        <v>15.371250000000005</v>
      </c>
      <c r="J101" s="80">
        <v>21.021145833333339</v>
      </c>
      <c r="K101" s="80">
        <v>2.3642499999999997</v>
      </c>
      <c r="L101" s="80"/>
      <c r="M101" s="80">
        <v>3109.9280000000003</v>
      </c>
      <c r="N101" s="80">
        <v>0.1</v>
      </c>
    </row>
    <row r="102" spans="1:14" x14ac:dyDescent="0.3">
      <c r="A102" s="61">
        <v>2022</v>
      </c>
      <c r="B102" s="79">
        <v>42584</v>
      </c>
      <c r="C102" s="61">
        <v>214</v>
      </c>
      <c r="E102" s="80">
        <v>23.21083333333333</v>
      </c>
      <c r="F102" s="80">
        <v>20.815208333333331</v>
      </c>
      <c r="G102" s="80">
        <v>19.334375000000001</v>
      </c>
      <c r="H102" s="80">
        <v>21.08979166666667</v>
      </c>
      <c r="I102" s="80">
        <v>15.50416666666667</v>
      </c>
      <c r="J102" s="80">
        <v>20.610937500000002</v>
      </c>
      <c r="K102" s="80">
        <v>5.4919583333333337</v>
      </c>
      <c r="L102" s="80"/>
      <c r="M102" s="80">
        <v>4371.018</v>
      </c>
      <c r="N102" s="80">
        <v>0.8</v>
      </c>
    </row>
    <row r="103" spans="1:14" x14ac:dyDescent="0.3">
      <c r="A103" s="61">
        <v>2022</v>
      </c>
      <c r="B103" s="79">
        <v>42585</v>
      </c>
      <c r="C103" s="61">
        <v>215</v>
      </c>
      <c r="E103" s="80">
        <v>22.457916666666666</v>
      </c>
      <c r="F103" s="80">
        <v>20.262499999999999</v>
      </c>
      <c r="G103" s="80">
        <v>18.960625</v>
      </c>
      <c r="H103" s="80">
        <v>21.042500000000008</v>
      </c>
      <c r="I103" s="80">
        <v>15.534999999999998</v>
      </c>
      <c r="J103" s="80">
        <v>18.419895833333332</v>
      </c>
      <c r="K103" s="80">
        <v>2.7373333333333334</v>
      </c>
      <c r="L103" s="80"/>
      <c r="M103" s="80">
        <v>4637.5660000000007</v>
      </c>
      <c r="N103" s="80">
        <v>0</v>
      </c>
    </row>
    <row r="104" spans="1:14" x14ac:dyDescent="0.3">
      <c r="A104" s="61">
        <v>2022</v>
      </c>
      <c r="B104" s="79">
        <v>42586</v>
      </c>
      <c r="C104" s="61">
        <v>216</v>
      </c>
      <c r="E104" s="80">
        <v>22.975833333333327</v>
      </c>
      <c r="F104" s="80">
        <v>20.497499999999995</v>
      </c>
      <c r="G104" s="80">
        <v>18.922708333333333</v>
      </c>
      <c r="H104" s="80">
        <v>20.939166666666665</v>
      </c>
      <c r="I104" s="80">
        <v>15.473333333333331</v>
      </c>
      <c r="J104" s="80">
        <v>23.545416666666679</v>
      </c>
      <c r="K104" s="80">
        <v>3.190958333333334</v>
      </c>
      <c r="L104" s="80"/>
      <c r="M104" s="80">
        <v>4894.8509999999987</v>
      </c>
      <c r="N104" s="80">
        <v>0</v>
      </c>
    </row>
    <row r="105" spans="1:14" x14ac:dyDescent="0.3">
      <c r="A105" s="61">
        <v>2022</v>
      </c>
      <c r="B105" s="79">
        <v>42587</v>
      </c>
      <c r="C105" s="61">
        <v>217</v>
      </c>
      <c r="E105" s="80">
        <v>22.728750000000002</v>
      </c>
      <c r="F105" s="80">
        <v>20.532916666666665</v>
      </c>
      <c r="G105" s="80">
        <v>19.19083333333333</v>
      </c>
      <c r="H105" s="80">
        <v>21.072499999999998</v>
      </c>
      <c r="I105" s="80">
        <v>15.517500000000005</v>
      </c>
      <c r="J105" s="80">
        <v>15.435729166666667</v>
      </c>
      <c r="K105" s="80">
        <v>5.450499999999999</v>
      </c>
      <c r="L105" s="80"/>
      <c r="M105" s="80">
        <v>4411.8429999999998</v>
      </c>
      <c r="N105" s="80">
        <v>0</v>
      </c>
    </row>
    <row r="106" spans="1:14" x14ac:dyDescent="0.3">
      <c r="A106" s="61">
        <v>2022</v>
      </c>
      <c r="B106" s="79">
        <v>42588</v>
      </c>
      <c r="C106" s="61">
        <v>218</v>
      </c>
      <c r="E106" s="80">
        <v>21.439166666666665</v>
      </c>
      <c r="F106" s="80">
        <v>19.523541666666667</v>
      </c>
      <c r="G106" s="80">
        <v>18.471666666666668</v>
      </c>
      <c r="H106" s="80">
        <v>20.867083333333333</v>
      </c>
      <c r="I106" s="80">
        <v>15.470833333333333</v>
      </c>
      <c r="J106" s="80">
        <v>15.238020833333332</v>
      </c>
      <c r="K106" s="80">
        <v>2.3197499999999995</v>
      </c>
      <c r="L106" s="80"/>
      <c r="M106" s="80">
        <v>4779.2249999999995</v>
      </c>
      <c r="N106" s="80">
        <v>0</v>
      </c>
    </row>
    <row r="107" spans="1:14" x14ac:dyDescent="0.3">
      <c r="A107" s="61">
        <v>2022</v>
      </c>
      <c r="B107" s="79">
        <v>42589</v>
      </c>
      <c r="C107" s="61">
        <v>219</v>
      </c>
      <c r="E107" s="80">
        <v>21.755833333333332</v>
      </c>
      <c r="F107" s="80">
        <v>19.566458333333333</v>
      </c>
      <c r="G107" s="80">
        <v>18.275833333333331</v>
      </c>
      <c r="H107" s="80">
        <v>20.549375000000005</v>
      </c>
      <c r="I107" s="80">
        <v>15.287083333333337</v>
      </c>
      <c r="J107" s="80">
        <v>20.032291666666666</v>
      </c>
      <c r="K107" s="80">
        <v>2.3232916666666665</v>
      </c>
      <c r="L107" s="80"/>
      <c r="M107" s="80">
        <v>4666.7379999999994</v>
      </c>
      <c r="N107" s="80">
        <v>0</v>
      </c>
    </row>
    <row r="108" spans="1:14" x14ac:dyDescent="0.3">
      <c r="A108" s="61">
        <v>2022</v>
      </c>
      <c r="B108" s="79">
        <v>42590</v>
      </c>
      <c r="C108" s="61">
        <v>220</v>
      </c>
      <c r="E108" s="80">
        <v>22.587916666666668</v>
      </c>
      <c r="F108" s="80">
        <v>20.157708333333332</v>
      </c>
      <c r="G108" s="80">
        <v>18.628749999999997</v>
      </c>
      <c r="H108" s="80">
        <v>20.558958333333333</v>
      </c>
      <c r="I108" s="80">
        <v>15.243749999999997</v>
      </c>
      <c r="J108" s="80">
        <v>23.181145833333332</v>
      </c>
      <c r="K108" s="80">
        <v>3.0619999999999998</v>
      </c>
      <c r="L108" s="80"/>
      <c r="M108" s="80">
        <v>5138.3399999999983</v>
      </c>
      <c r="N108" s="80">
        <v>0</v>
      </c>
    </row>
    <row r="109" spans="1:14" x14ac:dyDescent="0.3">
      <c r="A109" s="61">
        <v>2022</v>
      </c>
      <c r="B109" s="79">
        <v>42591</v>
      </c>
      <c r="C109" s="61">
        <v>221</v>
      </c>
      <c r="E109" s="80">
        <v>23.081666666666667</v>
      </c>
      <c r="F109" s="80">
        <v>20.662916666666668</v>
      </c>
      <c r="G109" s="80">
        <v>19.124374999999997</v>
      </c>
      <c r="H109" s="80">
        <v>20.820625000000003</v>
      </c>
      <c r="I109" s="80">
        <v>15.361666666666672</v>
      </c>
      <c r="J109" s="80">
        <v>20.075520833333343</v>
      </c>
      <c r="K109" s="80">
        <v>1.8742499999999993</v>
      </c>
      <c r="L109" s="80"/>
      <c r="M109" s="80">
        <v>4972.6020000000008</v>
      </c>
      <c r="N109" s="80">
        <v>0</v>
      </c>
    </row>
    <row r="110" spans="1:14" x14ac:dyDescent="0.3">
      <c r="A110" s="61">
        <v>2022</v>
      </c>
      <c r="B110" s="79">
        <v>42592</v>
      </c>
      <c r="C110" s="61">
        <v>222</v>
      </c>
      <c r="E110" s="80">
        <v>22.419583333333335</v>
      </c>
      <c r="F110" s="80">
        <v>20.312083333333334</v>
      </c>
      <c r="G110" s="80">
        <v>19.12</v>
      </c>
      <c r="H110" s="80">
        <v>21.021250000000002</v>
      </c>
      <c r="I110" s="80">
        <v>15.51</v>
      </c>
      <c r="J110" s="80">
        <v>17.85447916666666</v>
      </c>
      <c r="K110" s="80">
        <v>3.1927083333333335</v>
      </c>
      <c r="L110" s="80"/>
      <c r="M110" s="80">
        <v>3013.0910000000003</v>
      </c>
      <c r="N110" s="80">
        <v>0</v>
      </c>
    </row>
    <row r="111" spans="1:14" x14ac:dyDescent="0.3">
      <c r="A111" s="61">
        <v>2022</v>
      </c>
      <c r="B111" s="79">
        <v>42593</v>
      </c>
      <c r="C111" s="61">
        <v>223</v>
      </c>
      <c r="E111" s="80">
        <v>22.109583333333333</v>
      </c>
      <c r="F111" s="80">
        <v>20.055208333333333</v>
      </c>
      <c r="G111" s="80">
        <v>18.9725</v>
      </c>
      <c r="H111" s="80">
        <v>21.035625000000003</v>
      </c>
      <c r="I111" s="80">
        <v>15.556249999999999</v>
      </c>
      <c r="J111" s="80">
        <v>17.644791666666659</v>
      </c>
      <c r="K111" s="80">
        <v>3.5114166666666655</v>
      </c>
      <c r="L111" s="80"/>
      <c r="M111" s="80">
        <v>2120.6510000000003</v>
      </c>
      <c r="N111" s="80">
        <v>1.5</v>
      </c>
    </row>
    <row r="112" spans="1:14" x14ac:dyDescent="0.3">
      <c r="A112" s="61">
        <v>2022</v>
      </c>
      <c r="B112" s="79">
        <v>42594</v>
      </c>
      <c r="C112" s="61">
        <v>224</v>
      </c>
      <c r="E112" s="80">
        <v>22.297499999999999</v>
      </c>
      <c r="F112" s="80">
        <v>19.978124999999999</v>
      </c>
      <c r="G112" s="80">
        <v>18.68</v>
      </c>
      <c r="H112" s="80">
        <v>20.901666666666667</v>
      </c>
      <c r="I112" s="80">
        <v>15.519166666666669</v>
      </c>
      <c r="J112" s="80">
        <v>23.530104166666671</v>
      </c>
      <c r="K112" s="80">
        <v>1.5927083333333332</v>
      </c>
      <c r="L112" s="80"/>
      <c r="M112" s="80">
        <v>4790.6920000000009</v>
      </c>
      <c r="N112" s="80">
        <v>0</v>
      </c>
    </row>
    <row r="113" spans="1:14" x14ac:dyDescent="0.3">
      <c r="A113" s="61">
        <v>2022</v>
      </c>
      <c r="B113" s="79">
        <v>42595</v>
      </c>
      <c r="C113" s="61">
        <v>225</v>
      </c>
      <c r="E113" s="80">
        <v>23.698333333333334</v>
      </c>
      <c r="F113" s="80">
        <v>21.054375</v>
      </c>
      <c r="G113" s="80">
        <v>19.379583333333336</v>
      </c>
      <c r="H113" s="80">
        <v>21.099583333333335</v>
      </c>
      <c r="I113" s="80">
        <v>15.559166666666668</v>
      </c>
      <c r="J113" s="80">
        <v>25.156354166666663</v>
      </c>
      <c r="K113" s="80">
        <v>3.151875</v>
      </c>
      <c r="L113" s="80"/>
      <c r="M113" s="80">
        <v>4772.1239999999998</v>
      </c>
      <c r="N113" s="80">
        <v>2</v>
      </c>
    </row>
    <row r="114" spans="1:14" x14ac:dyDescent="0.3">
      <c r="A114" s="61">
        <v>2022</v>
      </c>
      <c r="B114" s="79">
        <v>42596</v>
      </c>
      <c r="C114" s="61">
        <v>226</v>
      </c>
      <c r="E114" s="80">
        <v>24.23458333333333</v>
      </c>
      <c r="F114" s="80">
        <v>21.584375000000001</v>
      </c>
      <c r="G114" s="80">
        <v>19.868958333333335</v>
      </c>
      <c r="H114" s="80">
        <v>21.487500000000004</v>
      </c>
      <c r="I114" s="80">
        <v>15.773333333333335</v>
      </c>
      <c r="J114" s="80">
        <v>25.578437500000003</v>
      </c>
      <c r="K114" s="80">
        <v>4.3370833333333332</v>
      </c>
      <c r="L114" s="80"/>
      <c r="M114" s="80">
        <v>4877.509</v>
      </c>
      <c r="N114" s="80">
        <v>0</v>
      </c>
    </row>
    <row r="115" spans="1:14" x14ac:dyDescent="0.3">
      <c r="A115" s="61">
        <v>2022</v>
      </c>
      <c r="B115" s="79">
        <v>42597</v>
      </c>
      <c r="C115" s="61">
        <v>227</v>
      </c>
      <c r="E115" s="80">
        <v>24.431250000000006</v>
      </c>
      <c r="F115" s="80">
        <v>21.892916666666668</v>
      </c>
      <c r="G115" s="80">
        <v>20.267916666666665</v>
      </c>
      <c r="H115" s="80">
        <v>21.803333333333335</v>
      </c>
      <c r="I115" s="80">
        <v>15.997083333333331</v>
      </c>
      <c r="J115" s="80">
        <v>23.469166666666663</v>
      </c>
      <c r="K115" s="80">
        <v>2.5670000000000002</v>
      </c>
      <c r="L115" s="80"/>
      <c r="M115" s="80">
        <v>4905.3789999999999</v>
      </c>
      <c r="N115" s="80">
        <v>0</v>
      </c>
    </row>
    <row r="116" spans="1:14" x14ac:dyDescent="0.3">
      <c r="A116" s="61">
        <v>2022</v>
      </c>
      <c r="B116" s="79">
        <v>42598</v>
      </c>
      <c r="C116" s="61">
        <v>228</v>
      </c>
      <c r="E116" s="80">
        <v>24.619166666666668</v>
      </c>
      <c r="F116" s="80">
        <v>22.087083333333336</v>
      </c>
      <c r="G116" s="80">
        <v>20.448958333333337</v>
      </c>
      <c r="H116" s="80">
        <v>22.017291666666665</v>
      </c>
      <c r="I116" s="80">
        <v>16.174583333333331</v>
      </c>
      <c r="J116" s="80">
        <v>24.440416666666675</v>
      </c>
      <c r="K116" s="80">
        <v>3.1425416666666663</v>
      </c>
      <c r="L116" s="80"/>
      <c r="M116" s="80">
        <v>4514.835</v>
      </c>
      <c r="N116" s="80">
        <v>0.5</v>
      </c>
    </row>
    <row r="117" spans="1:14" x14ac:dyDescent="0.3">
      <c r="A117" s="61">
        <v>2022</v>
      </c>
      <c r="B117" s="79">
        <v>42599</v>
      </c>
      <c r="C117" s="61">
        <v>229</v>
      </c>
      <c r="E117" s="80">
        <v>24.681249999999995</v>
      </c>
      <c r="F117" s="80">
        <v>22.205416666666665</v>
      </c>
      <c r="G117" s="80">
        <v>20.621458333333329</v>
      </c>
      <c r="H117" s="80">
        <v>22.209583333333327</v>
      </c>
      <c r="I117" s="80">
        <v>16.316250000000004</v>
      </c>
      <c r="J117" s="80">
        <v>23.262500000000003</v>
      </c>
      <c r="K117" s="80">
        <v>3.4246249999999994</v>
      </c>
      <c r="L117" s="80"/>
      <c r="M117" s="80">
        <v>4110.6360000000004</v>
      </c>
      <c r="N117" s="80">
        <v>0.1</v>
      </c>
    </row>
    <row r="118" spans="1:14" x14ac:dyDescent="0.3">
      <c r="A118" s="61">
        <v>2022</v>
      </c>
      <c r="B118" s="79">
        <v>42600</v>
      </c>
      <c r="C118" s="61">
        <v>230</v>
      </c>
      <c r="E118" s="80">
        <v>24.280833333333334</v>
      </c>
      <c r="F118" s="80">
        <v>21.967083333333331</v>
      </c>
      <c r="G118" s="80">
        <v>20.576041666666665</v>
      </c>
      <c r="H118" s="80">
        <v>22.314375000000005</v>
      </c>
      <c r="I118" s="80">
        <v>16.425416666666667</v>
      </c>
      <c r="J118" s="80">
        <v>21.544687500000006</v>
      </c>
      <c r="K118" s="80">
        <v>2.3498333333333337</v>
      </c>
      <c r="L118" s="80"/>
      <c r="M118" s="80">
        <v>4343.6410000000014</v>
      </c>
      <c r="N118" s="80">
        <v>0</v>
      </c>
    </row>
    <row r="119" spans="1:14" x14ac:dyDescent="0.3">
      <c r="A119" s="61">
        <v>2022</v>
      </c>
      <c r="B119" s="79">
        <v>42601</v>
      </c>
      <c r="C119" s="61">
        <v>231</v>
      </c>
      <c r="E119" s="80">
        <v>23.895</v>
      </c>
      <c r="F119" s="80">
        <v>21.693124999999998</v>
      </c>
      <c r="G119" s="80">
        <v>20.428958333333334</v>
      </c>
      <c r="H119" s="80">
        <v>22.294791666666665</v>
      </c>
      <c r="I119" s="80">
        <v>16.449583333333333</v>
      </c>
      <c r="J119" s="80">
        <v>20.593229166666671</v>
      </c>
      <c r="K119" s="80">
        <v>1.2963750000000001</v>
      </c>
      <c r="L119" s="80"/>
      <c r="M119" s="80">
        <v>4617.5869999999995</v>
      </c>
      <c r="N119" s="80">
        <v>0</v>
      </c>
    </row>
    <row r="120" spans="1:14" x14ac:dyDescent="0.3">
      <c r="A120" s="61">
        <v>2022</v>
      </c>
      <c r="B120" s="79">
        <v>42602</v>
      </c>
      <c r="C120" s="61">
        <v>232</v>
      </c>
      <c r="E120" s="80">
        <v>24.049583333333334</v>
      </c>
      <c r="F120" s="80">
        <v>21.737291666666668</v>
      </c>
      <c r="G120" s="80">
        <v>20.386249999999997</v>
      </c>
      <c r="H120" s="80">
        <v>22.256874999999994</v>
      </c>
      <c r="I120" s="80">
        <v>16.437083333333334</v>
      </c>
      <c r="J120" s="80">
        <v>21.823645833333341</v>
      </c>
      <c r="K120" s="80">
        <v>2.9225000000000008</v>
      </c>
      <c r="L120" s="80"/>
      <c r="M120" s="80">
        <v>4460.232</v>
      </c>
      <c r="N120" s="80">
        <v>0</v>
      </c>
    </row>
    <row r="121" spans="1:14" x14ac:dyDescent="0.3">
      <c r="A121" s="61">
        <v>2022</v>
      </c>
      <c r="B121" s="79">
        <v>42603</v>
      </c>
      <c r="C121" s="61">
        <v>233</v>
      </c>
      <c r="E121" s="80">
        <v>24.125833333333336</v>
      </c>
      <c r="F121" s="80">
        <v>21.791041666666665</v>
      </c>
      <c r="G121" s="80">
        <v>20.405000000000001</v>
      </c>
      <c r="H121" s="80">
        <v>22.263541666666661</v>
      </c>
      <c r="I121" s="80">
        <v>16.444999999999997</v>
      </c>
      <c r="J121" s="80">
        <v>23.503645833333337</v>
      </c>
      <c r="K121" s="80">
        <v>1.5497500000000002</v>
      </c>
      <c r="L121" s="80"/>
      <c r="M121" s="80">
        <v>4136.2070000000012</v>
      </c>
      <c r="N121" s="80">
        <v>0</v>
      </c>
    </row>
    <row r="122" spans="1:14" x14ac:dyDescent="0.3">
      <c r="A122" s="61">
        <v>2022</v>
      </c>
      <c r="B122" s="79">
        <v>42604</v>
      </c>
      <c r="C122" s="61">
        <v>234</v>
      </c>
      <c r="E122" s="80">
        <v>24.37125</v>
      </c>
      <c r="F122" s="80">
        <v>22.016249999999999</v>
      </c>
      <c r="G122" s="80">
        <v>20.622708333333332</v>
      </c>
      <c r="H122" s="80">
        <v>22.351874999999996</v>
      </c>
      <c r="I122" s="80">
        <v>16.49166666666666</v>
      </c>
      <c r="J122" s="80">
        <v>21.68322916666666</v>
      </c>
      <c r="K122" s="80">
        <v>2.9806666666666661</v>
      </c>
      <c r="L122" s="80"/>
      <c r="M122" s="80">
        <v>3018.2030000000013</v>
      </c>
      <c r="N122" s="80">
        <v>0</v>
      </c>
    </row>
    <row r="123" spans="1:14" x14ac:dyDescent="0.3">
      <c r="A123" s="61">
        <v>2022</v>
      </c>
      <c r="B123" s="79">
        <v>42605</v>
      </c>
      <c r="C123" s="61">
        <v>235</v>
      </c>
      <c r="E123" s="80">
        <v>24.329583333333336</v>
      </c>
      <c r="F123" s="80">
        <v>22.012916666666666</v>
      </c>
      <c r="G123" s="80">
        <v>20.668749999999996</v>
      </c>
      <c r="H123" s="80">
        <v>22.43020833333334</v>
      </c>
      <c r="I123" s="80">
        <v>16.568333333333321</v>
      </c>
      <c r="J123" s="80">
        <v>20.80937500000001</v>
      </c>
      <c r="K123" s="80">
        <v>3.2804583333333341</v>
      </c>
      <c r="L123" s="80"/>
      <c r="M123" s="80">
        <v>2491.4979999999996</v>
      </c>
      <c r="N123" s="80">
        <v>0</v>
      </c>
    </row>
    <row r="124" spans="1:14" x14ac:dyDescent="0.3">
      <c r="A124" s="61">
        <v>2022</v>
      </c>
      <c r="B124" s="79">
        <v>42606</v>
      </c>
      <c r="C124" s="61">
        <v>236</v>
      </c>
      <c r="E124" s="80">
        <v>23.381249999999998</v>
      </c>
      <c r="F124" s="80">
        <v>21.354791666666667</v>
      </c>
      <c r="G124" s="80">
        <v>20.320208333333333</v>
      </c>
      <c r="H124" s="80">
        <v>22.370416666666664</v>
      </c>
      <c r="I124" s="80">
        <v>16.577083333333334</v>
      </c>
      <c r="J124" s="80">
        <v>18.153437499999999</v>
      </c>
      <c r="K124" s="80">
        <v>1.7480416666666665</v>
      </c>
      <c r="L124" s="80"/>
      <c r="M124" s="80">
        <v>3895.4740000000002</v>
      </c>
      <c r="N124" s="80">
        <v>0</v>
      </c>
    </row>
    <row r="125" spans="1:14" x14ac:dyDescent="0.3">
      <c r="A125" s="61">
        <v>2022</v>
      </c>
      <c r="B125" s="79">
        <v>42607</v>
      </c>
      <c r="C125" s="61">
        <v>237</v>
      </c>
      <c r="E125" s="80">
        <v>23.103749999999994</v>
      </c>
      <c r="F125" s="80">
        <v>21.071874999999995</v>
      </c>
      <c r="G125" s="80">
        <v>20.067708333333329</v>
      </c>
      <c r="H125" s="80">
        <v>22.211874999999999</v>
      </c>
      <c r="I125" s="80">
        <v>16.501249999999999</v>
      </c>
      <c r="J125" s="80">
        <v>18.933958333333326</v>
      </c>
      <c r="K125" s="80">
        <v>2.2404583333333337</v>
      </c>
      <c r="L125" s="80"/>
      <c r="M125" s="80">
        <v>4266.8340000000007</v>
      </c>
      <c r="N125" s="80">
        <v>0</v>
      </c>
    </row>
    <row r="126" spans="1:14" x14ac:dyDescent="0.3">
      <c r="A126" s="61">
        <v>2022</v>
      </c>
      <c r="B126" s="79">
        <v>42608</v>
      </c>
      <c r="C126" s="61">
        <v>238</v>
      </c>
      <c r="E126" s="80">
        <v>23.16333333333333</v>
      </c>
      <c r="F126" s="80">
        <v>21.067083333333329</v>
      </c>
      <c r="G126" s="80">
        <v>19.966875000000002</v>
      </c>
      <c r="H126" s="80">
        <v>22.098958333333329</v>
      </c>
      <c r="I126" s="80">
        <v>16.412916666666671</v>
      </c>
      <c r="J126" s="80">
        <v>19.46072916666667</v>
      </c>
      <c r="K126" s="80">
        <v>3.0183750000000003</v>
      </c>
      <c r="L126" s="80"/>
      <c r="M126" s="80">
        <v>2698.4770000000003</v>
      </c>
      <c r="N126" s="80">
        <v>1</v>
      </c>
    </row>
    <row r="127" spans="1:14" x14ac:dyDescent="0.3">
      <c r="A127" s="61">
        <v>2022</v>
      </c>
      <c r="B127" s="79">
        <v>42609</v>
      </c>
      <c r="C127" s="61">
        <v>239</v>
      </c>
      <c r="E127" s="80">
        <v>23.327083333333334</v>
      </c>
      <c r="F127" s="80">
        <v>21.126666666666665</v>
      </c>
      <c r="G127" s="80">
        <v>19.885625000000001</v>
      </c>
      <c r="H127" s="80">
        <v>22.018750000000001</v>
      </c>
      <c r="I127" s="80">
        <v>16.349999999999998</v>
      </c>
      <c r="J127" s="80">
        <v>22.322500000000002</v>
      </c>
      <c r="K127" s="80">
        <v>2.7424999999999997</v>
      </c>
      <c r="L127" s="80"/>
      <c r="M127" s="80">
        <v>3995.8090000000002</v>
      </c>
      <c r="N127" s="80">
        <v>0</v>
      </c>
    </row>
    <row r="128" spans="1:14" x14ac:dyDescent="0.3">
      <c r="A128" s="61">
        <v>2022</v>
      </c>
      <c r="B128" s="79">
        <v>42610</v>
      </c>
      <c r="C128" s="61">
        <v>240</v>
      </c>
      <c r="E128" s="80">
        <v>22.551666666666666</v>
      </c>
      <c r="F128" s="80">
        <v>20.704583333333332</v>
      </c>
      <c r="G128" s="80">
        <v>19.837499999999999</v>
      </c>
      <c r="H128" s="80">
        <v>21.988333333333333</v>
      </c>
      <c r="I128" s="80">
        <v>16.317916666666662</v>
      </c>
      <c r="J128" s="80">
        <v>16.198437500000008</v>
      </c>
      <c r="K128" s="80">
        <v>5.9257916666666679</v>
      </c>
      <c r="L128" s="80"/>
      <c r="M128" s="80">
        <v>1176.8920000000001</v>
      </c>
      <c r="N128" s="80">
        <v>0</v>
      </c>
    </row>
    <row r="129" spans="1:14" x14ac:dyDescent="0.3">
      <c r="A129" s="61">
        <v>2022</v>
      </c>
      <c r="B129" s="79">
        <v>42611</v>
      </c>
      <c r="C129" s="61">
        <v>241</v>
      </c>
      <c r="E129" s="80">
        <v>21.876666666666665</v>
      </c>
      <c r="F129" s="80">
        <v>20.004166666666663</v>
      </c>
      <c r="G129" s="80">
        <v>19.164999999999999</v>
      </c>
      <c r="H129" s="80">
        <v>21.696458333333332</v>
      </c>
      <c r="I129" s="80">
        <v>16.202916666666663</v>
      </c>
      <c r="J129" s="80">
        <v>18.905208333333334</v>
      </c>
      <c r="K129" s="80">
        <v>4.1987916666666676</v>
      </c>
      <c r="L129" s="80"/>
      <c r="M129" s="80">
        <v>4404.915</v>
      </c>
      <c r="N129" s="80">
        <v>0</v>
      </c>
    </row>
    <row r="130" spans="1:14" x14ac:dyDescent="0.3">
      <c r="A130" s="61">
        <v>2022</v>
      </c>
      <c r="B130" s="79">
        <v>42612</v>
      </c>
      <c r="C130" s="61">
        <v>242</v>
      </c>
      <c r="E130" s="80">
        <v>22.521666666666665</v>
      </c>
      <c r="F130" s="80">
        <v>20.384374999999999</v>
      </c>
      <c r="G130" s="80">
        <v>19.271666666666665</v>
      </c>
      <c r="H130" s="80">
        <v>21.512708333333336</v>
      </c>
      <c r="I130" s="80">
        <v>16.033750000000001</v>
      </c>
      <c r="J130" s="80">
        <v>22.928437499999998</v>
      </c>
      <c r="K130" s="80">
        <v>2.8612499999999996</v>
      </c>
      <c r="L130" s="80"/>
      <c r="M130" s="80">
        <v>4340.366</v>
      </c>
      <c r="N130" s="80">
        <v>0</v>
      </c>
    </row>
    <row r="131" spans="1:14" x14ac:dyDescent="0.3">
      <c r="A131" s="61">
        <v>2022</v>
      </c>
      <c r="B131" s="79">
        <v>42613</v>
      </c>
      <c r="C131" s="61">
        <v>243</v>
      </c>
      <c r="E131" s="80">
        <v>23.469583333333333</v>
      </c>
      <c r="F131" s="80">
        <v>21.110208333333333</v>
      </c>
      <c r="G131" s="80">
        <v>19.784375000000004</v>
      </c>
      <c r="H131" s="80">
        <v>21.638333333333328</v>
      </c>
      <c r="I131" s="80">
        <v>16.044999999999998</v>
      </c>
      <c r="J131" s="80">
        <v>26.609687500000007</v>
      </c>
      <c r="K131" s="80">
        <v>2.5172916666666674</v>
      </c>
      <c r="L131" s="80"/>
      <c r="M131" s="80">
        <v>4299.1649999999991</v>
      </c>
      <c r="N131" s="80">
        <v>0</v>
      </c>
    </row>
    <row r="132" spans="1:14" x14ac:dyDescent="0.3">
      <c r="B132" s="81" t="s">
        <v>180</v>
      </c>
      <c r="C132" s="82"/>
      <c r="D132" s="83" t="s">
        <v>173</v>
      </c>
      <c r="E132" s="83">
        <f t="shared" ref="E132:I132" si="14">AVERAGE(E101:E131)</f>
        <v>23.244879032258055</v>
      </c>
      <c r="F132" s="83">
        <f t="shared" si="14"/>
        <v>20.973884408602157</v>
      </c>
      <c r="G132" s="83">
        <f t="shared" si="14"/>
        <v>19.646216397849457</v>
      </c>
      <c r="H132" s="83">
        <f t="shared" si="14"/>
        <v>21.574556451612899</v>
      </c>
      <c r="I132" s="83">
        <f t="shared" si="14"/>
        <v>15.949301075268821</v>
      </c>
      <c r="J132" s="83">
        <f>AVERAGE(J101:J131)</f>
        <v>21.031179435483871</v>
      </c>
      <c r="K132" s="83">
        <f>AVERAGE(K101:K131)</f>
        <v>3.0118172043010758</v>
      </c>
      <c r="L132" s="83" t="s">
        <v>174</v>
      </c>
      <c r="M132" s="83">
        <f>SUM(M101:M131)</f>
        <v>126232.32799999996</v>
      </c>
      <c r="N132" s="83">
        <f>SUM(N101:N131)</f>
        <v>6</v>
      </c>
    </row>
    <row r="133" spans="1:14" x14ac:dyDescent="0.3">
      <c r="B133" s="79"/>
      <c r="D133" s="84" t="s">
        <v>175</v>
      </c>
      <c r="E133" s="84">
        <f t="shared" ref="E133:I133" si="15">MIN(E101:E131)</f>
        <v>21.439166666666665</v>
      </c>
      <c r="F133" s="84">
        <f t="shared" si="15"/>
        <v>19.523541666666667</v>
      </c>
      <c r="G133" s="84">
        <f t="shared" si="15"/>
        <v>18.275833333333331</v>
      </c>
      <c r="H133" s="84">
        <f t="shared" si="15"/>
        <v>20.549375000000005</v>
      </c>
      <c r="I133" s="84">
        <f t="shared" si="15"/>
        <v>15.243749999999997</v>
      </c>
      <c r="J133" s="84">
        <f>MIN(J101:J131)</f>
        <v>15.238020833333332</v>
      </c>
      <c r="K133" s="84">
        <f>MIN(K101:K131)</f>
        <v>1.2963750000000001</v>
      </c>
      <c r="L133" s="84" t="s">
        <v>175</v>
      </c>
      <c r="M133" s="84">
        <f t="shared" ref="M133:N133" si="16">MIN(M101:M131)</f>
        <v>1176.8920000000001</v>
      </c>
      <c r="N133" s="84">
        <f t="shared" si="16"/>
        <v>0</v>
      </c>
    </row>
    <row r="134" spans="1:14" x14ac:dyDescent="0.3">
      <c r="D134" s="84" t="s">
        <v>176</v>
      </c>
      <c r="E134" s="84">
        <f>MAX(E101:E131)</f>
        <v>24.681249999999995</v>
      </c>
      <c r="F134" s="84">
        <f t="shared" ref="F134:J134" si="17">MAX(F101:F131)</f>
        <v>22.205416666666665</v>
      </c>
      <c r="G134" s="84">
        <f t="shared" si="17"/>
        <v>20.668749999999996</v>
      </c>
      <c r="H134" s="84">
        <f t="shared" si="17"/>
        <v>22.43020833333334</v>
      </c>
      <c r="I134" s="84">
        <f t="shared" si="17"/>
        <v>16.577083333333334</v>
      </c>
      <c r="J134" s="84">
        <f t="shared" si="17"/>
        <v>26.609687500000007</v>
      </c>
      <c r="K134" s="84">
        <f>MAX(K101:K131)</f>
        <v>5.9257916666666679</v>
      </c>
      <c r="L134" s="84" t="s">
        <v>176</v>
      </c>
      <c r="M134" s="84">
        <f>MAX(M101:M131)</f>
        <v>5138.3399999999983</v>
      </c>
      <c r="N134" s="84">
        <f t="shared" ref="N134" si="18">MAX(N101:N131)</f>
        <v>2</v>
      </c>
    </row>
    <row r="137" spans="1:14" ht="14.4" thickBot="1" x14ac:dyDescent="0.35"/>
    <row r="138" spans="1:14" ht="14.4" thickTop="1" x14ac:dyDescent="0.3">
      <c r="B138" s="86"/>
      <c r="D138" s="87"/>
      <c r="E138" s="87"/>
      <c r="F138" s="87"/>
      <c r="G138" s="87"/>
      <c r="H138" s="87"/>
      <c r="I138" s="87"/>
      <c r="J138" s="88" t="s">
        <v>181</v>
      </c>
      <c r="K138" s="88"/>
      <c r="L138" s="88" t="s">
        <v>182</v>
      </c>
      <c r="M138" s="89"/>
    </row>
    <row r="139" spans="1:14" ht="15" x14ac:dyDescent="0.3">
      <c r="B139" s="90"/>
      <c r="D139" s="91"/>
      <c r="E139" s="92" t="s">
        <v>183</v>
      </c>
      <c r="F139" s="92"/>
      <c r="G139" s="92"/>
      <c r="H139" s="92"/>
      <c r="I139" s="92"/>
      <c r="J139" s="71" t="s">
        <v>154</v>
      </c>
      <c r="K139" s="71" t="s">
        <v>155</v>
      </c>
      <c r="L139" s="71" t="s">
        <v>156</v>
      </c>
      <c r="M139" s="93" t="s">
        <v>184</v>
      </c>
    </row>
    <row r="140" spans="1:14" ht="15" x14ac:dyDescent="0.3">
      <c r="B140" s="94" t="s">
        <v>158</v>
      </c>
      <c r="D140" s="95" t="s">
        <v>185</v>
      </c>
      <c r="E140" s="95" t="s">
        <v>161</v>
      </c>
      <c r="F140" s="95" t="s">
        <v>162</v>
      </c>
      <c r="G140" s="95" t="s">
        <v>163</v>
      </c>
      <c r="H140" s="95" t="s">
        <v>164</v>
      </c>
      <c r="I140" s="95" t="s">
        <v>165</v>
      </c>
      <c r="J140" s="74" t="s">
        <v>186</v>
      </c>
      <c r="K140" s="71" t="s">
        <v>167</v>
      </c>
      <c r="L140" s="71" t="s">
        <v>187</v>
      </c>
      <c r="M140" s="96" t="s">
        <v>169</v>
      </c>
    </row>
    <row r="141" spans="1:14" x14ac:dyDescent="0.3">
      <c r="B141" s="97">
        <v>2022</v>
      </c>
      <c r="D141" s="91" t="s">
        <v>172</v>
      </c>
      <c r="E141" s="80">
        <v>14.119531250000001</v>
      </c>
      <c r="F141" s="80">
        <v>12.092161458333331</v>
      </c>
      <c r="G141" s="80">
        <v>10.83967013888889</v>
      </c>
      <c r="H141" s="80">
        <v>8.5484162326388891</v>
      </c>
      <c r="I141" s="80">
        <v>7.3541640625000007</v>
      </c>
      <c r="J141" s="80">
        <v>12.526347656250003</v>
      </c>
      <c r="K141" s="80">
        <v>4.817582465277777</v>
      </c>
      <c r="L141" s="80">
        <v>64411.402999999998</v>
      </c>
      <c r="M141" s="98">
        <v>48.08</v>
      </c>
    </row>
    <row r="142" spans="1:14" x14ac:dyDescent="0.3">
      <c r="B142" s="99"/>
      <c r="D142" s="91" t="s">
        <v>178</v>
      </c>
      <c r="E142" s="80">
        <v>18.830722222222224</v>
      </c>
      <c r="F142" s="80">
        <v>16.373111111111108</v>
      </c>
      <c r="G142" s="80">
        <v>14.958791666666666</v>
      </c>
      <c r="H142" s="80">
        <v>12.9115625</v>
      </c>
      <c r="I142" s="80">
        <v>10.965819444444445</v>
      </c>
      <c r="J142" s="80">
        <v>16.897159722222224</v>
      </c>
      <c r="K142" s="80">
        <v>3.5015250000000013</v>
      </c>
      <c r="L142" s="80">
        <v>135810.86800000002</v>
      </c>
      <c r="M142" s="98">
        <v>29.7</v>
      </c>
    </row>
    <row r="143" spans="1:14" x14ac:dyDescent="0.3">
      <c r="B143" s="99"/>
      <c r="D143" s="91" t="s">
        <v>179</v>
      </c>
      <c r="E143" s="80">
        <v>22.387217741935483</v>
      </c>
      <c r="F143" s="80">
        <v>19.879341397849462</v>
      </c>
      <c r="G143" s="80">
        <v>18.214899193548387</v>
      </c>
      <c r="H143" s="80">
        <v>19.124885752688172</v>
      </c>
      <c r="I143" s="80">
        <v>14.331814516129029</v>
      </c>
      <c r="J143" s="80">
        <v>20.160880376344089</v>
      </c>
      <c r="K143" s="80">
        <v>2.4261061827956998</v>
      </c>
      <c r="L143" s="80">
        <v>138533.03399999999</v>
      </c>
      <c r="M143" s="98">
        <v>52.400000000000006</v>
      </c>
    </row>
    <row r="144" spans="1:14" ht="14.4" thickBot="1" x14ac:dyDescent="0.35">
      <c r="B144" s="100"/>
      <c r="D144" s="101" t="s">
        <v>180</v>
      </c>
      <c r="E144" s="102">
        <v>23.244879032258055</v>
      </c>
      <c r="F144" s="102">
        <v>20.973884408602157</v>
      </c>
      <c r="G144" s="102">
        <v>19.646216397849457</v>
      </c>
      <c r="H144" s="102">
        <v>21.574556451612899</v>
      </c>
      <c r="I144" s="102">
        <v>15.949301075268821</v>
      </c>
      <c r="J144" s="102">
        <v>21.031179435483871</v>
      </c>
      <c r="K144" s="102">
        <v>3.0118172043010758</v>
      </c>
      <c r="L144" s="102">
        <v>126232.32799999996</v>
      </c>
      <c r="M144" s="103">
        <v>6</v>
      </c>
    </row>
    <row r="145" spans="11:13" ht="14.4" thickTop="1" x14ac:dyDescent="0.3">
      <c r="K145" s="104" t="s">
        <v>188</v>
      </c>
      <c r="L145" s="105">
        <f>SUM(L139:L144)</f>
        <v>464987.63299999997</v>
      </c>
      <c r="M145" s="105">
        <f>SUM(M139:M144)</f>
        <v>136.18</v>
      </c>
    </row>
  </sheetData>
  <mergeCells count="6">
    <mergeCell ref="A1:B1"/>
    <mergeCell ref="A3:B3"/>
    <mergeCell ref="E6:I6"/>
    <mergeCell ref="B8:M8"/>
    <mergeCell ref="E139:I139"/>
    <mergeCell ref="B141:B1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workbookViewId="0">
      <selection activeCell="A5" sqref="A5:E5"/>
    </sheetView>
  </sheetViews>
  <sheetFormatPr defaultRowHeight="14.4" x14ac:dyDescent="0.3"/>
  <cols>
    <col min="1" max="1" width="28" style="157" customWidth="1"/>
    <col min="2" max="2" width="10.88671875" style="157" customWidth="1"/>
    <col min="3" max="16384" width="8.88671875" style="157"/>
  </cols>
  <sheetData>
    <row r="1" spans="1:8" x14ac:dyDescent="0.3">
      <c r="A1" s="160" t="s">
        <v>189</v>
      </c>
      <c r="B1" s="162" t="s">
        <v>190</v>
      </c>
      <c r="C1" s="162" t="s">
        <v>247</v>
      </c>
      <c r="D1" s="162" t="s">
        <v>5</v>
      </c>
      <c r="E1" s="162" t="s">
        <v>21</v>
      </c>
      <c r="H1" s="159"/>
    </row>
    <row r="2" spans="1:8" x14ac:dyDescent="0.3">
      <c r="A2" s="164" t="s">
        <v>246</v>
      </c>
      <c r="B2" s="164"/>
      <c r="C2" s="164"/>
      <c r="D2" s="164"/>
      <c r="E2" s="164"/>
      <c r="H2" s="159"/>
    </row>
    <row r="3" spans="1:8" x14ac:dyDescent="0.3">
      <c r="A3" s="158" t="s">
        <v>4</v>
      </c>
      <c r="B3" s="161" t="s">
        <v>192</v>
      </c>
      <c r="C3" s="161" t="s">
        <v>191</v>
      </c>
      <c r="D3" s="161" t="s">
        <v>272</v>
      </c>
      <c r="E3" s="161">
        <v>0.36</v>
      </c>
      <c r="H3" s="159"/>
    </row>
    <row r="4" spans="1:8" x14ac:dyDescent="0.3">
      <c r="A4" s="158" t="s">
        <v>196</v>
      </c>
      <c r="B4" s="163" t="s">
        <v>196</v>
      </c>
      <c r="C4" s="163" t="s">
        <v>195</v>
      </c>
      <c r="D4" s="163" t="s">
        <v>273</v>
      </c>
      <c r="E4" s="163">
        <v>7.92</v>
      </c>
      <c r="H4" s="159"/>
    </row>
    <row r="5" spans="1:8" x14ac:dyDescent="0.3">
      <c r="A5" s="164" t="s">
        <v>298</v>
      </c>
      <c r="B5" s="164"/>
      <c r="C5" s="164"/>
      <c r="D5" s="164"/>
      <c r="E5" s="164"/>
      <c r="H5" s="159"/>
    </row>
    <row r="6" spans="1:8" x14ac:dyDescent="0.3">
      <c r="A6" s="158" t="s">
        <v>216</v>
      </c>
      <c r="B6" s="161" t="s">
        <v>201</v>
      </c>
      <c r="C6" s="161" t="s">
        <v>205</v>
      </c>
      <c r="D6" s="161" t="s">
        <v>274</v>
      </c>
      <c r="E6" s="161">
        <v>5.8</v>
      </c>
      <c r="H6" s="159"/>
    </row>
    <row r="7" spans="1:8" x14ac:dyDescent="0.3">
      <c r="A7" s="164" t="s">
        <v>299</v>
      </c>
      <c r="B7" s="164"/>
      <c r="C7" s="164"/>
      <c r="D7" s="164"/>
      <c r="E7" s="164"/>
      <c r="H7" s="159"/>
    </row>
    <row r="8" spans="1:8" x14ac:dyDescent="0.3">
      <c r="A8" s="158" t="s">
        <v>251</v>
      </c>
      <c r="B8" s="161" t="s">
        <v>270</v>
      </c>
      <c r="C8" s="161" t="s">
        <v>209</v>
      </c>
      <c r="D8" s="161" t="s">
        <v>275</v>
      </c>
      <c r="E8" s="161"/>
      <c r="H8" s="159"/>
    </row>
    <row r="9" spans="1:8" x14ac:dyDescent="0.3">
      <c r="A9" s="158" t="s">
        <v>252</v>
      </c>
      <c r="B9" s="163" t="s">
        <v>270</v>
      </c>
      <c r="C9" s="163" t="s">
        <v>209</v>
      </c>
      <c r="D9" s="163" t="s">
        <v>276</v>
      </c>
      <c r="E9" s="163"/>
      <c r="H9" s="159"/>
    </row>
    <row r="10" spans="1:8" x14ac:dyDescent="0.3">
      <c r="A10" s="158" t="s">
        <v>253</v>
      </c>
      <c r="B10" s="161" t="s">
        <v>270</v>
      </c>
      <c r="C10" s="161" t="s">
        <v>209</v>
      </c>
      <c r="D10" s="161" t="s">
        <v>277</v>
      </c>
      <c r="E10" s="161"/>
      <c r="H10" s="159"/>
    </row>
    <row r="11" spans="1:8" ht="28.8" x14ac:dyDescent="0.3">
      <c r="A11" s="158" t="s">
        <v>254</v>
      </c>
      <c r="B11" s="163" t="s">
        <v>270</v>
      </c>
      <c r="C11" s="163" t="s">
        <v>263</v>
      </c>
      <c r="D11" s="163" t="s">
        <v>278</v>
      </c>
      <c r="E11" s="163"/>
      <c r="H11" s="159"/>
    </row>
    <row r="12" spans="1:8" x14ac:dyDescent="0.3">
      <c r="A12" s="158" t="s">
        <v>255</v>
      </c>
      <c r="B12" s="161" t="s">
        <v>270</v>
      </c>
      <c r="C12" s="161" t="s">
        <v>195</v>
      </c>
      <c r="D12" s="161" t="s">
        <v>279</v>
      </c>
      <c r="E12" s="161"/>
    </row>
    <row r="13" spans="1:8" x14ac:dyDescent="0.3">
      <c r="A13" s="164" t="s">
        <v>234</v>
      </c>
      <c r="B13" s="164"/>
      <c r="C13" s="164"/>
      <c r="D13" s="164"/>
      <c r="E13" s="161"/>
    </row>
    <row r="14" spans="1:8" x14ac:dyDescent="0.3">
      <c r="A14" s="158" t="s">
        <v>256</v>
      </c>
      <c r="B14" s="161" t="s">
        <v>271</v>
      </c>
      <c r="C14" s="161" t="s">
        <v>264</v>
      </c>
      <c r="D14" s="161" t="s">
        <v>280</v>
      </c>
      <c r="E14" s="161"/>
    </row>
    <row r="15" spans="1:8" x14ac:dyDescent="0.3">
      <c r="A15" s="158" t="s">
        <v>199</v>
      </c>
      <c r="B15" s="163" t="s">
        <v>201</v>
      </c>
      <c r="C15" s="163" t="s">
        <v>200</v>
      </c>
      <c r="D15" s="163" t="s">
        <v>281</v>
      </c>
      <c r="E15" s="163"/>
    </row>
    <row r="16" spans="1:8" x14ac:dyDescent="0.3">
      <c r="A16" s="158" t="s">
        <v>204</v>
      </c>
      <c r="B16" s="161" t="s">
        <v>201</v>
      </c>
      <c r="C16" s="161" t="s">
        <v>205</v>
      </c>
      <c r="D16" s="161" t="s">
        <v>282</v>
      </c>
      <c r="E16" s="161"/>
    </row>
    <row r="17" spans="1:5" x14ac:dyDescent="0.3">
      <c r="A17" s="158" t="s">
        <v>208</v>
      </c>
      <c r="B17" s="163" t="s">
        <v>201</v>
      </c>
      <c r="C17" s="163" t="s">
        <v>209</v>
      </c>
      <c r="D17" s="163" t="s">
        <v>283</v>
      </c>
      <c r="E17" s="163"/>
    </row>
    <row r="18" spans="1:5" x14ac:dyDescent="0.3">
      <c r="A18" s="158" t="s">
        <v>212</v>
      </c>
      <c r="B18" s="161" t="s">
        <v>201</v>
      </c>
      <c r="C18" s="161" t="s">
        <v>213</v>
      </c>
      <c r="D18" s="161" t="s">
        <v>284</v>
      </c>
      <c r="E18" s="161"/>
    </row>
    <row r="19" spans="1:5" x14ac:dyDescent="0.3">
      <c r="A19" s="158" t="s">
        <v>257</v>
      </c>
      <c r="B19" s="163" t="s">
        <v>201</v>
      </c>
      <c r="C19" s="163" t="s">
        <v>205</v>
      </c>
      <c r="D19" s="163" t="s">
        <v>285</v>
      </c>
      <c r="E19" s="163"/>
    </row>
    <row r="20" spans="1:5" x14ac:dyDescent="0.3">
      <c r="A20" s="158" t="s">
        <v>219</v>
      </c>
      <c r="B20" s="161" t="s">
        <v>201</v>
      </c>
      <c r="C20" s="161" t="s">
        <v>220</v>
      </c>
      <c r="D20" s="161" t="s">
        <v>286</v>
      </c>
      <c r="E20" s="161">
        <v>357</v>
      </c>
    </row>
    <row r="21" spans="1:5" x14ac:dyDescent="0.3">
      <c r="A21" s="158" t="s">
        <v>223</v>
      </c>
      <c r="B21" s="163" t="s">
        <v>201</v>
      </c>
      <c r="C21" s="163" t="s">
        <v>224</v>
      </c>
      <c r="D21" s="163" t="s">
        <v>287</v>
      </c>
      <c r="E21" s="163">
        <v>10.5</v>
      </c>
    </row>
    <row r="22" spans="1:5" x14ac:dyDescent="0.3">
      <c r="A22" s="158" t="s">
        <v>227</v>
      </c>
      <c r="B22" s="161" t="s">
        <v>201</v>
      </c>
      <c r="C22" s="161" t="s">
        <v>200</v>
      </c>
      <c r="D22" s="161" t="s">
        <v>288</v>
      </c>
      <c r="E22" s="161"/>
    </row>
    <row r="23" spans="1:5" x14ac:dyDescent="0.3">
      <c r="A23" s="158" t="s">
        <v>258</v>
      </c>
      <c r="B23" s="163" t="s">
        <v>201</v>
      </c>
      <c r="C23" s="163" t="s">
        <v>263</v>
      </c>
      <c r="D23" s="163" t="s">
        <v>289</v>
      </c>
      <c r="E23" s="163">
        <v>7</v>
      </c>
    </row>
    <row r="24" spans="1:5" x14ac:dyDescent="0.3">
      <c r="A24" s="164" t="s">
        <v>300</v>
      </c>
      <c r="B24" s="164"/>
      <c r="C24" s="164"/>
      <c r="D24" s="164"/>
      <c r="E24" s="163"/>
    </row>
    <row r="25" spans="1:5" x14ac:dyDescent="0.3">
      <c r="A25" s="158" t="s">
        <v>259</v>
      </c>
      <c r="B25" s="161" t="s">
        <v>271</v>
      </c>
      <c r="C25" s="161" t="s">
        <v>265</v>
      </c>
      <c r="D25" s="161" t="s">
        <v>290</v>
      </c>
      <c r="E25" s="161"/>
    </row>
    <row r="26" spans="1:5" x14ac:dyDescent="0.3">
      <c r="A26" s="158" t="s">
        <v>259</v>
      </c>
      <c r="B26" s="163" t="s">
        <v>201</v>
      </c>
      <c r="C26" s="163" t="s">
        <v>266</v>
      </c>
      <c r="D26" s="163" t="s">
        <v>291</v>
      </c>
      <c r="E26" s="163"/>
    </row>
    <row r="27" spans="1:5" x14ac:dyDescent="0.3">
      <c r="A27" s="158" t="s">
        <v>260</v>
      </c>
      <c r="B27" s="161" t="s">
        <v>271</v>
      </c>
      <c r="C27" s="161" t="s">
        <v>265</v>
      </c>
      <c r="D27" s="161" t="s">
        <v>292</v>
      </c>
      <c r="E27" s="161"/>
    </row>
    <row r="28" spans="1:5" x14ac:dyDescent="0.3">
      <c r="A28" s="158" t="s">
        <v>260</v>
      </c>
      <c r="B28" s="163" t="s">
        <v>201</v>
      </c>
      <c r="C28" s="163" t="s">
        <v>267</v>
      </c>
      <c r="D28" s="163" t="s">
        <v>293</v>
      </c>
      <c r="E28" s="163"/>
    </row>
    <row r="29" spans="1:5" x14ac:dyDescent="0.3">
      <c r="A29" s="158" t="s">
        <v>261</v>
      </c>
      <c r="B29" s="161" t="s">
        <v>271</v>
      </c>
      <c r="C29" s="161" t="s">
        <v>265</v>
      </c>
      <c r="D29" s="161" t="s">
        <v>294</v>
      </c>
      <c r="E29" s="161"/>
    </row>
    <row r="30" spans="1:5" x14ac:dyDescent="0.3">
      <c r="A30" s="158" t="s">
        <v>261</v>
      </c>
      <c r="B30" s="163" t="s">
        <v>201</v>
      </c>
      <c r="C30" s="163" t="s">
        <v>268</v>
      </c>
      <c r="D30" s="163" t="s">
        <v>295</v>
      </c>
      <c r="E30" s="163"/>
    </row>
    <row r="31" spans="1:5" x14ac:dyDescent="0.3">
      <c r="A31" s="158" t="s">
        <v>262</v>
      </c>
      <c r="B31" s="161" t="s">
        <v>271</v>
      </c>
      <c r="C31" s="161" t="s">
        <v>265</v>
      </c>
      <c r="D31" s="161" t="s">
        <v>296</v>
      </c>
      <c r="E31" s="161"/>
    </row>
    <row r="32" spans="1:5" x14ac:dyDescent="0.3">
      <c r="A32" s="158" t="s">
        <v>262</v>
      </c>
      <c r="B32" s="163" t="s">
        <v>201</v>
      </c>
      <c r="C32" s="163" t="s">
        <v>269</v>
      </c>
      <c r="D32" s="163" t="s">
        <v>297</v>
      </c>
      <c r="E32" s="163"/>
    </row>
    <row r="35" spans="1:9" x14ac:dyDescent="0.3">
      <c r="A35" s="159" t="s">
        <v>301</v>
      </c>
      <c r="B35" s="159"/>
      <c r="C35" s="159"/>
      <c r="D35" s="159"/>
      <c r="E35" s="159"/>
      <c r="F35" s="159"/>
      <c r="G35" s="159"/>
      <c r="H35" s="159"/>
      <c r="I35" s="159"/>
    </row>
  </sheetData>
  <mergeCells count="7">
    <mergeCell ref="A35:I35"/>
    <mergeCell ref="H1:H11"/>
    <mergeCell ref="A7:E7"/>
    <mergeCell ref="A5:E5"/>
    <mergeCell ref="A2:E2"/>
    <mergeCell ref="A24:D24"/>
    <mergeCell ref="A13:D1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64CD-B603-4A2D-ABDC-C6E86209A983}">
  <dimension ref="A1:X123"/>
  <sheetViews>
    <sheetView workbookViewId="0">
      <pane xSplit="3" ySplit="1" topLeftCell="D2" activePane="bottomRight" state="frozen"/>
      <selection pane="topRight" activeCell="D1" sqref="D1"/>
      <selection pane="bottomLeft" activeCell="A2" sqref="A2"/>
      <selection pane="bottomRight" activeCell="G8" sqref="G8"/>
    </sheetView>
  </sheetViews>
  <sheetFormatPr defaultRowHeight="14.4" x14ac:dyDescent="0.3"/>
  <cols>
    <col min="1" max="1" width="5.33203125" style="1" customWidth="1"/>
    <col min="2" max="2" width="7.88671875" style="1" bestFit="1" customWidth="1"/>
    <col min="3" max="3" width="22.5546875" style="1" bestFit="1" customWidth="1"/>
    <col min="4" max="4" width="9.33203125" style="1" bestFit="1" customWidth="1"/>
    <col min="5" max="5" width="14.44140625" style="1" customWidth="1"/>
    <col min="6" max="13" width="9.109375" style="1" customWidth="1"/>
    <col min="14" max="14" width="8.6640625" style="1" bestFit="1" customWidth="1"/>
    <col min="15" max="15" width="7.33203125" style="1" bestFit="1" customWidth="1"/>
    <col min="16" max="16" width="8.5546875" style="1" bestFit="1" customWidth="1"/>
    <col min="17" max="17" width="7.109375" style="1" customWidth="1"/>
    <col min="18" max="18" width="15.6640625" style="1" bestFit="1" customWidth="1"/>
    <col min="19" max="19" width="15.5546875" style="1" customWidth="1"/>
    <col min="20" max="24" width="9.109375" style="1" customWidth="1"/>
  </cols>
  <sheetData>
    <row r="1" spans="1:24" ht="18" x14ac:dyDescent="0.35">
      <c r="D1" s="152" t="s">
        <v>22</v>
      </c>
      <c r="E1" s="9"/>
      <c r="F1" s="9"/>
      <c r="G1" s="9"/>
      <c r="H1" s="10"/>
      <c r="I1" s="14" t="s">
        <v>1</v>
      </c>
      <c r="J1" s="15"/>
      <c r="K1" s="15"/>
      <c r="L1" s="15"/>
      <c r="M1" s="15"/>
      <c r="N1" s="15"/>
      <c r="O1" s="15"/>
      <c r="P1" s="15"/>
      <c r="Q1" s="15"/>
      <c r="R1" s="15"/>
      <c r="S1" s="15"/>
      <c r="T1" s="15"/>
      <c r="U1" s="15"/>
      <c r="V1" s="15"/>
      <c r="W1" s="15"/>
      <c r="X1" s="16"/>
    </row>
    <row r="2" spans="1:24" s="43" customFormat="1" ht="57.6" x14ac:dyDescent="0.3">
      <c r="A2" s="36" t="s">
        <v>0</v>
      </c>
      <c r="B2" s="36" t="s">
        <v>1</v>
      </c>
      <c r="C2" s="36" t="s">
        <v>2</v>
      </c>
      <c r="D2" s="153" t="s">
        <v>302</v>
      </c>
      <c r="E2" s="106" t="s">
        <v>43</v>
      </c>
      <c r="F2" s="106" t="s">
        <v>44</v>
      </c>
      <c r="G2" s="106" t="s">
        <v>47</v>
      </c>
      <c r="H2" s="106" t="s">
        <v>48</v>
      </c>
      <c r="I2" s="153" t="s">
        <v>51</v>
      </c>
      <c r="J2" s="153" t="s">
        <v>52</v>
      </c>
      <c r="K2" s="106" t="s">
        <v>53</v>
      </c>
      <c r="L2" s="106" t="s">
        <v>54</v>
      </c>
      <c r="M2" s="106" t="s">
        <v>55</v>
      </c>
      <c r="N2" s="106" t="s">
        <v>56</v>
      </c>
      <c r="O2" s="106" t="s">
        <v>57</v>
      </c>
      <c r="P2" s="156" t="s">
        <v>303</v>
      </c>
      <c r="Q2" s="106" t="s">
        <v>59</v>
      </c>
      <c r="R2" s="106" t="s">
        <v>60</v>
      </c>
      <c r="S2" s="106" t="s">
        <v>61</v>
      </c>
      <c r="T2" s="106" t="s">
        <v>47</v>
      </c>
      <c r="U2" s="106" t="s">
        <v>48</v>
      </c>
      <c r="V2" s="106" t="s">
        <v>3</v>
      </c>
      <c r="W2" s="106" t="s">
        <v>62</v>
      </c>
      <c r="X2" s="154" t="s">
        <v>63</v>
      </c>
    </row>
    <row r="3" spans="1:24" x14ac:dyDescent="0.3">
      <c r="A3" s="1">
        <v>1</v>
      </c>
      <c r="B3" s="1" t="s">
        <v>5</v>
      </c>
      <c r="C3" s="155" t="s">
        <v>6</v>
      </c>
      <c r="D3" s="2">
        <v>1.0700000000000003</v>
      </c>
      <c r="E3" s="2">
        <v>50.61956</v>
      </c>
      <c r="F3" s="2">
        <f>E3*500</f>
        <v>25309.78</v>
      </c>
      <c r="G3" s="46">
        <v>3.2998800000000004</v>
      </c>
      <c r="H3" s="2">
        <f>G3*500</f>
        <v>1649.9400000000003</v>
      </c>
      <c r="I3" s="58">
        <v>0.9914400000000001</v>
      </c>
      <c r="J3" s="2">
        <f>I3*10</f>
        <v>9.9144000000000005</v>
      </c>
      <c r="K3" s="58">
        <v>0.65772000000000008</v>
      </c>
      <c r="L3" s="2">
        <f>K3*10</f>
        <v>6.5772000000000013</v>
      </c>
      <c r="M3" s="46">
        <v>0.63600000000000001</v>
      </c>
      <c r="N3" s="2">
        <f>M3*10</f>
        <v>6.36</v>
      </c>
      <c r="O3" s="46">
        <v>3.1578947368421054E-2</v>
      </c>
      <c r="P3" s="46">
        <f>O3*20</f>
        <v>0.63157894736842102</v>
      </c>
      <c r="Q3" s="46">
        <f>P3/17.1</f>
        <v>3.6934441366574325E-2</v>
      </c>
      <c r="R3" s="46">
        <v>5.3999999999999999E-2</v>
      </c>
      <c r="S3" s="2">
        <f>R3*50</f>
        <v>2.7</v>
      </c>
      <c r="T3" s="46">
        <v>1.84</v>
      </c>
      <c r="U3" s="3">
        <f>T3*300</f>
        <v>552</v>
      </c>
      <c r="V3" s="1">
        <v>7.72</v>
      </c>
      <c r="W3" s="1">
        <v>216</v>
      </c>
      <c r="X3" s="2">
        <v>1.39</v>
      </c>
    </row>
    <row r="4" spans="1:24" x14ac:dyDescent="0.3">
      <c r="A4" s="1">
        <v>2</v>
      </c>
      <c r="B4" s="1" t="s">
        <v>5</v>
      </c>
      <c r="C4" s="155" t="s">
        <v>6</v>
      </c>
      <c r="D4" s="2">
        <v>0.96000000000000085</v>
      </c>
      <c r="E4" s="2">
        <v>11.224300000000001</v>
      </c>
      <c r="F4" s="2">
        <f t="shared" ref="F4:F67" si="0">E4*500</f>
        <v>5612.1500000000005</v>
      </c>
      <c r="G4" s="46">
        <v>2.5080800000000001</v>
      </c>
      <c r="H4" s="2">
        <f t="shared" ref="H4:H67" si="1">G4*500</f>
        <v>1254.04</v>
      </c>
      <c r="I4" s="58">
        <v>2.4645600000000001</v>
      </c>
      <c r="J4" s="2">
        <f t="shared" ref="J4:J67" si="2">I4*10</f>
        <v>24.645600000000002</v>
      </c>
      <c r="K4" s="58">
        <v>1.01844</v>
      </c>
      <c r="L4" s="2">
        <f t="shared" ref="L4:L67" si="3">K4*10</f>
        <v>10.1844</v>
      </c>
      <c r="M4" s="46">
        <v>0.52300000000000002</v>
      </c>
      <c r="N4" s="2">
        <f t="shared" ref="N4:N67" si="4">M4*10</f>
        <v>5.23</v>
      </c>
      <c r="O4" s="46">
        <v>1.0526315789473686E-2</v>
      </c>
      <c r="P4" s="46">
        <f t="shared" ref="P4:P67" si="5">O4*20</f>
        <v>0.21052631578947373</v>
      </c>
      <c r="Q4" s="46">
        <f t="shared" ref="Q4:Q67" si="6">P4/17.1</f>
        <v>1.2311480455524779E-2</v>
      </c>
      <c r="R4" s="46">
        <v>3.7999999999999999E-2</v>
      </c>
      <c r="S4" s="2">
        <f t="shared" ref="S4:S67" si="7">R4*50</f>
        <v>1.9</v>
      </c>
      <c r="T4" s="46">
        <v>1.5009999999999999</v>
      </c>
      <c r="U4" s="3">
        <f t="shared" ref="U4:U67" si="8">T4*300</f>
        <v>450.29999999999995</v>
      </c>
      <c r="V4" s="1">
        <v>7.83</v>
      </c>
      <c r="W4" s="1">
        <v>252</v>
      </c>
      <c r="X4" s="2">
        <v>1.89</v>
      </c>
    </row>
    <row r="5" spans="1:24" x14ac:dyDescent="0.3">
      <c r="A5" s="1">
        <v>3</v>
      </c>
      <c r="B5" s="1" t="s">
        <v>5</v>
      </c>
      <c r="C5" s="155" t="s">
        <v>6</v>
      </c>
      <c r="D5" s="2">
        <v>1.0600000000000023</v>
      </c>
      <c r="E5" s="2">
        <v>14.24705</v>
      </c>
      <c r="F5" s="2">
        <f t="shared" si="0"/>
        <v>7123.5249999999996</v>
      </c>
      <c r="G5" s="46">
        <v>2.7638100000000003</v>
      </c>
      <c r="H5" s="2">
        <f t="shared" si="1"/>
        <v>1381.9050000000002</v>
      </c>
      <c r="I5" s="58">
        <v>2.1006</v>
      </c>
      <c r="J5" s="2">
        <f t="shared" si="2"/>
        <v>21.006</v>
      </c>
      <c r="K5" s="58">
        <v>1.0908</v>
      </c>
      <c r="L5" s="2">
        <f t="shared" si="3"/>
        <v>10.907999999999999</v>
      </c>
      <c r="M5" s="46">
        <v>0.56799999999999995</v>
      </c>
      <c r="N5" s="2">
        <f t="shared" si="4"/>
        <v>5.68</v>
      </c>
      <c r="O5" s="46">
        <v>2.1052631578947371E-2</v>
      </c>
      <c r="P5" s="46">
        <f t="shared" si="5"/>
        <v>0.42105263157894746</v>
      </c>
      <c r="Q5" s="46">
        <f t="shared" si="6"/>
        <v>2.4622960911049558E-2</v>
      </c>
      <c r="R5" s="46">
        <v>4.8000000000000001E-2</v>
      </c>
      <c r="S5" s="2">
        <f t="shared" si="7"/>
        <v>2.4</v>
      </c>
      <c r="T5" s="46">
        <v>1.788</v>
      </c>
      <c r="U5" s="3">
        <f t="shared" si="8"/>
        <v>536.4</v>
      </c>
      <c r="V5" s="1">
        <v>7.8</v>
      </c>
      <c r="W5" s="1">
        <v>242</v>
      </c>
      <c r="X5" s="2">
        <v>1.72</v>
      </c>
    </row>
    <row r="6" spans="1:24" x14ac:dyDescent="0.3">
      <c r="A6" s="1">
        <v>4</v>
      </c>
      <c r="B6" s="1" t="s">
        <v>5</v>
      </c>
      <c r="C6" s="155" t="s">
        <v>6</v>
      </c>
      <c r="D6" s="2">
        <v>1.7100000000000009</v>
      </c>
      <c r="E6" s="2">
        <v>15.336310000000001</v>
      </c>
      <c r="F6" s="2">
        <f t="shared" si="0"/>
        <v>7668.1550000000007</v>
      </c>
      <c r="G6" s="46">
        <v>3.2110699999999999</v>
      </c>
      <c r="H6" s="2">
        <f t="shared" si="1"/>
        <v>1605.5349999999999</v>
      </c>
      <c r="I6" s="58">
        <v>0.42768000000000006</v>
      </c>
      <c r="J6" s="2">
        <f t="shared" si="2"/>
        <v>4.2768000000000006</v>
      </c>
      <c r="K6" s="58">
        <v>0.80784</v>
      </c>
      <c r="L6" s="2">
        <f t="shared" si="3"/>
        <v>8.0784000000000002</v>
      </c>
      <c r="M6" s="46">
        <v>0.97799999999999998</v>
      </c>
      <c r="N6" s="2">
        <f t="shared" si="4"/>
        <v>9.7799999999999994</v>
      </c>
      <c r="O6" s="46">
        <v>3.9473684210526321E-2</v>
      </c>
      <c r="P6" s="46">
        <f t="shared" si="5"/>
        <v>0.78947368421052644</v>
      </c>
      <c r="Q6" s="46">
        <f t="shared" si="6"/>
        <v>4.6168051708217916E-2</v>
      </c>
      <c r="R6" s="46">
        <v>5.0999999999999997E-2</v>
      </c>
      <c r="S6" s="2">
        <f t="shared" si="7"/>
        <v>2.5499999999999998</v>
      </c>
      <c r="T6" s="46">
        <v>1.6819999999999999</v>
      </c>
      <c r="U6" s="3">
        <f t="shared" si="8"/>
        <v>504.59999999999997</v>
      </c>
      <c r="V6" s="1">
        <v>7.95</v>
      </c>
      <c r="W6" s="1">
        <v>180</v>
      </c>
      <c r="X6" s="2">
        <v>1.69</v>
      </c>
    </row>
    <row r="7" spans="1:24" x14ac:dyDescent="0.3">
      <c r="A7" s="1">
        <v>5</v>
      </c>
      <c r="B7" s="1" t="s">
        <v>5</v>
      </c>
      <c r="C7" s="155" t="s">
        <v>7</v>
      </c>
      <c r="D7" s="2">
        <v>2.1899999999999977</v>
      </c>
      <c r="E7" s="2">
        <v>23.856719999999999</v>
      </c>
      <c r="F7" s="2">
        <f t="shared" si="0"/>
        <v>11928.359999999999</v>
      </c>
      <c r="G7" s="46">
        <v>2.0062500000000001</v>
      </c>
      <c r="H7" s="2">
        <f t="shared" si="1"/>
        <v>1003.125</v>
      </c>
      <c r="I7" s="58">
        <v>2.5574400000000002</v>
      </c>
      <c r="J7" s="2">
        <f t="shared" si="2"/>
        <v>25.574400000000001</v>
      </c>
      <c r="K7" s="58">
        <v>1.3672800000000001</v>
      </c>
      <c r="L7" s="2">
        <f t="shared" si="3"/>
        <v>13.672800000000001</v>
      </c>
      <c r="M7" s="46">
        <v>0.45600000000000002</v>
      </c>
      <c r="N7" s="2">
        <f t="shared" si="4"/>
        <v>4.5600000000000005</v>
      </c>
      <c r="O7" s="46">
        <v>7.8947368421052634E-3</v>
      </c>
      <c r="P7" s="46">
        <f t="shared" si="5"/>
        <v>0.15789473684210525</v>
      </c>
      <c r="Q7" s="46">
        <f t="shared" si="6"/>
        <v>9.2336103416435812E-3</v>
      </c>
      <c r="R7" s="46">
        <v>0.03</v>
      </c>
      <c r="S7" s="2">
        <f t="shared" si="7"/>
        <v>1.5</v>
      </c>
      <c r="T7" s="46">
        <v>1.5369999999999999</v>
      </c>
      <c r="U7" s="3">
        <f t="shared" si="8"/>
        <v>461.09999999999997</v>
      </c>
      <c r="V7" s="1">
        <v>7.83</v>
      </c>
      <c r="W7" s="1">
        <v>306</v>
      </c>
      <c r="X7" s="2">
        <v>1.32</v>
      </c>
    </row>
    <row r="8" spans="1:24" x14ac:dyDescent="0.3">
      <c r="A8" s="1">
        <v>6</v>
      </c>
      <c r="B8" s="1" t="s">
        <v>5</v>
      </c>
      <c r="C8" s="155" t="s">
        <v>7</v>
      </c>
      <c r="D8" s="2">
        <v>3.4200000000000017</v>
      </c>
      <c r="E8" s="2">
        <v>31.105970000000003</v>
      </c>
      <c r="F8" s="2">
        <f t="shared" si="0"/>
        <v>15552.985000000001</v>
      </c>
      <c r="G8" s="46">
        <v>1.9431200000000002</v>
      </c>
      <c r="H8" s="2">
        <f t="shared" si="1"/>
        <v>971.56000000000006</v>
      </c>
      <c r="I8" s="58">
        <v>2.1416400000000002</v>
      </c>
      <c r="J8" s="2">
        <f t="shared" si="2"/>
        <v>21.416400000000003</v>
      </c>
      <c r="K8" s="58">
        <v>0.8283600000000001</v>
      </c>
      <c r="L8" s="2">
        <f t="shared" si="3"/>
        <v>8.2836000000000016</v>
      </c>
      <c r="M8" s="46">
        <v>0.66600000000000004</v>
      </c>
      <c r="N8" s="2">
        <f t="shared" si="4"/>
        <v>6.66</v>
      </c>
      <c r="O8" s="46">
        <v>8.7719298245614048E-3</v>
      </c>
      <c r="P8" s="46">
        <f t="shared" si="5"/>
        <v>0.17543859649122809</v>
      </c>
      <c r="Q8" s="46">
        <f t="shared" si="6"/>
        <v>1.0259567046270648E-2</v>
      </c>
      <c r="R8" s="46">
        <v>5.2999999999999999E-2</v>
      </c>
      <c r="S8" s="2">
        <f t="shared" si="7"/>
        <v>2.65</v>
      </c>
      <c r="T8" s="46">
        <v>1.7549999999999999</v>
      </c>
      <c r="U8" s="3">
        <f t="shared" si="8"/>
        <v>526.5</v>
      </c>
      <c r="V8" s="1">
        <v>7.85</v>
      </c>
      <c r="W8" s="1">
        <v>275</v>
      </c>
      <c r="X8" s="2">
        <v>1.5</v>
      </c>
    </row>
    <row r="9" spans="1:24" x14ac:dyDescent="0.3">
      <c r="A9" s="1">
        <v>7</v>
      </c>
      <c r="B9" s="1" t="s">
        <v>5</v>
      </c>
      <c r="C9" s="155" t="s">
        <v>7</v>
      </c>
      <c r="D9" s="2">
        <v>1.5499999999999972</v>
      </c>
      <c r="E9" s="2">
        <v>18.75282</v>
      </c>
      <c r="F9" s="2">
        <f t="shared" si="0"/>
        <v>9376.41</v>
      </c>
      <c r="G9" s="46">
        <v>1.7002300000000001</v>
      </c>
      <c r="H9" s="2">
        <f t="shared" si="1"/>
        <v>850.11500000000001</v>
      </c>
      <c r="I9" s="58">
        <v>2.4019200000000005</v>
      </c>
      <c r="J9" s="2">
        <f t="shared" si="2"/>
        <v>24.019200000000005</v>
      </c>
      <c r="K9" s="58">
        <v>0.76248000000000005</v>
      </c>
      <c r="L9" s="2">
        <f t="shared" si="3"/>
        <v>7.6248000000000005</v>
      </c>
      <c r="M9" s="46">
        <v>0.65900000000000003</v>
      </c>
      <c r="N9" s="2">
        <f t="shared" si="4"/>
        <v>6.59</v>
      </c>
      <c r="O9" s="46">
        <v>1.5789473684210527E-2</v>
      </c>
      <c r="P9" s="46">
        <f t="shared" si="5"/>
        <v>0.31578947368421051</v>
      </c>
      <c r="Q9" s="46">
        <f t="shared" si="6"/>
        <v>1.8467220683287162E-2</v>
      </c>
      <c r="R9" s="46">
        <v>0.04</v>
      </c>
      <c r="S9" s="2">
        <f t="shared" si="7"/>
        <v>2</v>
      </c>
      <c r="T9" s="46">
        <v>1.629</v>
      </c>
      <c r="U9" s="3">
        <f t="shared" si="8"/>
        <v>488.7</v>
      </c>
      <c r="V9" s="1">
        <v>7.78</v>
      </c>
      <c r="W9" s="1">
        <v>321</v>
      </c>
      <c r="X9" s="2">
        <v>1.38</v>
      </c>
    </row>
    <row r="10" spans="1:24" x14ac:dyDescent="0.3">
      <c r="A10" s="1">
        <v>8</v>
      </c>
      <c r="B10" s="1" t="s">
        <v>5</v>
      </c>
      <c r="C10" s="155" t="s">
        <v>7</v>
      </c>
      <c r="D10" s="2">
        <v>3.230000000000004</v>
      </c>
      <c r="E10" s="2">
        <v>41.697900000000004</v>
      </c>
      <c r="F10" s="2">
        <f t="shared" si="0"/>
        <v>20848.95</v>
      </c>
      <c r="G10" s="46">
        <v>2.0533300000000003</v>
      </c>
      <c r="H10" s="2">
        <f t="shared" si="1"/>
        <v>1026.6650000000002</v>
      </c>
      <c r="I10" s="58">
        <v>0.55728</v>
      </c>
      <c r="J10" s="2">
        <f t="shared" si="2"/>
        <v>5.5728</v>
      </c>
      <c r="K10" s="58">
        <v>0.69012000000000007</v>
      </c>
      <c r="L10" s="2">
        <f t="shared" si="3"/>
        <v>6.9012000000000011</v>
      </c>
      <c r="M10" s="46">
        <v>0.84099999999999997</v>
      </c>
      <c r="N10" s="2">
        <f t="shared" si="4"/>
        <v>8.41</v>
      </c>
      <c r="O10" s="46">
        <v>4.736842105263158E-2</v>
      </c>
      <c r="P10" s="46">
        <f t="shared" si="5"/>
        <v>0.94736842105263164</v>
      </c>
      <c r="Q10" s="46">
        <f t="shared" si="6"/>
        <v>5.5401662049861494E-2</v>
      </c>
      <c r="R10" s="46">
        <v>0.06</v>
      </c>
      <c r="S10" s="2">
        <f t="shared" si="7"/>
        <v>3</v>
      </c>
      <c r="T10" s="46">
        <v>1.6060000000000001</v>
      </c>
      <c r="U10" s="3">
        <f t="shared" si="8"/>
        <v>481.8</v>
      </c>
      <c r="V10" s="1">
        <v>7.86</v>
      </c>
      <c r="W10" s="1">
        <v>237</v>
      </c>
      <c r="X10" s="2">
        <v>1.61</v>
      </c>
    </row>
    <row r="11" spans="1:24" x14ac:dyDescent="0.3">
      <c r="A11" s="1">
        <v>9</v>
      </c>
      <c r="B11" s="1" t="s">
        <v>5</v>
      </c>
      <c r="C11" s="155" t="s">
        <v>8</v>
      </c>
      <c r="D11" s="2">
        <v>6.6299999999999955</v>
      </c>
      <c r="E11" s="2">
        <v>15.987940000000002</v>
      </c>
      <c r="F11" s="2">
        <f t="shared" si="0"/>
        <v>7993.9700000000012</v>
      </c>
      <c r="G11" s="46">
        <v>2.6685800000000004</v>
      </c>
      <c r="H11" s="2">
        <f t="shared" si="1"/>
        <v>1334.2900000000002</v>
      </c>
      <c r="I11" s="58">
        <v>0.31644</v>
      </c>
      <c r="J11" s="2">
        <f t="shared" si="2"/>
        <v>3.1644000000000001</v>
      </c>
      <c r="K11" s="58">
        <v>0.67176000000000002</v>
      </c>
      <c r="L11" s="2">
        <f t="shared" si="3"/>
        <v>6.7176</v>
      </c>
      <c r="M11" s="46">
        <v>0.88600000000000001</v>
      </c>
      <c r="N11" s="2">
        <f t="shared" si="4"/>
        <v>8.86</v>
      </c>
      <c r="O11" s="46">
        <v>6.4912280701754393E-2</v>
      </c>
      <c r="P11" s="46">
        <f t="shared" si="5"/>
        <v>1.2982456140350878</v>
      </c>
      <c r="Q11" s="46">
        <f t="shared" si="6"/>
        <v>7.5920796142402783E-2</v>
      </c>
      <c r="R11" s="46">
        <v>5.5E-2</v>
      </c>
      <c r="S11" s="2">
        <f t="shared" si="7"/>
        <v>2.75</v>
      </c>
      <c r="T11" s="46">
        <v>1.6439999999999999</v>
      </c>
      <c r="U11" s="3">
        <f t="shared" si="8"/>
        <v>493.2</v>
      </c>
      <c r="V11" s="1">
        <v>7.86</v>
      </c>
      <c r="W11" s="1">
        <v>232</v>
      </c>
      <c r="X11" s="2">
        <v>1.55</v>
      </c>
    </row>
    <row r="12" spans="1:24" x14ac:dyDescent="0.3">
      <c r="A12" s="1">
        <v>10</v>
      </c>
      <c r="B12" s="1" t="s">
        <v>5</v>
      </c>
      <c r="C12" s="155" t="s">
        <v>8</v>
      </c>
      <c r="D12" s="2">
        <v>6.5500000000000043</v>
      </c>
      <c r="E12" s="2">
        <v>19.58314</v>
      </c>
      <c r="F12" s="2">
        <f t="shared" si="0"/>
        <v>9791.57</v>
      </c>
      <c r="G12" s="46">
        <v>3.2206999999999999</v>
      </c>
      <c r="H12" s="2">
        <f t="shared" si="1"/>
        <v>1610.35</v>
      </c>
      <c r="I12" s="58">
        <v>0.25703999999999999</v>
      </c>
      <c r="J12" s="2">
        <f t="shared" si="2"/>
        <v>2.5703999999999998</v>
      </c>
      <c r="K12" s="58">
        <v>0.5497200000000001</v>
      </c>
      <c r="L12" s="2">
        <f t="shared" si="3"/>
        <v>5.4972000000000012</v>
      </c>
      <c r="M12" s="46">
        <v>0.85499999999999998</v>
      </c>
      <c r="N12" s="2">
        <f t="shared" si="4"/>
        <v>8.5500000000000007</v>
      </c>
      <c r="O12" s="46">
        <v>8.0701754385964913E-2</v>
      </c>
      <c r="P12" s="46">
        <f t="shared" si="5"/>
        <v>1.6140350877192984</v>
      </c>
      <c r="Q12" s="46">
        <f t="shared" si="6"/>
        <v>9.4388016825689952E-2</v>
      </c>
      <c r="R12" s="46">
        <v>4.7E-2</v>
      </c>
      <c r="S12" s="2">
        <f t="shared" si="7"/>
        <v>2.35</v>
      </c>
      <c r="T12" s="46">
        <v>1.585</v>
      </c>
      <c r="U12" s="3">
        <f t="shared" si="8"/>
        <v>475.5</v>
      </c>
      <c r="V12" s="1">
        <v>7.89</v>
      </c>
      <c r="W12" s="1">
        <v>216</v>
      </c>
      <c r="X12" s="2">
        <v>1.51</v>
      </c>
    </row>
    <row r="13" spans="1:24" x14ac:dyDescent="0.3">
      <c r="A13" s="1">
        <v>11</v>
      </c>
      <c r="B13" s="1" t="s">
        <v>5</v>
      </c>
      <c r="C13" s="155" t="s">
        <v>8</v>
      </c>
      <c r="D13" s="2">
        <v>5.8800000000000026</v>
      </c>
      <c r="E13" s="2">
        <v>25.444600000000001</v>
      </c>
      <c r="F13" s="2">
        <f t="shared" si="0"/>
        <v>12722.300000000001</v>
      </c>
      <c r="G13" s="46">
        <v>2.54339</v>
      </c>
      <c r="H13" s="2">
        <f t="shared" si="1"/>
        <v>1271.6949999999999</v>
      </c>
      <c r="I13" s="58">
        <v>0.34884000000000004</v>
      </c>
      <c r="J13" s="2">
        <f t="shared" si="2"/>
        <v>3.4884000000000004</v>
      </c>
      <c r="K13" s="58">
        <v>0.95256000000000007</v>
      </c>
      <c r="L13" s="2">
        <f t="shared" si="3"/>
        <v>9.5256000000000007</v>
      </c>
      <c r="M13" s="46">
        <v>0.85299999999999998</v>
      </c>
      <c r="N13" s="2">
        <f t="shared" si="4"/>
        <v>8.5299999999999994</v>
      </c>
      <c r="O13" s="46">
        <v>5.1754385964912282E-2</v>
      </c>
      <c r="P13" s="46">
        <f t="shared" si="5"/>
        <v>1.0350877192982457</v>
      </c>
      <c r="Q13" s="46">
        <f t="shared" si="6"/>
        <v>6.053144557299682E-2</v>
      </c>
      <c r="R13" s="46">
        <v>4.7E-2</v>
      </c>
      <c r="S13" s="2">
        <f t="shared" si="7"/>
        <v>2.35</v>
      </c>
      <c r="T13" s="46">
        <v>1.5</v>
      </c>
      <c r="U13" s="3">
        <f t="shared" si="8"/>
        <v>450</v>
      </c>
      <c r="V13" s="1">
        <v>7.88</v>
      </c>
      <c r="W13" s="1">
        <v>211</v>
      </c>
      <c r="X13" s="2">
        <v>1.69</v>
      </c>
    </row>
    <row r="14" spans="1:24" x14ac:dyDescent="0.3">
      <c r="A14" s="1">
        <v>12</v>
      </c>
      <c r="B14" s="1" t="s">
        <v>5</v>
      </c>
      <c r="C14" s="155" t="s">
        <v>8</v>
      </c>
      <c r="D14" s="2">
        <v>3.1300000000000026</v>
      </c>
      <c r="E14" s="2">
        <v>22.08052</v>
      </c>
      <c r="F14" s="2">
        <f t="shared" si="0"/>
        <v>11040.26</v>
      </c>
      <c r="G14" s="46">
        <v>1.8746400000000001</v>
      </c>
      <c r="H14" s="2">
        <f t="shared" si="1"/>
        <v>937.32</v>
      </c>
      <c r="I14" s="58">
        <v>2.1232800000000003</v>
      </c>
      <c r="J14" s="2">
        <f t="shared" si="2"/>
        <v>21.232800000000005</v>
      </c>
      <c r="K14" s="58">
        <v>1.0767600000000002</v>
      </c>
      <c r="L14" s="2">
        <f t="shared" si="3"/>
        <v>10.767600000000002</v>
      </c>
      <c r="M14" s="46">
        <v>0.48</v>
      </c>
      <c r="N14" s="2">
        <f t="shared" si="4"/>
        <v>4.8</v>
      </c>
      <c r="O14" s="46">
        <v>1.5789473684210527E-2</v>
      </c>
      <c r="P14" s="46">
        <f t="shared" si="5"/>
        <v>0.31578947368421051</v>
      </c>
      <c r="Q14" s="46">
        <f t="shared" si="6"/>
        <v>1.8467220683287162E-2</v>
      </c>
      <c r="R14" s="46">
        <v>3.5999999999999997E-2</v>
      </c>
      <c r="S14" s="2">
        <f t="shared" si="7"/>
        <v>1.7999999999999998</v>
      </c>
      <c r="T14" s="46">
        <v>1.7509999999999999</v>
      </c>
      <c r="U14" s="3">
        <f t="shared" si="8"/>
        <v>525.29999999999995</v>
      </c>
      <c r="V14" s="1">
        <v>7.8</v>
      </c>
      <c r="W14" s="1">
        <v>308</v>
      </c>
      <c r="X14" s="2">
        <v>1.44</v>
      </c>
    </row>
    <row r="15" spans="1:24" x14ac:dyDescent="0.3">
      <c r="A15" s="1">
        <v>13</v>
      </c>
      <c r="B15" s="1" t="s">
        <v>5</v>
      </c>
      <c r="C15" s="155" t="s">
        <v>9</v>
      </c>
      <c r="D15" s="2">
        <v>7.8500000000000014</v>
      </c>
      <c r="E15" s="2">
        <v>14.931850000000001</v>
      </c>
      <c r="F15" s="2">
        <f t="shared" si="0"/>
        <v>7465.9250000000002</v>
      </c>
      <c r="G15" s="46">
        <v>2.3315299999999999</v>
      </c>
      <c r="H15" s="2">
        <f t="shared" si="1"/>
        <v>1165.7649999999999</v>
      </c>
      <c r="I15" s="58">
        <v>0.36936000000000008</v>
      </c>
      <c r="J15" s="2">
        <f t="shared" si="2"/>
        <v>3.6936000000000009</v>
      </c>
      <c r="K15" s="58">
        <v>0.99360000000000015</v>
      </c>
      <c r="L15" s="2">
        <f t="shared" si="3"/>
        <v>9.9360000000000017</v>
      </c>
      <c r="M15" s="46">
        <v>0.83499999999999996</v>
      </c>
      <c r="N15" s="2">
        <f t="shared" si="4"/>
        <v>8.35</v>
      </c>
      <c r="O15" s="46">
        <v>5.1754385964912282E-2</v>
      </c>
      <c r="P15" s="46">
        <f t="shared" si="5"/>
        <v>1.0350877192982457</v>
      </c>
      <c r="Q15" s="46">
        <f t="shared" si="6"/>
        <v>6.053144557299682E-2</v>
      </c>
      <c r="R15" s="46">
        <v>4.2000000000000003E-2</v>
      </c>
      <c r="S15" s="2">
        <f t="shared" si="7"/>
        <v>2.1</v>
      </c>
      <c r="T15" s="46">
        <v>1.5580000000000001</v>
      </c>
      <c r="U15" s="3">
        <f t="shared" si="8"/>
        <v>467.40000000000003</v>
      </c>
      <c r="V15" s="1">
        <v>7.86</v>
      </c>
      <c r="W15" s="1">
        <v>261</v>
      </c>
      <c r="X15" s="2">
        <v>1.91</v>
      </c>
    </row>
    <row r="16" spans="1:24" x14ac:dyDescent="0.3">
      <c r="A16" s="1">
        <v>14</v>
      </c>
      <c r="B16" s="1" t="s">
        <v>5</v>
      </c>
      <c r="C16" s="155" t="s">
        <v>9</v>
      </c>
      <c r="D16" s="2">
        <v>5.6099999999999994</v>
      </c>
      <c r="E16" s="2">
        <v>20.536510000000003</v>
      </c>
      <c r="F16" s="2">
        <f t="shared" si="0"/>
        <v>10268.255000000001</v>
      </c>
      <c r="G16" s="46">
        <v>2.4984500000000001</v>
      </c>
      <c r="H16" s="2">
        <f t="shared" si="1"/>
        <v>1249.2250000000001</v>
      </c>
      <c r="I16" s="58">
        <v>0.45144000000000001</v>
      </c>
      <c r="J16" s="2">
        <f t="shared" si="2"/>
        <v>4.5144000000000002</v>
      </c>
      <c r="K16" s="58">
        <v>0.99360000000000015</v>
      </c>
      <c r="L16" s="2">
        <f t="shared" si="3"/>
        <v>9.9360000000000017</v>
      </c>
      <c r="M16" s="46">
        <v>0.879</v>
      </c>
      <c r="N16" s="2">
        <f t="shared" si="4"/>
        <v>8.7899999999999991</v>
      </c>
      <c r="O16" s="46">
        <v>6.403508771929825E-2</v>
      </c>
      <c r="P16" s="46">
        <f t="shared" si="5"/>
        <v>1.2807017543859649</v>
      </c>
      <c r="Q16" s="46">
        <f t="shared" si="6"/>
        <v>7.4894839437775723E-2</v>
      </c>
      <c r="R16" s="46">
        <v>4.1000000000000002E-2</v>
      </c>
      <c r="S16" s="2">
        <f t="shared" si="7"/>
        <v>2.0500000000000003</v>
      </c>
      <c r="T16" s="46">
        <v>1.7210000000000001</v>
      </c>
      <c r="U16" s="3">
        <f t="shared" si="8"/>
        <v>516.30000000000007</v>
      </c>
      <c r="V16" s="1">
        <v>7.85</v>
      </c>
      <c r="W16" s="1">
        <v>283</v>
      </c>
      <c r="X16" s="2">
        <v>1.84</v>
      </c>
    </row>
    <row r="17" spans="1:24" x14ac:dyDescent="0.3">
      <c r="A17" s="1">
        <v>15</v>
      </c>
      <c r="B17" s="1" t="s">
        <v>5</v>
      </c>
      <c r="C17" s="155" t="s">
        <v>9</v>
      </c>
      <c r="D17" s="2">
        <v>6.4399999999999977</v>
      </c>
      <c r="E17" s="2">
        <v>16.705909999999999</v>
      </c>
      <c r="F17" s="2">
        <f t="shared" si="0"/>
        <v>8352.9549999999999</v>
      </c>
      <c r="G17" s="46">
        <v>2.4267599999999998</v>
      </c>
      <c r="H17" s="2">
        <f t="shared" si="1"/>
        <v>1213.3799999999999</v>
      </c>
      <c r="I17" s="58">
        <v>0.75816000000000006</v>
      </c>
      <c r="J17" s="2">
        <f t="shared" si="2"/>
        <v>7.5816000000000008</v>
      </c>
      <c r="K17" s="58">
        <v>1.0141199999999999</v>
      </c>
      <c r="L17" s="2">
        <f t="shared" si="3"/>
        <v>10.1412</v>
      </c>
      <c r="M17" s="46">
        <v>0.93100000000000005</v>
      </c>
      <c r="N17" s="2">
        <f t="shared" si="4"/>
        <v>9.31</v>
      </c>
      <c r="O17" s="46">
        <v>4.4736842105263158E-2</v>
      </c>
      <c r="P17" s="46">
        <f t="shared" si="5"/>
        <v>0.89473684210526316</v>
      </c>
      <c r="Q17" s="46">
        <f t="shared" si="6"/>
        <v>5.2323791935980295E-2</v>
      </c>
      <c r="R17" s="46">
        <v>4.3999999999999997E-2</v>
      </c>
      <c r="S17" s="2">
        <f t="shared" si="7"/>
        <v>2.1999999999999997</v>
      </c>
      <c r="T17" s="46">
        <v>1.657</v>
      </c>
      <c r="U17" s="3">
        <f t="shared" si="8"/>
        <v>497.1</v>
      </c>
      <c r="V17" s="1">
        <v>7.87</v>
      </c>
      <c r="W17" s="1">
        <v>278</v>
      </c>
      <c r="X17" s="2">
        <v>1.89</v>
      </c>
    </row>
    <row r="18" spans="1:24" x14ac:dyDescent="0.3">
      <c r="A18" s="1">
        <v>16</v>
      </c>
      <c r="B18" s="1" t="s">
        <v>5</v>
      </c>
      <c r="C18" s="155" t="s">
        <v>9</v>
      </c>
      <c r="D18" s="2">
        <v>6.7899999999999991</v>
      </c>
      <c r="E18" s="2">
        <v>14.199970000000002</v>
      </c>
      <c r="F18" s="2">
        <f t="shared" si="0"/>
        <v>7099.9850000000015</v>
      </c>
      <c r="G18" s="46">
        <v>3.1746900000000005</v>
      </c>
      <c r="H18" s="2">
        <f t="shared" si="1"/>
        <v>1587.3450000000003</v>
      </c>
      <c r="I18" s="58">
        <v>0.27324000000000004</v>
      </c>
      <c r="J18" s="2">
        <f t="shared" si="2"/>
        <v>2.7324000000000002</v>
      </c>
      <c r="K18" s="58">
        <v>0.67500000000000004</v>
      </c>
      <c r="L18" s="2">
        <f t="shared" si="3"/>
        <v>6.75</v>
      </c>
      <c r="M18" s="46">
        <v>0.98799999999999999</v>
      </c>
      <c r="N18" s="2">
        <f t="shared" si="4"/>
        <v>9.879999999999999</v>
      </c>
      <c r="O18" s="46">
        <v>5.3508771929824568E-2</v>
      </c>
      <c r="P18" s="46">
        <f t="shared" si="5"/>
        <v>1.0701754385964914</v>
      </c>
      <c r="Q18" s="46">
        <f t="shared" si="6"/>
        <v>6.2583358982250953E-2</v>
      </c>
      <c r="R18" s="46">
        <v>3.9E-2</v>
      </c>
      <c r="S18" s="2">
        <f t="shared" si="7"/>
        <v>1.95</v>
      </c>
      <c r="T18" s="46">
        <v>1.599</v>
      </c>
      <c r="U18" s="3">
        <f t="shared" si="8"/>
        <v>479.7</v>
      </c>
      <c r="V18" s="1">
        <v>7.88</v>
      </c>
      <c r="W18" s="1">
        <v>280</v>
      </c>
      <c r="X18" s="2">
        <v>2.13</v>
      </c>
    </row>
    <row r="19" spans="1:24" x14ac:dyDescent="0.3">
      <c r="A19" s="1">
        <v>17</v>
      </c>
      <c r="B19" s="1" t="s">
        <v>5</v>
      </c>
      <c r="C19" s="155" t="s">
        <v>10</v>
      </c>
      <c r="D19" s="2">
        <v>6.1400000000000006</v>
      </c>
      <c r="E19" s="2">
        <v>18.675780000000003</v>
      </c>
      <c r="F19" s="2">
        <f t="shared" si="0"/>
        <v>9337.8900000000012</v>
      </c>
      <c r="G19" s="46">
        <v>3.2217700000000002</v>
      </c>
      <c r="H19" s="2">
        <f t="shared" si="1"/>
        <v>1610.8850000000002</v>
      </c>
      <c r="I19" s="58">
        <v>0.22788</v>
      </c>
      <c r="J19" s="2">
        <f t="shared" si="2"/>
        <v>2.2787999999999999</v>
      </c>
      <c r="K19" s="58">
        <v>0.59832000000000007</v>
      </c>
      <c r="L19" s="2">
        <f t="shared" si="3"/>
        <v>5.983200000000001</v>
      </c>
      <c r="M19" s="46">
        <v>0.93500000000000005</v>
      </c>
      <c r="N19" s="2">
        <f t="shared" si="4"/>
        <v>9.3500000000000014</v>
      </c>
      <c r="O19" s="46">
        <v>8.0701754385964913E-2</v>
      </c>
      <c r="P19" s="46">
        <f t="shared" si="5"/>
        <v>1.6140350877192984</v>
      </c>
      <c r="Q19" s="46">
        <f t="shared" si="6"/>
        <v>9.4388016825689952E-2</v>
      </c>
      <c r="R19" s="46">
        <v>4.7E-2</v>
      </c>
      <c r="S19" s="2">
        <f t="shared" si="7"/>
        <v>2.35</v>
      </c>
      <c r="T19" s="46">
        <v>1.659</v>
      </c>
      <c r="U19" s="3">
        <f t="shared" si="8"/>
        <v>497.7</v>
      </c>
      <c r="V19" s="1">
        <v>7.9</v>
      </c>
      <c r="W19" s="1">
        <v>208</v>
      </c>
      <c r="X19" s="2">
        <v>1.64</v>
      </c>
    </row>
    <row r="20" spans="1:24" x14ac:dyDescent="0.3">
      <c r="A20" s="1">
        <v>18</v>
      </c>
      <c r="B20" s="1" t="s">
        <v>5</v>
      </c>
      <c r="C20" s="155" t="s">
        <v>10</v>
      </c>
      <c r="D20" s="2">
        <v>3.5499999999999972</v>
      </c>
      <c r="E20" s="2">
        <v>27.206890000000001</v>
      </c>
      <c r="F20" s="2">
        <f t="shared" si="0"/>
        <v>13603.445000000002</v>
      </c>
      <c r="G20" s="46">
        <v>2.68784</v>
      </c>
      <c r="H20" s="2">
        <f t="shared" si="1"/>
        <v>1343.92</v>
      </c>
      <c r="I20" s="58">
        <v>0.40608000000000005</v>
      </c>
      <c r="J20" s="2">
        <f t="shared" si="2"/>
        <v>4.0608000000000004</v>
      </c>
      <c r="K20" s="58">
        <v>0.65772000000000008</v>
      </c>
      <c r="L20" s="2">
        <f t="shared" si="3"/>
        <v>6.5772000000000013</v>
      </c>
      <c r="M20" s="46">
        <v>1.0860000000000001</v>
      </c>
      <c r="N20" s="2">
        <f t="shared" si="4"/>
        <v>10.860000000000001</v>
      </c>
      <c r="O20" s="46">
        <v>0.13596491228070176</v>
      </c>
      <c r="P20" s="46">
        <f t="shared" si="5"/>
        <v>2.7192982456140351</v>
      </c>
      <c r="Q20" s="46">
        <f t="shared" si="6"/>
        <v>0.15902328921719502</v>
      </c>
      <c r="R20" s="46">
        <v>5.6000000000000001E-2</v>
      </c>
      <c r="S20" s="2">
        <f t="shared" si="7"/>
        <v>2.8000000000000003</v>
      </c>
      <c r="T20" s="46">
        <v>1.6339999999999999</v>
      </c>
      <c r="U20" s="3">
        <f t="shared" si="8"/>
        <v>490.2</v>
      </c>
      <c r="V20" s="1">
        <v>7.91</v>
      </c>
      <c r="W20" s="1">
        <v>237</v>
      </c>
      <c r="X20" s="2">
        <v>1.92</v>
      </c>
    </row>
    <row r="21" spans="1:24" x14ac:dyDescent="0.3">
      <c r="A21" s="1">
        <v>19</v>
      </c>
      <c r="B21" s="1" t="s">
        <v>5</v>
      </c>
      <c r="C21" s="155" t="s">
        <v>10</v>
      </c>
      <c r="D21" s="2">
        <v>7.259999999999998</v>
      </c>
      <c r="E21" s="2">
        <v>18.486390000000004</v>
      </c>
      <c r="F21" s="2">
        <f t="shared" si="0"/>
        <v>9243.1950000000015</v>
      </c>
      <c r="G21" s="46">
        <v>2.7445500000000003</v>
      </c>
      <c r="H21" s="2">
        <f t="shared" si="1"/>
        <v>1372.2750000000001</v>
      </c>
      <c r="I21" s="58">
        <v>0.27972000000000002</v>
      </c>
      <c r="J21" s="2">
        <f t="shared" si="2"/>
        <v>2.7972000000000001</v>
      </c>
      <c r="K21" s="58">
        <v>0.59508000000000005</v>
      </c>
      <c r="L21" s="2">
        <f t="shared" si="3"/>
        <v>5.950800000000001</v>
      </c>
      <c r="M21" s="46">
        <v>1.04</v>
      </c>
      <c r="N21" s="2">
        <f t="shared" si="4"/>
        <v>10.4</v>
      </c>
      <c r="O21" s="46">
        <v>5.1754385964912282E-2</v>
      </c>
      <c r="P21" s="46">
        <f t="shared" si="5"/>
        <v>1.0350877192982457</v>
      </c>
      <c r="Q21" s="46">
        <f t="shared" si="6"/>
        <v>6.053144557299682E-2</v>
      </c>
      <c r="R21" s="46">
        <v>5.1999999999999998E-2</v>
      </c>
      <c r="S21" s="2">
        <f t="shared" si="7"/>
        <v>2.6</v>
      </c>
      <c r="T21" s="46">
        <v>1.7789999999999999</v>
      </c>
      <c r="U21" s="3">
        <f t="shared" si="8"/>
        <v>533.69999999999993</v>
      </c>
      <c r="V21" s="1">
        <v>7.91</v>
      </c>
      <c r="W21" s="1">
        <v>216</v>
      </c>
      <c r="X21" s="2">
        <v>1.71</v>
      </c>
    </row>
    <row r="22" spans="1:24" x14ac:dyDescent="0.3">
      <c r="A22" s="1">
        <v>20</v>
      </c>
      <c r="B22" s="1" t="s">
        <v>5</v>
      </c>
      <c r="C22" s="155" t="s">
        <v>10</v>
      </c>
      <c r="D22" s="2">
        <v>7.2399999999999949</v>
      </c>
      <c r="E22" s="2">
        <v>14.502780000000001</v>
      </c>
      <c r="F22" s="2">
        <f t="shared" si="0"/>
        <v>7251.39</v>
      </c>
      <c r="G22" s="46">
        <v>2.6407600000000002</v>
      </c>
      <c r="H22" s="2">
        <f t="shared" si="1"/>
        <v>1320.38</v>
      </c>
      <c r="I22" s="58">
        <v>0.47412000000000004</v>
      </c>
      <c r="J22" s="2">
        <f t="shared" si="2"/>
        <v>4.7412000000000001</v>
      </c>
      <c r="K22" s="58">
        <v>0.77976000000000001</v>
      </c>
      <c r="L22" s="2">
        <f t="shared" si="3"/>
        <v>7.7976000000000001</v>
      </c>
      <c r="M22" s="46">
        <v>1.0089999999999999</v>
      </c>
      <c r="N22" s="2">
        <f t="shared" si="4"/>
        <v>10.09</v>
      </c>
      <c r="O22" s="46">
        <v>7.8070175438596498E-2</v>
      </c>
      <c r="P22" s="46">
        <f t="shared" si="5"/>
        <v>1.56140350877193</v>
      </c>
      <c r="Q22" s="46">
        <f t="shared" si="6"/>
        <v>9.131014671180876E-2</v>
      </c>
      <c r="R22" s="46">
        <v>4.9000000000000002E-2</v>
      </c>
      <c r="S22" s="2">
        <f t="shared" si="7"/>
        <v>2.4500000000000002</v>
      </c>
      <c r="T22" s="46">
        <v>1.7390000000000001</v>
      </c>
      <c r="U22" s="3">
        <f t="shared" si="8"/>
        <v>521.70000000000005</v>
      </c>
      <c r="V22" s="1">
        <v>7.9</v>
      </c>
      <c r="W22" s="1">
        <v>225</v>
      </c>
      <c r="X22" s="2">
        <v>1.76</v>
      </c>
    </row>
    <row r="23" spans="1:24" x14ac:dyDescent="0.3">
      <c r="A23" s="1">
        <v>21</v>
      </c>
      <c r="B23" s="1" t="s">
        <v>5</v>
      </c>
      <c r="C23" s="155" t="s">
        <v>11</v>
      </c>
      <c r="D23" s="2">
        <v>8.25</v>
      </c>
      <c r="E23" s="2">
        <v>13.366440000000003</v>
      </c>
      <c r="F23" s="2">
        <f t="shared" si="0"/>
        <v>6683.2200000000012</v>
      </c>
      <c r="G23" s="46">
        <v>3.57273</v>
      </c>
      <c r="H23" s="2">
        <f t="shared" si="1"/>
        <v>1786.365</v>
      </c>
      <c r="I23" s="58">
        <v>0.46008000000000004</v>
      </c>
      <c r="J23" s="2">
        <f t="shared" si="2"/>
        <v>4.6008000000000004</v>
      </c>
      <c r="K23" s="58">
        <v>0.91692000000000007</v>
      </c>
      <c r="L23" s="2">
        <f t="shared" si="3"/>
        <v>9.1692</v>
      </c>
      <c r="M23" s="46">
        <v>0.90600000000000003</v>
      </c>
      <c r="N23" s="2">
        <f t="shared" si="4"/>
        <v>9.06</v>
      </c>
      <c r="O23" s="46">
        <v>7.982456140350877E-2</v>
      </c>
      <c r="P23" s="46">
        <f t="shared" si="5"/>
        <v>1.5964912280701755</v>
      </c>
      <c r="Q23" s="46">
        <f t="shared" si="6"/>
        <v>9.3362060121062893E-2</v>
      </c>
      <c r="R23" s="46">
        <v>5.2999999999999999E-2</v>
      </c>
      <c r="S23" s="2">
        <f t="shared" si="7"/>
        <v>2.65</v>
      </c>
      <c r="T23" s="46">
        <v>1.6160000000000001</v>
      </c>
      <c r="U23" s="3">
        <f t="shared" si="8"/>
        <v>484.8</v>
      </c>
      <c r="V23" s="1">
        <v>7.93</v>
      </c>
      <c r="W23" s="1">
        <v>209</v>
      </c>
      <c r="X23" s="2">
        <v>2.87</v>
      </c>
    </row>
    <row r="24" spans="1:24" x14ac:dyDescent="0.3">
      <c r="A24" s="1">
        <v>22</v>
      </c>
      <c r="B24" s="1" t="s">
        <v>5</v>
      </c>
      <c r="C24" s="155" t="s">
        <v>11</v>
      </c>
      <c r="D24" s="2">
        <v>8.36</v>
      </c>
      <c r="E24" s="2">
        <v>14.49422</v>
      </c>
      <c r="F24" s="2">
        <f t="shared" si="0"/>
        <v>7247.1100000000006</v>
      </c>
      <c r="G24" s="46">
        <v>3.1436600000000006</v>
      </c>
      <c r="H24" s="2">
        <f t="shared" si="1"/>
        <v>1571.8300000000004</v>
      </c>
      <c r="I24" s="58">
        <v>0.33372000000000002</v>
      </c>
      <c r="J24" s="2">
        <f t="shared" si="2"/>
        <v>3.3372000000000002</v>
      </c>
      <c r="K24" s="58">
        <v>0.76571999999999996</v>
      </c>
      <c r="L24" s="2">
        <f t="shared" si="3"/>
        <v>7.6571999999999996</v>
      </c>
      <c r="M24" s="46">
        <v>1.0229999999999999</v>
      </c>
      <c r="N24" s="2">
        <f t="shared" si="4"/>
        <v>10.229999999999999</v>
      </c>
      <c r="O24" s="46">
        <v>9.2982456140350889E-2</v>
      </c>
      <c r="P24" s="46">
        <f t="shared" si="5"/>
        <v>1.8596491228070178</v>
      </c>
      <c r="Q24" s="46">
        <f t="shared" si="6"/>
        <v>0.10875141069046887</v>
      </c>
      <c r="R24" s="46">
        <v>5.8000000000000003E-2</v>
      </c>
      <c r="S24" s="2">
        <f t="shared" si="7"/>
        <v>2.9000000000000004</v>
      </c>
      <c r="T24" s="46">
        <v>1.673</v>
      </c>
      <c r="U24" s="3">
        <f t="shared" si="8"/>
        <v>501.90000000000003</v>
      </c>
      <c r="V24" s="1">
        <v>7.9</v>
      </c>
      <c r="W24" s="1">
        <v>223</v>
      </c>
      <c r="X24" s="2">
        <v>3.4</v>
      </c>
    </row>
    <row r="25" spans="1:24" x14ac:dyDescent="0.3">
      <c r="A25" s="1">
        <v>23</v>
      </c>
      <c r="B25" s="1" t="s">
        <v>5</v>
      </c>
      <c r="C25" s="155" t="s">
        <v>11</v>
      </c>
      <c r="D25" s="2">
        <v>8.1000000000000014</v>
      </c>
      <c r="E25" s="2">
        <v>16.261860000000002</v>
      </c>
      <c r="F25" s="2">
        <f t="shared" si="0"/>
        <v>8130.9300000000012</v>
      </c>
      <c r="G25" s="46">
        <v>3.6722399999999999</v>
      </c>
      <c r="H25" s="2">
        <f t="shared" si="1"/>
        <v>1836.12</v>
      </c>
      <c r="I25" s="58">
        <v>0.38016</v>
      </c>
      <c r="J25" s="2">
        <f t="shared" si="2"/>
        <v>3.8016000000000001</v>
      </c>
      <c r="K25" s="58">
        <v>0.72576000000000007</v>
      </c>
      <c r="L25" s="2">
        <f t="shared" si="3"/>
        <v>7.2576000000000009</v>
      </c>
      <c r="M25" s="46">
        <v>1.113</v>
      </c>
      <c r="N25" s="2">
        <f t="shared" si="4"/>
        <v>11.129999999999999</v>
      </c>
      <c r="O25" s="46">
        <v>0.15175438596491228</v>
      </c>
      <c r="P25" s="46">
        <f t="shared" si="5"/>
        <v>3.0350877192982457</v>
      </c>
      <c r="Q25" s="46">
        <f t="shared" si="6"/>
        <v>0.17749050990048218</v>
      </c>
      <c r="R25" s="46">
        <v>0.06</v>
      </c>
      <c r="S25" s="2">
        <f t="shared" si="7"/>
        <v>3</v>
      </c>
      <c r="T25" s="46">
        <v>1.482</v>
      </c>
      <c r="U25" s="3">
        <f t="shared" si="8"/>
        <v>444.6</v>
      </c>
      <c r="V25" s="1">
        <v>7.93</v>
      </c>
      <c r="W25" s="1">
        <v>202</v>
      </c>
      <c r="X25" s="2">
        <v>2.23</v>
      </c>
    </row>
    <row r="26" spans="1:24" x14ac:dyDescent="0.3">
      <c r="A26" s="1">
        <v>24</v>
      </c>
      <c r="B26" s="1" t="s">
        <v>5</v>
      </c>
      <c r="C26" s="155" t="s">
        <v>11</v>
      </c>
      <c r="D26" s="2">
        <v>8</v>
      </c>
      <c r="E26" s="2">
        <v>13.4071</v>
      </c>
      <c r="F26" s="2">
        <f t="shared" si="0"/>
        <v>6703.55</v>
      </c>
      <c r="G26" s="46">
        <v>3.4678700000000005</v>
      </c>
      <c r="H26" s="2">
        <f t="shared" si="1"/>
        <v>1733.9350000000002</v>
      </c>
      <c r="I26" s="58">
        <v>0.35640000000000005</v>
      </c>
      <c r="J26" s="2">
        <f t="shared" si="2"/>
        <v>3.5640000000000005</v>
      </c>
      <c r="K26" s="58">
        <v>0.74627999999999994</v>
      </c>
      <c r="L26" s="2">
        <f t="shared" si="3"/>
        <v>7.4627999999999997</v>
      </c>
      <c r="M26" s="46">
        <v>0.84799999999999998</v>
      </c>
      <c r="N26" s="2">
        <f t="shared" si="4"/>
        <v>8.48</v>
      </c>
      <c r="O26" s="46">
        <v>4.3859649122807022E-2</v>
      </c>
      <c r="P26" s="46">
        <f t="shared" si="5"/>
        <v>0.87719298245614041</v>
      </c>
      <c r="Q26" s="46">
        <f t="shared" si="6"/>
        <v>5.1297835231353235E-2</v>
      </c>
      <c r="R26" s="46">
        <v>4.2999999999999997E-2</v>
      </c>
      <c r="S26" s="2">
        <f t="shared" si="7"/>
        <v>2.15</v>
      </c>
      <c r="T26" s="46">
        <v>2.0019999999999998</v>
      </c>
      <c r="U26" s="3">
        <f t="shared" si="8"/>
        <v>600.59999999999991</v>
      </c>
      <c r="V26" s="1">
        <v>7.94</v>
      </c>
      <c r="W26" s="1">
        <v>200</v>
      </c>
      <c r="X26" s="2">
        <v>2.02</v>
      </c>
    </row>
    <row r="27" spans="1:24" x14ac:dyDescent="0.3">
      <c r="A27" s="1">
        <v>25</v>
      </c>
      <c r="B27" s="1" t="s">
        <v>5</v>
      </c>
      <c r="C27" s="155" t="s">
        <v>12</v>
      </c>
      <c r="D27" s="2">
        <v>9.7800000000000011</v>
      </c>
      <c r="E27" s="2">
        <v>11.220020000000002</v>
      </c>
      <c r="F27" s="2">
        <f t="shared" si="0"/>
        <v>5610.0100000000011</v>
      </c>
      <c r="G27" s="46">
        <v>2.4321100000000002</v>
      </c>
      <c r="H27" s="2">
        <f t="shared" si="1"/>
        <v>1216.0550000000001</v>
      </c>
      <c r="I27" s="58">
        <v>0.72684000000000004</v>
      </c>
      <c r="J27" s="2">
        <f t="shared" si="2"/>
        <v>7.2684000000000006</v>
      </c>
      <c r="K27" s="58">
        <v>0.84456000000000009</v>
      </c>
      <c r="L27" s="2">
        <f t="shared" si="3"/>
        <v>8.4456000000000007</v>
      </c>
      <c r="M27" s="46">
        <v>0.94099999999999995</v>
      </c>
      <c r="N27" s="2">
        <f t="shared" si="4"/>
        <v>9.41</v>
      </c>
      <c r="O27" s="46">
        <v>5.4385964912280704E-2</v>
      </c>
      <c r="P27" s="46">
        <f t="shared" si="5"/>
        <v>1.0877192982456141</v>
      </c>
      <c r="Q27" s="46">
        <f t="shared" si="6"/>
        <v>6.3609315686878012E-2</v>
      </c>
      <c r="R27" s="46">
        <v>0.06</v>
      </c>
      <c r="S27" s="2">
        <f t="shared" si="7"/>
        <v>3</v>
      </c>
      <c r="T27" s="46">
        <v>1.663</v>
      </c>
      <c r="U27" s="3">
        <f t="shared" si="8"/>
        <v>498.90000000000003</v>
      </c>
      <c r="V27" s="1">
        <v>7.93</v>
      </c>
      <c r="W27" s="1">
        <v>218</v>
      </c>
      <c r="X27" s="2">
        <v>1.95</v>
      </c>
    </row>
    <row r="28" spans="1:24" x14ac:dyDescent="0.3">
      <c r="A28" s="1">
        <v>26</v>
      </c>
      <c r="B28" s="1" t="s">
        <v>5</v>
      </c>
      <c r="C28" s="155" t="s">
        <v>12</v>
      </c>
      <c r="D28" s="2">
        <v>7.7100000000000009</v>
      </c>
      <c r="E28" s="2">
        <v>16.743359999999999</v>
      </c>
      <c r="F28" s="2">
        <f t="shared" si="0"/>
        <v>8371.68</v>
      </c>
      <c r="G28" s="46">
        <v>4.0478100000000001</v>
      </c>
      <c r="H28" s="2">
        <f t="shared" si="1"/>
        <v>2023.905</v>
      </c>
      <c r="I28" s="58">
        <v>0.38231999999999999</v>
      </c>
      <c r="J28" s="2">
        <f t="shared" si="2"/>
        <v>3.8231999999999999</v>
      </c>
      <c r="K28" s="58">
        <v>1.2992400000000002</v>
      </c>
      <c r="L28" s="2">
        <f t="shared" si="3"/>
        <v>12.992400000000002</v>
      </c>
      <c r="M28" s="46">
        <v>0.92900000000000005</v>
      </c>
      <c r="N28" s="2">
        <f t="shared" si="4"/>
        <v>9.2900000000000009</v>
      </c>
      <c r="O28" s="46">
        <v>9.736842105263159E-2</v>
      </c>
      <c r="P28" s="46">
        <f t="shared" si="5"/>
        <v>1.9473684210526319</v>
      </c>
      <c r="Q28" s="46">
        <f t="shared" si="6"/>
        <v>0.11388119421360419</v>
      </c>
      <c r="R28" s="46">
        <v>4.9000000000000002E-2</v>
      </c>
      <c r="S28" s="2">
        <f t="shared" si="7"/>
        <v>2.4500000000000002</v>
      </c>
      <c r="T28" s="46">
        <v>1.7430000000000001</v>
      </c>
      <c r="U28" s="3">
        <f t="shared" si="8"/>
        <v>522.9</v>
      </c>
      <c r="V28" s="1">
        <v>7.96</v>
      </c>
      <c r="W28" s="1">
        <v>201</v>
      </c>
      <c r="X28" s="2">
        <v>1.97</v>
      </c>
    </row>
    <row r="29" spans="1:24" x14ac:dyDescent="0.3">
      <c r="A29" s="1">
        <v>27</v>
      </c>
      <c r="B29" s="1" t="s">
        <v>5</v>
      </c>
      <c r="C29" s="155" t="s">
        <v>12</v>
      </c>
      <c r="D29" s="2">
        <v>8.3500000000000014</v>
      </c>
      <c r="E29" s="2">
        <v>14.14433</v>
      </c>
      <c r="F29" s="2">
        <f t="shared" si="0"/>
        <v>7072.165</v>
      </c>
      <c r="G29" s="46">
        <v>3.4400499999999998</v>
      </c>
      <c r="H29" s="2">
        <f t="shared" si="1"/>
        <v>1720.0249999999999</v>
      </c>
      <c r="I29" s="58">
        <v>0.54216000000000009</v>
      </c>
      <c r="J29" s="2">
        <f t="shared" si="2"/>
        <v>5.4216000000000006</v>
      </c>
      <c r="K29" s="58">
        <v>0.97740000000000005</v>
      </c>
      <c r="L29" s="2">
        <f t="shared" si="3"/>
        <v>9.7740000000000009</v>
      </c>
      <c r="M29" s="46">
        <v>0.88400000000000001</v>
      </c>
      <c r="N29" s="2">
        <f t="shared" si="4"/>
        <v>8.84</v>
      </c>
      <c r="O29" s="46">
        <v>5.4385964912280704E-2</v>
      </c>
      <c r="P29" s="46">
        <f t="shared" si="5"/>
        <v>1.0877192982456141</v>
      </c>
      <c r="Q29" s="46">
        <f t="shared" si="6"/>
        <v>6.3609315686878012E-2</v>
      </c>
      <c r="R29" s="46">
        <v>4.1000000000000002E-2</v>
      </c>
      <c r="S29" s="2">
        <f t="shared" si="7"/>
        <v>2.0500000000000003</v>
      </c>
      <c r="T29" s="46">
        <v>1.7230000000000001</v>
      </c>
      <c r="U29" s="3">
        <f t="shared" si="8"/>
        <v>516.9</v>
      </c>
      <c r="V29" s="1">
        <v>7.96</v>
      </c>
      <c r="W29" s="1">
        <v>196</v>
      </c>
      <c r="X29" s="2">
        <v>1.77</v>
      </c>
    </row>
    <row r="30" spans="1:24" x14ac:dyDescent="0.3">
      <c r="A30" s="1">
        <v>28</v>
      </c>
      <c r="B30" s="1" t="s">
        <v>5</v>
      </c>
      <c r="C30" s="155" t="s">
        <v>12</v>
      </c>
      <c r="D30" s="2">
        <v>8.8400000000000034</v>
      </c>
      <c r="E30" s="2">
        <v>13.25516</v>
      </c>
      <c r="F30" s="2">
        <f t="shared" si="0"/>
        <v>6627.58</v>
      </c>
      <c r="G30" s="46">
        <v>3.0591300000000001</v>
      </c>
      <c r="H30" s="2">
        <f t="shared" si="1"/>
        <v>1529.5650000000001</v>
      </c>
      <c r="I30" s="58">
        <v>0.92880000000000007</v>
      </c>
      <c r="J30" s="2">
        <f t="shared" si="2"/>
        <v>9.2880000000000003</v>
      </c>
      <c r="K30" s="58">
        <v>0.92232000000000003</v>
      </c>
      <c r="L30" s="2">
        <f t="shared" si="3"/>
        <v>9.2232000000000003</v>
      </c>
      <c r="M30" s="46">
        <v>1.0069999999999999</v>
      </c>
      <c r="N30" s="2">
        <f t="shared" si="4"/>
        <v>10.069999999999999</v>
      </c>
      <c r="O30" s="46">
        <v>8.7719298245614044E-2</v>
      </c>
      <c r="P30" s="46">
        <f t="shared" si="5"/>
        <v>1.7543859649122808</v>
      </c>
      <c r="Q30" s="46">
        <f t="shared" si="6"/>
        <v>0.10259567046270647</v>
      </c>
      <c r="R30" s="46">
        <v>5.3999999999999999E-2</v>
      </c>
      <c r="S30" s="2">
        <f t="shared" si="7"/>
        <v>2.7</v>
      </c>
      <c r="T30" s="46">
        <v>1.7509999999999999</v>
      </c>
      <c r="U30" s="3">
        <f t="shared" si="8"/>
        <v>525.29999999999995</v>
      </c>
      <c r="V30" s="1">
        <v>7.94</v>
      </c>
      <c r="W30" s="1">
        <v>225</v>
      </c>
      <c r="X30" s="2">
        <v>1.96</v>
      </c>
    </row>
    <row r="31" spans="1:24" x14ac:dyDescent="0.3">
      <c r="A31" s="1">
        <v>29</v>
      </c>
      <c r="B31" s="1" t="s">
        <v>5</v>
      </c>
      <c r="C31" s="155" t="s">
        <v>13</v>
      </c>
      <c r="D31" s="2">
        <v>6.9200000000000017</v>
      </c>
      <c r="E31" s="2">
        <v>13.425290000000002</v>
      </c>
      <c r="F31" s="2">
        <f t="shared" si="0"/>
        <v>6712.6450000000013</v>
      </c>
      <c r="G31" s="46">
        <v>2.70282</v>
      </c>
      <c r="H31" s="2">
        <f t="shared" si="1"/>
        <v>1351.41</v>
      </c>
      <c r="I31" s="58">
        <v>0.29700000000000004</v>
      </c>
      <c r="J31" s="2">
        <f t="shared" si="2"/>
        <v>2.9700000000000006</v>
      </c>
      <c r="K31" s="58">
        <v>1.0065600000000001</v>
      </c>
      <c r="L31" s="2">
        <f t="shared" si="3"/>
        <v>10.065600000000002</v>
      </c>
      <c r="M31" s="46">
        <v>1.1080000000000001</v>
      </c>
      <c r="N31" s="2">
        <f t="shared" si="4"/>
        <v>11.080000000000002</v>
      </c>
      <c r="O31" s="46">
        <v>5.0877192982456146E-2</v>
      </c>
      <c r="P31" s="46">
        <f t="shared" si="5"/>
        <v>1.0175438596491229</v>
      </c>
      <c r="Q31" s="46">
        <f t="shared" si="6"/>
        <v>5.9505488868369753E-2</v>
      </c>
      <c r="R31" s="46">
        <v>4.4999999999999998E-2</v>
      </c>
      <c r="S31" s="2">
        <f t="shared" si="7"/>
        <v>2.25</v>
      </c>
      <c r="T31" s="46">
        <v>1.617</v>
      </c>
      <c r="U31" s="3">
        <f t="shared" si="8"/>
        <v>485.1</v>
      </c>
      <c r="V31" s="1">
        <v>7.9</v>
      </c>
      <c r="W31" s="1">
        <v>309</v>
      </c>
      <c r="X31" s="2">
        <v>1.84</v>
      </c>
    </row>
    <row r="32" spans="1:24" x14ac:dyDescent="0.3">
      <c r="A32" s="1">
        <v>30</v>
      </c>
      <c r="B32" s="1" t="s">
        <v>5</v>
      </c>
      <c r="C32" s="155" t="s">
        <v>13</v>
      </c>
      <c r="D32" s="2">
        <v>7.4500000000000028</v>
      </c>
      <c r="E32" s="2">
        <v>15.405860000000001</v>
      </c>
      <c r="F32" s="2">
        <f t="shared" si="0"/>
        <v>7702.93</v>
      </c>
      <c r="G32" s="46">
        <v>2.7777200000000004</v>
      </c>
      <c r="H32" s="2">
        <f t="shared" si="1"/>
        <v>1388.8600000000001</v>
      </c>
      <c r="I32" s="58">
        <v>0.56700000000000006</v>
      </c>
      <c r="J32" s="2">
        <f t="shared" si="2"/>
        <v>5.6700000000000008</v>
      </c>
      <c r="K32" s="58">
        <v>0.90180000000000005</v>
      </c>
      <c r="L32" s="2">
        <f t="shared" si="3"/>
        <v>9.0180000000000007</v>
      </c>
      <c r="M32" s="46">
        <v>0.80800000000000005</v>
      </c>
      <c r="N32" s="2">
        <f t="shared" si="4"/>
        <v>8.08</v>
      </c>
      <c r="O32" s="46">
        <v>3.1578947368421054E-2</v>
      </c>
      <c r="P32" s="46">
        <f t="shared" si="5"/>
        <v>0.63157894736842102</v>
      </c>
      <c r="Q32" s="46">
        <f t="shared" si="6"/>
        <v>3.6934441366574325E-2</v>
      </c>
      <c r="R32" s="46">
        <v>4.1000000000000002E-2</v>
      </c>
      <c r="S32" s="2">
        <f t="shared" si="7"/>
        <v>2.0500000000000003</v>
      </c>
      <c r="T32" s="46">
        <v>1.635</v>
      </c>
      <c r="U32" s="3">
        <f t="shared" si="8"/>
        <v>490.5</v>
      </c>
      <c r="V32" s="1">
        <v>7.94</v>
      </c>
      <c r="W32" s="1">
        <v>282</v>
      </c>
      <c r="X32" s="2">
        <v>1.84</v>
      </c>
    </row>
    <row r="33" spans="1:24" x14ac:dyDescent="0.3">
      <c r="A33" s="1">
        <v>31</v>
      </c>
      <c r="B33" s="1" t="s">
        <v>5</v>
      </c>
      <c r="C33" s="155" t="s">
        <v>13</v>
      </c>
      <c r="D33" s="2">
        <v>8.3100000000000023</v>
      </c>
      <c r="E33" s="2">
        <v>15.058110000000001</v>
      </c>
      <c r="F33" s="2">
        <f t="shared" si="0"/>
        <v>7529.0550000000003</v>
      </c>
      <c r="G33" s="46">
        <v>2.6835599999999999</v>
      </c>
      <c r="H33" s="2">
        <f t="shared" si="1"/>
        <v>1341.78</v>
      </c>
      <c r="I33" s="58">
        <v>0.49788000000000004</v>
      </c>
      <c r="J33" s="2">
        <f t="shared" si="2"/>
        <v>4.9788000000000006</v>
      </c>
      <c r="K33" s="58">
        <v>1.1836800000000001</v>
      </c>
      <c r="L33" s="2">
        <f t="shared" si="3"/>
        <v>11.8368</v>
      </c>
      <c r="M33" s="46">
        <v>0.95899999999999996</v>
      </c>
      <c r="N33" s="2">
        <f t="shared" si="4"/>
        <v>9.59</v>
      </c>
      <c r="O33" s="46">
        <v>7.2807017543859653E-2</v>
      </c>
      <c r="P33" s="46">
        <f t="shared" si="5"/>
        <v>1.4561403508771931</v>
      </c>
      <c r="Q33" s="46">
        <f t="shared" si="6"/>
        <v>8.5154406484046374E-2</v>
      </c>
      <c r="R33" s="46">
        <v>4.2999999999999997E-2</v>
      </c>
      <c r="S33" s="2">
        <f t="shared" si="7"/>
        <v>2.15</v>
      </c>
      <c r="T33" s="46">
        <v>1.5980000000000001</v>
      </c>
      <c r="U33" s="3">
        <f t="shared" si="8"/>
        <v>479.40000000000003</v>
      </c>
      <c r="V33" s="1">
        <v>7.99</v>
      </c>
      <c r="W33" s="1">
        <v>235</v>
      </c>
      <c r="X33" s="2">
        <v>1.74</v>
      </c>
    </row>
    <row r="34" spans="1:24" x14ac:dyDescent="0.3">
      <c r="A34" s="1">
        <v>32</v>
      </c>
      <c r="B34" s="1" t="s">
        <v>5</v>
      </c>
      <c r="C34" s="155" t="s">
        <v>13</v>
      </c>
      <c r="D34" s="2">
        <v>8.89</v>
      </c>
      <c r="E34" s="2">
        <v>13.967780000000001</v>
      </c>
      <c r="F34" s="2">
        <f t="shared" si="0"/>
        <v>6983.89</v>
      </c>
      <c r="G34" s="46">
        <v>2.78735</v>
      </c>
      <c r="H34" s="2">
        <f t="shared" si="1"/>
        <v>1393.675</v>
      </c>
      <c r="I34" s="58">
        <v>0.57672000000000012</v>
      </c>
      <c r="J34" s="2">
        <f t="shared" si="2"/>
        <v>5.7672000000000008</v>
      </c>
      <c r="K34" s="58">
        <v>1.3316400000000002</v>
      </c>
      <c r="L34" s="2">
        <f t="shared" si="3"/>
        <v>13.316400000000002</v>
      </c>
      <c r="M34" s="46">
        <v>0.92400000000000004</v>
      </c>
      <c r="N34" s="2">
        <f t="shared" si="4"/>
        <v>9.24</v>
      </c>
      <c r="O34" s="46">
        <v>7.1052631578947381E-2</v>
      </c>
      <c r="P34" s="46">
        <f t="shared" si="5"/>
        <v>1.4210526315789476</v>
      </c>
      <c r="Q34" s="46">
        <f t="shared" si="6"/>
        <v>8.3102493074792255E-2</v>
      </c>
      <c r="R34" s="46">
        <v>3.6999999999999998E-2</v>
      </c>
      <c r="S34" s="2">
        <f t="shared" si="7"/>
        <v>1.8499999999999999</v>
      </c>
      <c r="T34" s="46">
        <v>1.681</v>
      </c>
      <c r="U34" s="3">
        <f t="shared" si="8"/>
        <v>504.3</v>
      </c>
      <c r="V34" s="1">
        <v>7.96</v>
      </c>
      <c r="W34" s="1">
        <v>286</v>
      </c>
      <c r="X34" s="2">
        <v>1.85</v>
      </c>
    </row>
    <row r="35" spans="1:24" x14ac:dyDescent="0.3">
      <c r="A35" s="1">
        <v>33</v>
      </c>
      <c r="B35" s="1" t="s">
        <v>5</v>
      </c>
      <c r="C35" s="155" t="s">
        <v>14</v>
      </c>
      <c r="D35" s="2">
        <v>8.9400000000000048</v>
      </c>
      <c r="E35" s="2">
        <v>13.134250000000002</v>
      </c>
      <c r="F35" s="2">
        <f t="shared" si="0"/>
        <v>6567.1250000000009</v>
      </c>
      <c r="G35" s="46">
        <v>3.97933</v>
      </c>
      <c r="H35" s="2">
        <f t="shared" si="1"/>
        <v>1989.665</v>
      </c>
      <c r="I35" s="58">
        <v>0.27324000000000004</v>
      </c>
      <c r="J35" s="2">
        <f t="shared" si="2"/>
        <v>2.7324000000000002</v>
      </c>
      <c r="K35" s="58">
        <v>1.20852</v>
      </c>
      <c r="L35" s="2">
        <f t="shared" si="3"/>
        <v>12.0852</v>
      </c>
      <c r="M35" s="46">
        <v>1.3380000000000001</v>
      </c>
      <c r="N35" s="2">
        <f t="shared" si="4"/>
        <v>13.38</v>
      </c>
      <c r="O35" s="46">
        <v>0.21315789473684213</v>
      </c>
      <c r="P35" s="46">
        <f t="shared" si="5"/>
        <v>4.2631578947368425</v>
      </c>
      <c r="Q35" s="46">
        <f t="shared" si="6"/>
        <v>0.24930747922437674</v>
      </c>
      <c r="R35" s="46">
        <v>7.9000000000000001E-2</v>
      </c>
      <c r="S35" s="2">
        <f t="shared" si="7"/>
        <v>3.95</v>
      </c>
      <c r="T35" s="46">
        <v>1.806</v>
      </c>
      <c r="U35" s="3">
        <f t="shared" si="8"/>
        <v>541.80000000000007</v>
      </c>
      <c r="V35" s="1">
        <v>7.99</v>
      </c>
      <c r="W35" s="1">
        <v>247</v>
      </c>
      <c r="X35" s="2">
        <v>1.85</v>
      </c>
    </row>
    <row r="36" spans="1:24" x14ac:dyDescent="0.3">
      <c r="A36" s="1">
        <v>34</v>
      </c>
      <c r="B36" s="1" t="s">
        <v>5</v>
      </c>
      <c r="C36" s="155" t="s">
        <v>14</v>
      </c>
      <c r="D36" s="2">
        <v>7.1699999999999946</v>
      </c>
      <c r="E36" s="2">
        <v>16.59891</v>
      </c>
      <c r="F36" s="2">
        <f t="shared" si="0"/>
        <v>8299.4549999999999</v>
      </c>
      <c r="G36" s="46">
        <v>4.0274799999999997</v>
      </c>
      <c r="H36" s="2">
        <f t="shared" si="1"/>
        <v>2013.7399999999998</v>
      </c>
      <c r="I36" s="58">
        <v>0.24192000000000002</v>
      </c>
      <c r="J36" s="2">
        <f t="shared" si="2"/>
        <v>2.4192</v>
      </c>
      <c r="K36" s="58">
        <v>1.1588400000000001</v>
      </c>
      <c r="L36" s="2">
        <f t="shared" si="3"/>
        <v>11.5884</v>
      </c>
      <c r="M36" s="46">
        <v>1.7729999999999999</v>
      </c>
      <c r="N36" s="2">
        <f t="shared" si="4"/>
        <v>17.73</v>
      </c>
      <c r="O36" s="46">
        <v>0.13157894736842105</v>
      </c>
      <c r="P36" s="46">
        <f t="shared" si="5"/>
        <v>2.6315789473684208</v>
      </c>
      <c r="Q36" s="46">
        <f t="shared" si="6"/>
        <v>0.15389350569405968</v>
      </c>
      <c r="R36" s="46">
        <v>9.4E-2</v>
      </c>
      <c r="S36" s="2">
        <f t="shared" si="7"/>
        <v>4.7</v>
      </c>
      <c r="T36" s="46">
        <v>1.7210000000000001</v>
      </c>
      <c r="U36" s="3">
        <f t="shared" si="8"/>
        <v>516.30000000000007</v>
      </c>
      <c r="V36" s="1">
        <v>8.0299999999999994</v>
      </c>
      <c r="W36" s="1">
        <v>243</v>
      </c>
      <c r="X36" s="2">
        <v>1.89</v>
      </c>
    </row>
    <row r="37" spans="1:24" x14ac:dyDescent="0.3">
      <c r="A37" s="1">
        <v>35</v>
      </c>
      <c r="B37" s="1" t="s">
        <v>5</v>
      </c>
      <c r="C37" s="155" t="s">
        <v>14</v>
      </c>
      <c r="D37" s="2">
        <v>9.1199999999999974</v>
      </c>
      <c r="E37" s="2">
        <v>11.916590000000001</v>
      </c>
      <c r="F37" s="2">
        <f t="shared" si="0"/>
        <v>5958.295000000001</v>
      </c>
      <c r="G37" s="46">
        <v>4.1911899999999997</v>
      </c>
      <c r="H37" s="2">
        <f t="shared" si="1"/>
        <v>2095.5949999999998</v>
      </c>
      <c r="I37" s="58">
        <v>0.25056</v>
      </c>
      <c r="J37" s="2">
        <f t="shared" si="2"/>
        <v>2.5056000000000003</v>
      </c>
      <c r="K37" s="58">
        <v>1.0540800000000001</v>
      </c>
      <c r="L37" s="2">
        <f t="shared" si="3"/>
        <v>10.540800000000001</v>
      </c>
      <c r="M37" s="46">
        <v>1.0189999999999999</v>
      </c>
      <c r="N37" s="2">
        <f t="shared" si="4"/>
        <v>10.19</v>
      </c>
      <c r="O37" s="46">
        <v>0.17017543859649126</v>
      </c>
      <c r="P37" s="46">
        <f t="shared" si="5"/>
        <v>3.4035087719298254</v>
      </c>
      <c r="Q37" s="46">
        <f t="shared" si="6"/>
        <v>0.19903560069765058</v>
      </c>
      <c r="R37" s="46">
        <v>7.2999999999999995E-2</v>
      </c>
      <c r="S37" s="2">
        <f t="shared" si="7"/>
        <v>3.65</v>
      </c>
      <c r="T37" s="46">
        <v>1.6639999999999999</v>
      </c>
      <c r="U37" s="3">
        <f t="shared" si="8"/>
        <v>499.2</v>
      </c>
      <c r="V37" s="1">
        <v>8.0299999999999994</v>
      </c>
      <c r="W37" s="1">
        <v>234</v>
      </c>
      <c r="X37" s="2">
        <v>1.81</v>
      </c>
    </row>
    <row r="38" spans="1:24" x14ac:dyDescent="0.3">
      <c r="A38" s="1">
        <v>36</v>
      </c>
      <c r="B38" s="1" t="s">
        <v>5</v>
      </c>
      <c r="C38" s="155" t="s">
        <v>14</v>
      </c>
      <c r="D38" s="2">
        <v>8.4399999999999977</v>
      </c>
      <c r="E38" s="2">
        <v>12.287880000000001</v>
      </c>
      <c r="F38" s="2">
        <f t="shared" si="0"/>
        <v>6143.9400000000005</v>
      </c>
      <c r="G38" s="46">
        <v>4.0895400000000004</v>
      </c>
      <c r="H38" s="2">
        <f t="shared" si="1"/>
        <v>2044.7700000000002</v>
      </c>
      <c r="I38" s="58">
        <v>0.5616000000000001</v>
      </c>
      <c r="J38" s="2">
        <f t="shared" si="2"/>
        <v>5.6160000000000014</v>
      </c>
      <c r="K38" s="58">
        <v>0.85644000000000009</v>
      </c>
      <c r="L38" s="2">
        <f t="shared" si="3"/>
        <v>8.5644000000000009</v>
      </c>
      <c r="M38" s="46">
        <v>1.53</v>
      </c>
      <c r="N38" s="2">
        <f t="shared" si="4"/>
        <v>15.3</v>
      </c>
      <c r="O38" s="46">
        <v>0.1710526315789474</v>
      </c>
      <c r="P38" s="46">
        <f t="shared" si="5"/>
        <v>3.4210526315789478</v>
      </c>
      <c r="Q38" s="46">
        <f t="shared" si="6"/>
        <v>0.20006155740227763</v>
      </c>
      <c r="R38" s="46">
        <v>7.2999999999999995E-2</v>
      </c>
      <c r="S38" s="2">
        <f t="shared" si="7"/>
        <v>3.65</v>
      </c>
      <c r="T38" s="46">
        <v>1.77</v>
      </c>
      <c r="U38" s="3">
        <f t="shared" si="8"/>
        <v>531</v>
      </c>
      <c r="V38" s="1">
        <v>8.0399999999999991</v>
      </c>
      <c r="W38" s="1">
        <v>247</v>
      </c>
      <c r="X38" s="2">
        <v>2.21</v>
      </c>
    </row>
    <row r="39" spans="1:24" x14ac:dyDescent="0.3">
      <c r="A39" s="1">
        <v>37</v>
      </c>
      <c r="B39" s="1" t="s">
        <v>5</v>
      </c>
      <c r="C39" s="155" t="s">
        <v>15</v>
      </c>
      <c r="D39" s="2">
        <v>7.5600000000000023</v>
      </c>
      <c r="E39" s="2">
        <v>13.016550000000001</v>
      </c>
      <c r="F39" s="2">
        <f t="shared" si="0"/>
        <v>6508.2750000000005</v>
      </c>
      <c r="G39" s="46">
        <v>2.2684000000000002</v>
      </c>
      <c r="H39" s="2">
        <f t="shared" si="1"/>
        <v>1134.2</v>
      </c>
      <c r="I39" s="58">
        <v>0.42120000000000002</v>
      </c>
      <c r="J39" s="2">
        <f t="shared" si="2"/>
        <v>4.2119999999999997</v>
      </c>
      <c r="K39" s="58">
        <v>0.9914400000000001</v>
      </c>
      <c r="L39" s="2">
        <f t="shared" si="3"/>
        <v>9.9144000000000005</v>
      </c>
      <c r="M39" s="46">
        <v>0.624</v>
      </c>
      <c r="N39" s="2">
        <f t="shared" si="4"/>
        <v>6.24</v>
      </c>
      <c r="O39" s="46">
        <v>4.9122807017543867E-2</v>
      </c>
      <c r="P39" s="46">
        <f t="shared" si="5"/>
        <v>0.98245614035087736</v>
      </c>
      <c r="Q39" s="46">
        <f t="shared" si="6"/>
        <v>5.7453575459115627E-2</v>
      </c>
      <c r="R39" s="46">
        <v>3.5999999999999997E-2</v>
      </c>
      <c r="S39" s="2">
        <f t="shared" si="7"/>
        <v>1.7999999999999998</v>
      </c>
      <c r="T39" s="46">
        <v>1.653</v>
      </c>
      <c r="U39" s="3">
        <f t="shared" si="8"/>
        <v>495.90000000000003</v>
      </c>
      <c r="V39" s="1">
        <v>8.0500000000000007</v>
      </c>
      <c r="W39" s="1">
        <v>189</v>
      </c>
      <c r="X39" s="2">
        <v>1.72</v>
      </c>
    </row>
    <row r="40" spans="1:24" x14ac:dyDescent="0.3">
      <c r="A40" s="1">
        <v>38</v>
      </c>
      <c r="B40" s="1" t="s">
        <v>5</v>
      </c>
      <c r="C40" s="155" t="s">
        <v>15</v>
      </c>
      <c r="D40" s="2">
        <v>7.5100000000000051</v>
      </c>
      <c r="E40" s="2">
        <v>14.084410000000002</v>
      </c>
      <c r="F40" s="2">
        <f t="shared" si="0"/>
        <v>7042.2050000000008</v>
      </c>
      <c r="G40" s="46">
        <v>2.78735</v>
      </c>
      <c r="H40" s="2">
        <f t="shared" si="1"/>
        <v>1393.675</v>
      </c>
      <c r="I40" s="58">
        <v>0.61451999999999996</v>
      </c>
      <c r="J40" s="2">
        <f t="shared" si="2"/>
        <v>6.1451999999999991</v>
      </c>
      <c r="K40" s="58">
        <v>1.1426400000000001</v>
      </c>
      <c r="L40" s="2">
        <f t="shared" si="3"/>
        <v>11.426400000000001</v>
      </c>
      <c r="M40" s="46">
        <v>0.79700000000000004</v>
      </c>
      <c r="N40" s="2">
        <f t="shared" si="4"/>
        <v>7.9700000000000006</v>
      </c>
      <c r="O40" s="46">
        <v>3.5964912280701762E-2</v>
      </c>
      <c r="P40" s="46">
        <f t="shared" si="5"/>
        <v>0.71929824561403521</v>
      </c>
      <c r="Q40" s="46">
        <f t="shared" si="6"/>
        <v>4.2064224889709657E-2</v>
      </c>
      <c r="R40" s="46">
        <v>0.04</v>
      </c>
      <c r="S40" s="2">
        <f t="shared" si="7"/>
        <v>2</v>
      </c>
      <c r="T40" s="46">
        <v>1.6539999999999999</v>
      </c>
      <c r="U40" s="3">
        <f t="shared" si="8"/>
        <v>496.2</v>
      </c>
      <c r="V40" s="1">
        <v>8.0399999999999991</v>
      </c>
      <c r="W40" s="1">
        <v>203</v>
      </c>
      <c r="X40" s="2">
        <v>1.82</v>
      </c>
    </row>
    <row r="41" spans="1:24" x14ac:dyDescent="0.3">
      <c r="A41" s="1">
        <v>39</v>
      </c>
      <c r="B41" s="1" t="s">
        <v>5</v>
      </c>
      <c r="C41" s="155" t="s">
        <v>15</v>
      </c>
      <c r="D41" s="2">
        <v>7.1200000000000045</v>
      </c>
      <c r="E41" s="2">
        <v>13.210220000000001</v>
      </c>
      <c r="F41" s="2">
        <f t="shared" si="0"/>
        <v>6605.1100000000006</v>
      </c>
      <c r="G41" s="46">
        <v>2.8643900000000002</v>
      </c>
      <c r="H41" s="2">
        <f t="shared" si="1"/>
        <v>1432.1950000000002</v>
      </c>
      <c r="I41" s="58">
        <v>0.78839999999999999</v>
      </c>
      <c r="J41" s="2">
        <f t="shared" si="2"/>
        <v>7.8840000000000003</v>
      </c>
      <c r="K41" s="58">
        <v>1.1620800000000002</v>
      </c>
      <c r="L41" s="2">
        <f t="shared" si="3"/>
        <v>11.620800000000003</v>
      </c>
      <c r="M41" s="46">
        <v>0.96</v>
      </c>
      <c r="N41" s="2">
        <f t="shared" si="4"/>
        <v>9.6</v>
      </c>
      <c r="O41" s="46">
        <v>7.7192982456140355E-2</v>
      </c>
      <c r="P41" s="46">
        <f t="shared" si="5"/>
        <v>1.5438596491228072</v>
      </c>
      <c r="Q41" s="46">
        <f t="shared" si="6"/>
        <v>9.02841900071817E-2</v>
      </c>
      <c r="R41" s="46">
        <v>4.7E-2</v>
      </c>
      <c r="S41" s="2">
        <f t="shared" si="7"/>
        <v>2.35</v>
      </c>
      <c r="T41" s="46">
        <v>1.5620000000000001</v>
      </c>
      <c r="U41" s="3">
        <f t="shared" si="8"/>
        <v>468.6</v>
      </c>
      <c r="V41" s="1">
        <v>8.02</v>
      </c>
      <c r="W41" s="1">
        <v>216</v>
      </c>
      <c r="X41" s="2">
        <v>1.74</v>
      </c>
    </row>
    <row r="42" spans="1:24" x14ac:dyDescent="0.3">
      <c r="A42" s="1">
        <v>40</v>
      </c>
      <c r="B42" s="1" t="s">
        <v>5</v>
      </c>
      <c r="C42" s="155" t="s">
        <v>15</v>
      </c>
      <c r="D42" s="2">
        <v>7.1500000000000057</v>
      </c>
      <c r="E42" s="2">
        <v>14.916870000000001</v>
      </c>
      <c r="F42" s="2">
        <f t="shared" si="0"/>
        <v>7458.4350000000004</v>
      </c>
      <c r="G42" s="46">
        <v>3.4785699999999999</v>
      </c>
      <c r="H42" s="2">
        <f t="shared" si="1"/>
        <v>1739.2850000000001</v>
      </c>
      <c r="I42" s="58">
        <v>0.80136000000000007</v>
      </c>
      <c r="J42" s="2">
        <f t="shared" si="2"/>
        <v>8.0136000000000003</v>
      </c>
      <c r="K42" s="58">
        <v>1.4137200000000001</v>
      </c>
      <c r="L42" s="2">
        <f t="shared" si="3"/>
        <v>14.1372</v>
      </c>
      <c r="M42" s="46">
        <v>0.73599999999999999</v>
      </c>
      <c r="N42" s="2">
        <f t="shared" si="4"/>
        <v>7.3599999999999994</v>
      </c>
      <c r="O42" s="46">
        <v>5.5263157894736847E-2</v>
      </c>
      <c r="P42" s="46">
        <f t="shared" si="5"/>
        <v>1.1052631578947369</v>
      </c>
      <c r="Q42" s="46">
        <f t="shared" si="6"/>
        <v>6.4635272391505086E-2</v>
      </c>
      <c r="R42" s="46">
        <v>4.2999999999999997E-2</v>
      </c>
      <c r="S42" s="2">
        <f t="shared" si="7"/>
        <v>2.15</v>
      </c>
      <c r="T42" s="46">
        <v>1.6240000000000001</v>
      </c>
      <c r="U42" s="3">
        <f t="shared" si="8"/>
        <v>487.20000000000005</v>
      </c>
      <c r="V42" s="1">
        <v>8.0399999999999991</v>
      </c>
      <c r="W42" s="1">
        <v>210</v>
      </c>
      <c r="X42" s="2">
        <v>2.14</v>
      </c>
    </row>
    <row r="43" spans="1:24" x14ac:dyDescent="0.3">
      <c r="A43" s="1">
        <v>41</v>
      </c>
      <c r="B43" s="1" t="s">
        <v>5</v>
      </c>
      <c r="C43" s="155" t="s">
        <v>16</v>
      </c>
      <c r="D43" s="2">
        <v>7.519999999999996</v>
      </c>
      <c r="E43" s="2">
        <v>14.983210000000001</v>
      </c>
      <c r="F43" s="2">
        <f t="shared" si="0"/>
        <v>7491.6050000000005</v>
      </c>
      <c r="G43" s="46">
        <v>4.7647100000000009</v>
      </c>
      <c r="H43" s="2">
        <f t="shared" si="1"/>
        <v>2382.3550000000005</v>
      </c>
      <c r="I43" s="58">
        <v>0.86832000000000009</v>
      </c>
      <c r="J43" s="2">
        <f t="shared" si="2"/>
        <v>8.6832000000000011</v>
      </c>
      <c r="K43" s="58">
        <v>0.77544000000000002</v>
      </c>
      <c r="L43" s="2">
        <f t="shared" si="3"/>
        <v>7.7544000000000004</v>
      </c>
      <c r="M43" s="46">
        <v>1.0720000000000001</v>
      </c>
      <c r="N43" s="2">
        <f t="shared" si="4"/>
        <v>10.72</v>
      </c>
      <c r="O43" s="46">
        <v>0.22807017543859651</v>
      </c>
      <c r="P43" s="46">
        <f t="shared" si="5"/>
        <v>4.5614035087719298</v>
      </c>
      <c r="Q43" s="46">
        <f t="shared" si="6"/>
        <v>0.26674874320303682</v>
      </c>
      <c r="R43" s="46">
        <v>6.3E-2</v>
      </c>
      <c r="S43" s="2">
        <f t="shared" si="7"/>
        <v>3.15</v>
      </c>
      <c r="T43" s="46">
        <v>1.85</v>
      </c>
      <c r="U43" s="3">
        <f t="shared" si="8"/>
        <v>555</v>
      </c>
      <c r="V43" s="1">
        <v>8.0299999999999994</v>
      </c>
      <c r="W43" s="1">
        <v>213</v>
      </c>
      <c r="X43" s="2">
        <v>2.1</v>
      </c>
    </row>
    <row r="44" spans="1:24" x14ac:dyDescent="0.3">
      <c r="A44" s="1">
        <v>42</v>
      </c>
      <c r="B44" s="1" t="s">
        <v>5</v>
      </c>
      <c r="C44" s="155" t="s">
        <v>16</v>
      </c>
      <c r="D44" s="2">
        <v>10.75</v>
      </c>
      <c r="E44" s="2">
        <v>12.46978</v>
      </c>
      <c r="F44" s="2">
        <f t="shared" si="0"/>
        <v>6234.89</v>
      </c>
      <c r="G44" s="46">
        <v>4.0349700000000004</v>
      </c>
      <c r="H44" s="2">
        <f t="shared" si="1"/>
        <v>2017.4850000000001</v>
      </c>
      <c r="I44" s="58">
        <v>0.33912000000000003</v>
      </c>
      <c r="J44" s="2">
        <f t="shared" si="2"/>
        <v>3.3912000000000004</v>
      </c>
      <c r="K44" s="58">
        <v>0.88668000000000002</v>
      </c>
      <c r="L44" s="2">
        <f t="shared" si="3"/>
        <v>8.8667999999999996</v>
      </c>
      <c r="M44" s="46">
        <v>1.302</v>
      </c>
      <c r="N44" s="2">
        <f t="shared" si="4"/>
        <v>13.02</v>
      </c>
      <c r="O44" s="46">
        <v>8.24561403508772E-2</v>
      </c>
      <c r="P44" s="46">
        <f t="shared" si="5"/>
        <v>1.6491228070175441</v>
      </c>
      <c r="Q44" s="46">
        <f t="shared" si="6"/>
        <v>9.6439930234944085E-2</v>
      </c>
      <c r="R44" s="46">
        <v>7.6999999999999999E-2</v>
      </c>
      <c r="S44" s="2">
        <f t="shared" si="7"/>
        <v>3.85</v>
      </c>
      <c r="T44" s="46">
        <v>1.7290000000000001</v>
      </c>
      <c r="U44" s="3">
        <f t="shared" si="8"/>
        <v>518.70000000000005</v>
      </c>
      <c r="V44" s="1">
        <v>8.02</v>
      </c>
      <c r="W44" s="1">
        <v>209</v>
      </c>
      <c r="X44" s="2">
        <v>1.78</v>
      </c>
    </row>
    <row r="45" spans="1:24" x14ac:dyDescent="0.3">
      <c r="A45" s="1">
        <v>43</v>
      </c>
      <c r="B45" s="1" t="s">
        <v>5</v>
      </c>
      <c r="C45" s="155" t="s">
        <v>16</v>
      </c>
      <c r="D45" s="2">
        <v>10.690000000000005</v>
      </c>
      <c r="E45" s="2">
        <v>12.210840000000001</v>
      </c>
      <c r="F45" s="2">
        <f t="shared" si="0"/>
        <v>6105.42</v>
      </c>
      <c r="G45" s="46">
        <v>3.81134</v>
      </c>
      <c r="H45" s="2">
        <f t="shared" si="1"/>
        <v>1905.67</v>
      </c>
      <c r="I45" s="58">
        <v>0.621</v>
      </c>
      <c r="J45" s="2">
        <f t="shared" si="2"/>
        <v>6.21</v>
      </c>
      <c r="K45" s="58">
        <v>0.92880000000000007</v>
      </c>
      <c r="L45" s="2">
        <f t="shared" si="3"/>
        <v>9.2880000000000003</v>
      </c>
      <c r="M45" s="46">
        <v>1.1599999999999999</v>
      </c>
      <c r="N45" s="2">
        <f t="shared" si="4"/>
        <v>11.6</v>
      </c>
      <c r="O45" s="46">
        <v>0.11315789473684212</v>
      </c>
      <c r="P45" s="46">
        <f t="shared" si="5"/>
        <v>2.2631578947368425</v>
      </c>
      <c r="Q45" s="46">
        <f t="shared" si="6"/>
        <v>0.13234841489689136</v>
      </c>
      <c r="R45" s="46">
        <v>7.2999999999999995E-2</v>
      </c>
      <c r="S45" s="2">
        <f t="shared" si="7"/>
        <v>3.65</v>
      </c>
      <c r="T45" s="46">
        <v>1.879</v>
      </c>
      <c r="U45" s="3">
        <f t="shared" si="8"/>
        <v>563.70000000000005</v>
      </c>
      <c r="V45" s="1">
        <v>8.01</v>
      </c>
      <c r="W45" s="1">
        <v>237</v>
      </c>
      <c r="X45" s="2">
        <v>2.11</v>
      </c>
    </row>
    <row r="46" spans="1:24" x14ac:dyDescent="0.3">
      <c r="A46" s="1">
        <v>44</v>
      </c>
      <c r="B46" s="1" t="s">
        <v>5</v>
      </c>
      <c r="C46" s="155" t="s">
        <v>16</v>
      </c>
      <c r="D46" s="2">
        <v>10.810000000000002</v>
      </c>
      <c r="E46" s="2">
        <v>13.001570000000001</v>
      </c>
      <c r="F46" s="2">
        <f t="shared" si="0"/>
        <v>6500.7850000000008</v>
      </c>
      <c r="G46" s="46">
        <v>4.0895400000000004</v>
      </c>
      <c r="H46" s="2">
        <f t="shared" si="1"/>
        <v>2044.7700000000002</v>
      </c>
      <c r="I46" s="58">
        <v>0.51624000000000003</v>
      </c>
      <c r="J46" s="2">
        <f t="shared" si="2"/>
        <v>5.1623999999999999</v>
      </c>
      <c r="K46" s="58">
        <v>0.98280000000000012</v>
      </c>
      <c r="L46" s="2">
        <f t="shared" si="3"/>
        <v>9.8280000000000012</v>
      </c>
      <c r="M46" s="46">
        <v>1.3640000000000001</v>
      </c>
      <c r="N46" s="2">
        <f t="shared" si="4"/>
        <v>13.64</v>
      </c>
      <c r="O46" s="46">
        <v>0.22280701754385968</v>
      </c>
      <c r="P46" s="46">
        <f t="shared" si="5"/>
        <v>4.4561403508771935</v>
      </c>
      <c r="Q46" s="46">
        <f t="shared" si="6"/>
        <v>0.26059300297527443</v>
      </c>
      <c r="R46" s="46">
        <v>7.0000000000000007E-2</v>
      </c>
      <c r="S46" s="2">
        <f t="shared" si="7"/>
        <v>3.5000000000000004</v>
      </c>
      <c r="T46" s="46">
        <v>2.1589999999999998</v>
      </c>
      <c r="U46" s="3">
        <f t="shared" si="8"/>
        <v>647.69999999999993</v>
      </c>
      <c r="V46" s="1">
        <v>8.0500000000000007</v>
      </c>
      <c r="W46" s="1">
        <v>217</v>
      </c>
      <c r="X46" s="2">
        <v>2.09</v>
      </c>
    </row>
    <row r="47" spans="1:24" x14ac:dyDescent="0.3">
      <c r="A47" s="1">
        <v>45</v>
      </c>
      <c r="B47" s="1" t="s">
        <v>5</v>
      </c>
      <c r="C47" s="155" t="s">
        <v>17</v>
      </c>
      <c r="D47" s="2">
        <v>8.990000000000002</v>
      </c>
      <c r="E47" s="2">
        <v>9.2276800000000012</v>
      </c>
      <c r="F47" s="2">
        <f t="shared" si="0"/>
        <v>4613.8400000000011</v>
      </c>
      <c r="G47" s="46">
        <v>3.1725500000000002</v>
      </c>
      <c r="H47" s="2">
        <f t="shared" si="1"/>
        <v>1586.2750000000001</v>
      </c>
      <c r="I47" s="58">
        <v>1.12968</v>
      </c>
      <c r="J47" s="2">
        <f t="shared" si="2"/>
        <v>11.296800000000001</v>
      </c>
      <c r="K47" s="58">
        <v>0.93636000000000008</v>
      </c>
      <c r="L47" s="2">
        <f t="shared" si="3"/>
        <v>9.3636000000000017</v>
      </c>
      <c r="M47" s="46">
        <v>0.98099999999999998</v>
      </c>
      <c r="N47" s="2">
        <f t="shared" si="4"/>
        <v>9.81</v>
      </c>
      <c r="O47" s="46">
        <v>4.12280701754386E-2</v>
      </c>
      <c r="P47" s="46">
        <f t="shared" si="5"/>
        <v>0.82456140350877205</v>
      </c>
      <c r="Q47" s="46">
        <f t="shared" si="6"/>
        <v>4.8219965117472043E-2</v>
      </c>
      <c r="R47" s="46">
        <v>5.0999999999999997E-2</v>
      </c>
      <c r="S47" s="2">
        <f t="shared" si="7"/>
        <v>2.5499999999999998</v>
      </c>
      <c r="T47" s="46">
        <v>1.679</v>
      </c>
      <c r="U47" s="3">
        <f t="shared" si="8"/>
        <v>503.7</v>
      </c>
      <c r="V47" s="1">
        <v>8</v>
      </c>
      <c r="W47" s="1">
        <v>272</v>
      </c>
      <c r="X47" s="2">
        <v>2.0699999999999998</v>
      </c>
    </row>
    <row r="48" spans="1:24" x14ac:dyDescent="0.3">
      <c r="A48" s="1">
        <v>46</v>
      </c>
      <c r="B48" s="1" t="s">
        <v>5</v>
      </c>
      <c r="C48" s="155" t="s">
        <v>17</v>
      </c>
      <c r="D48" s="2">
        <v>9.6900000000000048</v>
      </c>
      <c r="E48" s="2">
        <v>12.375620000000001</v>
      </c>
      <c r="F48" s="2">
        <f t="shared" si="0"/>
        <v>6187.81</v>
      </c>
      <c r="G48" s="46">
        <v>4.1120100000000006</v>
      </c>
      <c r="H48" s="2">
        <f t="shared" si="1"/>
        <v>2056.0050000000001</v>
      </c>
      <c r="I48" s="58">
        <v>0.28188000000000002</v>
      </c>
      <c r="J48" s="2">
        <f t="shared" si="2"/>
        <v>2.8188000000000004</v>
      </c>
      <c r="K48" s="58">
        <v>0.83592000000000011</v>
      </c>
      <c r="L48" s="2">
        <f t="shared" si="3"/>
        <v>8.3592000000000013</v>
      </c>
      <c r="M48" s="46">
        <v>1.304</v>
      </c>
      <c r="N48" s="2">
        <f t="shared" si="4"/>
        <v>13.040000000000001</v>
      </c>
      <c r="O48" s="46">
        <v>9.736842105263159E-2</v>
      </c>
      <c r="P48" s="46">
        <f t="shared" si="5"/>
        <v>1.9473684210526319</v>
      </c>
      <c r="Q48" s="46">
        <f t="shared" si="6"/>
        <v>0.11388119421360419</v>
      </c>
      <c r="R48" s="46">
        <v>8.3000000000000004E-2</v>
      </c>
      <c r="S48" s="2">
        <f t="shared" si="7"/>
        <v>4.1500000000000004</v>
      </c>
      <c r="T48" s="46">
        <v>1.627</v>
      </c>
      <c r="U48" s="3">
        <f t="shared" si="8"/>
        <v>488.1</v>
      </c>
      <c r="V48" s="1">
        <v>7.96</v>
      </c>
      <c r="W48" s="1">
        <v>285</v>
      </c>
      <c r="X48" s="2">
        <v>1.93</v>
      </c>
    </row>
    <row r="49" spans="1:24" x14ac:dyDescent="0.3">
      <c r="A49" s="1">
        <v>47</v>
      </c>
      <c r="B49" s="1" t="s">
        <v>5</v>
      </c>
      <c r="C49" s="155" t="s">
        <v>17</v>
      </c>
      <c r="D49" s="2">
        <v>8.8399999999999963</v>
      </c>
      <c r="E49" s="2">
        <v>13.58793</v>
      </c>
      <c r="F49" s="2">
        <f t="shared" si="0"/>
        <v>6793.9650000000001</v>
      </c>
      <c r="G49" s="46">
        <v>4.3955599999999997</v>
      </c>
      <c r="H49" s="2">
        <f t="shared" si="1"/>
        <v>2197.7799999999997</v>
      </c>
      <c r="I49" s="58">
        <v>0.34668000000000004</v>
      </c>
      <c r="J49" s="2">
        <f t="shared" si="2"/>
        <v>3.4668000000000005</v>
      </c>
      <c r="K49" s="58">
        <v>0.84780000000000011</v>
      </c>
      <c r="L49" s="2">
        <f t="shared" si="3"/>
        <v>8.4780000000000015</v>
      </c>
      <c r="M49" s="46">
        <v>1.2889999999999999</v>
      </c>
      <c r="N49" s="2">
        <f t="shared" si="4"/>
        <v>12.889999999999999</v>
      </c>
      <c r="O49" s="46">
        <v>6.7543859649122809E-2</v>
      </c>
      <c r="P49" s="46">
        <f t="shared" si="5"/>
        <v>1.3508771929824561</v>
      </c>
      <c r="Q49" s="46">
        <f t="shared" si="6"/>
        <v>7.8998666256283975E-2</v>
      </c>
      <c r="R49" s="46">
        <v>9.4E-2</v>
      </c>
      <c r="S49" s="2">
        <f t="shared" si="7"/>
        <v>4.7</v>
      </c>
      <c r="T49" s="46">
        <v>1.5609999999999999</v>
      </c>
      <c r="U49" s="3">
        <f t="shared" si="8"/>
        <v>468.29999999999995</v>
      </c>
      <c r="V49" s="1">
        <v>7.98</v>
      </c>
      <c r="W49" s="1">
        <v>312</v>
      </c>
      <c r="X49" s="2">
        <v>2.0099999999999998</v>
      </c>
    </row>
    <row r="50" spans="1:24" x14ac:dyDescent="0.3">
      <c r="A50" s="1">
        <v>48</v>
      </c>
      <c r="B50" s="1" t="s">
        <v>5</v>
      </c>
      <c r="C50" s="155" t="s">
        <v>17</v>
      </c>
      <c r="D50" s="2">
        <v>9.5</v>
      </c>
      <c r="E50" s="2">
        <v>13.26693</v>
      </c>
      <c r="F50" s="2">
        <f t="shared" si="0"/>
        <v>6633.4650000000001</v>
      </c>
      <c r="G50" s="46">
        <v>4.0360399999999998</v>
      </c>
      <c r="H50" s="2">
        <f t="shared" si="1"/>
        <v>2018.02</v>
      </c>
      <c r="I50" s="58">
        <v>0.29808000000000007</v>
      </c>
      <c r="J50" s="2">
        <f t="shared" si="2"/>
        <v>2.9808000000000008</v>
      </c>
      <c r="K50" s="58">
        <v>0.73872000000000015</v>
      </c>
      <c r="L50" s="2">
        <f t="shared" si="3"/>
        <v>7.3872000000000018</v>
      </c>
      <c r="M50" s="46">
        <v>1.1399999999999999</v>
      </c>
      <c r="N50" s="2">
        <f t="shared" si="4"/>
        <v>11.399999999999999</v>
      </c>
      <c r="O50" s="46">
        <v>0.13245614035087719</v>
      </c>
      <c r="P50" s="46">
        <f t="shared" si="5"/>
        <v>2.6491228070175437</v>
      </c>
      <c r="Q50" s="46">
        <f t="shared" si="6"/>
        <v>0.15491946239868676</v>
      </c>
      <c r="R50" s="46">
        <v>5.8999999999999997E-2</v>
      </c>
      <c r="S50" s="2">
        <f t="shared" si="7"/>
        <v>2.9499999999999997</v>
      </c>
      <c r="T50" s="46">
        <v>1.58</v>
      </c>
      <c r="U50" s="3">
        <f t="shared" si="8"/>
        <v>474</v>
      </c>
      <c r="V50" s="1">
        <v>7.91</v>
      </c>
      <c r="W50" s="1">
        <v>321</v>
      </c>
      <c r="X50" s="2">
        <v>2</v>
      </c>
    </row>
    <row r="51" spans="1:24" x14ac:dyDescent="0.3">
      <c r="A51" s="1">
        <v>49</v>
      </c>
      <c r="B51" s="1" t="s">
        <v>5</v>
      </c>
      <c r="C51" s="155" t="s">
        <v>18</v>
      </c>
      <c r="D51" s="2">
        <v>8.89</v>
      </c>
      <c r="E51" s="2">
        <v>11.442580000000001</v>
      </c>
      <c r="F51" s="2">
        <f t="shared" si="0"/>
        <v>5721.2900000000009</v>
      </c>
      <c r="G51" s="46">
        <v>3.9525800000000002</v>
      </c>
      <c r="H51" s="2">
        <f t="shared" si="1"/>
        <v>1976.2900000000002</v>
      </c>
      <c r="I51" s="58">
        <v>0.57240000000000002</v>
      </c>
      <c r="J51" s="2">
        <f t="shared" si="2"/>
        <v>5.7240000000000002</v>
      </c>
      <c r="K51" s="58">
        <v>0.75816000000000006</v>
      </c>
      <c r="L51" s="2">
        <f t="shared" si="3"/>
        <v>7.5816000000000008</v>
      </c>
      <c r="M51" s="46">
        <v>2.3220000000000001</v>
      </c>
      <c r="N51" s="2">
        <f t="shared" si="4"/>
        <v>23.22</v>
      </c>
      <c r="O51" s="46">
        <v>0.46491228070175444</v>
      </c>
      <c r="P51" s="46">
        <f t="shared" si="5"/>
        <v>9.2982456140350891</v>
      </c>
      <c r="Q51" s="46">
        <f t="shared" si="6"/>
        <v>0.54375705345234437</v>
      </c>
      <c r="R51" s="46">
        <v>0.16</v>
      </c>
      <c r="S51" s="2">
        <f t="shared" si="7"/>
        <v>8</v>
      </c>
      <c r="T51" s="46">
        <v>1.875</v>
      </c>
      <c r="U51" s="3">
        <f t="shared" si="8"/>
        <v>562.5</v>
      </c>
      <c r="V51" s="1">
        <v>8.07</v>
      </c>
      <c r="W51" s="1">
        <v>232</v>
      </c>
      <c r="X51" s="2">
        <v>2</v>
      </c>
    </row>
    <row r="52" spans="1:24" x14ac:dyDescent="0.3">
      <c r="A52" s="1">
        <v>50</v>
      </c>
      <c r="B52" s="1" t="s">
        <v>5</v>
      </c>
      <c r="C52" s="155" t="s">
        <v>18</v>
      </c>
      <c r="D52" s="2">
        <v>9.8299999999999983</v>
      </c>
      <c r="E52" s="2">
        <v>9.9552800000000001</v>
      </c>
      <c r="F52" s="2">
        <f t="shared" si="0"/>
        <v>4977.6400000000003</v>
      </c>
      <c r="G52" s="46">
        <v>3.6283700000000003</v>
      </c>
      <c r="H52" s="2">
        <f t="shared" si="1"/>
        <v>1814.1850000000002</v>
      </c>
      <c r="I52" s="58">
        <v>0.66312000000000004</v>
      </c>
      <c r="J52" s="2">
        <f t="shared" si="2"/>
        <v>6.6312000000000006</v>
      </c>
      <c r="K52" s="58">
        <v>0.79056000000000004</v>
      </c>
      <c r="L52" s="2">
        <f t="shared" si="3"/>
        <v>7.9056000000000006</v>
      </c>
      <c r="M52" s="46">
        <v>1.337</v>
      </c>
      <c r="N52" s="2">
        <f t="shared" si="4"/>
        <v>13.37</v>
      </c>
      <c r="O52" s="46">
        <v>0.25350877192982457</v>
      </c>
      <c r="P52" s="46">
        <f t="shared" si="5"/>
        <v>5.0701754385964914</v>
      </c>
      <c r="Q52" s="46">
        <f t="shared" si="6"/>
        <v>0.29650148763722167</v>
      </c>
      <c r="R52" s="46">
        <v>8.7999999999999995E-2</v>
      </c>
      <c r="S52" s="2">
        <f t="shared" si="7"/>
        <v>4.3999999999999995</v>
      </c>
      <c r="T52" s="46">
        <v>1.748</v>
      </c>
      <c r="U52" s="3">
        <f t="shared" si="8"/>
        <v>524.4</v>
      </c>
      <c r="V52" s="1">
        <v>8.06</v>
      </c>
      <c r="W52" s="1">
        <v>245</v>
      </c>
      <c r="X52" s="2">
        <v>1.92</v>
      </c>
    </row>
    <row r="53" spans="1:24" x14ac:dyDescent="0.3">
      <c r="A53" s="1">
        <v>51</v>
      </c>
      <c r="B53" s="1" t="s">
        <v>5</v>
      </c>
      <c r="C53" s="155" t="s">
        <v>18</v>
      </c>
      <c r="D53" s="2">
        <v>9.8999999999999986</v>
      </c>
      <c r="E53" s="2">
        <v>12.949140000000002</v>
      </c>
      <c r="F53" s="2">
        <f t="shared" si="0"/>
        <v>6474.5700000000006</v>
      </c>
      <c r="G53" s="46">
        <v>4.5453600000000005</v>
      </c>
      <c r="H53" s="2">
        <f t="shared" si="1"/>
        <v>2272.6800000000003</v>
      </c>
      <c r="I53" s="58">
        <v>0.40176000000000001</v>
      </c>
      <c r="J53" s="2">
        <f t="shared" si="2"/>
        <v>4.0175999999999998</v>
      </c>
      <c r="K53" s="58">
        <v>0.9514800000000001</v>
      </c>
      <c r="L53" s="2">
        <f t="shared" si="3"/>
        <v>9.514800000000001</v>
      </c>
      <c r="M53" s="46">
        <v>2.6680000000000001</v>
      </c>
      <c r="N53" s="2">
        <f t="shared" si="4"/>
        <v>26.68</v>
      </c>
      <c r="O53" s="46">
        <v>0.40614035087719302</v>
      </c>
      <c r="P53" s="46">
        <f t="shared" si="5"/>
        <v>8.1228070175438596</v>
      </c>
      <c r="Q53" s="46">
        <f t="shared" si="6"/>
        <v>0.47501795424233095</v>
      </c>
      <c r="R53" s="46">
        <v>0.16800000000000001</v>
      </c>
      <c r="S53" s="2">
        <f t="shared" si="7"/>
        <v>8.4</v>
      </c>
      <c r="T53" s="46">
        <v>2.1219999999999999</v>
      </c>
      <c r="U53" s="3">
        <f t="shared" si="8"/>
        <v>636.59999999999991</v>
      </c>
      <c r="V53" s="1">
        <v>8.09</v>
      </c>
      <c r="W53" s="1">
        <v>236</v>
      </c>
      <c r="X53" s="2">
        <v>2.0099999999999998</v>
      </c>
    </row>
    <row r="54" spans="1:24" x14ac:dyDescent="0.3">
      <c r="A54" s="1">
        <v>52</v>
      </c>
      <c r="B54" s="1" t="s">
        <v>5</v>
      </c>
      <c r="C54" s="155" t="s">
        <v>18</v>
      </c>
      <c r="D54" s="2">
        <v>9.3100000000000023</v>
      </c>
      <c r="E54" s="2">
        <v>12.50188</v>
      </c>
      <c r="F54" s="2">
        <f t="shared" si="0"/>
        <v>6250.94</v>
      </c>
      <c r="G54" s="46">
        <v>4.5421500000000004</v>
      </c>
      <c r="H54" s="2">
        <f t="shared" si="1"/>
        <v>2271.0750000000003</v>
      </c>
      <c r="I54" s="58">
        <v>0.56592000000000009</v>
      </c>
      <c r="J54" s="2">
        <f t="shared" si="2"/>
        <v>5.6592000000000011</v>
      </c>
      <c r="K54" s="58">
        <v>0.87048000000000014</v>
      </c>
      <c r="L54" s="2">
        <f t="shared" si="3"/>
        <v>8.7048000000000023</v>
      </c>
      <c r="M54" s="46">
        <v>1.948</v>
      </c>
      <c r="N54" s="2">
        <f t="shared" si="4"/>
        <v>19.48</v>
      </c>
      <c r="O54" s="46">
        <v>0.42017543859649126</v>
      </c>
      <c r="P54" s="46">
        <f t="shared" si="5"/>
        <v>8.4035087719298254</v>
      </c>
      <c r="Q54" s="46">
        <f t="shared" si="6"/>
        <v>0.49143326151636402</v>
      </c>
      <c r="R54" s="46">
        <v>0.111</v>
      </c>
      <c r="S54" s="2">
        <f t="shared" si="7"/>
        <v>5.55</v>
      </c>
      <c r="T54" s="46">
        <v>2.0209999999999999</v>
      </c>
      <c r="U54" s="3">
        <f t="shared" si="8"/>
        <v>606.29999999999995</v>
      </c>
      <c r="V54" s="1">
        <v>8.06</v>
      </c>
      <c r="W54" s="1">
        <v>236</v>
      </c>
      <c r="X54" s="2">
        <v>1.98</v>
      </c>
    </row>
    <row r="55" spans="1:24" x14ac:dyDescent="0.3">
      <c r="A55" s="1">
        <v>53</v>
      </c>
      <c r="B55" s="1" t="s">
        <v>5</v>
      </c>
      <c r="C55" s="155" t="s">
        <v>19</v>
      </c>
      <c r="D55" s="2">
        <v>10.129999999999995</v>
      </c>
      <c r="E55" s="2">
        <v>14.476030000000002</v>
      </c>
      <c r="F55" s="2">
        <f t="shared" si="0"/>
        <v>7238.0150000000003</v>
      </c>
      <c r="G55" s="46">
        <v>3.9568600000000003</v>
      </c>
      <c r="H55" s="2">
        <f t="shared" si="1"/>
        <v>1978.43</v>
      </c>
      <c r="I55" s="58">
        <v>0.21384000000000003</v>
      </c>
      <c r="J55" s="2">
        <f t="shared" si="2"/>
        <v>2.1384000000000003</v>
      </c>
      <c r="K55" s="58">
        <v>0.80676000000000003</v>
      </c>
      <c r="L55" s="2">
        <f t="shared" si="3"/>
        <v>8.0676000000000005</v>
      </c>
      <c r="M55" s="46">
        <v>1.036</v>
      </c>
      <c r="N55" s="2">
        <f t="shared" si="4"/>
        <v>10.36</v>
      </c>
      <c r="O55" s="46">
        <v>0.10350877192982456</v>
      </c>
      <c r="P55" s="46">
        <f t="shared" si="5"/>
        <v>2.0701754385964914</v>
      </c>
      <c r="Q55" s="46">
        <f t="shared" si="6"/>
        <v>0.12106289114599364</v>
      </c>
      <c r="R55" s="46">
        <v>6.2E-2</v>
      </c>
      <c r="S55" s="2">
        <f t="shared" si="7"/>
        <v>3.1</v>
      </c>
      <c r="T55" s="46">
        <v>1.6839999999999999</v>
      </c>
      <c r="U55" s="3">
        <f t="shared" si="8"/>
        <v>505.2</v>
      </c>
      <c r="V55" s="1">
        <v>8.0299999999999994</v>
      </c>
      <c r="W55" s="1">
        <v>202</v>
      </c>
      <c r="X55" s="2">
        <v>2.13</v>
      </c>
    </row>
    <row r="56" spans="1:24" x14ac:dyDescent="0.3">
      <c r="A56" s="1">
        <v>54</v>
      </c>
      <c r="B56" s="1" t="s">
        <v>5</v>
      </c>
      <c r="C56" s="155" t="s">
        <v>19</v>
      </c>
      <c r="D56" s="2">
        <v>6.82</v>
      </c>
      <c r="E56" s="2">
        <v>18.263829999999999</v>
      </c>
      <c r="F56" s="2">
        <f t="shared" si="0"/>
        <v>9131.9149999999991</v>
      </c>
      <c r="G56" s="46">
        <v>4.1451800000000008</v>
      </c>
      <c r="H56" s="2">
        <f t="shared" si="1"/>
        <v>2072.5900000000006</v>
      </c>
      <c r="I56" s="58">
        <v>0.27864</v>
      </c>
      <c r="J56" s="2">
        <f t="shared" si="2"/>
        <v>2.7864</v>
      </c>
      <c r="K56" s="58">
        <v>0.88992000000000004</v>
      </c>
      <c r="L56" s="2">
        <f t="shared" si="3"/>
        <v>8.8992000000000004</v>
      </c>
      <c r="M56" s="46">
        <v>1.532</v>
      </c>
      <c r="N56" s="2">
        <f t="shared" si="4"/>
        <v>15.32</v>
      </c>
      <c r="O56" s="46">
        <v>0.17017543859649126</v>
      </c>
      <c r="P56" s="46">
        <f t="shared" si="5"/>
        <v>3.4035087719298254</v>
      </c>
      <c r="Q56" s="46">
        <f t="shared" si="6"/>
        <v>0.19903560069765058</v>
      </c>
      <c r="R56" s="46">
        <v>0.111</v>
      </c>
      <c r="S56" s="2">
        <f t="shared" si="7"/>
        <v>5.55</v>
      </c>
      <c r="T56" s="46">
        <v>1.7889999999999999</v>
      </c>
      <c r="U56" s="3">
        <f t="shared" si="8"/>
        <v>536.69999999999993</v>
      </c>
      <c r="V56" s="1">
        <v>8.02</v>
      </c>
      <c r="W56" s="1">
        <v>237</v>
      </c>
      <c r="X56" s="2">
        <v>2.0099999999999998</v>
      </c>
    </row>
    <row r="57" spans="1:24" x14ac:dyDescent="0.3">
      <c r="A57" s="1">
        <v>55</v>
      </c>
      <c r="B57" s="1" t="s">
        <v>5</v>
      </c>
      <c r="C57" s="155" t="s">
        <v>19</v>
      </c>
      <c r="D57" s="2">
        <v>7.5</v>
      </c>
      <c r="E57" s="2">
        <v>16.32499</v>
      </c>
      <c r="F57" s="2">
        <f t="shared" si="0"/>
        <v>8162.4949999999999</v>
      </c>
      <c r="G57" s="46">
        <v>3.9536500000000001</v>
      </c>
      <c r="H57" s="2">
        <f t="shared" si="1"/>
        <v>1976.825</v>
      </c>
      <c r="I57" s="58">
        <v>0.31428</v>
      </c>
      <c r="J57" s="2">
        <f t="shared" si="2"/>
        <v>3.1428000000000003</v>
      </c>
      <c r="K57" s="58">
        <v>0.92556000000000005</v>
      </c>
      <c r="L57" s="2">
        <f t="shared" si="3"/>
        <v>9.2556000000000012</v>
      </c>
      <c r="M57" s="46">
        <v>1.2509999999999999</v>
      </c>
      <c r="N57" s="2">
        <f t="shared" si="4"/>
        <v>12.509999999999998</v>
      </c>
      <c r="O57" s="46">
        <v>0.10526315789473685</v>
      </c>
      <c r="P57" s="46">
        <f t="shared" si="5"/>
        <v>2.1052631578947372</v>
      </c>
      <c r="Q57" s="46">
        <f t="shared" si="6"/>
        <v>0.12311480455524777</v>
      </c>
      <c r="R57" s="46">
        <v>8.1000000000000003E-2</v>
      </c>
      <c r="S57" s="2">
        <f t="shared" si="7"/>
        <v>4.05</v>
      </c>
      <c r="T57" s="46">
        <v>1.7649999999999999</v>
      </c>
      <c r="U57" s="3">
        <f t="shared" si="8"/>
        <v>529.5</v>
      </c>
      <c r="V57" s="1">
        <v>8.06</v>
      </c>
      <c r="W57" s="1">
        <v>198</v>
      </c>
      <c r="X57" s="2">
        <v>2.2999999999999998</v>
      </c>
    </row>
    <row r="58" spans="1:24" x14ac:dyDescent="0.3">
      <c r="A58" s="1">
        <v>56</v>
      </c>
      <c r="B58" s="1" t="s">
        <v>5</v>
      </c>
      <c r="C58" s="155" t="s">
        <v>19</v>
      </c>
      <c r="D58" s="2">
        <v>11.159999999999997</v>
      </c>
      <c r="E58" s="2">
        <v>12.490110000000001</v>
      </c>
      <c r="F58" s="2">
        <f t="shared" si="0"/>
        <v>6245.0550000000003</v>
      </c>
      <c r="G58" s="46">
        <v>3.5063900000000006</v>
      </c>
      <c r="H58" s="2">
        <f t="shared" si="1"/>
        <v>1753.1950000000004</v>
      </c>
      <c r="I58" s="58">
        <v>0.4536</v>
      </c>
      <c r="J58" s="2">
        <f t="shared" si="2"/>
        <v>4.5359999999999996</v>
      </c>
      <c r="K58" s="58">
        <v>1.04436</v>
      </c>
      <c r="L58" s="2">
        <f t="shared" si="3"/>
        <v>10.4436</v>
      </c>
      <c r="M58" s="46">
        <v>1.147</v>
      </c>
      <c r="N58" s="2">
        <f t="shared" si="4"/>
        <v>11.47</v>
      </c>
      <c r="O58" s="46">
        <v>0.15877192982456143</v>
      </c>
      <c r="P58" s="46">
        <f t="shared" si="5"/>
        <v>3.1754385964912286</v>
      </c>
      <c r="Q58" s="46">
        <f t="shared" si="6"/>
        <v>0.18569816353749874</v>
      </c>
      <c r="R58" s="46">
        <v>7.0000000000000007E-2</v>
      </c>
      <c r="S58" s="2">
        <f t="shared" si="7"/>
        <v>3.5000000000000004</v>
      </c>
      <c r="T58" s="46">
        <v>1.6639999999999999</v>
      </c>
      <c r="U58" s="3">
        <f t="shared" si="8"/>
        <v>499.2</v>
      </c>
      <c r="V58" s="1">
        <v>8.07</v>
      </c>
      <c r="W58" s="1">
        <v>203</v>
      </c>
      <c r="X58" s="2">
        <v>2.12</v>
      </c>
    </row>
    <row r="59" spans="1:24" x14ac:dyDescent="0.3">
      <c r="A59" s="1">
        <v>57</v>
      </c>
      <c r="B59" s="1" t="s">
        <v>5</v>
      </c>
      <c r="C59" s="155" t="s">
        <v>20</v>
      </c>
      <c r="D59" s="2">
        <v>6.019999999999996</v>
      </c>
      <c r="E59" s="2">
        <v>14.768140000000001</v>
      </c>
      <c r="F59" s="2">
        <f t="shared" si="0"/>
        <v>7384.0700000000006</v>
      </c>
      <c r="G59" s="46">
        <v>4.3195899999999998</v>
      </c>
      <c r="H59" s="2">
        <f t="shared" si="1"/>
        <v>2159.7950000000001</v>
      </c>
      <c r="I59" s="58">
        <v>0.23652000000000001</v>
      </c>
      <c r="J59" s="2">
        <f t="shared" si="2"/>
        <v>2.3652000000000002</v>
      </c>
      <c r="K59" s="58">
        <v>0.73224000000000011</v>
      </c>
      <c r="L59" s="2">
        <f t="shared" si="3"/>
        <v>7.3224000000000009</v>
      </c>
      <c r="M59" s="46">
        <v>1.4590000000000001</v>
      </c>
      <c r="N59" s="2">
        <f t="shared" si="4"/>
        <v>14.59</v>
      </c>
      <c r="O59" s="46">
        <v>0.11929824561403511</v>
      </c>
      <c r="P59" s="46">
        <f t="shared" si="5"/>
        <v>2.3859649122807021</v>
      </c>
      <c r="Q59" s="46">
        <f t="shared" si="6"/>
        <v>0.13953011182928082</v>
      </c>
      <c r="R59" s="46">
        <v>7.2999999999999995E-2</v>
      </c>
      <c r="S59" s="2">
        <f t="shared" si="7"/>
        <v>3.65</v>
      </c>
      <c r="T59" s="46">
        <v>1.673</v>
      </c>
      <c r="U59" s="3">
        <f t="shared" si="8"/>
        <v>501.90000000000003</v>
      </c>
      <c r="V59" s="1">
        <v>8.08</v>
      </c>
      <c r="W59" s="1">
        <v>201</v>
      </c>
      <c r="X59" s="2">
        <v>1.85</v>
      </c>
    </row>
    <row r="60" spans="1:24" x14ac:dyDescent="0.3">
      <c r="A60" s="1">
        <v>58</v>
      </c>
      <c r="B60" s="1" t="s">
        <v>5</v>
      </c>
      <c r="C60" s="155" t="s">
        <v>20</v>
      </c>
      <c r="D60" s="2">
        <v>9.8600000000000065</v>
      </c>
      <c r="E60" s="2">
        <v>11.664070000000001</v>
      </c>
      <c r="F60" s="2">
        <f t="shared" si="0"/>
        <v>5832.0349999999999</v>
      </c>
      <c r="G60" s="46">
        <v>3.64656</v>
      </c>
      <c r="H60" s="2">
        <f t="shared" si="1"/>
        <v>1823.28</v>
      </c>
      <c r="I60" s="58">
        <v>0.38663999999999998</v>
      </c>
      <c r="J60" s="2">
        <f t="shared" si="2"/>
        <v>3.8663999999999996</v>
      </c>
      <c r="K60" s="58">
        <v>0.81</v>
      </c>
      <c r="L60" s="2">
        <f t="shared" si="3"/>
        <v>8.1000000000000014</v>
      </c>
      <c r="M60" s="46">
        <v>1.1830000000000001</v>
      </c>
      <c r="N60" s="2">
        <f t="shared" si="4"/>
        <v>11.83</v>
      </c>
      <c r="O60" s="46">
        <v>6.0526315789473692E-2</v>
      </c>
      <c r="P60" s="46">
        <f t="shared" si="5"/>
        <v>1.2105263157894739</v>
      </c>
      <c r="Q60" s="46">
        <f t="shared" si="6"/>
        <v>7.0791012619267471E-2</v>
      </c>
      <c r="R60" s="46">
        <v>0.06</v>
      </c>
      <c r="S60" s="2">
        <f t="shared" si="7"/>
        <v>3</v>
      </c>
      <c r="T60" s="46">
        <v>1.6539999999999999</v>
      </c>
      <c r="U60" s="3">
        <f t="shared" si="8"/>
        <v>496.2</v>
      </c>
      <c r="V60" s="1">
        <v>8.1</v>
      </c>
      <c r="W60" s="1">
        <v>193</v>
      </c>
      <c r="X60" s="2">
        <v>1.92</v>
      </c>
    </row>
    <row r="61" spans="1:24" x14ac:dyDescent="0.3">
      <c r="A61" s="1">
        <v>59</v>
      </c>
      <c r="B61" s="1" t="s">
        <v>5</v>
      </c>
      <c r="C61" s="155" t="s">
        <v>20</v>
      </c>
      <c r="D61" s="2">
        <v>8.6299999999999955</v>
      </c>
      <c r="E61" s="2">
        <v>13.618960000000001</v>
      </c>
      <c r="F61" s="2">
        <f t="shared" si="0"/>
        <v>6809.4800000000005</v>
      </c>
      <c r="G61" s="46">
        <v>3.7653300000000005</v>
      </c>
      <c r="H61" s="2">
        <f t="shared" si="1"/>
        <v>1882.6650000000002</v>
      </c>
      <c r="I61" s="58">
        <v>0.29376000000000002</v>
      </c>
      <c r="J61" s="2">
        <f t="shared" si="2"/>
        <v>2.9376000000000002</v>
      </c>
      <c r="K61" s="58">
        <v>0.90936000000000006</v>
      </c>
      <c r="L61" s="2">
        <f t="shared" si="3"/>
        <v>9.0936000000000003</v>
      </c>
      <c r="M61" s="46">
        <v>1.121</v>
      </c>
      <c r="N61" s="2">
        <f t="shared" si="4"/>
        <v>11.21</v>
      </c>
      <c r="O61" s="46">
        <v>7.7192982456140355E-2</v>
      </c>
      <c r="P61" s="46">
        <f t="shared" si="5"/>
        <v>1.5438596491228072</v>
      </c>
      <c r="Q61" s="46">
        <f t="shared" si="6"/>
        <v>9.02841900071817E-2</v>
      </c>
      <c r="R61" s="46">
        <v>6.7000000000000004E-2</v>
      </c>
      <c r="S61" s="2">
        <f t="shared" si="7"/>
        <v>3.35</v>
      </c>
      <c r="T61" s="46">
        <v>1.762</v>
      </c>
      <c r="U61" s="3">
        <f t="shared" si="8"/>
        <v>528.6</v>
      </c>
      <c r="V61" s="1">
        <v>8.06</v>
      </c>
      <c r="W61" s="1">
        <v>215</v>
      </c>
      <c r="X61" s="2">
        <v>1.86</v>
      </c>
    </row>
    <row r="62" spans="1:24" x14ac:dyDescent="0.3">
      <c r="A62" s="1">
        <v>60</v>
      </c>
      <c r="B62" s="1" t="s">
        <v>5</v>
      </c>
      <c r="C62" s="155" t="s">
        <v>20</v>
      </c>
      <c r="D62" s="2">
        <v>10.509999999999998</v>
      </c>
      <c r="E62" s="2">
        <v>10.98141</v>
      </c>
      <c r="F62" s="2">
        <f t="shared" si="0"/>
        <v>5490.7049999999999</v>
      </c>
      <c r="G62" s="46">
        <v>3.5031800000000004</v>
      </c>
      <c r="H62" s="2">
        <f t="shared" si="1"/>
        <v>1751.5900000000001</v>
      </c>
      <c r="I62" s="58">
        <v>0.56052000000000002</v>
      </c>
      <c r="J62" s="2">
        <f t="shared" si="2"/>
        <v>5.6052</v>
      </c>
      <c r="K62" s="58">
        <v>0.78192000000000006</v>
      </c>
      <c r="L62" s="2">
        <f t="shared" si="3"/>
        <v>7.8192000000000004</v>
      </c>
      <c r="M62" s="46">
        <v>1.304</v>
      </c>
      <c r="N62" s="2">
        <f t="shared" si="4"/>
        <v>13.040000000000001</v>
      </c>
      <c r="O62" s="46">
        <v>5.8771929824561413E-2</v>
      </c>
      <c r="P62" s="46">
        <f t="shared" si="5"/>
        <v>1.1754385964912282</v>
      </c>
      <c r="Q62" s="46">
        <f t="shared" si="6"/>
        <v>6.8739099210013338E-2</v>
      </c>
      <c r="R62" s="46">
        <v>6.6000000000000003E-2</v>
      </c>
      <c r="S62" s="2">
        <f t="shared" si="7"/>
        <v>3.3000000000000003</v>
      </c>
      <c r="T62" s="46">
        <v>1.6080000000000001</v>
      </c>
      <c r="U62" s="3">
        <f t="shared" si="8"/>
        <v>482.40000000000003</v>
      </c>
      <c r="V62" s="1">
        <v>8.06</v>
      </c>
      <c r="W62" s="1">
        <v>220</v>
      </c>
      <c r="X62" s="2">
        <v>1.88</v>
      </c>
    </row>
    <row r="63" spans="1:24" x14ac:dyDescent="0.3">
      <c r="A63" s="1">
        <v>61</v>
      </c>
      <c r="B63" s="1" t="s">
        <v>21</v>
      </c>
      <c r="C63" s="155" t="s">
        <v>6</v>
      </c>
      <c r="D63" s="2">
        <v>1.490000000000002</v>
      </c>
      <c r="E63" s="2">
        <v>11.162240000000001</v>
      </c>
      <c r="F63" s="2">
        <f t="shared" si="0"/>
        <v>5581.12</v>
      </c>
      <c r="G63" s="46">
        <v>2.0897100000000002</v>
      </c>
      <c r="H63" s="2">
        <f t="shared" si="1"/>
        <v>1044.855</v>
      </c>
      <c r="I63" s="58">
        <v>1.06596</v>
      </c>
      <c r="J63" s="2">
        <f t="shared" si="2"/>
        <v>10.659600000000001</v>
      </c>
      <c r="K63" s="58">
        <v>1.01844</v>
      </c>
      <c r="L63" s="2">
        <f t="shared" si="3"/>
        <v>10.1844</v>
      </c>
      <c r="M63" s="46">
        <v>0.19500000000000001</v>
      </c>
      <c r="N63" s="2">
        <f t="shared" si="4"/>
        <v>1.9500000000000002</v>
      </c>
      <c r="O63" s="46">
        <v>5.9649122807017556E-2</v>
      </c>
      <c r="P63" s="46">
        <f t="shared" si="5"/>
        <v>1.192982456140351</v>
      </c>
      <c r="Q63" s="46">
        <f t="shared" si="6"/>
        <v>6.9765055914640411E-2</v>
      </c>
      <c r="R63" s="46">
        <v>4.2000000000000003E-2</v>
      </c>
      <c r="S63" s="2">
        <f t="shared" si="7"/>
        <v>2.1</v>
      </c>
      <c r="T63" s="46">
        <v>1.8149999999999999</v>
      </c>
      <c r="U63" s="3">
        <f t="shared" si="8"/>
        <v>544.5</v>
      </c>
      <c r="V63" s="1">
        <v>8.08</v>
      </c>
      <c r="W63" s="1">
        <v>201</v>
      </c>
      <c r="X63" s="2">
        <v>2.67</v>
      </c>
    </row>
    <row r="64" spans="1:24" x14ac:dyDescent="0.3">
      <c r="A64" s="1">
        <v>62</v>
      </c>
      <c r="B64" s="1" t="s">
        <v>21</v>
      </c>
      <c r="C64" s="155" t="s">
        <v>6</v>
      </c>
      <c r="D64" s="2">
        <v>0.94000000000000483</v>
      </c>
      <c r="E64" s="2">
        <v>8.6648600000000009</v>
      </c>
      <c r="F64" s="2">
        <f t="shared" si="0"/>
        <v>4332.43</v>
      </c>
      <c r="G64" s="46">
        <v>1.5290300000000001</v>
      </c>
      <c r="H64" s="2">
        <f t="shared" si="1"/>
        <v>764.5150000000001</v>
      </c>
      <c r="I64" s="58">
        <v>2.24424</v>
      </c>
      <c r="J64" s="2">
        <f t="shared" si="2"/>
        <v>22.442399999999999</v>
      </c>
      <c r="K64" s="58">
        <v>0.99792000000000014</v>
      </c>
      <c r="L64" s="2">
        <f t="shared" si="3"/>
        <v>9.9792000000000023</v>
      </c>
      <c r="M64" s="46">
        <v>0.20300000000000001</v>
      </c>
      <c r="N64" s="2">
        <f t="shared" si="4"/>
        <v>2.0300000000000002</v>
      </c>
      <c r="O64" s="46">
        <v>5.2631578947368425E-2</v>
      </c>
      <c r="P64" s="46">
        <f t="shared" si="5"/>
        <v>1.0526315789473686</v>
      </c>
      <c r="Q64" s="46">
        <f t="shared" si="6"/>
        <v>6.1557402277623886E-2</v>
      </c>
      <c r="R64" s="46">
        <v>3.9E-2</v>
      </c>
      <c r="S64" s="2">
        <f t="shared" si="7"/>
        <v>1.95</v>
      </c>
      <c r="T64" s="46">
        <v>1.7470000000000001</v>
      </c>
      <c r="U64" s="3">
        <f t="shared" si="8"/>
        <v>524.1</v>
      </c>
      <c r="V64" s="1">
        <v>7.99</v>
      </c>
      <c r="W64" s="1">
        <v>232</v>
      </c>
      <c r="X64" s="2">
        <v>3.06</v>
      </c>
    </row>
    <row r="65" spans="1:24" x14ac:dyDescent="0.3">
      <c r="A65" s="1">
        <v>63</v>
      </c>
      <c r="B65" s="1" t="s">
        <v>21</v>
      </c>
      <c r="C65" s="155" t="s">
        <v>6</v>
      </c>
      <c r="D65" s="2">
        <v>1.6000000000000014</v>
      </c>
      <c r="E65" s="2">
        <v>12.494390000000001</v>
      </c>
      <c r="F65" s="2">
        <f t="shared" si="0"/>
        <v>6247.1950000000006</v>
      </c>
      <c r="G65" s="46">
        <v>1.8222100000000001</v>
      </c>
      <c r="H65" s="2">
        <f t="shared" si="1"/>
        <v>911.10500000000002</v>
      </c>
      <c r="I65" s="58">
        <v>0.84348000000000012</v>
      </c>
      <c r="J65" s="2">
        <f t="shared" si="2"/>
        <v>8.434800000000001</v>
      </c>
      <c r="K65" s="58">
        <v>0.98280000000000012</v>
      </c>
      <c r="L65" s="2">
        <f t="shared" si="3"/>
        <v>9.8280000000000012</v>
      </c>
      <c r="M65" s="46">
        <v>0.222</v>
      </c>
      <c r="N65" s="2">
        <f t="shared" si="4"/>
        <v>2.2200000000000002</v>
      </c>
      <c r="O65" s="46">
        <v>6.5789473684210523E-2</v>
      </c>
      <c r="P65" s="46">
        <f t="shared" si="5"/>
        <v>1.3157894736842104</v>
      </c>
      <c r="Q65" s="46">
        <f t="shared" si="6"/>
        <v>7.6946752847029842E-2</v>
      </c>
      <c r="R65" s="46">
        <v>4.2999999999999997E-2</v>
      </c>
      <c r="S65" s="2">
        <f t="shared" si="7"/>
        <v>2.15</v>
      </c>
      <c r="T65" s="46">
        <v>1.7909999999999999</v>
      </c>
      <c r="U65" s="3">
        <f t="shared" si="8"/>
        <v>537.29999999999995</v>
      </c>
      <c r="V65" s="1">
        <v>8.01</v>
      </c>
      <c r="W65" s="1">
        <v>201</v>
      </c>
      <c r="X65" s="2">
        <v>2.79</v>
      </c>
    </row>
    <row r="66" spans="1:24" x14ac:dyDescent="0.3">
      <c r="A66" s="1">
        <v>64</v>
      </c>
      <c r="B66" s="1" t="s">
        <v>21</v>
      </c>
      <c r="C66" s="155" t="s">
        <v>6</v>
      </c>
      <c r="D66" s="2">
        <v>1.2000000000000028</v>
      </c>
      <c r="E66" s="2">
        <v>13.950660000000001</v>
      </c>
      <c r="F66" s="2">
        <f t="shared" si="0"/>
        <v>6975.3300000000008</v>
      </c>
      <c r="G66" s="46">
        <v>2.2084800000000002</v>
      </c>
      <c r="H66" s="2">
        <f t="shared" si="1"/>
        <v>1104.24</v>
      </c>
      <c r="I66" s="58">
        <v>1.7927999999999999</v>
      </c>
      <c r="J66" s="2">
        <f t="shared" si="2"/>
        <v>17.928000000000001</v>
      </c>
      <c r="K66" s="58">
        <v>1.1912400000000001</v>
      </c>
      <c r="L66" s="2">
        <f t="shared" si="3"/>
        <v>11.912400000000002</v>
      </c>
      <c r="M66" s="46">
        <v>0.314</v>
      </c>
      <c r="N66" s="2">
        <f t="shared" si="4"/>
        <v>3.14</v>
      </c>
      <c r="O66" s="46">
        <v>8.1578947368421056E-2</v>
      </c>
      <c r="P66" s="46">
        <f t="shared" si="5"/>
        <v>1.6315789473684212</v>
      </c>
      <c r="Q66" s="46">
        <f t="shared" si="6"/>
        <v>9.5413973530317026E-2</v>
      </c>
      <c r="R66" s="46">
        <v>4.9000000000000002E-2</v>
      </c>
      <c r="S66" s="2">
        <f t="shared" si="7"/>
        <v>2.4500000000000002</v>
      </c>
      <c r="T66" s="46">
        <v>1.7470000000000001</v>
      </c>
      <c r="U66" s="3">
        <f t="shared" si="8"/>
        <v>524.1</v>
      </c>
      <c r="V66" s="1">
        <v>7.95</v>
      </c>
      <c r="W66" s="1">
        <v>243</v>
      </c>
      <c r="X66" s="2">
        <v>2.78</v>
      </c>
    </row>
    <row r="67" spans="1:24" x14ac:dyDescent="0.3">
      <c r="A67" s="1">
        <v>65</v>
      </c>
      <c r="B67" s="1" t="s">
        <v>21</v>
      </c>
      <c r="C67" s="155" t="s">
        <v>7</v>
      </c>
      <c r="D67" s="2">
        <v>2</v>
      </c>
      <c r="E67" s="2">
        <v>60.651879999999998</v>
      </c>
      <c r="F67" s="2">
        <f t="shared" si="0"/>
        <v>30325.94</v>
      </c>
      <c r="G67" s="46">
        <v>2.7905600000000002</v>
      </c>
      <c r="H67" s="2">
        <f t="shared" si="1"/>
        <v>1395.28</v>
      </c>
      <c r="I67" s="58">
        <v>0.51300000000000001</v>
      </c>
      <c r="J67" s="2">
        <f t="shared" si="2"/>
        <v>5.13</v>
      </c>
      <c r="K67" s="58">
        <v>1.4407200000000002</v>
      </c>
      <c r="L67" s="2">
        <f t="shared" si="3"/>
        <v>14.407200000000003</v>
      </c>
      <c r="M67" s="46">
        <v>0.29899999999999999</v>
      </c>
      <c r="N67" s="2">
        <f t="shared" si="4"/>
        <v>2.9899999999999998</v>
      </c>
      <c r="O67" s="46">
        <v>8.1578947368421056E-2</v>
      </c>
      <c r="P67" s="46">
        <f t="shared" si="5"/>
        <v>1.6315789473684212</v>
      </c>
      <c r="Q67" s="46">
        <f t="shared" si="6"/>
        <v>9.5413973530317026E-2</v>
      </c>
      <c r="R67" s="46">
        <v>6.2E-2</v>
      </c>
      <c r="S67" s="2">
        <f t="shared" si="7"/>
        <v>3.1</v>
      </c>
      <c r="T67" s="46">
        <v>1.748</v>
      </c>
      <c r="U67" s="3">
        <f t="shared" si="8"/>
        <v>524.4</v>
      </c>
      <c r="V67" s="1">
        <v>7.98</v>
      </c>
      <c r="W67" s="1">
        <v>208</v>
      </c>
      <c r="X67" s="2">
        <v>2.8</v>
      </c>
    </row>
    <row r="68" spans="1:24" x14ac:dyDescent="0.3">
      <c r="A68" s="1">
        <v>66</v>
      </c>
      <c r="B68" s="1" t="s">
        <v>21</v>
      </c>
      <c r="C68" s="155" t="s">
        <v>7</v>
      </c>
      <c r="D68" s="2">
        <v>3.009999999999998</v>
      </c>
      <c r="E68" s="2">
        <v>51.209130000000002</v>
      </c>
      <c r="F68" s="2">
        <f t="shared" ref="F68:F122" si="9">E68*500</f>
        <v>25604.565000000002</v>
      </c>
      <c r="G68" s="46">
        <v>2.1089700000000002</v>
      </c>
      <c r="H68" s="2">
        <f t="shared" ref="H68:H122" si="10">G68*500</f>
        <v>1054.4850000000001</v>
      </c>
      <c r="I68" s="58">
        <v>1.1642400000000002</v>
      </c>
      <c r="J68" s="2">
        <f t="shared" ref="J68:J122" si="11">I68*10</f>
        <v>11.642400000000002</v>
      </c>
      <c r="K68" s="58">
        <v>1.2474000000000001</v>
      </c>
      <c r="L68" s="2">
        <f t="shared" ref="L68:L122" si="12">K68*10</f>
        <v>12.474</v>
      </c>
      <c r="M68" s="46">
        <v>0.25600000000000001</v>
      </c>
      <c r="N68" s="2">
        <f t="shared" ref="N68:N122" si="13">M68*10</f>
        <v>2.56</v>
      </c>
      <c r="O68" s="46">
        <v>6.5789473684210523E-2</v>
      </c>
      <c r="P68" s="46">
        <f t="shared" ref="P68:P122" si="14">O68*20</f>
        <v>1.3157894736842104</v>
      </c>
      <c r="Q68" s="46">
        <f t="shared" ref="Q68:Q122" si="15">P68/17.1</f>
        <v>7.6946752847029842E-2</v>
      </c>
      <c r="R68" s="46">
        <v>5.0999999999999997E-2</v>
      </c>
      <c r="S68" s="2">
        <f t="shared" ref="S68:S122" si="16">R68*50</f>
        <v>2.5499999999999998</v>
      </c>
      <c r="T68" s="46">
        <v>1.853</v>
      </c>
      <c r="U68" s="3">
        <f t="shared" ref="U68:U122" si="17">T68*300</f>
        <v>555.9</v>
      </c>
      <c r="V68" s="1">
        <v>7.97</v>
      </c>
      <c r="W68" s="1">
        <v>233</v>
      </c>
      <c r="X68" s="2">
        <v>2.77</v>
      </c>
    </row>
    <row r="69" spans="1:24" x14ac:dyDescent="0.3">
      <c r="A69" s="1">
        <v>67</v>
      </c>
      <c r="B69" s="1" t="s">
        <v>21</v>
      </c>
      <c r="C69" s="155" t="s">
        <v>7</v>
      </c>
      <c r="D69" s="2">
        <v>2.3000000000000043</v>
      </c>
      <c r="E69" s="2">
        <v>39.337480000000006</v>
      </c>
      <c r="F69" s="2">
        <f t="shared" si="9"/>
        <v>19668.740000000002</v>
      </c>
      <c r="G69" s="46">
        <v>1.8200700000000001</v>
      </c>
      <c r="H69" s="2">
        <f t="shared" si="10"/>
        <v>910.03500000000008</v>
      </c>
      <c r="I69" s="58">
        <v>2.0466000000000002</v>
      </c>
      <c r="J69" s="2">
        <f t="shared" si="11"/>
        <v>20.466000000000001</v>
      </c>
      <c r="K69" s="58">
        <v>1.1361600000000001</v>
      </c>
      <c r="L69" s="2">
        <f t="shared" si="12"/>
        <v>11.361600000000001</v>
      </c>
      <c r="M69" s="46">
        <v>0.22600000000000001</v>
      </c>
      <c r="N69" s="2">
        <f t="shared" si="13"/>
        <v>2.2600000000000002</v>
      </c>
      <c r="O69" s="46">
        <v>3.1578947368421054E-2</v>
      </c>
      <c r="P69" s="46">
        <f t="shared" si="14"/>
        <v>0.63157894736842102</v>
      </c>
      <c r="Q69" s="46">
        <f t="shared" si="15"/>
        <v>3.6934441366574325E-2</v>
      </c>
      <c r="R69" s="46">
        <v>3.5999999999999997E-2</v>
      </c>
      <c r="S69" s="2">
        <f t="shared" si="16"/>
        <v>1.7999999999999998</v>
      </c>
      <c r="T69" s="46">
        <v>1.927</v>
      </c>
      <c r="U69" s="3">
        <f t="shared" si="17"/>
        <v>578.1</v>
      </c>
      <c r="V69" s="1">
        <v>7.95</v>
      </c>
      <c r="W69" s="1">
        <v>265</v>
      </c>
      <c r="X69" s="2">
        <v>2.85</v>
      </c>
    </row>
    <row r="70" spans="1:24" x14ac:dyDescent="0.3">
      <c r="A70" s="1">
        <v>68</v>
      </c>
      <c r="B70" s="1" t="s">
        <v>21</v>
      </c>
      <c r="C70" s="155" t="s">
        <v>7</v>
      </c>
      <c r="D70" s="2">
        <v>3.1700000000000017</v>
      </c>
      <c r="E70" s="2">
        <v>48.222760000000001</v>
      </c>
      <c r="F70" s="2">
        <f t="shared" si="9"/>
        <v>24111.38</v>
      </c>
      <c r="G70" s="46">
        <v>2.02658</v>
      </c>
      <c r="H70" s="2">
        <f t="shared" si="10"/>
        <v>1013.2900000000001</v>
      </c>
      <c r="I70" s="58">
        <v>0.97308000000000006</v>
      </c>
      <c r="J70" s="2">
        <f t="shared" si="11"/>
        <v>9.7308000000000003</v>
      </c>
      <c r="K70" s="58">
        <v>2.33928</v>
      </c>
      <c r="L70" s="2">
        <f t="shared" si="12"/>
        <v>23.392800000000001</v>
      </c>
      <c r="M70" s="46">
        <v>0.29099999999999998</v>
      </c>
      <c r="N70" s="2">
        <f t="shared" si="13"/>
        <v>2.9099999999999997</v>
      </c>
      <c r="O70" s="46">
        <v>6.4912280701754393E-2</v>
      </c>
      <c r="P70" s="46">
        <f t="shared" si="14"/>
        <v>1.2982456140350878</v>
      </c>
      <c r="Q70" s="46">
        <f t="shared" si="15"/>
        <v>7.5920796142402783E-2</v>
      </c>
      <c r="R70" s="46">
        <v>5.2999999999999999E-2</v>
      </c>
      <c r="S70" s="2">
        <f t="shared" si="16"/>
        <v>2.65</v>
      </c>
      <c r="T70" s="46">
        <v>1.7250000000000001</v>
      </c>
      <c r="U70" s="3">
        <f t="shared" si="17"/>
        <v>517.5</v>
      </c>
      <c r="V70" s="1">
        <v>7.97</v>
      </c>
      <c r="W70" s="1">
        <v>235</v>
      </c>
      <c r="X70" s="2">
        <v>2.91</v>
      </c>
    </row>
    <row r="71" spans="1:24" x14ac:dyDescent="0.3">
      <c r="A71" s="1">
        <v>69</v>
      </c>
      <c r="B71" s="1" t="s">
        <v>21</v>
      </c>
      <c r="C71" s="155" t="s">
        <v>8</v>
      </c>
      <c r="D71" s="2">
        <v>1.9799999999999969</v>
      </c>
      <c r="E71" s="2">
        <v>24.895690000000002</v>
      </c>
      <c r="F71" s="2">
        <f t="shared" si="9"/>
        <v>12447.845000000001</v>
      </c>
      <c r="G71" s="46">
        <v>1.88855</v>
      </c>
      <c r="H71" s="2">
        <f t="shared" si="10"/>
        <v>944.27499999999998</v>
      </c>
      <c r="I71" s="58">
        <v>1.1350800000000001</v>
      </c>
      <c r="J71" s="2">
        <f t="shared" si="11"/>
        <v>11.350800000000001</v>
      </c>
      <c r="K71" s="58">
        <v>1.2690000000000001</v>
      </c>
      <c r="L71" s="2">
        <f t="shared" si="12"/>
        <v>12.690000000000001</v>
      </c>
      <c r="M71" s="46">
        <v>0.27300000000000002</v>
      </c>
      <c r="N71" s="2">
        <f t="shared" si="13"/>
        <v>2.7300000000000004</v>
      </c>
      <c r="O71" s="46">
        <v>7.3684210526315796E-2</v>
      </c>
      <c r="P71" s="46">
        <f t="shared" si="14"/>
        <v>1.4736842105263159</v>
      </c>
      <c r="Q71" s="46">
        <f t="shared" si="15"/>
        <v>8.6180363188673434E-2</v>
      </c>
      <c r="R71" s="46">
        <v>0.05</v>
      </c>
      <c r="S71" s="2">
        <f t="shared" si="16"/>
        <v>2.5</v>
      </c>
      <c r="T71" s="46">
        <v>1.806</v>
      </c>
      <c r="U71" s="3">
        <f t="shared" si="17"/>
        <v>541.80000000000007</v>
      </c>
      <c r="V71" s="1">
        <v>7.94</v>
      </c>
      <c r="W71" s="1">
        <v>245</v>
      </c>
      <c r="X71" s="2">
        <v>2.85</v>
      </c>
    </row>
    <row r="72" spans="1:24" x14ac:dyDescent="0.3">
      <c r="A72" s="1">
        <v>70</v>
      </c>
      <c r="B72" s="1" t="s">
        <v>21</v>
      </c>
      <c r="C72" s="155" t="s">
        <v>8</v>
      </c>
      <c r="D72" s="2">
        <v>3.9100000000000037</v>
      </c>
      <c r="E72" s="2">
        <v>37.437159999999999</v>
      </c>
      <c r="F72" s="2">
        <f t="shared" si="9"/>
        <v>18718.579999999998</v>
      </c>
      <c r="G72" s="46">
        <v>1.9302800000000002</v>
      </c>
      <c r="H72" s="2">
        <f t="shared" si="10"/>
        <v>965.1400000000001</v>
      </c>
      <c r="I72" s="58">
        <v>1.1113200000000001</v>
      </c>
      <c r="J72" s="2">
        <f t="shared" si="11"/>
        <v>11.113200000000001</v>
      </c>
      <c r="K72" s="58">
        <v>1.5217200000000002</v>
      </c>
      <c r="L72" s="2">
        <f t="shared" si="12"/>
        <v>15.217200000000002</v>
      </c>
      <c r="M72" s="46">
        <v>0.23599999999999999</v>
      </c>
      <c r="N72" s="2">
        <f t="shared" si="13"/>
        <v>2.36</v>
      </c>
      <c r="O72" s="46">
        <v>9.2105263157894746E-2</v>
      </c>
      <c r="P72" s="46">
        <f t="shared" si="14"/>
        <v>1.8421052631578949</v>
      </c>
      <c r="Q72" s="46">
        <f t="shared" si="15"/>
        <v>0.1077254539858418</v>
      </c>
      <c r="R72" s="46">
        <v>4.3999999999999997E-2</v>
      </c>
      <c r="S72" s="2">
        <f t="shared" si="16"/>
        <v>2.1999999999999997</v>
      </c>
      <c r="T72" s="46">
        <v>1.82</v>
      </c>
      <c r="U72" s="3">
        <f t="shared" si="17"/>
        <v>546</v>
      </c>
      <c r="V72" s="1">
        <v>7.98</v>
      </c>
      <c r="W72" s="1">
        <v>221</v>
      </c>
      <c r="X72" s="2">
        <v>2.66</v>
      </c>
    </row>
    <row r="73" spans="1:24" x14ac:dyDescent="0.3">
      <c r="A73" s="1">
        <v>71</v>
      </c>
      <c r="B73" s="1" t="s">
        <v>21</v>
      </c>
      <c r="C73" s="155" t="s">
        <v>8</v>
      </c>
      <c r="D73" s="2">
        <v>1.7600000000000051</v>
      </c>
      <c r="E73" s="2">
        <v>39.032530000000001</v>
      </c>
      <c r="F73" s="2">
        <f t="shared" si="9"/>
        <v>19516.264999999999</v>
      </c>
      <c r="G73" s="46">
        <v>2.2277399999999998</v>
      </c>
      <c r="H73" s="2">
        <f t="shared" si="10"/>
        <v>1113.8699999999999</v>
      </c>
      <c r="I73" s="58">
        <v>1.05084</v>
      </c>
      <c r="J73" s="2">
        <f t="shared" si="11"/>
        <v>10.5084</v>
      </c>
      <c r="K73" s="58">
        <v>0.97740000000000005</v>
      </c>
      <c r="L73" s="2">
        <f t="shared" si="12"/>
        <v>9.7740000000000009</v>
      </c>
      <c r="M73" s="46">
        <v>0.249</v>
      </c>
      <c r="N73" s="2">
        <f t="shared" si="13"/>
        <v>2.4900000000000002</v>
      </c>
      <c r="O73" s="46">
        <v>0.10526315789473685</v>
      </c>
      <c r="P73" s="46">
        <f t="shared" si="14"/>
        <v>2.1052631578947372</v>
      </c>
      <c r="Q73" s="46">
        <f t="shared" si="15"/>
        <v>0.12311480455524777</v>
      </c>
      <c r="R73" s="46">
        <v>4.2000000000000003E-2</v>
      </c>
      <c r="S73" s="2">
        <f t="shared" si="16"/>
        <v>2.1</v>
      </c>
      <c r="T73" s="46">
        <v>1.851</v>
      </c>
      <c r="U73" s="3">
        <f t="shared" si="17"/>
        <v>555.29999999999995</v>
      </c>
      <c r="V73" s="1">
        <v>8.01</v>
      </c>
      <c r="W73" s="1">
        <v>211</v>
      </c>
      <c r="X73" s="2">
        <v>2.92</v>
      </c>
    </row>
    <row r="74" spans="1:24" x14ac:dyDescent="0.3">
      <c r="A74" s="1">
        <v>72</v>
      </c>
      <c r="B74" s="1" t="s">
        <v>21</v>
      </c>
      <c r="C74" s="155" t="s">
        <v>8</v>
      </c>
      <c r="D74" s="2">
        <v>3.5399999999999991</v>
      </c>
      <c r="E74" s="2">
        <v>51.036860000000004</v>
      </c>
      <c r="F74" s="2">
        <f t="shared" si="9"/>
        <v>25518.430000000004</v>
      </c>
      <c r="G74" s="46">
        <v>2.32511</v>
      </c>
      <c r="H74" s="2">
        <f t="shared" si="10"/>
        <v>1162.5550000000001</v>
      </c>
      <c r="I74" s="58">
        <v>0.97848000000000013</v>
      </c>
      <c r="J74" s="2">
        <f t="shared" si="11"/>
        <v>9.7848000000000006</v>
      </c>
      <c r="K74" s="58">
        <v>0.98712000000000011</v>
      </c>
      <c r="L74" s="2">
        <f t="shared" si="12"/>
        <v>9.8712000000000018</v>
      </c>
      <c r="M74" s="46">
        <v>0.24199999999999999</v>
      </c>
      <c r="N74" s="2">
        <f t="shared" si="13"/>
        <v>2.42</v>
      </c>
      <c r="O74" s="46">
        <v>6.8421052631578952E-2</v>
      </c>
      <c r="P74" s="46">
        <f t="shared" si="14"/>
        <v>1.368421052631579</v>
      </c>
      <c r="Q74" s="46">
        <f t="shared" si="15"/>
        <v>8.0024622960911049E-2</v>
      </c>
      <c r="R74" s="46">
        <v>5.2999999999999999E-2</v>
      </c>
      <c r="S74" s="2">
        <f t="shared" si="16"/>
        <v>2.65</v>
      </c>
      <c r="T74" s="46">
        <v>1.669</v>
      </c>
      <c r="U74" s="3">
        <f t="shared" si="17"/>
        <v>500.7</v>
      </c>
      <c r="V74" s="1">
        <v>7.96</v>
      </c>
      <c r="W74" s="1">
        <v>246</v>
      </c>
      <c r="X74" s="2">
        <v>2.87</v>
      </c>
    </row>
    <row r="75" spans="1:24" x14ac:dyDescent="0.3">
      <c r="A75" s="1">
        <v>73</v>
      </c>
      <c r="B75" s="1" t="s">
        <v>21</v>
      </c>
      <c r="C75" s="155" t="s">
        <v>9</v>
      </c>
      <c r="D75" s="2">
        <v>8.1899999999999977</v>
      </c>
      <c r="E75" s="2">
        <v>16.043580000000002</v>
      </c>
      <c r="F75" s="2">
        <f t="shared" si="9"/>
        <v>8021.7900000000009</v>
      </c>
      <c r="G75" s="46">
        <v>2.34009</v>
      </c>
      <c r="H75" s="2">
        <f t="shared" si="10"/>
        <v>1170.0450000000001</v>
      </c>
      <c r="I75" s="58">
        <v>0.37691999999999998</v>
      </c>
      <c r="J75" s="2">
        <f t="shared" si="11"/>
        <v>3.7691999999999997</v>
      </c>
      <c r="K75" s="58">
        <v>1.5174000000000001</v>
      </c>
      <c r="L75" s="2">
        <f t="shared" si="12"/>
        <v>15.174000000000001</v>
      </c>
      <c r="M75" s="46">
        <v>0.26700000000000002</v>
      </c>
      <c r="N75" s="2">
        <f t="shared" si="13"/>
        <v>2.67</v>
      </c>
      <c r="O75" s="46">
        <v>7.456140350877194E-2</v>
      </c>
      <c r="P75" s="46">
        <f t="shared" si="14"/>
        <v>1.4912280701754388</v>
      </c>
      <c r="Q75" s="46">
        <f t="shared" si="15"/>
        <v>8.7206319893300507E-2</v>
      </c>
      <c r="R75" s="46">
        <v>5.8999999999999997E-2</v>
      </c>
      <c r="S75" s="2">
        <f t="shared" si="16"/>
        <v>2.9499999999999997</v>
      </c>
      <c r="T75" s="46">
        <v>1.7909999999999999</v>
      </c>
      <c r="U75" s="3">
        <f t="shared" si="17"/>
        <v>537.29999999999995</v>
      </c>
      <c r="V75" s="1">
        <v>7.89</v>
      </c>
      <c r="W75" s="1">
        <v>299</v>
      </c>
      <c r="X75" s="2">
        <v>3.21</v>
      </c>
    </row>
    <row r="76" spans="1:24" x14ac:dyDescent="0.3">
      <c r="A76" s="1">
        <v>74</v>
      </c>
      <c r="B76" s="1" t="s">
        <v>21</v>
      </c>
      <c r="C76" s="155" t="s">
        <v>9</v>
      </c>
      <c r="D76" s="2">
        <v>3.6900000000000048</v>
      </c>
      <c r="E76" s="2">
        <v>23.565680000000004</v>
      </c>
      <c r="F76" s="2">
        <f t="shared" si="9"/>
        <v>11782.840000000002</v>
      </c>
      <c r="G76" s="46">
        <v>1.44557</v>
      </c>
      <c r="H76" s="2">
        <f t="shared" si="10"/>
        <v>722.78499999999997</v>
      </c>
      <c r="I76" s="58">
        <v>2.8587600000000002</v>
      </c>
      <c r="J76" s="2">
        <f t="shared" si="11"/>
        <v>28.587600000000002</v>
      </c>
      <c r="K76" s="58">
        <v>1.3716000000000002</v>
      </c>
      <c r="L76" s="2">
        <f t="shared" si="12"/>
        <v>13.716000000000001</v>
      </c>
      <c r="M76" s="46">
        <v>0.25900000000000001</v>
      </c>
      <c r="N76" s="2">
        <f t="shared" si="13"/>
        <v>2.59</v>
      </c>
      <c r="O76" s="46">
        <v>2.1929824561403511E-2</v>
      </c>
      <c r="P76" s="46">
        <f t="shared" si="14"/>
        <v>0.43859649122807021</v>
      </c>
      <c r="Q76" s="46">
        <f t="shared" si="15"/>
        <v>2.5648917615676618E-2</v>
      </c>
      <c r="R76" s="46">
        <v>3.6999999999999998E-2</v>
      </c>
      <c r="S76" s="2">
        <f t="shared" si="16"/>
        <v>1.8499999999999999</v>
      </c>
      <c r="T76" s="46">
        <v>1.9970000000000001</v>
      </c>
      <c r="U76" s="3">
        <f t="shared" si="17"/>
        <v>599.1</v>
      </c>
      <c r="V76" s="1">
        <v>7.86</v>
      </c>
      <c r="W76" s="1">
        <v>412</v>
      </c>
      <c r="X76" s="2">
        <v>3.13</v>
      </c>
    </row>
    <row r="77" spans="1:24" x14ac:dyDescent="0.3">
      <c r="A77" s="1">
        <v>75</v>
      </c>
      <c r="B77" s="1" t="s">
        <v>21</v>
      </c>
      <c r="C77" s="155" t="s">
        <v>9</v>
      </c>
      <c r="D77" s="2">
        <v>3.1000000000000014</v>
      </c>
      <c r="E77" s="2">
        <v>50.490090000000002</v>
      </c>
      <c r="F77" s="2">
        <f t="shared" si="9"/>
        <v>25245.045000000002</v>
      </c>
      <c r="G77" s="46">
        <v>1.9837800000000003</v>
      </c>
      <c r="H77" s="2">
        <f t="shared" si="10"/>
        <v>991.89000000000021</v>
      </c>
      <c r="I77" s="58">
        <v>0.89424000000000003</v>
      </c>
      <c r="J77" s="2">
        <f t="shared" si="11"/>
        <v>8.942400000000001</v>
      </c>
      <c r="K77" s="58">
        <v>2.1254400000000002</v>
      </c>
      <c r="L77" s="2">
        <f t="shared" si="12"/>
        <v>21.254400000000004</v>
      </c>
      <c r="M77" s="46">
        <v>0.33900000000000002</v>
      </c>
      <c r="N77" s="2">
        <f t="shared" si="13"/>
        <v>3.39</v>
      </c>
      <c r="O77" s="46">
        <v>9.5614035087719304E-2</v>
      </c>
      <c r="P77" s="46">
        <f t="shared" si="14"/>
        <v>1.9122807017543861</v>
      </c>
      <c r="Q77" s="46">
        <f t="shared" si="15"/>
        <v>0.11182928080435006</v>
      </c>
      <c r="R77" s="46">
        <v>5.8999999999999997E-2</v>
      </c>
      <c r="S77" s="2">
        <f t="shared" si="16"/>
        <v>2.9499999999999997</v>
      </c>
      <c r="T77" s="46">
        <v>1.698</v>
      </c>
      <c r="U77" s="3">
        <f t="shared" si="17"/>
        <v>509.4</v>
      </c>
      <c r="V77" s="1">
        <v>7.91</v>
      </c>
      <c r="W77" s="1">
        <v>352</v>
      </c>
      <c r="X77" s="2">
        <v>3.27</v>
      </c>
    </row>
    <row r="78" spans="1:24" x14ac:dyDescent="0.3">
      <c r="A78" s="1">
        <v>76</v>
      </c>
      <c r="B78" s="1" t="s">
        <v>21</v>
      </c>
      <c r="C78" s="155" t="s">
        <v>9</v>
      </c>
      <c r="D78" s="2">
        <v>4.240000000000002</v>
      </c>
      <c r="E78" s="2">
        <v>27.053879999999999</v>
      </c>
      <c r="F78" s="2">
        <f t="shared" si="9"/>
        <v>13526.94</v>
      </c>
      <c r="G78" s="46">
        <v>1.9934100000000001</v>
      </c>
      <c r="H78" s="2">
        <f t="shared" si="10"/>
        <v>996.70500000000004</v>
      </c>
      <c r="I78" s="58">
        <v>0.60480000000000012</v>
      </c>
      <c r="J78" s="2">
        <f t="shared" si="11"/>
        <v>6.0480000000000009</v>
      </c>
      <c r="K78" s="58">
        <v>1.5573600000000001</v>
      </c>
      <c r="L78" s="2">
        <f t="shared" si="12"/>
        <v>15.573600000000001</v>
      </c>
      <c r="M78" s="46">
        <v>0.28899999999999998</v>
      </c>
      <c r="N78" s="2">
        <f t="shared" si="13"/>
        <v>2.8899999999999997</v>
      </c>
      <c r="O78" s="46">
        <v>0.12192982456140353</v>
      </c>
      <c r="P78" s="46">
        <f t="shared" si="14"/>
        <v>2.4385964912280707</v>
      </c>
      <c r="Q78" s="46">
        <f t="shared" si="15"/>
        <v>0.14260798194316202</v>
      </c>
      <c r="R78" s="46">
        <v>5.3999999999999999E-2</v>
      </c>
      <c r="S78" s="2">
        <f t="shared" si="16"/>
        <v>2.7</v>
      </c>
      <c r="T78" s="46">
        <v>1.748</v>
      </c>
      <c r="U78" s="3">
        <f t="shared" si="17"/>
        <v>524.4</v>
      </c>
      <c r="V78" s="1">
        <v>7.96</v>
      </c>
      <c r="W78" s="1">
        <v>287</v>
      </c>
      <c r="X78" s="2">
        <v>3.43</v>
      </c>
    </row>
    <row r="79" spans="1:24" x14ac:dyDescent="0.3">
      <c r="A79" s="1">
        <v>77</v>
      </c>
      <c r="B79" s="1" t="s">
        <v>21</v>
      </c>
      <c r="C79" s="155" t="s">
        <v>10</v>
      </c>
      <c r="D79" s="2">
        <v>5.3900000000000006</v>
      </c>
      <c r="E79" s="2">
        <v>29.633650000000003</v>
      </c>
      <c r="F79" s="2">
        <f t="shared" si="9"/>
        <v>14816.825000000001</v>
      </c>
      <c r="G79" s="46">
        <v>2.3026400000000002</v>
      </c>
      <c r="H79" s="2">
        <f t="shared" si="10"/>
        <v>1151.3200000000002</v>
      </c>
      <c r="I79" s="58">
        <v>0.54</v>
      </c>
      <c r="J79" s="2">
        <f t="shared" si="11"/>
        <v>5.4</v>
      </c>
      <c r="K79" s="58">
        <v>1.9818</v>
      </c>
      <c r="L79" s="2">
        <f t="shared" si="12"/>
        <v>19.818000000000001</v>
      </c>
      <c r="M79" s="46">
        <v>0.24</v>
      </c>
      <c r="N79" s="2">
        <f t="shared" si="13"/>
        <v>2.4</v>
      </c>
      <c r="O79" s="46">
        <v>9.2105263157894746E-2</v>
      </c>
      <c r="P79" s="46">
        <f t="shared" si="14"/>
        <v>1.8421052631578949</v>
      </c>
      <c r="Q79" s="46">
        <f t="shared" si="15"/>
        <v>0.1077254539858418</v>
      </c>
      <c r="R79" s="46">
        <v>5.8999999999999997E-2</v>
      </c>
      <c r="S79" s="2">
        <f t="shared" si="16"/>
        <v>2.9499999999999997</v>
      </c>
      <c r="T79" s="46">
        <v>1.7230000000000001</v>
      </c>
      <c r="U79" s="3">
        <f t="shared" si="17"/>
        <v>516.9</v>
      </c>
      <c r="V79" s="1">
        <v>7.99</v>
      </c>
      <c r="W79" s="1">
        <v>216</v>
      </c>
      <c r="X79" s="2">
        <v>2.99</v>
      </c>
    </row>
    <row r="80" spans="1:24" x14ac:dyDescent="0.3">
      <c r="A80" s="1">
        <v>78</v>
      </c>
      <c r="B80" s="1" t="s">
        <v>21</v>
      </c>
      <c r="C80" s="155" t="s">
        <v>10</v>
      </c>
      <c r="D80" s="2">
        <v>5.8299999999999983</v>
      </c>
      <c r="E80" s="2">
        <v>34.30527</v>
      </c>
      <c r="F80" s="2">
        <f t="shared" si="9"/>
        <v>17152.634999999998</v>
      </c>
      <c r="G80" s="46">
        <v>2.5273400000000001</v>
      </c>
      <c r="H80" s="2">
        <f t="shared" si="10"/>
        <v>1263.67</v>
      </c>
      <c r="I80" s="58">
        <v>0.50975999999999999</v>
      </c>
      <c r="J80" s="2">
        <f t="shared" si="11"/>
        <v>5.0975999999999999</v>
      </c>
      <c r="K80" s="58">
        <v>2.2528799999999998</v>
      </c>
      <c r="L80" s="2">
        <f t="shared" si="12"/>
        <v>22.528799999999997</v>
      </c>
      <c r="M80" s="46">
        <v>0.27900000000000003</v>
      </c>
      <c r="N80" s="2">
        <f t="shared" si="13"/>
        <v>2.79</v>
      </c>
      <c r="O80" s="46">
        <v>9.736842105263159E-2</v>
      </c>
      <c r="P80" s="46">
        <f t="shared" si="14"/>
        <v>1.9473684210526319</v>
      </c>
      <c r="Q80" s="46">
        <f t="shared" si="15"/>
        <v>0.11388119421360419</v>
      </c>
      <c r="R80" s="46">
        <v>5.8000000000000003E-2</v>
      </c>
      <c r="S80" s="2">
        <f t="shared" si="16"/>
        <v>2.9000000000000004</v>
      </c>
      <c r="T80" s="46">
        <v>1.754</v>
      </c>
      <c r="U80" s="3">
        <f t="shared" si="17"/>
        <v>526.20000000000005</v>
      </c>
      <c r="V80" s="1">
        <v>7.97</v>
      </c>
      <c r="W80" s="1">
        <v>230</v>
      </c>
      <c r="X80" s="2">
        <v>3.04</v>
      </c>
    </row>
    <row r="81" spans="1:24" x14ac:dyDescent="0.3">
      <c r="A81" s="1">
        <v>79</v>
      </c>
      <c r="B81" s="1" t="s">
        <v>21</v>
      </c>
      <c r="C81" s="155" t="s">
        <v>10</v>
      </c>
      <c r="D81" s="2">
        <v>6.8799999999999955</v>
      </c>
      <c r="E81" s="2">
        <v>25.57086</v>
      </c>
      <c r="F81" s="2">
        <f t="shared" si="9"/>
        <v>12785.43</v>
      </c>
      <c r="G81" s="46">
        <v>3.2645700000000004</v>
      </c>
      <c r="H81" s="2">
        <f t="shared" si="10"/>
        <v>1632.2850000000003</v>
      </c>
      <c r="I81" s="58">
        <v>0.40284000000000003</v>
      </c>
      <c r="J81" s="2">
        <f t="shared" si="11"/>
        <v>4.0284000000000004</v>
      </c>
      <c r="K81" s="58">
        <v>1.5854400000000002</v>
      </c>
      <c r="L81" s="2">
        <f t="shared" si="12"/>
        <v>15.854400000000002</v>
      </c>
      <c r="M81" s="46">
        <v>0.22</v>
      </c>
      <c r="N81" s="2">
        <f t="shared" si="13"/>
        <v>2.2000000000000002</v>
      </c>
      <c r="O81" s="46">
        <v>0.11754385964912283</v>
      </c>
      <c r="P81" s="46">
        <f t="shared" si="14"/>
        <v>2.3508771929824563</v>
      </c>
      <c r="Q81" s="46">
        <f t="shared" si="15"/>
        <v>0.13747819842002668</v>
      </c>
      <c r="R81" s="46">
        <v>5.2999999999999999E-2</v>
      </c>
      <c r="S81" s="2">
        <f t="shared" si="16"/>
        <v>2.65</v>
      </c>
      <c r="T81" s="46">
        <v>1.796</v>
      </c>
      <c r="U81" s="3">
        <f t="shared" si="17"/>
        <v>538.80000000000007</v>
      </c>
      <c r="V81" s="1">
        <v>7.95</v>
      </c>
      <c r="W81" s="1">
        <v>220</v>
      </c>
      <c r="X81" s="2">
        <v>2.91</v>
      </c>
    </row>
    <row r="82" spans="1:24" x14ac:dyDescent="0.3">
      <c r="A82" s="1">
        <v>80</v>
      </c>
      <c r="B82" s="1" t="s">
        <v>21</v>
      </c>
      <c r="C82" s="155" t="s">
        <v>10</v>
      </c>
      <c r="D82" s="2">
        <v>8.9200000000000017</v>
      </c>
      <c r="E82" s="2">
        <v>15.2475</v>
      </c>
      <c r="F82" s="2">
        <f t="shared" si="9"/>
        <v>7623.75</v>
      </c>
      <c r="G82" s="46">
        <v>2.3283200000000002</v>
      </c>
      <c r="H82" s="2">
        <f t="shared" si="10"/>
        <v>1164.1600000000001</v>
      </c>
      <c r="I82" s="58">
        <v>0.80027999999999999</v>
      </c>
      <c r="J82" s="2">
        <f t="shared" si="11"/>
        <v>8.0028000000000006</v>
      </c>
      <c r="K82" s="58">
        <v>2.7086400000000004</v>
      </c>
      <c r="L82" s="2">
        <f t="shared" si="12"/>
        <v>27.086400000000005</v>
      </c>
      <c r="M82" s="46">
        <v>0.26900000000000002</v>
      </c>
      <c r="N82" s="2">
        <f t="shared" si="13"/>
        <v>2.6900000000000004</v>
      </c>
      <c r="O82" s="46">
        <v>0.11140350877192984</v>
      </c>
      <c r="P82" s="46">
        <f t="shared" si="14"/>
        <v>2.2280701754385968</v>
      </c>
      <c r="Q82" s="46">
        <f t="shared" si="15"/>
        <v>0.13029650148763722</v>
      </c>
      <c r="R82" s="46">
        <v>6.2E-2</v>
      </c>
      <c r="S82" s="2">
        <f t="shared" si="16"/>
        <v>3.1</v>
      </c>
      <c r="T82" s="46">
        <v>1.8280000000000001</v>
      </c>
      <c r="U82" s="3">
        <f t="shared" si="17"/>
        <v>548.4</v>
      </c>
      <c r="V82" s="1">
        <v>7.99</v>
      </c>
      <c r="W82" s="1">
        <v>216</v>
      </c>
      <c r="X82" s="2">
        <v>3.03</v>
      </c>
    </row>
    <row r="83" spans="1:24" x14ac:dyDescent="0.3">
      <c r="A83" s="1">
        <v>81</v>
      </c>
      <c r="B83" s="1" t="s">
        <v>21</v>
      </c>
      <c r="C83" s="155" t="s">
        <v>11</v>
      </c>
      <c r="D83" s="2">
        <v>9.8299999999999983</v>
      </c>
      <c r="E83" s="2">
        <v>15.756820000000001</v>
      </c>
      <c r="F83" s="2">
        <f t="shared" si="9"/>
        <v>7878.4100000000008</v>
      </c>
      <c r="G83" s="46">
        <v>3.3330500000000005</v>
      </c>
      <c r="H83" s="2">
        <f t="shared" si="10"/>
        <v>1666.5250000000003</v>
      </c>
      <c r="I83" s="58">
        <v>0.38016</v>
      </c>
      <c r="J83" s="2">
        <f t="shared" si="11"/>
        <v>3.8016000000000001</v>
      </c>
      <c r="K83" s="58">
        <v>1.0044000000000002</v>
      </c>
      <c r="L83" s="2">
        <f t="shared" si="12"/>
        <v>10.044000000000002</v>
      </c>
      <c r="M83" s="46">
        <v>0.33200000000000002</v>
      </c>
      <c r="N83" s="2">
        <f t="shared" si="13"/>
        <v>3.3200000000000003</v>
      </c>
      <c r="O83" s="46">
        <v>0.11140350877192984</v>
      </c>
      <c r="P83" s="46">
        <f t="shared" si="14"/>
        <v>2.2280701754385968</v>
      </c>
      <c r="Q83" s="46">
        <f t="shared" si="15"/>
        <v>0.13029650148763722</v>
      </c>
      <c r="R83" s="46">
        <v>7.1999999999999995E-2</v>
      </c>
      <c r="S83" s="2">
        <f t="shared" si="16"/>
        <v>3.5999999999999996</v>
      </c>
      <c r="T83" s="46">
        <v>1.7789999999999999</v>
      </c>
      <c r="U83" s="3">
        <f t="shared" si="17"/>
        <v>533.69999999999993</v>
      </c>
      <c r="V83" s="1">
        <v>7.93</v>
      </c>
      <c r="W83" s="1">
        <v>253</v>
      </c>
      <c r="X83" s="2">
        <v>4.59</v>
      </c>
    </row>
    <row r="84" spans="1:24" x14ac:dyDescent="0.3">
      <c r="A84" s="1">
        <v>82</v>
      </c>
      <c r="B84" s="1" t="s">
        <v>21</v>
      </c>
      <c r="C84" s="155" t="s">
        <v>11</v>
      </c>
      <c r="D84" s="2">
        <v>10.120000000000005</v>
      </c>
      <c r="E84" s="2">
        <v>14.22565</v>
      </c>
      <c r="F84" s="2">
        <f t="shared" si="9"/>
        <v>7112.8249999999998</v>
      </c>
      <c r="G84" s="46">
        <v>3.1383100000000002</v>
      </c>
      <c r="H84" s="2">
        <f t="shared" si="10"/>
        <v>1569.155</v>
      </c>
      <c r="I84" s="58">
        <v>0.31859999999999999</v>
      </c>
      <c r="J84" s="2">
        <f t="shared" si="11"/>
        <v>3.1859999999999999</v>
      </c>
      <c r="K84" s="58">
        <v>1.9656000000000002</v>
      </c>
      <c r="L84" s="2">
        <f t="shared" si="12"/>
        <v>19.656000000000002</v>
      </c>
      <c r="M84" s="46">
        <v>0.28399999999999997</v>
      </c>
      <c r="N84" s="2">
        <f t="shared" si="13"/>
        <v>2.84</v>
      </c>
      <c r="O84" s="46">
        <v>7.456140350877194E-2</v>
      </c>
      <c r="P84" s="46">
        <f t="shared" si="14"/>
        <v>1.4912280701754388</v>
      </c>
      <c r="Q84" s="46">
        <f t="shared" si="15"/>
        <v>8.7206319893300507E-2</v>
      </c>
      <c r="R84" s="46">
        <v>5.2999999999999999E-2</v>
      </c>
      <c r="S84" s="2">
        <f t="shared" si="16"/>
        <v>2.65</v>
      </c>
      <c r="T84" s="46">
        <v>1.752</v>
      </c>
      <c r="U84" s="3">
        <f t="shared" si="17"/>
        <v>525.6</v>
      </c>
      <c r="V84" s="1">
        <v>8</v>
      </c>
      <c r="W84" s="1">
        <v>219</v>
      </c>
      <c r="X84" s="2"/>
    </row>
    <row r="85" spans="1:24" x14ac:dyDescent="0.3">
      <c r="A85" s="1">
        <v>83</v>
      </c>
      <c r="B85" s="1" t="s">
        <v>21</v>
      </c>
      <c r="C85" s="155" t="s">
        <v>11</v>
      </c>
      <c r="D85" s="2">
        <v>10.210000000000001</v>
      </c>
      <c r="E85" s="2">
        <v>14.83234</v>
      </c>
      <c r="F85" s="2">
        <f t="shared" si="9"/>
        <v>7416.17</v>
      </c>
      <c r="G85" s="46">
        <v>2.82694</v>
      </c>
      <c r="H85" s="2">
        <f t="shared" si="10"/>
        <v>1413.47</v>
      </c>
      <c r="I85" s="58">
        <v>0.44496000000000002</v>
      </c>
      <c r="J85" s="2">
        <f t="shared" si="11"/>
        <v>4.4496000000000002</v>
      </c>
      <c r="K85" s="58">
        <v>1.6848000000000001</v>
      </c>
      <c r="L85" s="2">
        <f t="shared" si="12"/>
        <v>16.847999999999999</v>
      </c>
      <c r="M85" s="46">
        <v>0.252</v>
      </c>
      <c r="N85" s="2">
        <f t="shared" si="13"/>
        <v>2.52</v>
      </c>
      <c r="O85" s="46">
        <v>5.8771929824561413E-2</v>
      </c>
      <c r="P85" s="46">
        <f t="shared" si="14"/>
        <v>1.1754385964912282</v>
      </c>
      <c r="Q85" s="46">
        <f t="shared" si="15"/>
        <v>6.8739099210013338E-2</v>
      </c>
      <c r="R85" s="46">
        <v>5.7000000000000002E-2</v>
      </c>
      <c r="S85" s="2">
        <f t="shared" si="16"/>
        <v>2.85</v>
      </c>
      <c r="T85" s="46">
        <v>2.0609999999999999</v>
      </c>
      <c r="U85" s="3">
        <f t="shared" si="17"/>
        <v>618.29999999999995</v>
      </c>
      <c r="V85" s="1">
        <v>7.98</v>
      </c>
      <c r="W85" s="1">
        <v>239</v>
      </c>
      <c r="X85" s="2">
        <v>3.6612000000000005</v>
      </c>
    </row>
    <row r="86" spans="1:24" x14ac:dyDescent="0.3">
      <c r="A86" s="1">
        <v>84</v>
      </c>
      <c r="B86" s="1" t="s">
        <v>21</v>
      </c>
      <c r="C86" s="155" t="s">
        <v>11</v>
      </c>
      <c r="D86" s="2">
        <v>7.6899999999999977</v>
      </c>
      <c r="E86" s="2">
        <v>15.418700000000001</v>
      </c>
      <c r="F86" s="2">
        <f t="shared" si="9"/>
        <v>7709.35</v>
      </c>
      <c r="G86" s="46">
        <v>2.38931</v>
      </c>
      <c r="H86" s="2">
        <f t="shared" si="10"/>
        <v>1194.655</v>
      </c>
      <c r="I86" s="58">
        <v>0.34560000000000002</v>
      </c>
      <c r="J86" s="2">
        <f t="shared" si="11"/>
        <v>3.4560000000000004</v>
      </c>
      <c r="K86" s="58">
        <v>1.3122000000000003</v>
      </c>
      <c r="L86" s="2">
        <f t="shared" si="12"/>
        <v>13.122000000000003</v>
      </c>
      <c r="M86" s="46">
        <v>0.251</v>
      </c>
      <c r="N86" s="2">
        <f t="shared" si="13"/>
        <v>2.5099999999999998</v>
      </c>
      <c r="O86" s="46">
        <v>0.10263157894736843</v>
      </c>
      <c r="P86" s="46">
        <f t="shared" si="14"/>
        <v>2.0526315789473686</v>
      </c>
      <c r="Q86" s="46">
        <f t="shared" si="15"/>
        <v>0.12003693444136658</v>
      </c>
      <c r="R86" s="46">
        <v>0.06</v>
      </c>
      <c r="S86" s="2">
        <f t="shared" si="16"/>
        <v>3</v>
      </c>
      <c r="T86" s="46">
        <v>1.792</v>
      </c>
      <c r="U86" s="3">
        <f t="shared" si="17"/>
        <v>537.6</v>
      </c>
      <c r="V86" s="1">
        <v>7.94</v>
      </c>
      <c r="W86" s="1">
        <v>229</v>
      </c>
      <c r="X86" s="2">
        <v>3.4236</v>
      </c>
    </row>
    <row r="87" spans="1:24" x14ac:dyDescent="0.3">
      <c r="A87" s="1">
        <v>85</v>
      </c>
      <c r="B87" s="1" t="s">
        <v>21</v>
      </c>
      <c r="C87" s="155" t="s">
        <v>12</v>
      </c>
      <c r="D87" s="2">
        <v>10.299999999999997</v>
      </c>
      <c r="E87" s="2">
        <v>16.293960000000002</v>
      </c>
      <c r="F87" s="2">
        <f t="shared" si="9"/>
        <v>8146.9800000000014</v>
      </c>
      <c r="G87" s="46">
        <v>3.1436600000000006</v>
      </c>
      <c r="H87" s="2">
        <f t="shared" si="10"/>
        <v>1571.8300000000004</v>
      </c>
      <c r="I87" s="58">
        <v>0.34344000000000002</v>
      </c>
      <c r="J87" s="2">
        <f t="shared" si="11"/>
        <v>3.4344000000000001</v>
      </c>
      <c r="K87" s="58">
        <v>1.2582000000000002</v>
      </c>
      <c r="L87" s="2">
        <f t="shared" si="12"/>
        <v>12.582000000000003</v>
      </c>
      <c r="M87" s="46">
        <v>0.27800000000000002</v>
      </c>
      <c r="N87" s="2">
        <f t="shared" si="13"/>
        <v>2.7800000000000002</v>
      </c>
      <c r="O87" s="46">
        <v>9.5614035087719304E-2</v>
      </c>
      <c r="P87" s="46">
        <f t="shared" si="14"/>
        <v>1.9122807017543861</v>
      </c>
      <c r="Q87" s="46">
        <f t="shared" si="15"/>
        <v>0.11182928080435006</v>
      </c>
      <c r="R87" s="46">
        <v>6.2E-2</v>
      </c>
      <c r="S87" s="2">
        <f t="shared" si="16"/>
        <v>3.1</v>
      </c>
      <c r="T87" s="46">
        <v>2.0459999999999998</v>
      </c>
      <c r="U87" s="3">
        <f t="shared" si="17"/>
        <v>613.79999999999995</v>
      </c>
      <c r="V87" s="1">
        <v>7.91</v>
      </c>
      <c r="W87" s="1">
        <v>218</v>
      </c>
      <c r="X87" s="2">
        <v>2.8512000000000004</v>
      </c>
    </row>
    <row r="88" spans="1:24" x14ac:dyDescent="0.3">
      <c r="A88" s="1">
        <v>86</v>
      </c>
      <c r="B88" s="1" t="s">
        <v>21</v>
      </c>
      <c r="C88" s="155" t="s">
        <v>12</v>
      </c>
      <c r="D88" s="2">
        <v>9.8600000000000065</v>
      </c>
      <c r="E88" s="2">
        <v>15.722580000000002</v>
      </c>
      <c r="F88" s="2">
        <f t="shared" si="9"/>
        <v>7861.2900000000009</v>
      </c>
      <c r="G88" s="46">
        <v>2.6846299999999998</v>
      </c>
      <c r="H88" s="2">
        <f t="shared" si="10"/>
        <v>1342.3149999999998</v>
      </c>
      <c r="I88" s="58">
        <v>0.32940000000000003</v>
      </c>
      <c r="J88" s="2">
        <f t="shared" si="11"/>
        <v>3.2940000000000005</v>
      </c>
      <c r="K88" s="58">
        <v>1.29816</v>
      </c>
      <c r="L88" s="2">
        <f t="shared" si="12"/>
        <v>12.9816</v>
      </c>
      <c r="M88" s="46">
        <v>0.27900000000000003</v>
      </c>
      <c r="N88" s="2">
        <f t="shared" si="13"/>
        <v>2.79</v>
      </c>
      <c r="O88" s="46">
        <v>7.1052631578947381E-2</v>
      </c>
      <c r="P88" s="46">
        <f t="shared" si="14"/>
        <v>1.4210526315789476</v>
      </c>
      <c r="Q88" s="46">
        <f t="shared" si="15"/>
        <v>8.3102493074792255E-2</v>
      </c>
      <c r="R88" s="46">
        <v>7.1999999999999995E-2</v>
      </c>
      <c r="S88" s="2">
        <f t="shared" si="16"/>
        <v>3.5999999999999996</v>
      </c>
      <c r="T88" s="46">
        <v>2.1669999999999998</v>
      </c>
      <c r="U88" s="3">
        <f t="shared" si="17"/>
        <v>650.09999999999991</v>
      </c>
      <c r="V88" s="1">
        <v>7.9</v>
      </c>
      <c r="W88" s="1">
        <v>239</v>
      </c>
      <c r="X88" s="2">
        <v>3.0132000000000003</v>
      </c>
    </row>
    <row r="89" spans="1:24" x14ac:dyDescent="0.3">
      <c r="A89" s="1">
        <v>87</v>
      </c>
      <c r="B89" s="1" t="s">
        <v>21</v>
      </c>
      <c r="C89" s="155" t="s">
        <v>12</v>
      </c>
      <c r="D89" s="2">
        <v>8.509999999999998</v>
      </c>
      <c r="E89" s="2">
        <v>18.43824</v>
      </c>
      <c r="F89" s="2">
        <f t="shared" si="9"/>
        <v>9219.1200000000008</v>
      </c>
      <c r="G89" s="46">
        <v>3.4796399999999998</v>
      </c>
      <c r="H89" s="2">
        <f t="shared" si="10"/>
        <v>1739.82</v>
      </c>
      <c r="I89" s="58">
        <v>0.27864</v>
      </c>
      <c r="J89" s="2">
        <f t="shared" si="11"/>
        <v>2.7864</v>
      </c>
      <c r="K89" s="58">
        <v>0.94932000000000005</v>
      </c>
      <c r="L89" s="2">
        <f t="shared" si="12"/>
        <v>9.4931999999999999</v>
      </c>
      <c r="M89" s="46">
        <v>0.26</v>
      </c>
      <c r="N89" s="2">
        <f t="shared" si="13"/>
        <v>2.6</v>
      </c>
      <c r="O89" s="46">
        <v>9.9122807017543876E-2</v>
      </c>
      <c r="P89" s="46">
        <f t="shared" si="14"/>
        <v>1.9824561403508776</v>
      </c>
      <c r="Q89" s="46">
        <f t="shared" si="15"/>
        <v>0.11593310762285833</v>
      </c>
      <c r="R89" s="46">
        <v>0.06</v>
      </c>
      <c r="S89" s="2">
        <f t="shared" si="16"/>
        <v>3</v>
      </c>
      <c r="T89" s="46">
        <v>2.0139999999999998</v>
      </c>
      <c r="U89" s="3">
        <f t="shared" si="17"/>
        <v>604.19999999999993</v>
      </c>
      <c r="V89" s="1">
        <v>7.93</v>
      </c>
      <c r="W89" s="1">
        <v>211</v>
      </c>
      <c r="X89" s="2">
        <v>2.9268000000000001</v>
      </c>
    </row>
    <row r="90" spans="1:24" x14ac:dyDescent="0.3">
      <c r="A90" s="1">
        <v>88</v>
      </c>
      <c r="B90" s="1" t="s">
        <v>21</v>
      </c>
      <c r="C90" s="155" t="s">
        <v>12</v>
      </c>
      <c r="D90" s="2">
        <v>6.5300000000000011</v>
      </c>
      <c r="E90" s="2">
        <v>13.45739</v>
      </c>
      <c r="F90" s="2">
        <f t="shared" si="9"/>
        <v>6728.6949999999997</v>
      </c>
      <c r="G90" s="46">
        <v>3.2003700000000004</v>
      </c>
      <c r="H90" s="2">
        <f t="shared" si="10"/>
        <v>1600.1850000000002</v>
      </c>
      <c r="I90" s="58">
        <v>0.29484000000000005</v>
      </c>
      <c r="J90" s="2">
        <f t="shared" si="11"/>
        <v>2.9484000000000004</v>
      </c>
      <c r="K90" s="58">
        <v>1.05948</v>
      </c>
      <c r="L90" s="2">
        <f t="shared" si="12"/>
        <v>10.594799999999999</v>
      </c>
      <c r="M90" s="46">
        <v>0.25600000000000001</v>
      </c>
      <c r="N90" s="2">
        <f t="shared" si="13"/>
        <v>2.56</v>
      </c>
      <c r="O90" s="46">
        <v>9.4736842105263161E-2</v>
      </c>
      <c r="P90" s="46">
        <f t="shared" si="14"/>
        <v>1.8947368421052633</v>
      </c>
      <c r="Q90" s="46">
        <f t="shared" si="15"/>
        <v>0.11080332409972299</v>
      </c>
      <c r="R90" s="46">
        <v>5.3999999999999999E-2</v>
      </c>
      <c r="S90" s="2">
        <f t="shared" si="16"/>
        <v>2.7</v>
      </c>
      <c r="T90" s="46">
        <v>1.9710000000000001</v>
      </c>
      <c r="U90" s="3">
        <f t="shared" si="17"/>
        <v>591.30000000000007</v>
      </c>
      <c r="V90" s="1">
        <v>7.96</v>
      </c>
      <c r="W90" s="1">
        <v>224</v>
      </c>
      <c r="X90" s="2">
        <v>2.6135999999999999</v>
      </c>
    </row>
    <row r="91" spans="1:24" x14ac:dyDescent="0.3">
      <c r="A91" s="1">
        <v>89</v>
      </c>
      <c r="B91" s="1" t="s">
        <v>21</v>
      </c>
      <c r="C91" s="155" t="s">
        <v>13</v>
      </c>
      <c r="D91" s="2">
        <v>4.1200000000000045</v>
      </c>
      <c r="E91" s="2">
        <v>19.75648</v>
      </c>
      <c r="F91" s="2">
        <f t="shared" si="9"/>
        <v>9878.24</v>
      </c>
      <c r="G91" s="46">
        <v>1.8179300000000003</v>
      </c>
      <c r="H91" s="2">
        <f t="shared" si="10"/>
        <v>908.96500000000015</v>
      </c>
      <c r="I91" s="58">
        <v>2.2842000000000002</v>
      </c>
      <c r="J91" s="2">
        <f t="shared" si="11"/>
        <v>22.842000000000002</v>
      </c>
      <c r="K91" s="58">
        <v>1.0141199999999999</v>
      </c>
      <c r="L91" s="2">
        <f t="shared" si="12"/>
        <v>10.1412</v>
      </c>
      <c r="M91" s="46">
        <v>0.41099999999999998</v>
      </c>
      <c r="N91" s="2">
        <f t="shared" si="13"/>
        <v>4.1099999999999994</v>
      </c>
      <c r="O91" s="46">
        <v>8.0701754385964913E-2</v>
      </c>
      <c r="P91" s="46">
        <f t="shared" si="14"/>
        <v>1.6140350877192984</v>
      </c>
      <c r="Q91" s="46">
        <f t="shared" si="15"/>
        <v>9.4388016825689952E-2</v>
      </c>
      <c r="R91" s="46">
        <v>6.2E-2</v>
      </c>
      <c r="S91" s="2">
        <f t="shared" si="16"/>
        <v>3.1</v>
      </c>
      <c r="T91" s="46">
        <v>1.7470000000000001</v>
      </c>
      <c r="U91" s="3">
        <f t="shared" si="17"/>
        <v>524.1</v>
      </c>
      <c r="V91" s="1">
        <v>7.93</v>
      </c>
      <c r="W91" s="1">
        <v>325</v>
      </c>
      <c r="X91" s="2">
        <v>2.6460000000000004</v>
      </c>
    </row>
    <row r="92" spans="1:24" x14ac:dyDescent="0.3">
      <c r="A92" s="1">
        <v>90</v>
      </c>
      <c r="B92" s="1" t="s">
        <v>21</v>
      </c>
      <c r="C92" s="155" t="s">
        <v>13</v>
      </c>
      <c r="D92" s="2">
        <v>4.7800000000000011</v>
      </c>
      <c r="E92" s="2">
        <v>34.336300000000008</v>
      </c>
      <c r="F92" s="2">
        <f t="shared" si="9"/>
        <v>17168.150000000005</v>
      </c>
      <c r="G92" s="46">
        <v>3.7278800000000003</v>
      </c>
      <c r="H92" s="2">
        <f t="shared" si="10"/>
        <v>1863.94</v>
      </c>
      <c r="I92" s="58">
        <v>0.42012000000000005</v>
      </c>
      <c r="J92" s="2">
        <f t="shared" si="11"/>
        <v>4.2012</v>
      </c>
      <c r="K92" s="58">
        <v>1.3251600000000001</v>
      </c>
      <c r="L92" s="2">
        <f t="shared" si="12"/>
        <v>13.251600000000002</v>
      </c>
      <c r="M92" s="46">
        <v>0.34300000000000003</v>
      </c>
      <c r="N92" s="2">
        <f t="shared" si="13"/>
        <v>3.43</v>
      </c>
      <c r="O92" s="46">
        <v>8.1578947368421056E-2</v>
      </c>
      <c r="P92" s="46">
        <f t="shared" si="14"/>
        <v>1.6315789473684212</v>
      </c>
      <c r="Q92" s="46">
        <f t="shared" si="15"/>
        <v>9.5413973530317026E-2</v>
      </c>
      <c r="R92" s="46">
        <v>5.7000000000000002E-2</v>
      </c>
      <c r="S92" s="2">
        <f t="shared" si="16"/>
        <v>2.85</v>
      </c>
      <c r="T92" s="46">
        <v>1.7150000000000001</v>
      </c>
      <c r="U92" s="3">
        <f t="shared" si="17"/>
        <v>514.5</v>
      </c>
      <c r="V92" s="1">
        <v>7.94</v>
      </c>
      <c r="W92" s="1">
        <v>319</v>
      </c>
      <c r="X92" s="2">
        <v>2.8835999999999999</v>
      </c>
    </row>
    <row r="93" spans="1:24" x14ac:dyDescent="0.3">
      <c r="A93" s="1">
        <v>91</v>
      </c>
      <c r="B93" s="1" t="s">
        <v>21</v>
      </c>
      <c r="C93" s="155" t="s">
        <v>13</v>
      </c>
      <c r="D93" s="2">
        <v>4.740000000000002</v>
      </c>
      <c r="E93" s="2">
        <v>28.426690000000001</v>
      </c>
      <c r="F93" s="2">
        <f t="shared" si="9"/>
        <v>14213.345000000001</v>
      </c>
      <c r="G93" s="46">
        <v>2.33474</v>
      </c>
      <c r="H93" s="2">
        <f t="shared" si="10"/>
        <v>1167.3700000000001</v>
      </c>
      <c r="I93" s="58">
        <v>0.57888000000000006</v>
      </c>
      <c r="J93" s="2">
        <f t="shared" si="11"/>
        <v>5.7888000000000002</v>
      </c>
      <c r="K93" s="58">
        <v>1.8003600000000002</v>
      </c>
      <c r="L93" s="2">
        <f t="shared" si="12"/>
        <v>18.003600000000002</v>
      </c>
      <c r="M93" s="46">
        <v>0.32400000000000001</v>
      </c>
      <c r="N93" s="2">
        <f t="shared" si="13"/>
        <v>3.24</v>
      </c>
      <c r="O93" s="46">
        <v>8.5964912280701772E-2</v>
      </c>
      <c r="P93" s="46">
        <f t="shared" si="14"/>
        <v>1.7192982456140355</v>
      </c>
      <c r="Q93" s="46">
        <f t="shared" si="15"/>
        <v>0.10054375705345237</v>
      </c>
      <c r="R93" s="46">
        <v>6.3E-2</v>
      </c>
      <c r="S93" s="2">
        <f t="shared" si="16"/>
        <v>3.15</v>
      </c>
      <c r="T93" s="46">
        <v>1.6839999999999999</v>
      </c>
      <c r="U93" s="3">
        <f t="shared" si="17"/>
        <v>505.2</v>
      </c>
      <c r="V93" s="1">
        <v>7.96</v>
      </c>
      <c r="W93" s="1">
        <v>344</v>
      </c>
      <c r="X93" s="2">
        <v>2.97</v>
      </c>
    </row>
    <row r="94" spans="1:24" x14ac:dyDescent="0.3">
      <c r="A94" s="1">
        <v>92</v>
      </c>
      <c r="B94" s="1" t="s">
        <v>21</v>
      </c>
      <c r="C94" s="155" t="s">
        <v>13</v>
      </c>
      <c r="D94" s="2">
        <v>3.75</v>
      </c>
      <c r="E94" s="2">
        <v>35.256500000000003</v>
      </c>
      <c r="F94" s="2">
        <f t="shared" si="9"/>
        <v>17628.25</v>
      </c>
      <c r="G94" s="46">
        <v>2.0576100000000004</v>
      </c>
      <c r="H94" s="2">
        <f t="shared" si="10"/>
        <v>1028.8050000000003</v>
      </c>
      <c r="I94" s="58">
        <v>0.51624000000000003</v>
      </c>
      <c r="J94" s="2">
        <f t="shared" si="11"/>
        <v>5.1623999999999999</v>
      </c>
      <c r="K94" s="58">
        <v>0.96876000000000007</v>
      </c>
      <c r="L94" s="2">
        <f t="shared" si="12"/>
        <v>9.6875999999999998</v>
      </c>
      <c r="M94" s="46">
        <v>0.28899999999999998</v>
      </c>
      <c r="N94" s="2">
        <f t="shared" si="13"/>
        <v>2.8899999999999997</v>
      </c>
      <c r="O94" s="46">
        <v>8.5964912280701772E-2</v>
      </c>
      <c r="P94" s="46">
        <f t="shared" si="14"/>
        <v>1.7192982456140355</v>
      </c>
      <c r="Q94" s="46">
        <f t="shared" si="15"/>
        <v>0.10054375705345237</v>
      </c>
      <c r="R94" s="46">
        <v>5.3999999999999999E-2</v>
      </c>
      <c r="S94" s="2">
        <f t="shared" si="16"/>
        <v>2.7</v>
      </c>
      <c r="T94" s="46">
        <v>1.7030000000000001</v>
      </c>
      <c r="U94" s="3">
        <f t="shared" si="17"/>
        <v>510.90000000000003</v>
      </c>
      <c r="V94" s="1">
        <v>7.98</v>
      </c>
      <c r="W94" s="1">
        <v>263</v>
      </c>
      <c r="X94" s="2">
        <v>2.6892000000000005</v>
      </c>
    </row>
    <row r="95" spans="1:24" x14ac:dyDescent="0.3">
      <c r="A95" s="1">
        <v>93</v>
      </c>
      <c r="B95" s="1" t="s">
        <v>21</v>
      </c>
      <c r="C95" s="155" t="s">
        <v>14</v>
      </c>
      <c r="D95" s="2">
        <v>9.9000000000000057</v>
      </c>
      <c r="E95" s="2">
        <v>14.338000000000001</v>
      </c>
      <c r="F95" s="2">
        <f t="shared" si="9"/>
        <v>7169.0000000000009</v>
      </c>
      <c r="G95" s="46">
        <v>3.6412100000000001</v>
      </c>
      <c r="H95" s="2">
        <f t="shared" si="10"/>
        <v>1820.605</v>
      </c>
      <c r="I95" s="58">
        <v>0.32724000000000003</v>
      </c>
      <c r="J95" s="2">
        <f t="shared" si="11"/>
        <v>3.2724000000000002</v>
      </c>
      <c r="K95" s="58">
        <v>1.6038000000000001</v>
      </c>
      <c r="L95" s="2">
        <f t="shared" si="12"/>
        <v>16.038</v>
      </c>
      <c r="M95" s="46">
        <v>0.34300000000000003</v>
      </c>
      <c r="N95" s="2">
        <f t="shared" si="13"/>
        <v>3.43</v>
      </c>
      <c r="O95" s="46">
        <v>0.12894736842105264</v>
      </c>
      <c r="P95" s="46">
        <f t="shared" si="14"/>
        <v>2.5789473684210531</v>
      </c>
      <c r="Q95" s="46">
        <f t="shared" si="15"/>
        <v>0.15081563558017852</v>
      </c>
      <c r="R95" s="46">
        <v>6.8000000000000005E-2</v>
      </c>
      <c r="S95" s="2">
        <f t="shared" si="16"/>
        <v>3.4000000000000004</v>
      </c>
      <c r="T95" s="46">
        <v>1.744</v>
      </c>
      <c r="U95" s="3">
        <f t="shared" si="17"/>
        <v>523.20000000000005</v>
      </c>
      <c r="V95" s="1">
        <v>8</v>
      </c>
      <c r="W95" s="1">
        <v>238</v>
      </c>
      <c r="X95" s="2">
        <v>2.5920000000000001</v>
      </c>
    </row>
    <row r="96" spans="1:24" x14ac:dyDescent="0.3">
      <c r="A96" s="1">
        <v>94</v>
      </c>
      <c r="B96" s="1" t="s">
        <v>21</v>
      </c>
      <c r="C96" s="155" t="s">
        <v>14</v>
      </c>
      <c r="D96" s="2">
        <v>9.4600000000000009</v>
      </c>
      <c r="E96" s="2">
        <v>15.308490000000001</v>
      </c>
      <c r="F96" s="2">
        <f t="shared" si="9"/>
        <v>7654.2450000000008</v>
      </c>
      <c r="G96" s="46">
        <v>3.7610500000000004</v>
      </c>
      <c r="H96" s="2">
        <f t="shared" si="10"/>
        <v>1880.5250000000003</v>
      </c>
      <c r="I96" s="58">
        <v>0.34776000000000001</v>
      </c>
      <c r="J96" s="2">
        <f t="shared" si="11"/>
        <v>3.4776000000000002</v>
      </c>
      <c r="K96" s="58">
        <v>1.0778400000000001</v>
      </c>
      <c r="L96" s="2">
        <f t="shared" si="12"/>
        <v>10.778400000000001</v>
      </c>
      <c r="M96" s="46">
        <v>0.52200000000000002</v>
      </c>
      <c r="N96" s="2">
        <f t="shared" si="13"/>
        <v>5.2200000000000006</v>
      </c>
      <c r="O96" s="46">
        <v>0.14736842105263159</v>
      </c>
      <c r="P96" s="46">
        <f t="shared" si="14"/>
        <v>2.9473684210526319</v>
      </c>
      <c r="Q96" s="46">
        <f t="shared" si="15"/>
        <v>0.17236072637734687</v>
      </c>
      <c r="R96" s="46">
        <v>0.08</v>
      </c>
      <c r="S96" s="2">
        <f t="shared" si="16"/>
        <v>4</v>
      </c>
      <c r="T96" s="46">
        <v>1.796</v>
      </c>
      <c r="U96" s="3">
        <f t="shared" si="17"/>
        <v>538.80000000000007</v>
      </c>
      <c r="V96" s="1">
        <v>7.96</v>
      </c>
      <c r="W96" s="1">
        <v>264</v>
      </c>
      <c r="X96" s="2">
        <v>2.6244000000000005</v>
      </c>
    </row>
    <row r="97" spans="1:24" x14ac:dyDescent="0.3">
      <c r="A97" s="1">
        <v>95</v>
      </c>
      <c r="B97" s="1" t="s">
        <v>21</v>
      </c>
      <c r="C97" s="155" t="s">
        <v>14</v>
      </c>
      <c r="D97" s="2">
        <v>9.3499999999999943</v>
      </c>
      <c r="E97" s="2">
        <v>11.916590000000001</v>
      </c>
      <c r="F97" s="2">
        <f t="shared" si="9"/>
        <v>5958.295000000001</v>
      </c>
      <c r="G97" s="46">
        <v>3.7985000000000002</v>
      </c>
      <c r="H97" s="2">
        <f t="shared" si="10"/>
        <v>1899.25</v>
      </c>
      <c r="I97" s="58">
        <v>0.32616000000000001</v>
      </c>
      <c r="J97" s="2">
        <f t="shared" si="11"/>
        <v>3.2616000000000001</v>
      </c>
      <c r="K97" s="58">
        <v>1.0616400000000001</v>
      </c>
      <c r="L97" s="2">
        <f t="shared" si="12"/>
        <v>10.616400000000002</v>
      </c>
      <c r="M97" s="46">
        <v>0.37</v>
      </c>
      <c r="N97" s="2">
        <f t="shared" si="13"/>
        <v>3.7</v>
      </c>
      <c r="O97" s="46">
        <v>0.12105263157894738</v>
      </c>
      <c r="P97" s="46">
        <f t="shared" si="14"/>
        <v>2.4210526315789478</v>
      </c>
      <c r="Q97" s="46">
        <f t="shared" si="15"/>
        <v>0.14158202523853494</v>
      </c>
      <c r="R97" s="46">
        <v>6.6000000000000003E-2</v>
      </c>
      <c r="S97" s="2">
        <f t="shared" si="16"/>
        <v>3.3000000000000003</v>
      </c>
      <c r="T97" s="46">
        <v>1.73</v>
      </c>
      <c r="U97" s="3">
        <f t="shared" si="17"/>
        <v>519</v>
      </c>
      <c r="V97" s="1">
        <v>7.97</v>
      </c>
      <c r="W97" s="1">
        <v>294</v>
      </c>
      <c r="X97" s="2">
        <v>2.484</v>
      </c>
    </row>
    <row r="98" spans="1:24" x14ac:dyDescent="0.3">
      <c r="A98" s="1">
        <v>96</v>
      </c>
      <c r="B98" s="1" t="s">
        <v>21</v>
      </c>
      <c r="C98" s="155" t="s">
        <v>14</v>
      </c>
      <c r="D98" s="2">
        <v>10.220000000000006</v>
      </c>
      <c r="E98" s="2">
        <v>12.153060000000002</v>
      </c>
      <c r="F98" s="2">
        <f t="shared" si="9"/>
        <v>6076.5300000000007</v>
      </c>
      <c r="G98" s="46">
        <v>3.7182500000000003</v>
      </c>
      <c r="H98" s="2">
        <f t="shared" si="10"/>
        <v>1859.1250000000002</v>
      </c>
      <c r="I98" s="58">
        <v>0.47952000000000006</v>
      </c>
      <c r="J98" s="2">
        <f t="shared" si="11"/>
        <v>4.7952000000000004</v>
      </c>
      <c r="K98" s="58">
        <v>1.1340000000000001</v>
      </c>
      <c r="L98" s="2">
        <f t="shared" si="12"/>
        <v>11.340000000000002</v>
      </c>
      <c r="M98" s="46">
        <v>0.72799999999999998</v>
      </c>
      <c r="N98" s="2">
        <f t="shared" si="13"/>
        <v>7.2799999999999994</v>
      </c>
      <c r="O98" s="46">
        <v>0.18947368421052632</v>
      </c>
      <c r="P98" s="46">
        <f t="shared" si="14"/>
        <v>3.7894736842105265</v>
      </c>
      <c r="Q98" s="46">
        <f t="shared" si="15"/>
        <v>0.22160664819944598</v>
      </c>
      <c r="R98" s="46">
        <v>9.8000000000000004E-2</v>
      </c>
      <c r="S98" s="2">
        <f t="shared" si="16"/>
        <v>4.9000000000000004</v>
      </c>
      <c r="T98" s="46">
        <v>1.9710000000000001</v>
      </c>
      <c r="U98" s="3">
        <f t="shared" si="17"/>
        <v>591.30000000000007</v>
      </c>
      <c r="V98" s="1">
        <v>7.99</v>
      </c>
      <c r="W98" s="1">
        <v>245</v>
      </c>
      <c r="X98" s="2">
        <v>2.6244000000000005</v>
      </c>
    </row>
    <row r="99" spans="1:24" x14ac:dyDescent="0.3">
      <c r="A99" s="1">
        <v>97</v>
      </c>
      <c r="B99" s="1" t="s">
        <v>21</v>
      </c>
      <c r="C99" s="155" t="s">
        <v>15</v>
      </c>
      <c r="D99" s="2">
        <v>8.5</v>
      </c>
      <c r="E99" s="2">
        <v>12.827160000000001</v>
      </c>
      <c r="F99" s="2">
        <f t="shared" si="9"/>
        <v>6413.5800000000008</v>
      </c>
      <c r="G99" s="46">
        <v>1.9559600000000001</v>
      </c>
      <c r="H99" s="2">
        <f t="shared" si="10"/>
        <v>977.98</v>
      </c>
      <c r="I99" s="58">
        <v>0.93852000000000002</v>
      </c>
      <c r="J99" s="2">
        <f t="shared" si="11"/>
        <v>9.3852000000000011</v>
      </c>
      <c r="K99" s="58">
        <v>2.0260799999999999</v>
      </c>
      <c r="L99" s="2">
        <f t="shared" si="12"/>
        <v>20.2608</v>
      </c>
      <c r="M99" s="46">
        <v>0.221</v>
      </c>
      <c r="N99" s="2">
        <f t="shared" si="13"/>
        <v>2.21</v>
      </c>
      <c r="O99" s="46">
        <v>0.10614035087719299</v>
      </c>
      <c r="P99" s="46">
        <f t="shared" si="14"/>
        <v>2.12280701754386</v>
      </c>
      <c r="Q99" s="46">
        <f t="shared" si="15"/>
        <v>0.12414076125987485</v>
      </c>
      <c r="R99" s="46">
        <v>5.2999999999999999E-2</v>
      </c>
      <c r="S99" s="2">
        <f t="shared" si="16"/>
        <v>2.65</v>
      </c>
      <c r="T99" s="46">
        <v>1.665</v>
      </c>
      <c r="U99" s="3">
        <f t="shared" si="17"/>
        <v>499.5</v>
      </c>
      <c r="V99" s="1">
        <v>7.64</v>
      </c>
      <c r="W99" s="1">
        <v>230</v>
      </c>
      <c r="X99" s="2">
        <v>2.5812000000000004</v>
      </c>
    </row>
    <row r="100" spans="1:24" x14ac:dyDescent="0.3">
      <c r="A100" s="1">
        <v>98</v>
      </c>
      <c r="B100" s="1" t="s">
        <v>21</v>
      </c>
      <c r="C100" s="155" t="s">
        <v>15</v>
      </c>
      <c r="D100" s="2">
        <v>4.3999999999999986</v>
      </c>
      <c r="E100" s="2">
        <v>20.713060000000002</v>
      </c>
      <c r="F100" s="2">
        <f t="shared" si="9"/>
        <v>10356.530000000001</v>
      </c>
      <c r="G100" s="46">
        <v>1.89283</v>
      </c>
      <c r="H100" s="2">
        <f t="shared" si="10"/>
        <v>946.41499999999996</v>
      </c>
      <c r="I100" s="58">
        <v>1.33056</v>
      </c>
      <c r="J100" s="2">
        <f t="shared" si="11"/>
        <v>13.3056</v>
      </c>
      <c r="K100" s="58">
        <v>1.24956</v>
      </c>
      <c r="L100" s="2">
        <f t="shared" si="12"/>
        <v>12.4956</v>
      </c>
      <c r="M100" s="46">
        <v>0.29499999999999998</v>
      </c>
      <c r="N100" s="2">
        <f t="shared" si="13"/>
        <v>2.9499999999999997</v>
      </c>
      <c r="O100" s="46">
        <v>7.5438596491228069E-2</v>
      </c>
      <c r="P100" s="46">
        <f t="shared" si="14"/>
        <v>1.5087719298245614</v>
      </c>
      <c r="Q100" s="46">
        <f t="shared" si="15"/>
        <v>8.8232276597927567E-2</v>
      </c>
      <c r="R100" s="46">
        <v>5.2999999999999999E-2</v>
      </c>
      <c r="S100" s="2">
        <f t="shared" si="16"/>
        <v>2.65</v>
      </c>
      <c r="T100" s="46">
        <v>1.583</v>
      </c>
      <c r="U100" s="3">
        <f t="shared" si="17"/>
        <v>474.9</v>
      </c>
      <c r="V100" s="1">
        <v>7.6</v>
      </c>
      <c r="W100" s="1">
        <v>282</v>
      </c>
      <c r="X100" s="2">
        <v>2.8188</v>
      </c>
    </row>
    <row r="101" spans="1:24" x14ac:dyDescent="0.3">
      <c r="A101" s="1">
        <v>99</v>
      </c>
      <c r="B101" s="1" t="s">
        <v>21</v>
      </c>
      <c r="C101" s="155" t="s">
        <v>15</v>
      </c>
      <c r="D101" s="2">
        <v>5.25</v>
      </c>
      <c r="E101" s="2">
        <v>27.336359999999999</v>
      </c>
      <c r="F101" s="2">
        <f t="shared" si="9"/>
        <v>13668.18</v>
      </c>
      <c r="G101" s="46">
        <v>2.4107100000000004</v>
      </c>
      <c r="H101" s="2">
        <f t="shared" si="10"/>
        <v>1205.3550000000002</v>
      </c>
      <c r="I101" s="58">
        <v>1.2312000000000001</v>
      </c>
      <c r="J101" s="2">
        <f t="shared" si="11"/>
        <v>12.312000000000001</v>
      </c>
      <c r="K101" s="58">
        <v>1.2754800000000002</v>
      </c>
      <c r="L101" s="2">
        <f t="shared" si="12"/>
        <v>12.754800000000001</v>
      </c>
      <c r="M101" s="46">
        <v>0.23499999999999999</v>
      </c>
      <c r="N101" s="2">
        <f t="shared" si="13"/>
        <v>2.3499999999999996</v>
      </c>
      <c r="O101" s="46">
        <v>5.9649122807017556E-2</v>
      </c>
      <c r="P101" s="46">
        <f t="shared" si="14"/>
        <v>1.192982456140351</v>
      </c>
      <c r="Q101" s="46">
        <f t="shared" si="15"/>
        <v>6.9765055914640411E-2</v>
      </c>
      <c r="R101" s="46">
        <v>3.9E-2</v>
      </c>
      <c r="S101" s="2">
        <f t="shared" si="16"/>
        <v>1.95</v>
      </c>
      <c r="T101" s="46">
        <v>1.794</v>
      </c>
      <c r="U101" s="3">
        <f t="shared" si="17"/>
        <v>538.20000000000005</v>
      </c>
      <c r="V101" s="1">
        <v>7.68</v>
      </c>
      <c r="W101" s="1">
        <v>249</v>
      </c>
      <c r="X101" s="2">
        <v>2.9268000000000001</v>
      </c>
    </row>
    <row r="102" spans="1:24" x14ac:dyDescent="0.3">
      <c r="A102" s="1">
        <v>100</v>
      </c>
      <c r="B102" s="1" t="s">
        <v>21</v>
      </c>
      <c r="C102" s="155" t="s">
        <v>15</v>
      </c>
      <c r="D102" s="2">
        <v>3.4499999999999957</v>
      </c>
      <c r="E102" s="2">
        <v>28.80761</v>
      </c>
      <c r="F102" s="2">
        <f t="shared" si="9"/>
        <v>14403.805</v>
      </c>
      <c r="G102" s="46">
        <v>1.6103499999999999</v>
      </c>
      <c r="H102" s="2">
        <f t="shared" si="10"/>
        <v>805.17499999999995</v>
      </c>
      <c r="I102" s="58">
        <v>2.3479200000000002</v>
      </c>
      <c r="J102" s="2">
        <f t="shared" si="11"/>
        <v>23.479200000000002</v>
      </c>
      <c r="K102" s="58">
        <v>1.25712</v>
      </c>
      <c r="L102" s="2">
        <f t="shared" si="12"/>
        <v>12.571200000000001</v>
      </c>
      <c r="M102" s="46">
        <v>0.21299999999999999</v>
      </c>
      <c r="N102" s="2">
        <f t="shared" si="13"/>
        <v>2.13</v>
      </c>
      <c r="O102" s="46">
        <v>4.5614035087719301E-2</v>
      </c>
      <c r="P102" s="46">
        <f t="shared" si="14"/>
        <v>0.91228070175438603</v>
      </c>
      <c r="Q102" s="46">
        <f t="shared" si="15"/>
        <v>5.3349748640607368E-2</v>
      </c>
      <c r="R102" s="46">
        <v>4.1000000000000002E-2</v>
      </c>
      <c r="S102" s="2">
        <f t="shared" si="16"/>
        <v>2.0500000000000003</v>
      </c>
      <c r="T102" s="46">
        <v>1.7809999999999999</v>
      </c>
      <c r="U102" s="3">
        <f t="shared" si="17"/>
        <v>534.29999999999995</v>
      </c>
      <c r="V102" s="1">
        <v>7.7</v>
      </c>
      <c r="W102" s="1">
        <v>300</v>
      </c>
      <c r="X102" s="2">
        <v>2.5920000000000001</v>
      </c>
    </row>
    <row r="103" spans="1:24" x14ac:dyDescent="0.3">
      <c r="A103" s="1">
        <v>101</v>
      </c>
      <c r="B103" s="1" t="s">
        <v>21</v>
      </c>
      <c r="C103" s="155" t="s">
        <v>16</v>
      </c>
      <c r="D103" s="2">
        <v>12.700000000000003</v>
      </c>
      <c r="E103" s="2">
        <v>13.83831</v>
      </c>
      <c r="F103" s="2">
        <f t="shared" si="9"/>
        <v>6919.1549999999997</v>
      </c>
      <c r="G103" s="46">
        <v>3.8862400000000004</v>
      </c>
      <c r="H103" s="2">
        <f t="shared" si="10"/>
        <v>1943.1200000000001</v>
      </c>
      <c r="I103" s="58">
        <v>0.34884000000000004</v>
      </c>
      <c r="J103" s="2">
        <f t="shared" si="11"/>
        <v>3.4884000000000004</v>
      </c>
      <c r="K103" s="58">
        <v>0.23652000000000001</v>
      </c>
      <c r="L103" s="2">
        <f t="shared" si="12"/>
        <v>2.3652000000000002</v>
      </c>
      <c r="M103" s="46">
        <v>0.28199999999999997</v>
      </c>
      <c r="N103" s="2">
        <f t="shared" si="13"/>
        <v>2.82</v>
      </c>
      <c r="O103" s="46">
        <v>0.14473684210526316</v>
      </c>
      <c r="P103" s="46">
        <f t="shared" si="14"/>
        <v>2.8947368421052633</v>
      </c>
      <c r="Q103" s="46">
        <f t="shared" si="15"/>
        <v>0.16928285626346568</v>
      </c>
      <c r="R103" s="46">
        <v>7.9000000000000001E-2</v>
      </c>
      <c r="S103" s="2">
        <f t="shared" si="16"/>
        <v>3.95</v>
      </c>
      <c r="T103" s="46">
        <v>1.931</v>
      </c>
      <c r="U103" s="3">
        <f t="shared" si="17"/>
        <v>579.30000000000007</v>
      </c>
      <c r="V103" s="1">
        <v>7.72</v>
      </c>
      <c r="W103" s="1">
        <v>236</v>
      </c>
      <c r="X103" s="2">
        <v>2.6676000000000002</v>
      </c>
    </row>
    <row r="104" spans="1:24" x14ac:dyDescent="0.3">
      <c r="A104" s="1">
        <v>102</v>
      </c>
      <c r="B104" s="1" t="s">
        <v>21</v>
      </c>
      <c r="C104" s="155" t="s">
        <v>16</v>
      </c>
      <c r="D104" s="2">
        <v>12.030000000000001</v>
      </c>
      <c r="E104" s="2">
        <v>13.81798</v>
      </c>
      <c r="F104" s="2">
        <f t="shared" si="9"/>
        <v>6908.99</v>
      </c>
      <c r="G104" s="46">
        <v>3.77068</v>
      </c>
      <c r="H104" s="2">
        <f t="shared" si="10"/>
        <v>1885.34</v>
      </c>
      <c r="I104" s="58">
        <v>0.30996000000000001</v>
      </c>
      <c r="J104" s="2">
        <f t="shared" si="11"/>
        <v>3.0996000000000001</v>
      </c>
      <c r="K104" s="58">
        <v>0.26891999999999999</v>
      </c>
      <c r="L104" s="2">
        <f t="shared" si="12"/>
        <v>2.6892</v>
      </c>
      <c r="M104" s="46">
        <v>0.29599999999999999</v>
      </c>
      <c r="N104" s="2">
        <f t="shared" si="13"/>
        <v>2.96</v>
      </c>
      <c r="O104" s="46">
        <v>0.15350877192982457</v>
      </c>
      <c r="P104" s="46">
        <f t="shared" si="14"/>
        <v>3.0701754385964914</v>
      </c>
      <c r="Q104" s="46">
        <f t="shared" si="15"/>
        <v>0.17954242330973633</v>
      </c>
      <c r="R104" s="46">
        <v>8.1000000000000003E-2</v>
      </c>
      <c r="S104" s="2">
        <f t="shared" si="16"/>
        <v>4.05</v>
      </c>
      <c r="T104" s="46">
        <v>2.081</v>
      </c>
      <c r="U104" s="3">
        <f t="shared" si="17"/>
        <v>624.29999999999995</v>
      </c>
      <c r="V104" s="1">
        <v>7.71</v>
      </c>
      <c r="W104" s="1">
        <v>215</v>
      </c>
      <c r="X104" s="2">
        <v>2.6460000000000004</v>
      </c>
    </row>
    <row r="105" spans="1:24" x14ac:dyDescent="0.3">
      <c r="A105" s="1">
        <v>103</v>
      </c>
      <c r="B105" s="1" t="s">
        <v>21</v>
      </c>
      <c r="C105" s="155" t="s">
        <v>16</v>
      </c>
      <c r="D105" s="2">
        <v>9.0899999999999963</v>
      </c>
      <c r="E105" s="2">
        <v>14.355120000000001</v>
      </c>
      <c r="F105" s="2">
        <f t="shared" si="9"/>
        <v>7177.56</v>
      </c>
      <c r="G105" s="46">
        <v>4.5100499999999997</v>
      </c>
      <c r="H105" s="2">
        <f t="shared" si="10"/>
        <v>2255.0249999999996</v>
      </c>
      <c r="I105" s="58">
        <v>0.73764000000000007</v>
      </c>
      <c r="J105" s="2">
        <f t="shared" si="11"/>
        <v>7.3764000000000003</v>
      </c>
      <c r="K105" s="58">
        <v>0.29916000000000004</v>
      </c>
      <c r="L105" s="2">
        <f t="shared" si="12"/>
        <v>2.9916000000000005</v>
      </c>
      <c r="M105" s="46">
        <v>0.33600000000000002</v>
      </c>
      <c r="N105" s="2">
        <f t="shared" si="13"/>
        <v>3.3600000000000003</v>
      </c>
      <c r="O105" s="46">
        <v>0.14824561403508774</v>
      </c>
      <c r="P105" s="46">
        <f t="shared" si="14"/>
        <v>2.9649122807017547</v>
      </c>
      <c r="Q105" s="46">
        <f t="shared" si="15"/>
        <v>0.17338668308197394</v>
      </c>
      <c r="R105" s="46">
        <v>7.0999999999999994E-2</v>
      </c>
      <c r="S105" s="2">
        <f t="shared" si="16"/>
        <v>3.55</v>
      </c>
      <c r="T105" s="46">
        <v>1.8939999999999999</v>
      </c>
      <c r="U105" s="3">
        <f t="shared" si="17"/>
        <v>568.19999999999993</v>
      </c>
      <c r="V105" s="1">
        <v>7.74</v>
      </c>
      <c r="W105" s="1">
        <v>210</v>
      </c>
      <c r="X105" s="2">
        <v>2.6244000000000005</v>
      </c>
    </row>
    <row r="106" spans="1:24" x14ac:dyDescent="0.3">
      <c r="A106" s="1">
        <v>104</v>
      </c>
      <c r="B106" s="1" t="s">
        <v>21</v>
      </c>
      <c r="C106" s="155" t="s">
        <v>16</v>
      </c>
      <c r="D106" s="2">
        <v>9.779999999999994</v>
      </c>
      <c r="E106" s="2">
        <v>15.979380000000001</v>
      </c>
      <c r="F106" s="2">
        <f t="shared" si="9"/>
        <v>7989.6900000000005</v>
      </c>
      <c r="G106" s="46">
        <v>3.9022899999999998</v>
      </c>
      <c r="H106" s="2">
        <f t="shared" si="10"/>
        <v>1951.145</v>
      </c>
      <c r="I106" s="58">
        <v>0.49248000000000003</v>
      </c>
      <c r="J106" s="2">
        <f t="shared" si="11"/>
        <v>4.9248000000000003</v>
      </c>
      <c r="K106" s="58">
        <v>0.30563999999999997</v>
      </c>
      <c r="L106" s="2">
        <f t="shared" si="12"/>
        <v>3.0563999999999996</v>
      </c>
      <c r="M106" s="46">
        <v>0.59299999999999997</v>
      </c>
      <c r="N106" s="2">
        <f t="shared" si="13"/>
        <v>5.93</v>
      </c>
      <c r="O106" s="46">
        <v>0.22368421052631582</v>
      </c>
      <c r="P106" s="46">
        <f t="shared" si="14"/>
        <v>4.4736842105263168</v>
      </c>
      <c r="Q106" s="46">
        <f t="shared" si="15"/>
        <v>0.26161895967990156</v>
      </c>
      <c r="R106" s="46">
        <v>0.11700000000000001</v>
      </c>
      <c r="S106" s="2">
        <f t="shared" si="16"/>
        <v>5.8500000000000005</v>
      </c>
      <c r="T106" s="46">
        <v>2.254</v>
      </c>
      <c r="U106" s="3">
        <f t="shared" si="17"/>
        <v>676.2</v>
      </c>
      <c r="V106" s="1">
        <v>7.72</v>
      </c>
      <c r="W106" s="1">
        <v>232</v>
      </c>
      <c r="X106" s="2">
        <v>3.24</v>
      </c>
    </row>
    <row r="107" spans="1:24" x14ac:dyDescent="0.3">
      <c r="A107" s="1">
        <v>105</v>
      </c>
      <c r="B107" s="1" t="s">
        <v>21</v>
      </c>
      <c r="C107" s="155" t="s">
        <v>17</v>
      </c>
      <c r="D107" s="2">
        <v>8.4600000000000009</v>
      </c>
      <c r="E107" s="2">
        <v>16.439480000000003</v>
      </c>
      <c r="F107" s="2">
        <f t="shared" si="9"/>
        <v>8219.7400000000016</v>
      </c>
      <c r="G107" s="46">
        <v>3.9771900000000002</v>
      </c>
      <c r="H107" s="2">
        <f t="shared" si="10"/>
        <v>1988.595</v>
      </c>
      <c r="I107" s="58">
        <v>0.56484000000000001</v>
      </c>
      <c r="J107" s="2">
        <f t="shared" si="11"/>
        <v>5.6484000000000005</v>
      </c>
      <c r="K107" s="58">
        <v>0.45468000000000003</v>
      </c>
      <c r="L107" s="2">
        <f t="shared" si="12"/>
        <v>4.5468000000000002</v>
      </c>
      <c r="M107" s="46">
        <v>0.56000000000000005</v>
      </c>
      <c r="N107" s="2">
        <f t="shared" si="13"/>
        <v>5.6000000000000005</v>
      </c>
      <c r="O107" s="46">
        <v>0.14561403508771931</v>
      </c>
      <c r="P107" s="46">
        <f t="shared" si="14"/>
        <v>2.9122807017543861</v>
      </c>
      <c r="Q107" s="46">
        <f t="shared" si="15"/>
        <v>0.17030881296809275</v>
      </c>
      <c r="R107" s="46">
        <v>8.3000000000000004E-2</v>
      </c>
      <c r="S107" s="2">
        <f t="shared" si="16"/>
        <v>4.1500000000000004</v>
      </c>
      <c r="T107" s="46">
        <v>1.7789999999999999</v>
      </c>
      <c r="U107" s="3">
        <f t="shared" si="17"/>
        <v>533.69999999999993</v>
      </c>
      <c r="V107" s="1">
        <v>7.71</v>
      </c>
      <c r="W107" s="1">
        <v>358</v>
      </c>
      <c r="X107" s="2">
        <v>2.6028000000000002</v>
      </c>
    </row>
    <row r="108" spans="1:24" x14ac:dyDescent="0.3">
      <c r="A108" s="1">
        <v>106</v>
      </c>
      <c r="B108" s="1" t="s">
        <v>21</v>
      </c>
      <c r="C108" s="155" t="s">
        <v>17</v>
      </c>
      <c r="D108" s="2">
        <v>7.7100000000000009</v>
      </c>
      <c r="E108" s="2">
        <v>14.19462</v>
      </c>
      <c r="F108" s="2">
        <f t="shared" si="9"/>
        <v>7097.31</v>
      </c>
      <c r="G108" s="46">
        <v>3.8466500000000003</v>
      </c>
      <c r="H108" s="2">
        <f t="shared" si="10"/>
        <v>1923.3250000000003</v>
      </c>
      <c r="I108" s="58">
        <v>0.41688000000000003</v>
      </c>
      <c r="J108" s="2">
        <f t="shared" si="11"/>
        <v>4.1688000000000001</v>
      </c>
      <c r="K108" s="58">
        <v>0.41796000000000005</v>
      </c>
      <c r="L108" s="2">
        <f t="shared" si="12"/>
        <v>4.1796000000000006</v>
      </c>
      <c r="M108" s="46">
        <v>0.55300000000000005</v>
      </c>
      <c r="N108" s="2">
        <f t="shared" si="13"/>
        <v>5.53</v>
      </c>
      <c r="O108" s="46">
        <v>0.16052631578947368</v>
      </c>
      <c r="P108" s="46">
        <f t="shared" si="14"/>
        <v>3.2105263157894735</v>
      </c>
      <c r="Q108" s="46">
        <f t="shared" si="15"/>
        <v>0.18775007694675283</v>
      </c>
      <c r="R108" s="46">
        <v>0.109</v>
      </c>
      <c r="S108" s="2">
        <f t="shared" si="16"/>
        <v>5.45</v>
      </c>
      <c r="T108" s="46">
        <v>1.909</v>
      </c>
      <c r="U108" s="3">
        <f t="shared" si="17"/>
        <v>572.70000000000005</v>
      </c>
      <c r="V108" s="1">
        <v>7.71</v>
      </c>
      <c r="W108" s="1">
        <v>366</v>
      </c>
      <c r="X108" s="2">
        <v>2.7</v>
      </c>
    </row>
    <row r="109" spans="1:24" x14ac:dyDescent="0.3">
      <c r="A109" s="1">
        <v>107</v>
      </c>
      <c r="B109" s="1" t="s">
        <v>21</v>
      </c>
      <c r="C109" s="155" t="s">
        <v>17</v>
      </c>
      <c r="D109" s="2">
        <v>10.449999999999996</v>
      </c>
      <c r="E109" s="2">
        <v>12.200139999999999</v>
      </c>
      <c r="F109" s="2">
        <f t="shared" si="9"/>
        <v>6100.07</v>
      </c>
      <c r="G109" s="46">
        <v>3.3747799999999999</v>
      </c>
      <c r="H109" s="2">
        <f t="shared" si="10"/>
        <v>1687.3899999999999</v>
      </c>
      <c r="I109" s="58">
        <v>0.621</v>
      </c>
      <c r="J109" s="2">
        <f t="shared" si="11"/>
        <v>6.21</v>
      </c>
      <c r="K109" s="58">
        <v>0.39312000000000002</v>
      </c>
      <c r="L109" s="2">
        <f t="shared" si="12"/>
        <v>3.9312000000000005</v>
      </c>
      <c r="M109" s="46">
        <v>0.42</v>
      </c>
      <c r="N109" s="2">
        <f t="shared" si="13"/>
        <v>4.2</v>
      </c>
      <c r="O109" s="46">
        <v>0.11140350877192984</v>
      </c>
      <c r="P109" s="46">
        <f t="shared" si="14"/>
        <v>2.2280701754385968</v>
      </c>
      <c r="Q109" s="46">
        <f t="shared" si="15"/>
        <v>0.13029650148763722</v>
      </c>
      <c r="R109" s="46">
        <v>6.8000000000000005E-2</v>
      </c>
      <c r="S109" s="2">
        <f t="shared" si="16"/>
        <v>3.4000000000000004</v>
      </c>
      <c r="T109" s="46">
        <v>1.59</v>
      </c>
      <c r="U109" s="3">
        <f t="shared" si="17"/>
        <v>477</v>
      </c>
      <c r="V109" s="1">
        <v>7.71</v>
      </c>
      <c r="W109" s="1">
        <v>331</v>
      </c>
      <c r="X109" s="2">
        <v>2.5380000000000003</v>
      </c>
    </row>
    <row r="110" spans="1:24" x14ac:dyDescent="0.3">
      <c r="A110" s="1">
        <v>108</v>
      </c>
      <c r="B110" s="1" t="s">
        <v>21</v>
      </c>
      <c r="C110" s="155" t="s">
        <v>17</v>
      </c>
      <c r="D110" s="2">
        <v>10.049999999999997</v>
      </c>
      <c r="E110" s="2">
        <v>12.27825</v>
      </c>
      <c r="F110" s="2">
        <f t="shared" si="9"/>
        <v>6139.125</v>
      </c>
      <c r="G110" s="46">
        <v>3.4400499999999998</v>
      </c>
      <c r="H110" s="2">
        <f t="shared" si="10"/>
        <v>1720.0249999999999</v>
      </c>
      <c r="I110" s="58">
        <v>0.37044000000000005</v>
      </c>
      <c r="J110" s="2">
        <f t="shared" si="11"/>
        <v>3.7044000000000006</v>
      </c>
      <c r="K110" s="58">
        <v>0.33696000000000004</v>
      </c>
      <c r="L110" s="2">
        <f t="shared" si="12"/>
        <v>3.3696000000000002</v>
      </c>
      <c r="M110" s="46">
        <v>0.42099999999999999</v>
      </c>
      <c r="N110" s="2">
        <f t="shared" si="13"/>
        <v>4.21</v>
      </c>
      <c r="O110" s="46">
        <v>0.15526315789473685</v>
      </c>
      <c r="P110" s="46">
        <f t="shared" si="14"/>
        <v>3.1052631578947372</v>
      </c>
      <c r="Q110" s="46">
        <f t="shared" si="15"/>
        <v>0.18159433671899047</v>
      </c>
      <c r="R110" s="46">
        <v>9.6000000000000002E-2</v>
      </c>
      <c r="S110" s="2">
        <f t="shared" si="16"/>
        <v>4.8</v>
      </c>
      <c r="T110" s="46">
        <v>1.823</v>
      </c>
      <c r="U110" s="3">
        <f t="shared" si="17"/>
        <v>546.9</v>
      </c>
      <c r="V110" s="1">
        <v>7.71</v>
      </c>
      <c r="W110" s="1">
        <v>283</v>
      </c>
      <c r="X110" s="2">
        <v>2.754</v>
      </c>
    </row>
    <row r="111" spans="1:24" x14ac:dyDescent="0.3">
      <c r="A111" s="1">
        <v>109</v>
      </c>
      <c r="B111" s="1" t="s">
        <v>21</v>
      </c>
      <c r="C111" s="155" t="s">
        <v>18</v>
      </c>
      <c r="D111" s="2">
        <v>10.559999999999995</v>
      </c>
      <c r="E111" s="2">
        <v>13.154580000000001</v>
      </c>
      <c r="F111" s="2">
        <f t="shared" si="9"/>
        <v>6577.2900000000009</v>
      </c>
      <c r="G111" s="46">
        <v>4.2018900000000006</v>
      </c>
      <c r="H111" s="2">
        <f t="shared" si="10"/>
        <v>2100.9450000000002</v>
      </c>
      <c r="I111" s="58">
        <v>0.36720000000000003</v>
      </c>
      <c r="J111" s="2">
        <f t="shared" si="11"/>
        <v>3.6720000000000002</v>
      </c>
      <c r="K111" s="58">
        <v>0.31428</v>
      </c>
      <c r="L111" s="2">
        <f t="shared" si="12"/>
        <v>3.1428000000000003</v>
      </c>
      <c r="M111" s="46">
        <v>0.97599999999999998</v>
      </c>
      <c r="N111" s="2">
        <f t="shared" si="13"/>
        <v>9.76</v>
      </c>
      <c r="O111" s="46">
        <v>0.31842105263157894</v>
      </c>
      <c r="P111" s="46">
        <f t="shared" si="14"/>
        <v>6.3684210526315788</v>
      </c>
      <c r="Q111" s="46">
        <f t="shared" si="15"/>
        <v>0.37242228377962444</v>
      </c>
      <c r="R111" s="46">
        <v>0.156</v>
      </c>
      <c r="S111" s="2">
        <f t="shared" si="16"/>
        <v>7.8</v>
      </c>
      <c r="T111" s="46">
        <v>1.851</v>
      </c>
      <c r="U111" s="3">
        <f t="shared" si="17"/>
        <v>555.29999999999995</v>
      </c>
      <c r="V111" s="1">
        <v>7.8</v>
      </c>
      <c r="W111" s="1">
        <v>262</v>
      </c>
      <c r="X111" s="2">
        <v>2.4948000000000001</v>
      </c>
    </row>
    <row r="112" spans="1:24" x14ac:dyDescent="0.3">
      <c r="A112" s="1">
        <v>110</v>
      </c>
      <c r="B112" s="1" t="s">
        <v>21</v>
      </c>
      <c r="C112" s="155" t="s">
        <v>18</v>
      </c>
      <c r="D112" s="2">
        <v>12.700000000000003</v>
      </c>
      <c r="E112" s="2">
        <v>13.339690000000001</v>
      </c>
      <c r="F112" s="2">
        <f t="shared" si="9"/>
        <v>6669.8450000000003</v>
      </c>
      <c r="G112" s="46">
        <v>4.3923500000000004</v>
      </c>
      <c r="H112" s="2">
        <f t="shared" si="10"/>
        <v>2196.1750000000002</v>
      </c>
      <c r="I112" s="58">
        <v>0.43308000000000008</v>
      </c>
      <c r="J112" s="2">
        <f t="shared" si="11"/>
        <v>4.3308000000000009</v>
      </c>
      <c r="K112" s="58">
        <v>0.42768000000000006</v>
      </c>
      <c r="L112" s="2">
        <f t="shared" si="12"/>
        <v>4.2768000000000006</v>
      </c>
      <c r="M112" s="46">
        <v>1.1739999999999999</v>
      </c>
      <c r="N112" s="2">
        <f t="shared" si="13"/>
        <v>11.739999999999998</v>
      </c>
      <c r="O112" s="46">
        <v>0.46052631578947373</v>
      </c>
      <c r="P112" s="46">
        <f t="shared" si="14"/>
        <v>9.2105263157894743</v>
      </c>
      <c r="Q112" s="46">
        <f t="shared" si="15"/>
        <v>0.53862726992920895</v>
      </c>
      <c r="R112" s="46">
        <v>0.17599999999999999</v>
      </c>
      <c r="S112" s="2">
        <f t="shared" si="16"/>
        <v>8.7999999999999989</v>
      </c>
      <c r="T112" s="46">
        <v>1.9079999999999999</v>
      </c>
      <c r="U112" s="3">
        <f t="shared" si="17"/>
        <v>572.4</v>
      </c>
      <c r="V112" s="1">
        <v>7.79</v>
      </c>
      <c r="W112" s="1">
        <v>243</v>
      </c>
      <c r="X112" s="2">
        <v>2.6028000000000002</v>
      </c>
    </row>
    <row r="113" spans="1:24" x14ac:dyDescent="0.3">
      <c r="A113" s="1">
        <v>111</v>
      </c>
      <c r="B113" s="1" t="s">
        <v>21</v>
      </c>
      <c r="C113" s="155" t="s">
        <v>18</v>
      </c>
      <c r="D113" s="2">
        <v>12.71</v>
      </c>
      <c r="E113" s="2">
        <v>12.254709999999999</v>
      </c>
      <c r="F113" s="2">
        <f t="shared" si="9"/>
        <v>6127.3549999999996</v>
      </c>
      <c r="G113" s="46">
        <v>4.2564600000000006</v>
      </c>
      <c r="H113" s="2">
        <f t="shared" si="10"/>
        <v>2128.2300000000005</v>
      </c>
      <c r="I113" s="58">
        <v>0.41688000000000003</v>
      </c>
      <c r="J113" s="2">
        <f t="shared" si="11"/>
        <v>4.1688000000000001</v>
      </c>
      <c r="K113" s="58">
        <v>0.41796000000000005</v>
      </c>
      <c r="L113" s="2">
        <f t="shared" si="12"/>
        <v>4.1796000000000006</v>
      </c>
      <c r="M113" s="46">
        <v>0.94799999999999995</v>
      </c>
      <c r="N113" s="2">
        <f t="shared" si="13"/>
        <v>9.48</v>
      </c>
      <c r="O113" s="46">
        <v>0.21578947368421053</v>
      </c>
      <c r="P113" s="46">
        <f t="shared" si="14"/>
        <v>4.3157894736842106</v>
      </c>
      <c r="Q113" s="46">
        <f t="shared" si="15"/>
        <v>0.2523853493382579</v>
      </c>
      <c r="R113" s="46">
        <v>0.13700000000000001</v>
      </c>
      <c r="S113" s="2">
        <f t="shared" si="16"/>
        <v>6.8500000000000005</v>
      </c>
      <c r="T113" s="46">
        <v>1.9330000000000001</v>
      </c>
      <c r="U113" s="3">
        <f t="shared" si="17"/>
        <v>579.9</v>
      </c>
      <c r="V113" s="1">
        <v>7.8</v>
      </c>
      <c r="W113" s="1">
        <v>220</v>
      </c>
      <c r="X113" s="2">
        <v>2.7972000000000001</v>
      </c>
    </row>
    <row r="114" spans="1:24" x14ac:dyDescent="0.3">
      <c r="A114" s="1">
        <v>112</v>
      </c>
      <c r="B114" s="1" t="s">
        <v>21</v>
      </c>
      <c r="C114" s="155" t="s">
        <v>18</v>
      </c>
      <c r="D114" s="2">
        <v>14.469999999999999</v>
      </c>
      <c r="E114" s="2">
        <v>10.74494</v>
      </c>
      <c r="F114" s="2">
        <f t="shared" si="9"/>
        <v>5372.47</v>
      </c>
      <c r="G114" s="46">
        <v>4.0403200000000004</v>
      </c>
      <c r="H114" s="2">
        <f t="shared" si="10"/>
        <v>2020.16</v>
      </c>
      <c r="I114" s="58">
        <v>0.66960000000000008</v>
      </c>
      <c r="J114" s="2">
        <f t="shared" si="11"/>
        <v>6.6960000000000006</v>
      </c>
      <c r="K114" s="58">
        <v>0.35208000000000006</v>
      </c>
      <c r="L114" s="2">
        <f t="shared" si="12"/>
        <v>3.5208000000000004</v>
      </c>
      <c r="M114" s="46">
        <v>0.52600000000000002</v>
      </c>
      <c r="N114" s="2">
        <f t="shared" si="13"/>
        <v>5.26</v>
      </c>
      <c r="O114" s="46">
        <v>0.24298245614035091</v>
      </c>
      <c r="P114" s="46">
        <f t="shared" si="14"/>
        <v>4.859649122807018</v>
      </c>
      <c r="Q114" s="46">
        <f t="shared" si="15"/>
        <v>0.28419000718169696</v>
      </c>
      <c r="R114" s="46">
        <v>8.4000000000000005E-2</v>
      </c>
      <c r="S114" s="2">
        <f t="shared" si="16"/>
        <v>4.2</v>
      </c>
      <c r="T114" s="46">
        <v>2.0489999999999999</v>
      </c>
      <c r="U114" s="3">
        <f t="shared" si="17"/>
        <v>614.69999999999993</v>
      </c>
      <c r="V114" s="1">
        <v>7.81</v>
      </c>
      <c r="W114" s="1">
        <v>238</v>
      </c>
      <c r="X114" s="2">
        <v>2.4516</v>
      </c>
    </row>
    <row r="115" spans="1:24" x14ac:dyDescent="0.3">
      <c r="A115" s="1">
        <v>113</v>
      </c>
      <c r="B115" s="1" t="s">
        <v>21</v>
      </c>
      <c r="C115" s="155" t="s">
        <v>19</v>
      </c>
      <c r="D115" s="2">
        <v>12.910000000000004</v>
      </c>
      <c r="E115" s="2">
        <v>11.986140000000001</v>
      </c>
      <c r="F115" s="2">
        <f t="shared" si="9"/>
        <v>5993.0700000000006</v>
      </c>
      <c r="G115" s="46">
        <v>2.6717900000000001</v>
      </c>
      <c r="H115" s="2">
        <f t="shared" si="10"/>
        <v>1335.895</v>
      </c>
      <c r="I115" s="58">
        <v>0.47736000000000006</v>
      </c>
      <c r="J115" s="2">
        <f t="shared" si="11"/>
        <v>4.773600000000001</v>
      </c>
      <c r="K115" s="58">
        <v>0.36828000000000005</v>
      </c>
      <c r="L115" s="2">
        <f t="shared" si="12"/>
        <v>3.6828000000000003</v>
      </c>
      <c r="M115" s="46">
        <v>0.21299999999999999</v>
      </c>
      <c r="N115" s="2">
        <f t="shared" si="13"/>
        <v>2.13</v>
      </c>
      <c r="O115" s="46">
        <v>0.11666666666666668</v>
      </c>
      <c r="P115" s="46">
        <f t="shared" si="14"/>
        <v>2.3333333333333335</v>
      </c>
      <c r="Q115" s="46">
        <f t="shared" si="15"/>
        <v>0.1364522417153996</v>
      </c>
      <c r="R115" s="46">
        <v>5.8000000000000003E-2</v>
      </c>
      <c r="S115" s="2">
        <f t="shared" si="16"/>
        <v>2.9000000000000004</v>
      </c>
      <c r="T115" s="46">
        <v>1.716</v>
      </c>
      <c r="U115" s="3">
        <f t="shared" si="17"/>
        <v>514.79999999999995</v>
      </c>
      <c r="V115" s="1">
        <v>7.82</v>
      </c>
      <c r="W115" s="1">
        <v>210</v>
      </c>
      <c r="X115" s="2">
        <v>2.9916</v>
      </c>
    </row>
    <row r="116" spans="1:24" x14ac:dyDescent="0.3">
      <c r="A116" s="1">
        <v>114</v>
      </c>
      <c r="B116" s="1" t="s">
        <v>21</v>
      </c>
      <c r="C116" s="155" t="s">
        <v>19</v>
      </c>
      <c r="D116" s="2">
        <v>12.479999999999997</v>
      </c>
      <c r="E116" s="2">
        <v>11.53674</v>
      </c>
      <c r="F116" s="2">
        <f t="shared" si="9"/>
        <v>5768.37</v>
      </c>
      <c r="G116" s="46">
        <v>3.3041600000000004</v>
      </c>
      <c r="H116" s="2">
        <f t="shared" si="10"/>
        <v>1652.0800000000002</v>
      </c>
      <c r="I116" s="58">
        <v>0.36612000000000006</v>
      </c>
      <c r="J116" s="2">
        <f t="shared" si="11"/>
        <v>3.6612000000000005</v>
      </c>
      <c r="K116" s="58">
        <v>0.3402</v>
      </c>
      <c r="L116" s="2">
        <f t="shared" si="12"/>
        <v>3.4020000000000001</v>
      </c>
      <c r="M116" s="46">
        <v>0.23400000000000001</v>
      </c>
      <c r="N116" s="2">
        <f t="shared" si="13"/>
        <v>2.3400000000000003</v>
      </c>
      <c r="O116" s="46">
        <v>8.8596491228070187E-2</v>
      </c>
      <c r="P116" s="46">
        <f t="shared" si="14"/>
        <v>1.7719298245614037</v>
      </c>
      <c r="Q116" s="46">
        <f t="shared" si="15"/>
        <v>0.10362162716733354</v>
      </c>
      <c r="R116" s="46">
        <v>6.0999999999999999E-2</v>
      </c>
      <c r="S116" s="2">
        <f t="shared" si="16"/>
        <v>3.05</v>
      </c>
      <c r="T116" s="46">
        <v>1.7470000000000001</v>
      </c>
      <c r="U116" s="3">
        <f t="shared" si="17"/>
        <v>524.1</v>
      </c>
      <c r="V116" s="1">
        <v>7.82</v>
      </c>
      <c r="W116" s="1">
        <v>207</v>
      </c>
      <c r="X116" s="2">
        <v>2.7648000000000001</v>
      </c>
    </row>
    <row r="117" spans="1:24" x14ac:dyDescent="0.3">
      <c r="A117" s="1">
        <v>115</v>
      </c>
      <c r="B117" s="1" t="s">
        <v>21</v>
      </c>
      <c r="C117" s="155" t="s">
        <v>19</v>
      </c>
      <c r="D117" s="2">
        <v>11.149999999999999</v>
      </c>
      <c r="E117" s="2">
        <v>13.69814</v>
      </c>
      <c r="F117" s="2">
        <f t="shared" si="9"/>
        <v>6849.0700000000006</v>
      </c>
      <c r="G117" s="46">
        <v>3.3309100000000003</v>
      </c>
      <c r="H117" s="2">
        <f t="shared" si="10"/>
        <v>1665.4550000000002</v>
      </c>
      <c r="I117" s="58">
        <v>0.29376000000000002</v>
      </c>
      <c r="J117" s="2">
        <f t="shared" si="11"/>
        <v>2.9376000000000002</v>
      </c>
      <c r="K117" s="58">
        <v>0.35316000000000003</v>
      </c>
      <c r="L117" s="2">
        <f t="shared" si="12"/>
        <v>3.5316000000000001</v>
      </c>
      <c r="M117" s="46">
        <v>0.27500000000000002</v>
      </c>
      <c r="N117" s="2">
        <f t="shared" si="13"/>
        <v>2.75</v>
      </c>
      <c r="O117" s="46">
        <v>0.15087719298245614</v>
      </c>
      <c r="P117" s="46">
        <f t="shared" si="14"/>
        <v>3.0175438596491229</v>
      </c>
      <c r="Q117" s="46">
        <f t="shared" si="15"/>
        <v>0.17646455319585513</v>
      </c>
      <c r="R117" s="46">
        <v>7.0999999999999994E-2</v>
      </c>
      <c r="S117" s="2">
        <f t="shared" si="16"/>
        <v>3.55</v>
      </c>
      <c r="T117" s="46">
        <v>1.772</v>
      </c>
      <c r="U117" s="3">
        <f t="shared" si="17"/>
        <v>531.6</v>
      </c>
      <c r="V117" s="1">
        <v>7.81</v>
      </c>
      <c r="W117" s="1">
        <v>207</v>
      </c>
      <c r="X117" s="2">
        <v>2.8188</v>
      </c>
    </row>
    <row r="118" spans="1:24" x14ac:dyDescent="0.3">
      <c r="A118" s="1">
        <v>116</v>
      </c>
      <c r="B118" s="1" t="s">
        <v>21</v>
      </c>
      <c r="C118" s="155" t="s">
        <v>19</v>
      </c>
      <c r="D118" s="2">
        <v>10.329999999999998</v>
      </c>
      <c r="E118" s="2">
        <v>14.615130000000002</v>
      </c>
      <c r="F118" s="2">
        <f t="shared" si="9"/>
        <v>7307.5650000000014</v>
      </c>
      <c r="G118" s="46">
        <v>3.6101800000000002</v>
      </c>
      <c r="H118" s="2">
        <f t="shared" si="10"/>
        <v>1805.0900000000001</v>
      </c>
      <c r="I118" s="58">
        <v>0.39419999999999999</v>
      </c>
      <c r="J118" s="2">
        <f t="shared" si="11"/>
        <v>3.9420000000000002</v>
      </c>
      <c r="K118" s="58">
        <v>0.37691999999999998</v>
      </c>
      <c r="L118" s="2">
        <f t="shared" si="12"/>
        <v>3.7691999999999997</v>
      </c>
      <c r="M118" s="46">
        <v>0.31900000000000001</v>
      </c>
      <c r="N118" s="2">
        <f t="shared" si="13"/>
        <v>3.19</v>
      </c>
      <c r="O118" s="46">
        <v>0.12719298245614036</v>
      </c>
      <c r="P118" s="46">
        <f t="shared" si="14"/>
        <v>2.5438596491228074</v>
      </c>
      <c r="Q118" s="46">
        <f t="shared" si="15"/>
        <v>0.1487637221709244</v>
      </c>
      <c r="R118" s="46">
        <v>7.4999999999999997E-2</v>
      </c>
      <c r="S118" s="2">
        <f t="shared" si="16"/>
        <v>3.75</v>
      </c>
      <c r="T118" s="46">
        <v>1.8819999999999999</v>
      </c>
      <c r="U118" s="3">
        <f t="shared" si="17"/>
        <v>564.6</v>
      </c>
      <c r="V118" s="1">
        <v>7.81</v>
      </c>
      <c r="W118" s="1">
        <v>222</v>
      </c>
      <c r="X118" s="2">
        <v>2.7</v>
      </c>
    </row>
    <row r="119" spans="1:24" x14ac:dyDescent="0.3">
      <c r="A119" s="1">
        <v>117</v>
      </c>
      <c r="B119" s="1" t="s">
        <v>21</v>
      </c>
      <c r="C119" s="155" t="s">
        <v>20</v>
      </c>
      <c r="D119" s="2">
        <v>8.3899999999999935</v>
      </c>
      <c r="E119" s="2">
        <v>18.234940000000002</v>
      </c>
      <c r="F119" s="2">
        <f t="shared" si="9"/>
        <v>9117.4700000000012</v>
      </c>
      <c r="G119" s="46">
        <v>3.7000600000000006</v>
      </c>
      <c r="H119" s="2">
        <f t="shared" si="10"/>
        <v>1850.0300000000002</v>
      </c>
      <c r="I119" s="58">
        <v>0.80676000000000003</v>
      </c>
      <c r="J119" s="2">
        <f t="shared" si="11"/>
        <v>8.0676000000000005</v>
      </c>
      <c r="K119" s="58">
        <v>0.43524000000000007</v>
      </c>
      <c r="L119" s="2">
        <f t="shared" si="12"/>
        <v>4.3524000000000012</v>
      </c>
      <c r="M119" s="46">
        <v>0.307</v>
      </c>
      <c r="N119" s="2">
        <f t="shared" si="13"/>
        <v>3.07</v>
      </c>
      <c r="O119" s="46">
        <v>0.13947368421052633</v>
      </c>
      <c r="P119" s="46">
        <f t="shared" si="14"/>
        <v>2.7894736842105265</v>
      </c>
      <c r="Q119" s="46">
        <f t="shared" si="15"/>
        <v>0.16312711603570329</v>
      </c>
      <c r="R119" s="46">
        <v>6.3E-2</v>
      </c>
      <c r="S119" s="2">
        <f t="shared" si="16"/>
        <v>3.15</v>
      </c>
      <c r="T119" s="46">
        <v>1.655</v>
      </c>
      <c r="U119" s="3">
        <f t="shared" si="17"/>
        <v>496.5</v>
      </c>
      <c r="V119" s="1">
        <v>7.83</v>
      </c>
      <c r="W119" s="1">
        <v>207</v>
      </c>
      <c r="X119" s="2">
        <v>2.4948000000000001</v>
      </c>
    </row>
    <row r="120" spans="1:24" x14ac:dyDescent="0.3">
      <c r="A120" s="1">
        <v>118</v>
      </c>
      <c r="B120" s="1" t="s">
        <v>21</v>
      </c>
      <c r="C120" s="155" t="s">
        <v>20</v>
      </c>
      <c r="D120" s="2">
        <v>8.2800000000000011</v>
      </c>
      <c r="E120" s="2">
        <v>15.969750000000001</v>
      </c>
      <c r="F120" s="2">
        <f t="shared" si="9"/>
        <v>7984.8750000000009</v>
      </c>
      <c r="G120" s="46">
        <v>3.2645700000000004</v>
      </c>
      <c r="H120" s="2">
        <f t="shared" si="10"/>
        <v>1632.2850000000003</v>
      </c>
      <c r="I120" s="58">
        <v>0.33480000000000004</v>
      </c>
      <c r="J120" s="2">
        <f t="shared" si="11"/>
        <v>3.3480000000000003</v>
      </c>
      <c r="K120" s="58">
        <v>0.43308000000000008</v>
      </c>
      <c r="L120" s="2">
        <f t="shared" si="12"/>
        <v>4.3308000000000009</v>
      </c>
      <c r="M120" s="46">
        <v>0.34699999999999998</v>
      </c>
      <c r="N120" s="2">
        <f t="shared" si="13"/>
        <v>3.4699999999999998</v>
      </c>
      <c r="O120" s="46">
        <v>0.14736842105263159</v>
      </c>
      <c r="P120" s="46">
        <f t="shared" si="14"/>
        <v>2.9473684210526319</v>
      </c>
      <c r="Q120" s="46">
        <f t="shared" si="15"/>
        <v>0.17236072637734687</v>
      </c>
      <c r="R120" s="46">
        <v>7.5999999999999998E-2</v>
      </c>
      <c r="S120" s="2">
        <f t="shared" si="16"/>
        <v>3.8</v>
      </c>
      <c r="T120" s="46">
        <v>1.835</v>
      </c>
      <c r="U120" s="3">
        <f t="shared" si="17"/>
        <v>550.5</v>
      </c>
      <c r="V120" s="1">
        <v>7.81</v>
      </c>
      <c r="W120" s="1">
        <v>241</v>
      </c>
      <c r="X120" s="2">
        <v>2.4948000000000001</v>
      </c>
    </row>
    <row r="121" spans="1:24" x14ac:dyDescent="0.3">
      <c r="A121" s="1">
        <v>119</v>
      </c>
      <c r="B121" s="1" t="s">
        <v>21</v>
      </c>
      <c r="C121" s="155" t="s">
        <v>20</v>
      </c>
      <c r="D121" s="2">
        <v>9.5799999999999983</v>
      </c>
      <c r="E121" s="2">
        <v>13.85543</v>
      </c>
      <c r="F121" s="2">
        <f t="shared" si="9"/>
        <v>6927.7150000000001</v>
      </c>
      <c r="G121" s="46">
        <v>2.8387100000000003</v>
      </c>
      <c r="H121" s="2">
        <f t="shared" si="10"/>
        <v>1419.3550000000002</v>
      </c>
      <c r="I121" s="58">
        <v>0.51732</v>
      </c>
      <c r="J121" s="2">
        <f t="shared" si="11"/>
        <v>5.1731999999999996</v>
      </c>
      <c r="K121" s="58">
        <v>0.46548</v>
      </c>
      <c r="L121" s="2">
        <f t="shared" si="12"/>
        <v>4.6547999999999998</v>
      </c>
      <c r="M121" s="46">
        <v>0.35099999999999998</v>
      </c>
      <c r="N121" s="2">
        <f t="shared" si="13"/>
        <v>3.51</v>
      </c>
      <c r="O121" s="46">
        <v>0.13421052631578947</v>
      </c>
      <c r="P121" s="46">
        <f t="shared" si="14"/>
        <v>2.6842105263157894</v>
      </c>
      <c r="Q121" s="46">
        <f t="shared" si="15"/>
        <v>0.15697137580794088</v>
      </c>
      <c r="R121" s="46">
        <v>6.4000000000000001E-2</v>
      </c>
      <c r="S121" s="2">
        <f t="shared" si="16"/>
        <v>3.2</v>
      </c>
      <c r="T121" s="46">
        <v>1.8</v>
      </c>
      <c r="U121" s="3">
        <f t="shared" si="17"/>
        <v>540</v>
      </c>
      <c r="V121" s="1">
        <v>7.83</v>
      </c>
      <c r="W121" s="1">
        <v>224</v>
      </c>
      <c r="X121" s="2">
        <v>2.5704000000000002</v>
      </c>
    </row>
    <row r="122" spans="1:24" x14ac:dyDescent="0.3">
      <c r="A122" s="1">
        <v>120</v>
      </c>
      <c r="B122" s="1" t="s">
        <v>21</v>
      </c>
      <c r="C122" s="155" t="s">
        <v>20</v>
      </c>
      <c r="D122" s="2">
        <v>11.620000000000005</v>
      </c>
      <c r="E122" s="2">
        <v>12.866750000000001</v>
      </c>
      <c r="F122" s="2">
        <f t="shared" si="9"/>
        <v>6433.3750000000009</v>
      </c>
      <c r="G122" s="46">
        <v>2.8141000000000003</v>
      </c>
      <c r="H122" s="2">
        <f t="shared" si="10"/>
        <v>1407.0500000000002</v>
      </c>
      <c r="I122" s="58">
        <v>0.91800000000000004</v>
      </c>
      <c r="J122" s="2">
        <f t="shared" si="11"/>
        <v>9.18</v>
      </c>
      <c r="K122" s="58">
        <v>0.51083999999999996</v>
      </c>
      <c r="L122" s="2">
        <f t="shared" si="12"/>
        <v>5.1083999999999996</v>
      </c>
      <c r="M122" s="46">
        <v>0.247</v>
      </c>
      <c r="N122" s="2">
        <f t="shared" si="13"/>
        <v>2.4699999999999998</v>
      </c>
      <c r="O122" s="46">
        <v>0.15087719298245614</v>
      </c>
      <c r="P122" s="46">
        <f t="shared" si="14"/>
        <v>3.0175438596491229</v>
      </c>
      <c r="Q122" s="46">
        <f t="shared" si="15"/>
        <v>0.17646455319585513</v>
      </c>
      <c r="R122" s="46">
        <v>5.8999999999999997E-2</v>
      </c>
      <c r="S122" s="2">
        <f t="shared" si="16"/>
        <v>2.9499999999999997</v>
      </c>
      <c r="T122" s="46">
        <v>1.847</v>
      </c>
      <c r="U122" s="3">
        <f t="shared" si="17"/>
        <v>554.1</v>
      </c>
      <c r="V122" s="1">
        <v>7.86</v>
      </c>
      <c r="W122" s="1">
        <v>212</v>
      </c>
      <c r="X122" s="2">
        <v>2.4300000000000002</v>
      </c>
    </row>
    <row r="123" spans="1:24" x14ac:dyDescent="0.3">
      <c r="D123" s="1">
        <f>COUNTBLANK(D3:D122)</f>
        <v>0</v>
      </c>
      <c r="E123" s="1">
        <f t="shared" ref="E123:X123" si="18">COUNTBLANK(E3:E122)</f>
        <v>0</v>
      </c>
      <c r="F123" s="1">
        <f t="shared" si="18"/>
        <v>0</v>
      </c>
      <c r="G123" s="1">
        <f t="shared" si="18"/>
        <v>0</v>
      </c>
      <c r="H123" s="1">
        <f t="shared" si="18"/>
        <v>0</v>
      </c>
      <c r="I123" s="1">
        <f t="shared" si="18"/>
        <v>0</v>
      </c>
      <c r="J123" s="1">
        <f t="shared" si="18"/>
        <v>0</v>
      </c>
      <c r="K123" s="1">
        <f t="shared" si="18"/>
        <v>0</v>
      </c>
      <c r="L123" s="1">
        <f t="shared" si="18"/>
        <v>0</v>
      </c>
      <c r="M123" s="1">
        <f t="shared" si="18"/>
        <v>0</v>
      </c>
      <c r="N123" s="1">
        <f t="shared" si="18"/>
        <v>0</v>
      </c>
      <c r="O123" s="1">
        <f t="shared" si="18"/>
        <v>0</v>
      </c>
      <c r="P123" s="1">
        <f t="shared" si="18"/>
        <v>0</v>
      </c>
      <c r="Q123" s="1">
        <f t="shared" si="18"/>
        <v>0</v>
      </c>
      <c r="R123" s="1">
        <f t="shared" si="18"/>
        <v>0</v>
      </c>
      <c r="S123" s="1">
        <f t="shared" si="18"/>
        <v>0</v>
      </c>
      <c r="T123" s="1">
        <f t="shared" si="18"/>
        <v>0</v>
      </c>
      <c r="U123" s="1">
        <f t="shared" si="18"/>
        <v>0</v>
      </c>
      <c r="V123" s="1">
        <f t="shared" si="18"/>
        <v>0</v>
      </c>
      <c r="W123" s="1">
        <f t="shared" si="18"/>
        <v>0</v>
      </c>
      <c r="X123" s="1">
        <f t="shared" si="18"/>
        <v>1</v>
      </c>
    </row>
  </sheetData>
  <mergeCells count="2">
    <mergeCell ref="D1:H1"/>
    <mergeCell ref="I1:X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55583-2707-4859-B4FB-223D94F9A2CC}">
  <dimension ref="A1:T27"/>
  <sheetViews>
    <sheetView workbookViewId="0">
      <selection activeCell="C2" sqref="C1:C1048576"/>
    </sheetView>
  </sheetViews>
  <sheetFormatPr defaultRowHeight="13.8" x14ac:dyDescent="0.3"/>
  <cols>
    <col min="1" max="1" width="13.109375" style="107" bestFit="1" customWidth="1"/>
    <col min="2" max="15" width="8.88671875" style="107"/>
    <col min="16" max="16" width="13" style="107" customWidth="1"/>
    <col min="17" max="17" width="10.33203125" style="107" customWidth="1"/>
    <col min="18" max="18" width="8.88671875" style="107"/>
    <col min="19" max="19" width="9.77734375" style="107" customWidth="1"/>
    <col min="20" max="20" width="10.44140625" style="107" customWidth="1"/>
    <col min="21" max="16384" width="8.88671875" style="107"/>
  </cols>
  <sheetData>
    <row r="1" spans="1:20" x14ac:dyDescent="0.3">
      <c r="A1" s="119" t="s">
        <v>230</v>
      </c>
      <c r="B1" s="119"/>
      <c r="C1" s="119"/>
      <c r="D1" s="119"/>
      <c r="E1" s="119"/>
      <c r="F1" s="119"/>
      <c r="G1" s="119"/>
      <c r="I1" s="139" t="s">
        <v>231</v>
      </c>
      <c r="J1" s="139"/>
      <c r="K1" s="139"/>
      <c r="L1" s="139"/>
      <c r="M1" s="139"/>
      <c r="N1" s="139"/>
    </row>
    <row r="2" spans="1:20" ht="41.4" x14ac:dyDescent="0.3">
      <c r="A2" s="138" t="s">
        <v>134</v>
      </c>
      <c r="B2" s="138" t="s">
        <v>135</v>
      </c>
      <c r="C2" s="138" t="s">
        <v>78</v>
      </c>
      <c r="D2" s="138" t="s">
        <v>249</v>
      </c>
      <c r="E2" s="138" t="s">
        <v>250</v>
      </c>
      <c r="F2" s="138" t="s">
        <v>3</v>
      </c>
      <c r="G2" s="138" t="s">
        <v>4</v>
      </c>
      <c r="J2" s="133" t="s">
        <v>232</v>
      </c>
      <c r="K2" s="134" t="s">
        <v>3</v>
      </c>
      <c r="L2" s="135" t="s">
        <v>235</v>
      </c>
      <c r="M2" s="136" t="s">
        <v>236</v>
      </c>
      <c r="N2" s="136" t="s">
        <v>237</v>
      </c>
      <c r="O2" s="136" t="s">
        <v>243</v>
      </c>
      <c r="P2" s="136" t="s">
        <v>239</v>
      </c>
      <c r="Q2" s="136" t="s">
        <v>240</v>
      </c>
      <c r="R2" s="136" t="s">
        <v>241</v>
      </c>
      <c r="S2" s="134" t="s">
        <v>242</v>
      </c>
      <c r="T2" s="137" t="s">
        <v>244</v>
      </c>
    </row>
    <row r="3" spans="1:20" x14ac:dyDescent="0.3">
      <c r="A3" s="108">
        <v>1</v>
      </c>
      <c r="B3" s="108" t="s">
        <v>136</v>
      </c>
      <c r="C3" s="108">
        <v>97</v>
      </c>
      <c r="D3" s="108" t="s">
        <v>137</v>
      </c>
      <c r="E3" s="108"/>
      <c r="F3" s="108">
        <v>6.98</v>
      </c>
      <c r="G3" s="108">
        <v>129</v>
      </c>
      <c r="I3" s="108" t="s">
        <v>247</v>
      </c>
      <c r="J3" s="127" t="s">
        <v>191</v>
      </c>
      <c r="K3" s="128" t="s">
        <v>195</v>
      </c>
      <c r="L3" s="120" t="s">
        <v>200</v>
      </c>
      <c r="M3" s="121" t="s">
        <v>205</v>
      </c>
      <c r="N3" s="122" t="s">
        <v>209</v>
      </c>
      <c r="O3" s="121" t="s">
        <v>200</v>
      </c>
      <c r="P3" s="121" t="s">
        <v>213</v>
      </c>
      <c r="Q3" s="122" t="s">
        <v>205</v>
      </c>
      <c r="R3" s="121" t="s">
        <v>220</v>
      </c>
      <c r="S3" s="123" t="s">
        <v>224</v>
      </c>
      <c r="T3" s="129" t="s">
        <v>220</v>
      </c>
    </row>
    <row r="4" spans="1:20" x14ac:dyDescent="0.3">
      <c r="A4" s="108">
        <v>1</v>
      </c>
      <c r="B4" s="108" t="s">
        <v>138</v>
      </c>
      <c r="C4" s="108">
        <v>98</v>
      </c>
      <c r="D4" s="108"/>
      <c r="E4" s="108"/>
      <c r="F4" s="108">
        <v>6.94</v>
      </c>
      <c r="G4" s="108">
        <v>137</v>
      </c>
      <c r="I4" s="107" t="s">
        <v>233</v>
      </c>
      <c r="J4" s="127" t="s">
        <v>194</v>
      </c>
      <c r="K4" s="128" t="s">
        <v>198</v>
      </c>
      <c r="L4" s="120" t="s">
        <v>203</v>
      </c>
      <c r="M4" s="121" t="s">
        <v>207</v>
      </c>
      <c r="N4" s="122" t="s">
        <v>211</v>
      </c>
      <c r="O4" s="121" t="s">
        <v>228</v>
      </c>
      <c r="P4" s="121" t="s">
        <v>215</v>
      </c>
      <c r="Q4" s="122" t="s">
        <v>218</v>
      </c>
      <c r="R4" s="121" t="s">
        <v>222</v>
      </c>
      <c r="S4" s="123" t="s">
        <v>226</v>
      </c>
      <c r="T4" s="129" t="s">
        <v>229</v>
      </c>
    </row>
    <row r="5" spans="1:20" x14ac:dyDescent="0.3">
      <c r="A5" s="108">
        <v>1</v>
      </c>
      <c r="B5" s="108" t="s">
        <v>139</v>
      </c>
      <c r="C5" s="108">
        <v>99</v>
      </c>
      <c r="D5" s="108"/>
      <c r="E5" s="108"/>
      <c r="F5" s="108">
        <v>7.35</v>
      </c>
      <c r="G5" s="108">
        <v>226</v>
      </c>
      <c r="J5" s="131" t="s">
        <v>246</v>
      </c>
      <c r="K5" s="132"/>
      <c r="L5" s="124" t="s">
        <v>234</v>
      </c>
      <c r="M5" s="125"/>
      <c r="N5" s="125"/>
      <c r="O5" s="125"/>
      <c r="P5" s="125"/>
      <c r="Q5" s="125"/>
      <c r="R5" s="125"/>
      <c r="S5" s="126"/>
      <c r="T5" s="130"/>
    </row>
    <row r="6" spans="1:20" x14ac:dyDescent="0.3">
      <c r="A6" s="108">
        <v>2</v>
      </c>
      <c r="B6" s="108" t="s">
        <v>136</v>
      </c>
      <c r="C6" s="108">
        <v>100</v>
      </c>
      <c r="D6" s="108"/>
      <c r="E6" s="108"/>
      <c r="F6" s="108">
        <v>6.93</v>
      </c>
      <c r="G6" s="108">
        <v>169</v>
      </c>
      <c r="J6" s="109"/>
      <c r="K6" s="109"/>
      <c r="L6" s="109"/>
      <c r="M6" s="109"/>
    </row>
    <row r="7" spans="1:20" ht="13.8" customHeight="1" x14ac:dyDescent="0.3">
      <c r="A7" s="108">
        <v>2</v>
      </c>
      <c r="B7" s="108" t="s">
        <v>138</v>
      </c>
      <c r="C7" s="108">
        <v>101</v>
      </c>
      <c r="D7" s="108"/>
      <c r="E7" s="108"/>
      <c r="F7" s="108">
        <v>6.81</v>
      </c>
      <c r="G7" s="108">
        <v>174</v>
      </c>
      <c r="I7" s="118" t="s">
        <v>238</v>
      </c>
      <c r="J7" s="118"/>
      <c r="K7" s="118"/>
      <c r="L7" s="118"/>
      <c r="M7" s="118"/>
      <c r="N7" s="118"/>
      <c r="O7" s="118"/>
      <c r="P7" s="118"/>
      <c r="Q7" s="118"/>
      <c r="R7" s="118"/>
      <c r="S7" s="118"/>
      <c r="T7" s="118"/>
    </row>
    <row r="8" spans="1:20" x14ac:dyDescent="0.3">
      <c r="A8" s="108">
        <v>2</v>
      </c>
      <c r="B8" s="108" t="s">
        <v>139</v>
      </c>
      <c r="C8" s="108">
        <v>102</v>
      </c>
      <c r="D8" s="108"/>
      <c r="E8" s="108"/>
      <c r="F8" s="108">
        <v>7.38</v>
      </c>
      <c r="G8" s="108" t="s">
        <v>140</v>
      </c>
      <c r="I8" s="118"/>
      <c r="J8" s="118"/>
      <c r="K8" s="118"/>
      <c r="L8" s="118"/>
      <c r="M8" s="118"/>
      <c r="N8" s="118"/>
      <c r="O8" s="118"/>
      <c r="P8" s="118"/>
      <c r="Q8" s="118"/>
      <c r="R8" s="118"/>
      <c r="S8" s="118"/>
      <c r="T8" s="118"/>
    </row>
    <row r="9" spans="1:20" x14ac:dyDescent="0.3">
      <c r="A9" s="108">
        <v>3</v>
      </c>
      <c r="B9" s="108" t="s">
        <v>136</v>
      </c>
      <c r="C9" s="108">
        <v>103</v>
      </c>
      <c r="D9" s="108"/>
      <c r="E9" s="108"/>
      <c r="F9" s="108">
        <v>6.87</v>
      </c>
      <c r="G9" s="108">
        <v>170</v>
      </c>
      <c r="J9" s="109"/>
      <c r="K9" s="109"/>
      <c r="L9" s="109"/>
      <c r="M9" s="109"/>
    </row>
    <row r="10" spans="1:20" x14ac:dyDescent="0.3">
      <c r="A10" s="108">
        <v>3</v>
      </c>
      <c r="B10" s="108" t="s">
        <v>138</v>
      </c>
      <c r="C10" s="108">
        <v>104</v>
      </c>
      <c r="D10" s="108"/>
      <c r="E10" s="108"/>
      <c r="F10" s="108">
        <v>7.36</v>
      </c>
      <c r="G10" s="108">
        <v>375</v>
      </c>
      <c r="I10" s="118" t="s">
        <v>245</v>
      </c>
      <c r="J10" s="118"/>
      <c r="K10" s="118"/>
      <c r="L10" s="118"/>
      <c r="M10" s="118"/>
      <c r="N10" s="118"/>
      <c r="O10" s="118"/>
      <c r="P10" s="118"/>
      <c r="Q10" s="118"/>
      <c r="R10" s="118"/>
      <c r="S10" s="118"/>
      <c r="T10" s="118"/>
    </row>
    <row r="11" spans="1:20" x14ac:dyDescent="0.3">
      <c r="A11" s="108">
        <v>3</v>
      </c>
      <c r="B11" s="108" t="s">
        <v>139</v>
      </c>
      <c r="C11" s="108">
        <v>105</v>
      </c>
      <c r="D11" s="108"/>
      <c r="E11" s="108"/>
      <c r="F11" s="108">
        <v>7.43</v>
      </c>
      <c r="G11" s="108" t="s">
        <v>141</v>
      </c>
      <c r="I11" s="118" t="s">
        <v>248</v>
      </c>
      <c r="J11" s="118"/>
      <c r="K11" s="118"/>
      <c r="L11" s="118"/>
      <c r="M11" s="118"/>
      <c r="N11" s="118"/>
      <c r="O11" s="118"/>
      <c r="P11" s="118"/>
      <c r="Q11" s="118"/>
      <c r="R11" s="118"/>
      <c r="S11" s="118"/>
      <c r="T11" s="118"/>
    </row>
    <row r="12" spans="1:20" x14ac:dyDescent="0.3">
      <c r="A12" s="108">
        <v>4</v>
      </c>
      <c r="B12" s="108" t="s">
        <v>136</v>
      </c>
      <c r="C12" s="108">
        <v>106</v>
      </c>
      <c r="D12" s="108"/>
      <c r="E12" s="108"/>
      <c r="F12" s="108">
        <v>6.85</v>
      </c>
      <c r="G12" s="108">
        <v>157</v>
      </c>
      <c r="J12" s="109"/>
      <c r="K12" s="109"/>
      <c r="L12" s="109"/>
      <c r="M12" s="109"/>
    </row>
    <row r="13" spans="1:20" x14ac:dyDescent="0.3">
      <c r="A13" s="108">
        <v>4</v>
      </c>
      <c r="B13" s="108" t="s">
        <v>138</v>
      </c>
      <c r="C13" s="108">
        <v>107</v>
      </c>
      <c r="D13" s="108"/>
      <c r="E13" s="108"/>
      <c r="F13" s="108">
        <v>7.03</v>
      </c>
      <c r="G13" s="108">
        <v>155</v>
      </c>
      <c r="J13" s="109"/>
      <c r="K13" s="109"/>
      <c r="L13" s="109"/>
      <c r="M13" s="109"/>
    </row>
    <row r="14" spans="1:20" x14ac:dyDescent="0.3">
      <c r="A14" s="108">
        <v>4</v>
      </c>
      <c r="B14" s="108" t="s">
        <v>139</v>
      </c>
      <c r="C14" s="108">
        <v>108</v>
      </c>
      <c r="D14" s="108"/>
      <c r="E14" s="108"/>
      <c r="F14" s="108">
        <v>7.5</v>
      </c>
      <c r="G14" s="108">
        <v>1001</v>
      </c>
      <c r="J14" s="109"/>
      <c r="K14" s="109"/>
      <c r="L14" s="109"/>
      <c r="M14" s="109"/>
    </row>
    <row r="15" spans="1:20" x14ac:dyDescent="0.3">
      <c r="A15" s="108">
        <v>5</v>
      </c>
      <c r="B15" s="108" t="s">
        <v>136</v>
      </c>
      <c r="C15" s="108">
        <v>109</v>
      </c>
      <c r="D15" s="108"/>
      <c r="E15" s="108"/>
      <c r="F15" s="108">
        <v>6.6</v>
      </c>
      <c r="G15" s="108">
        <v>127</v>
      </c>
      <c r="J15" s="109"/>
      <c r="K15" s="109"/>
      <c r="L15" s="109"/>
      <c r="M15" s="109"/>
    </row>
    <row r="16" spans="1:20" x14ac:dyDescent="0.3">
      <c r="A16" s="108">
        <v>5</v>
      </c>
      <c r="B16" s="108" t="s">
        <v>138</v>
      </c>
      <c r="C16" s="108">
        <v>110</v>
      </c>
      <c r="D16" s="108"/>
      <c r="E16" s="108"/>
      <c r="F16" s="108">
        <v>7.45</v>
      </c>
      <c r="G16" s="108">
        <v>249</v>
      </c>
      <c r="J16" s="109"/>
      <c r="K16" s="109"/>
      <c r="L16" s="109"/>
      <c r="M16" s="109"/>
    </row>
    <row r="17" spans="1:14" x14ac:dyDescent="0.3">
      <c r="A17" s="108">
        <v>5</v>
      </c>
      <c r="B17" s="108" t="s">
        <v>139</v>
      </c>
      <c r="C17" s="108">
        <v>111</v>
      </c>
      <c r="D17" s="108"/>
      <c r="E17" s="108"/>
      <c r="F17" s="108">
        <v>7.88</v>
      </c>
      <c r="G17" s="108">
        <v>307</v>
      </c>
      <c r="J17" s="109"/>
      <c r="K17" s="109"/>
      <c r="L17" s="109"/>
      <c r="M17" s="109"/>
    </row>
    <row r="18" spans="1:14" x14ac:dyDescent="0.3">
      <c r="J18" s="109"/>
      <c r="K18" s="109"/>
      <c r="L18" s="109"/>
      <c r="M18" s="109"/>
    </row>
    <row r="20" spans="1:14" ht="27.6" x14ac:dyDescent="0.3">
      <c r="A20" s="110" t="s">
        <v>134</v>
      </c>
      <c r="B20" s="110" t="s">
        <v>135</v>
      </c>
      <c r="C20" s="110" t="s">
        <v>78</v>
      </c>
      <c r="D20" s="110" t="s">
        <v>132</v>
      </c>
      <c r="E20" s="110" t="s">
        <v>132</v>
      </c>
      <c r="F20" s="110" t="s">
        <v>142</v>
      </c>
      <c r="G20" s="110" t="s">
        <v>142</v>
      </c>
      <c r="H20" s="110" t="s">
        <v>63</v>
      </c>
      <c r="I20" s="110" t="s">
        <v>3</v>
      </c>
      <c r="J20" s="110" t="s">
        <v>4</v>
      </c>
      <c r="K20" s="110" t="s">
        <v>143</v>
      </c>
      <c r="L20" s="110" t="s">
        <v>144</v>
      </c>
      <c r="M20" s="110" t="s">
        <v>145</v>
      </c>
      <c r="N20" s="110" t="s">
        <v>146</v>
      </c>
    </row>
    <row r="21" spans="1:14" x14ac:dyDescent="0.3">
      <c r="A21" s="108"/>
      <c r="B21" s="108"/>
      <c r="C21" s="108"/>
      <c r="D21" s="108" t="s">
        <v>98</v>
      </c>
      <c r="E21" s="108" t="s">
        <v>99</v>
      </c>
      <c r="F21" s="108" t="s">
        <v>98</v>
      </c>
      <c r="G21" s="108" t="s">
        <v>99</v>
      </c>
      <c r="H21" s="108"/>
      <c r="I21" s="108"/>
      <c r="J21" s="108"/>
    </row>
    <row r="22" spans="1:14" x14ac:dyDescent="0.3">
      <c r="A22" s="110">
        <v>1</v>
      </c>
      <c r="B22" s="108" t="s">
        <v>136</v>
      </c>
      <c r="C22" s="108">
        <v>97</v>
      </c>
      <c r="D22" s="111">
        <v>0.85399999999999998</v>
      </c>
      <c r="E22" s="112">
        <f>D22*10</f>
        <v>8.5399999999999991</v>
      </c>
      <c r="F22" s="113">
        <v>42.403846153846153</v>
      </c>
      <c r="G22" s="112">
        <f>F22*10</f>
        <v>424.03846153846155</v>
      </c>
      <c r="H22" s="108">
        <v>1.647</v>
      </c>
      <c r="I22" s="108">
        <v>6.98</v>
      </c>
      <c r="J22" s="108">
        <v>129</v>
      </c>
      <c r="K22" s="108">
        <v>48.75</v>
      </c>
      <c r="L22" s="108">
        <v>12.5</v>
      </c>
      <c r="M22" s="108">
        <v>38.75</v>
      </c>
      <c r="N22" s="108" t="s">
        <v>147</v>
      </c>
    </row>
    <row r="23" spans="1:14" x14ac:dyDescent="0.3">
      <c r="A23" s="110">
        <v>2</v>
      </c>
      <c r="B23" s="108" t="s">
        <v>136</v>
      </c>
      <c r="C23" s="108">
        <v>100</v>
      </c>
      <c r="D23" s="111">
        <v>1.135</v>
      </c>
      <c r="E23" s="112">
        <f t="shared" ref="E23:E26" si="0">D23*10</f>
        <v>11.35</v>
      </c>
      <c r="F23" s="113">
        <v>42.067307692307693</v>
      </c>
      <c r="G23" s="112">
        <f t="shared" ref="G23:G26" si="1">F23*10</f>
        <v>420.67307692307691</v>
      </c>
      <c r="H23" s="108">
        <v>1.659</v>
      </c>
      <c r="I23" s="108">
        <v>6.93</v>
      </c>
      <c r="J23" s="108">
        <v>169</v>
      </c>
      <c r="K23" s="108">
        <v>48.75</v>
      </c>
      <c r="L23" s="108">
        <v>13.125</v>
      </c>
      <c r="M23" s="108">
        <v>38.125</v>
      </c>
      <c r="N23" s="108" t="s">
        <v>147</v>
      </c>
    </row>
    <row r="24" spans="1:14" x14ac:dyDescent="0.3">
      <c r="A24" s="110">
        <v>3</v>
      </c>
      <c r="B24" s="108" t="s">
        <v>136</v>
      </c>
      <c r="C24" s="108">
        <v>103</v>
      </c>
      <c r="D24" s="111">
        <v>1.369</v>
      </c>
      <c r="E24" s="112">
        <f t="shared" si="0"/>
        <v>13.69</v>
      </c>
      <c r="F24" s="113">
        <v>37.96153846153846</v>
      </c>
      <c r="G24" s="112">
        <f t="shared" si="1"/>
        <v>379.61538461538458</v>
      </c>
      <c r="H24" s="108">
        <v>1.3859999999999999</v>
      </c>
      <c r="I24" s="108">
        <v>6.87</v>
      </c>
      <c r="J24" s="108">
        <v>170</v>
      </c>
      <c r="K24" s="108">
        <v>48.125</v>
      </c>
      <c r="L24" s="108">
        <v>14.374999999999998</v>
      </c>
      <c r="M24" s="108">
        <v>37.5</v>
      </c>
      <c r="N24" s="108" t="s">
        <v>147</v>
      </c>
    </row>
    <row r="25" spans="1:14" x14ac:dyDescent="0.3">
      <c r="A25" s="110">
        <v>4</v>
      </c>
      <c r="B25" s="108" t="s">
        <v>136</v>
      </c>
      <c r="C25" s="108">
        <v>106</v>
      </c>
      <c r="D25" s="111">
        <v>1.425</v>
      </c>
      <c r="E25" s="112">
        <f t="shared" si="0"/>
        <v>14.25</v>
      </c>
      <c r="F25" s="113">
        <v>36.75</v>
      </c>
      <c r="G25" s="112">
        <f t="shared" si="1"/>
        <v>367.5</v>
      </c>
      <c r="H25" s="108">
        <v>1.351</v>
      </c>
      <c r="I25" s="108">
        <v>6.85</v>
      </c>
      <c r="J25" s="108">
        <v>157</v>
      </c>
      <c r="K25" s="108">
        <v>43.125</v>
      </c>
      <c r="L25" s="108">
        <v>13.750000000000002</v>
      </c>
      <c r="M25" s="108">
        <v>43.125</v>
      </c>
      <c r="N25" s="108" t="s">
        <v>147</v>
      </c>
    </row>
    <row r="26" spans="1:14" ht="27.6" x14ac:dyDescent="0.3">
      <c r="A26" s="110">
        <v>5</v>
      </c>
      <c r="B26" s="108" t="s">
        <v>136</v>
      </c>
      <c r="C26" s="108">
        <v>109</v>
      </c>
      <c r="D26" s="111">
        <v>0.82099999999999995</v>
      </c>
      <c r="E26" s="112">
        <f t="shared" si="0"/>
        <v>8.2099999999999991</v>
      </c>
      <c r="F26" s="113">
        <v>32.076923076923073</v>
      </c>
      <c r="G26" s="112">
        <f t="shared" si="1"/>
        <v>320.76923076923072</v>
      </c>
      <c r="H26" s="108">
        <v>1.399</v>
      </c>
      <c r="I26" s="108">
        <v>6.6</v>
      </c>
      <c r="J26" s="108">
        <v>127</v>
      </c>
      <c r="K26" s="108">
        <v>59.375</v>
      </c>
      <c r="L26" s="108">
        <v>11.875</v>
      </c>
      <c r="M26" s="108">
        <v>28.749999999999996</v>
      </c>
      <c r="N26" s="108" t="s">
        <v>148</v>
      </c>
    </row>
    <row r="27" spans="1:14" x14ac:dyDescent="0.3">
      <c r="A27" s="110" t="s">
        <v>149</v>
      </c>
      <c r="B27" s="110"/>
      <c r="C27" s="110"/>
      <c r="D27" s="114">
        <f>AVERAGE(D22:D26)</f>
        <v>1.1207999999999998</v>
      </c>
      <c r="E27" s="115">
        <f t="shared" ref="E27:M27" si="2">AVERAGE(E22:E26)</f>
        <v>11.208</v>
      </c>
      <c r="F27" s="114">
        <f t="shared" si="2"/>
        <v>38.25192307692307</v>
      </c>
      <c r="G27" s="115">
        <f t="shared" si="2"/>
        <v>382.51923076923077</v>
      </c>
      <c r="H27" s="115">
        <f t="shared" si="2"/>
        <v>1.4883999999999999</v>
      </c>
      <c r="I27" s="114">
        <f t="shared" si="2"/>
        <v>6.846000000000001</v>
      </c>
      <c r="J27" s="116">
        <f t="shared" si="2"/>
        <v>150.4</v>
      </c>
      <c r="K27" s="114">
        <f t="shared" si="2"/>
        <v>49.625</v>
      </c>
      <c r="L27" s="114">
        <f t="shared" si="2"/>
        <v>13.125</v>
      </c>
      <c r="M27" s="114">
        <f t="shared" si="2"/>
        <v>37.25</v>
      </c>
      <c r="N27" s="117"/>
    </row>
  </sheetData>
  <mergeCells count="7">
    <mergeCell ref="A1:G1"/>
    <mergeCell ref="I1:N1"/>
    <mergeCell ref="I7:T8"/>
    <mergeCell ref="L5:S5"/>
    <mergeCell ref="I10:T10"/>
    <mergeCell ref="J5:K5"/>
    <mergeCell ref="I11:T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234A-115A-4638-A9E2-828817EBE641}">
  <dimension ref="A1:AF27"/>
  <sheetViews>
    <sheetView topLeftCell="K1" workbookViewId="0">
      <selection activeCell="AE24" sqref="AE24"/>
    </sheetView>
  </sheetViews>
  <sheetFormatPr defaultRowHeight="14.4" x14ac:dyDescent="0.3"/>
  <cols>
    <col min="1" max="1" width="18.33203125" style="1" customWidth="1"/>
    <col min="2" max="2" width="13.88671875" style="1" customWidth="1"/>
    <col min="3" max="3" width="9.109375" style="1" customWidth="1"/>
    <col min="4" max="4" width="18.88671875" style="1" bestFit="1" customWidth="1"/>
    <col min="5" max="5" width="9.109375" style="1" customWidth="1"/>
    <col min="6" max="6" width="11.109375" style="1" bestFit="1" customWidth="1"/>
    <col min="7" max="7" width="11.77734375" style="1" customWidth="1"/>
    <col min="8" max="8" width="12.44140625" style="1" customWidth="1"/>
    <col min="9" max="9" width="11.33203125" style="1" customWidth="1"/>
    <col min="10" max="10" width="11.44140625" style="1" customWidth="1"/>
    <col min="11" max="11" width="10.33203125" style="1" customWidth="1"/>
    <col min="12" max="12" width="10.77734375" style="1" customWidth="1"/>
    <col min="13" max="13" width="8.6640625" style="1" customWidth="1"/>
    <col min="14" max="14" width="10.77734375" style="1" customWidth="1"/>
    <col min="15" max="15" width="12" style="1" customWidth="1"/>
    <col min="16" max="16" width="10.5546875" style="1" customWidth="1"/>
    <col min="17" max="19" width="9.109375" style="1" customWidth="1"/>
    <col min="20" max="20" width="10.88671875" style="1" customWidth="1"/>
    <col min="21" max="23" width="9.109375" style="1" customWidth="1"/>
    <col min="24" max="24" width="10.6640625" style="1" customWidth="1"/>
    <col min="25" max="27" width="9.109375" style="1" customWidth="1"/>
    <col min="28" max="28" width="11" style="1" customWidth="1"/>
    <col min="29" max="31" width="9.109375" style="1" customWidth="1"/>
    <col min="32" max="32" width="10.88671875" style="1" customWidth="1"/>
    <col min="257" max="257" width="18.33203125" customWidth="1"/>
    <col min="258" max="258" width="13.88671875" customWidth="1"/>
    <col min="259" max="259" width="9.109375" customWidth="1"/>
    <col min="260" max="260" width="11.44140625" customWidth="1"/>
    <col min="261" max="261" width="9.109375" customWidth="1"/>
    <col min="262" max="262" width="24.44140625" customWidth="1"/>
    <col min="263" max="263" width="16.5546875" customWidth="1"/>
    <col min="264" max="265" width="18" customWidth="1"/>
    <col min="266" max="266" width="20.88671875" customWidth="1"/>
    <col min="267" max="267" width="15.44140625" customWidth="1"/>
    <col min="268" max="268" width="17.44140625" customWidth="1"/>
    <col min="269" max="269" width="14.6640625" customWidth="1"/>
    <col min="270" max="271" width="17.33203125" customWidth="1"/>
    <col min="272" max="272" width="15" customWidth="1"/>
    <col min="273" max="275" width="9.109375" customWidth="1"/>
    <col min="276" max="276" width="10.88671875" customWidth="1"/>
    <col min="277" max="279" width="9.109375" customWidth="1"/>
    <col min="280" max="280" width="10.6640625" customWidth="1"/>
    <col min="281" max="283" width="9.109375" customWidth="1"/>
    <col min="284" max="284" width="11" customWidth="1"/>
    <col min="285" max="287" width="9.109375" customWidth="1"/>
    <col min="288" max="288" width="10.88671875" customWidth="1"/>
    <col min="513" max="513" width="18.33203125" customWidth="1"/>
    <col min="514" max="514" width="13.88671875" customWidth="1"/>
    <col min="515" max="515" width="9.109375" customWidth="1"/>
    <col min="516" max="516" width="11.44140625" customWidth="1"/>
    <col min="517" max="517" width="9.109375" customWidth="1"/>
    <col min="518" max="518" width="24.44140625" customWidth="1"/>
    <col min="519" max="519" width="16.5546875" customWidth="1"/>
    <col min="520" max="521" width="18" customWidth="1"/>
    <col min="522" max="522" width="20.88671875" customWidth="1"/>
    <col min="523" max="523" width="15.44140625" customWidth="1"/>
    <col min="524" max="524" width="17.44140625" customWidth="1"/>
    <col min="525" max="525" width="14.6640625" customWidth="1"/>
    <col min="526" max="527" width="17.33203125" customWidth="1"/>
    <col min="528" max="528" width="15" customWidth="1"/>
    <col min="529" max="531" width="9.109375" customWidth="1"/>
    <col min="532" max="532" width="10.88671875" customWidth="1"/>
    <col min="533" max="535" width="9.109375" customWidth="1"/>
    <col min="536" max="536" width="10.6640625" customWidth="1"/>
    <col min="537" max="539" width="9.109375" customWidth="1"/>
    <col min="540" max="540" width="11" customWidth="1"/>
    <col min="541" max="543" width="9.109375" customWidth="1"/>
    <col min="544" max="544" width="10.88671875" customWidth="1"/>
    <col min="769" max="769" width="18.33203125" customWidth="1"/>
    <col min="770" max="770" width="13.88671875" customWidth="1"/>
    <col min="771" max="771" width="9.109375" customWidth="1"/>
    <col min="772" max="772" width="11.44140625" customWidth="1"/>
    <col min="773" max="773" width="9.109375" customWidth="1"/>
    <col min="774" max="774" width="24.44140625" customWidth="1"/>
    <col min="775" max="775" width="16.5546875" customWidth="1"/>
    <col min="776" max="777" width="18" customWidth="1"/>
    <col min="778" max="778" width="20.88671875" customWidth="1"/>
    <col min="779" max="779" width="15.44140625" customWidth="1"/>
    <col min="780" max="780" width="17.44140625" customWidth="1"/>
    <col min="781" max="781" width="14.6640625" customWidth="1"/>
    <col min="782" max="783" width="17.33203125" customWidth="1"/>
    <col min="784" max="784" width="15" customWidth="1"/>
    <col min="785" max="787" width="9.109375" customWidth="1"/>
    <col min="788" max="788" width="10.88671875" customWidth="1"/>
    <col min="789" max="791" width="9.109375" customWidth="1"/>
    <col min="792" max="792" width="10.6640625" customWidth="1"/>
    <col min="793" max="795" width="9.109375" customWidth="1"/>
    <col min="796" max="796" width="11" customWidth="1"/>
    <col min="797" max="799" width="9.109375" customWidth="1"/>
    <col min="800" max="800" width="10.88671875" customWidth="1"/>
    <col min="1025" max="1025" width="18.33203125" customWidth="1"/>
    <col min="1026" max="1026" width="13.88671875" customWidth="1"/>
    <col min="1027" max="1027" width="9.109375" customWidth="1"/>
    <col min="1028" max="1028" width="11.44140625" customWidth="1"/>
    <col min="1029" max="1029" width="9.109375" customWidth="1"/>
    <col min="1030" max="1030" width="24.44140625" customWidth="1"/>
    <col min="1031" max="1031" width="16.5546875" customWidth="1"/>
    <col min="1032" max="1033" width="18" customWidth="1"/>
    <col min="1034" max="1034" width="20.88671875" customWidth="1"/>
    <col min="1035" max="1035" width="15.44140625" customWidth="1"/>
    <col min="1036" max="1036" width="17.44140625" customWidth="1"/>
    <col min="1037" max="1037" width="14.6640625" customWidth="1"/>
    <col min="1038" max="1039" width="17.33203125" customWidth="1"/>
    <col min="1040" max="1040" width="15" customWidth="1"/>
    <col min="1041" max="1043" width="9.109375" customWidth="1"/>
    <col min="1044" max="1044" width="10.88671875" customWidth="1"/>
    <col min="1045" max="1047" width="9.109375" customWidth="1"/>
    <col min="1048" max="1048" width="10.6640625" customWidth="1"/>
    <col min="1049" max="1051" width="9.109375" customWidth="1"/>
    <col min="1052" max="1052" width="11" customWidth="1"/>
    <col min="1053" max="1055" width="9.109375" customWidth="1"/>
    <col min="1056" max="1056" width="10.88671875" customWidth="1"/>
    <col min="1281" max="1281" width="18.33203125" customWidth="1"/>
    <col min="1282" max="1282" width="13.88671875" customWidth="1"/>
    <col min="1283" max="1283" width="9.109375" customWidth="1"/>
    <col min="1284" max="1284" width="11.44140625" customWidth="1"/>
    <col min="1285" max="1285" width="9.109375" customWidth="1"/>
    <col min="1286" max="1286" width="24.44140625" customWidth="1"/>
    <col min="1287" max="1287" width="16.5546875" customWidth="1"/>
    <col min="1288" max="1289" width="18" customWidth="1"/>
    <col min="1290" max="1290" width="20.88671875" customWidth="1"/>
    <col min="1291" max="1291" width="15.44140625" customWidth="1"/>
    <col min="1292" max="1292" width="17.44140625" customWidth="1"/>
    <col min="1293" max="1293" width="14.6640625" customWidth="1"/>
    <col min="1294" max="1295" width="17.33203125" customWidth="1"/>
    <col min="1296" max="1296" width="15" customWidth="1"/>
    <col min="1297" max="1299" width="9.109375" customWidth="1"/>
    <col min="1300" max="1300" width="10.88671875" customWidth="1"/>
    <col min="1301" max="1303" width="9.109375" customWidth="1"/>
    <col min="1304" max="1304" width="10.6640625" customWidth="1"/>
    <col min="1305" max="1307" width="9.109375" customWidth="1"/>
    <col min="1308" max="1308" width="11" customWidth="1"/>
    <col min="1309" max="1311" width="9.109375" customWidth="1"/>
    <col min="1312" max="1312" width="10.88671875" customWidth="1"/>
    <col min="1537" max="1537" width="18.33203125" customWidth="1"/>
    <col min="1538" max="1538" width="13.88671875" customWidth="1"/>
    <col min="1539" max="1539" width="9.109375" customWidth="1"/>
    <col min="1540" max="1540" width="11.44140625" customWidth="1"/>
    <col min="1541" max="1541" width="9.109375" customWidth="1"/>
    <col min="1542" max="1542" width="24.44140625" customWidth="1"/>
    <col min="1543" max="1543" width="16.5546875" customWidth="1"/>
    <col min="1544" max="1545" width="18" customWidth="1"/>
    <col min="1546" max="1546" width="20.88671875" customWidth="1"/>
    <col min="1547" max="1547" width="15.44140625" customWidth="1"/>
    <col min="1548" max="1548" width="17.44140625" customWidth="1"/>
    <col min="1549" max="1549" width="14.6640625" customWidth="1"/>
    <col min="1550" max="1551" width="17.33203125" customWidth="1"/>
    <col min="1552" max="1552" width="15" customWidth="1"/>
    <col min="1553" max="1555" width="9.109375" customWidth="1"/>
    <col min="1556" max="1556" width="10.88671875" customWidth="1"/>
    <col min="1557" max="1559" width="9.109375" customWidth="1"/>
    <col min="1560" max="1560" width="10.6640625" customWidth="1"/>
    <col min="1561" max="1563" width="9.109375" customWidth="1"/>
    <col min="1564" max="1564" width="11" customWidth="1"/>
    <col min="1565" max="1567" width="9.109375" customWidth="1"/>
    <col min="1568" max="1568" width="10.88671875" customWidth="1"/>
    <col min="1793" max="1793" width="18.33203125" customWidth="1"/>
    <col min="1794" max="1794" width="13.88671875" customWidth="1"/>
    <col min="1795" max="1795" width="9.109375" customWidth="1"/>
    <col min="1796" max="1796" width="11.44140625" customWidth="1"/>
    <col min="1797" max="1797" width="9.109375" customWidth="1"/>
    <col min="1798" max="1798" width="24.44140625" customWidth="1"/>
    <col min="1799" max="1799" width="16.5546875" customWidth="1"/>
    <col min="1800" max="1801" width="18" customWidth="1"/>
    <col min="1802" max="1802" width="20.88671875" customWidth="1"/>
    <col min="1803" max="1803" width="15.44140625" customWidth="1"/>
    <col min="1804" max="1804" width="17.44140625" customWidth="1"/>
    <col min="1805" max="1805" width="14.6640625" customWidth="1"/>
    <col min="1806" max="1807" width="17.33203125" customWidth="1"/>
    <col min="1808" max="1808" width="15" customWidth="1"/>
    <col min="1809" max="1811" width="9.109375" customWidth="1"/>
    <col min="1812" max="1812" width="10.88671875" customWidth="1"/>
    <col min="1813" max="1815" width="9.109375" customWidth="1"/>
    <col min="1816" max="1816" width="10.6640625" customWidth="1"/>
    <col min="1817" max="1819" width="9.109375" customWidth="1"/>
    <col min="1820" max="1820" width="11" customWidth="1"/>
    <col min="1821" max="1823" width="9.109375" customWidth="1"/>
    <col min="1824" max="1824" width="10.88671875" customWidth="1"/>
    <col min="2049" max="2049" width="18.33203125" customWidth="1"/>
    <col min="2050" max="2050" width="13.88671875" customWidth="1"/>
    <col min="2051" max="2051" width="9.109375" customWidth="1"/>
    <col min="2052" max="2052" width="11.44140625" customWidth="1"/>
    <col min="2053" max="2053" width="9.109375" customWidth="1"/>
    <col min="2054" max="2054" width="24.44140625" customWidth="1"/>
    <col min="2055" max="2055" width="16.5546875" customWidth="1"/>
    <col min="2056" max="2057" width="18" customWidth="1"/>
    <col min="2058" max="2058" width="20.88671875" customWidth="1"/>
    <col min="2059" max="2059" width="15.44140625" customWidth="1"/>
    <col min="2060" max="2060" width="17.44140625" customWidth="1"/>
    <col min="2061" max="2061" width="14.6640625" customWidth="1"/>
    <col min="2062" max="2063" width="17.33203125" customWidth="1"/>
    <col min="2064" max="2064" width="15" customWidth="1"/>
    <col min="2065" max="2067" width="9.109375" customWidth="1"/>
    <col min="2068" max="2068" width="10.88671875" customWidth="1"/>
    <col min="2069" max="2071" width="9.109375" customWidth="1"/>
    <col min="2072" max="2072" width="10.6640625" customWidth="1"/>
    <col min="2073" max="2075" width="9.109375" customWidth="1"/>
    <col min="2076" max="2076" width="11" customWidth="1"/>
    <col min="2077" max="2079" width="9.109375" customWidth="1"/>
    <col min="2080" max="2080" width="10.88671875" customWidth="1"/>
    <col min="2305" max="2305" width="18.33203125" customWidth="1"/>
    <col min="2306" max="2306" width="13.88671875" customWidth="1"/>
    <col min="2307" max="2307" width="9.109375" customWidth="1"/>
    <col min="2308" max="2308" width="11.44140625" customWidth="1"/>
    <col min="2309" max="2309" width="9.109375" customWidth="1"/>
    <col min="2310" max="2310" width="24.44140625" customWidth="1"/>
    <col min="2311" max="2311" width="16.5546875" customWidth="1"/>
    <col min="2312" max="2313" width="18" customWidth="1"/>
    <col min="2314" max="2314" width="20.88671875" customWidth="1"/>
    <col min="2315" max="2315" width="15.44140625" customWidth="1"/>
    <col min="2316" max="2316" width="17.44140625" customWidth="1"/>
    <col min="2317" max="2317" width="14.6640625" customWidth="1"/>
    <col min="2318" max="2319" width="17.33203125" customWidth="1"/>
    <col min="2320" max="2320" width="15" customWidth="1"/>
    <col min="2321" max="2323" width="9.109375" customWidth="1"/>
    <col min="2324" max="2324" width="10.88671875" customWidth="1"/>
    <col min="2325" max="2327" width="9.109375" customWidth="1"/>
    <col min="2328" max="2328" width="10.6640625" customWidth="1"/>
    <col min="2329" max="2331" width="9.109375" customWidth="1"/>
    <col min="2332" max="2332" width="11" customWidth="1"/>
    <col min="2333" max="2335" width="9.109375" customWidth="1"/>
    <col min="2336" max="2336" width="10.88671875" customWidth="1"/>
    <col min="2561" max="2561" width="18.33203125" customWidth="1"/>
    <col min="2562" max="2562" width="13.88671875" customWidth="1"/>
    <col min="2563" max="2563" width="9.109375" customWidth="1"/>
    <col min="2564" max="2564" width="11.44140625" customWidth="1"/>
    <col min="2565" max="2565" width="9.109375" customWidth="1"/>
    <col min="2566" max="2566" width="24.44140625" customWidth="1"/>
    <col min="2567" max="2567" width="16.5546875" customWidth="1"/>
    <col min="2568" max="2569" width="18" customWidth="1"/>
    <col min="2570" max="2570" width="20.88671875" customWidth="1"/>
    <col min="2571" max="2571" width="15.44140625" customWidth="1"/>
    <col min="2572" max="2572" width="17.44140625" customWidth="1"/>
    <col min="2573" max="2573" width="14.6640625" customWidth="1"/>
    <col min="2574" max="2575" width="17.33203125" customWidth="1"/>
    <col min="2576" max="2576" width="15" customWidth="1"/>
    <col min="2577" max="2579" width="9.109375" customWidth="1"/>
    <col min="2580" max="2580" width="10.88671875" customWidth="1"/>
    <col min="2581" max="2583" width="9.109375" customWidth="1"/>
    <col min="2584" max="2584" width="10.6640625" customWidth="1"/>
    <col min="2585" max="2587" width="9.109375" customWidth="1"/>
    <col min="2588" max="2588" width="11" customWidth="1"/>
    <col min="2589" max="2591" width="9.109375" customWidth="1"/>
    <col min="2592" max="2592" width="10.88671875" customWidth="1"/>
    <col min="2817" max="2817" width="18.33203125" customWidth="1"/>
    <col min="2818" max="2818" width="13.88671875" customWidth="1"/>
    <col min="2819" max="2819" width="9.109375" customWidth="1"/>
    <col min="2820" max="2820" width="11.44140625" customWidth="1"/>
    <col min="2821" max="2821" width="9.109375" customWidth="1"/>
    <col min="2822" max="2822" width="24.44140625" customWidth="1"/>
    <col min="2823" max="2823" width="16.5546875" customWidth="1"/>
    <col min="2824" max="2825" width="18" customWidth="1"/>
    <col min="2826" max="2826" width="20.88671875" customWidth="1"/>
    <col min="2827" max="2827" width="15.44140625" customWidth="1"/>
    <col min="2828" max="2828" width="17.44140625" customWidth="1"/>
    <col min="2829" max="2829" width="14.6640625" customWidth="1"/>
    <col min="2830" max="2831" width="17.33203125" customWidth="1"/>
    <col min="2832" max="2832" width="15" customWidth="1"/>
    <col min="2833" max="2835" width="9.109375" customWidth="1"/>
    <col min="2836" max="2836" width="10.88671875" customWidth="1"/>
    <col min="2837" max="2839" width="9.109375" customWidth="1"/>
    <col min="2840" max="2840" width="10.6640625" customWidth="1"/>
    <col min="2841" max="2843" width="9.109375" customWidth="1"/>
    <col min="2844" max="2844" width="11" customWidth="1"/>
    <col min="2845" max="2847" width="9.109375" customWidth="1"/>
    <col min="2848" max="2848" width="10.88671875" customWidth="1"/>
    <col min="3073" max="3073" width="18.33203125" customWidth="1"/>
    <col min="3074" max="3074" width="13.88671875" customWidth="1"/>
    <col min="3075" max="3075" width="9.109375" customWidth="1"/>
    <col min="3076" max="3076" width="11.44140625" customWidth="1"/>
    <col min="3077" max="3077" width="9.109375" customWidth="1"/>
    <col min="3078" max="3078" width="24.44140625" customWidth="1"/>
    <col min="3079" max="3079" width="16.5546875" customWidth="1"/>
    <col min="3080" max="3081" width="18" customWidth="1"/>
    <col min="3082" max="3082" width="20.88671875" customWidth="1"/>
    <col min="3083" max="3083" width="15.44140625" customWidth="1"/>
    <col min="3084" max="3084" width="17.44140625" customWidth="1"/>
    <col min="3085" max="3085" width="14.6640625" customWidth="1"/>
    <col min="3086" max="3087" width="17.33203125" customWidth="1"/>
    <col min="3088" max="3088" width="15" customWidth="1"/>
    <col min="3089" max="3091" width="9.109375" customWidth="1"/>
    <col min="3092" max="3092" width="10.88671875" customWidth="1"/>
    <col min="3093" max="3095" width="9.109375" customWidth="1"/>
    <col min="3096" max="3096" width="10.6640625" customWidth="1"/>
    <col min="3097" max="3099" width="9.109375" customWidth="1"/>
    <col min="3100" max="3100" width="11" customWidth="1"/>
    <col min="3101" max="3103" width="9.109375" customWidth="1"/>
    <col min="3104" max="3104" width="10.88671875" customWidth="1"/>
    <col min="3329" max="3329" width="18.33203125" customWidth="1"/>
    <col min="3330" max="3330" width="13.88671875" customWidth="1"/>
    <col min="3331" max="3331" width="9.109375" customWidth="1"/>
    <col min="3332" max="3332" width="11.44140625" customWidth="1"/>
    <col min="3333" max="3333" width="9.109375" customWidth="1"/>
    <col min="3334" max="3334" width="24.44140625" customWidth="1"/>
    <col min="3335" max="3335" width="16.5546875" customWidth="1"/>
    <col min="3336" max="3337" width="18" customWidth="1"/>
    <col min="3338" max="3338" width="20.88671875" customWidth="1"/>
    <col min="3339" max="3339" width="15.44140625" customWidth="1"/>
    <col min="3340" max="3340" width="17.44140625" customWidth="1"/>
    <col min="3341" max="3341" width="14.6640625" customWidth="1"/>
    <col min="3342" max="3343" width="17.33203125" customWidth="1"/>
    <col min="3344" max="3344" width="15" customWidth="1"/>
    <col min="3345" max="3347" width="9.109375" customWidth="1"/>
    <col min="3348" max="3348" width="10.88671875" customWidth="1"/>
    <col min="3349" max="3351" width="9.109375" customWidth="1"/>
    <col min="3352" max="3352" width="10.6640625" customWidth="1"/>
    <col min="3353" max="3355" width="9.109375" customWidth="1"/>
    <col min="3356" max="3356" width="11" customWidth="1"/>
    <col min="3357" max="3359" width="9.109375" customWidth="1"/>
    <col min="3360" max="3360" width="10.88671875" customWidth="1"/>
    <col min="3585" max="3585" width="18.33203125" customWidth="1"/>
    <col min="3586" max="3586" width="13.88671875" customWidth="1"/>
    <col min="3587" max="3587" width="9.109375" customWidth="1"/>
    <col min="3588" max="3588" width="11.44140625" customWidth="1"/>
    <col min="3589" max="3589" width="9.109375" customWidth="1"/>
    <col min="3590" max="3590" width="24.44140625" customWidth="1"/>
    <col min="3591" max="3591" width="16.5546875" customWidth="1"/>
    <col min="3592" max="3593" width="18" customWidth="1"/>
    <col min="3594" max="3594" width="20.88671875" customWidth="1"/>
    <col min="3595" max="3595" width="15.44140625" customWidth="1"/>
    <col min="3596" max="3596" width="17.44140625" customWidth="1"/>
    <col min="3597" max="3597" width="14.6640625" customWidth="1"/>
    <col min="3598" max="3599" width="17.33203125" customWidth="1"/>
    <col min="3600" max="3600" width="15" customWidth="1"/>
    <col min="3601" max="3603" width="9.109375" customWidth="1"/>
    <col min="3604" max="3604" width="10.88671875" customWidth="1"/>
    <col min="3605" max="3607" width="9.109375" customWidth="1"/>
    <col min="3608" max="3608" width="10.6640625" customWidth="1"/>
    <col min="3609" max="3611" width="9.109375" customWidth="1"/>
    <col min="3612" max="3612" width="11" customWidth="1"/>
    <col min="3613" max="3615" width="9.109375" customWidth="1"/>
    <col min="3616" max="3616" width="10.88671875" customWidth="1"/>
    <col min="3841" max="3841" width="18.33203125" customWidth="1"/>
    <col min="3842" max="3842" width="13.88671875" customWidth="1"/>
    <col min="3843" max="3843" width="9.109375" customWidth="1"/>
    <col min="3844" max="3844" width="11.44140625" customWidth="1"/>
    <col min="3845" max="3845" width="9.109375" customWidth="1"/>
    <col min="3846" max="3846" width="24.44140625" customWidth="1"/>
    <col min="3847" max="3847" width="16.5546875" customWidth="1"/>
    <col min="3848" max="3849" width="18" customWidth="1"/>
    <col min="3850" max="3850" width="20.88671875" customWidth="1"/>
    <col min="3851" max="3851" width="15.44140625" customWidth="1"/>
    <col min="3852" max="3852" width="17.44140625" customWidth="1"/>
    <col min="3853" max="3853" width="14.6640625" customWidth="1"/>
    <col min="3854" max="3855" width="17.33203125" customWidth="1"/>
    <col min="3856" max="3856" width="15" customWidth="1"/>
    <col min="3857" max="3859" width="9.109375" customWidth="1"/>
    <col min="3860" max="3860" width="10.88671875" customWidth="1"/>
    <col min="3861" max="3863" width="9.109375" customWidth="1"/>
    <col min="3864" max="3864" width="10.6640625" customWidth="1"/>
    <col min="3865" max="3867" width="9.109375" customWidth="1"/>
    <col min="3868" max="3868" width="11" customWidth="1"/>
    <col min="3869" max="3871" width="9.109375" customWidth="1"/>
    <col min="3872" max="3872" width="10.88671875" customWidth="1"/>
    <col min="4097" max="4097" width="18.33203125" customWidth="1"/>
    <col min="4098" max="4098" width="13.88671875" customWidth="1"/>
    <col min="4099" max="4099" width="9.109375" customWidth="1"/>
    <col min="4100" max="4100" width="11.44140625" customWidth="1"/>
    <col min="4101" max="4101" width="9.109375" customWidth="1"/>
    <col min="4102" max="4102" width="24.44140625" customWidth="1"/>
    <col min="4103" max="4103" width="16.5546875" customWidth="1"/>
    <col min="4104" max="4105" width="18" customWidth="1"/>
    <col min="4106" max="4106" width="20.88671875" customWidth="1"/>
    <col min="4107" max="4107" width="15.44140625" customWidth="1"/>
    <col min="4108" max="4108" width="17.44140625" customWidth="1"/>
    <col min="4109" max="4109" width="14.6640625" customWidth="1"/>
    <col min="4110" max="4111" width="17.33203125" customWidth="1"/>
    <col min="4112" max="4112" width="15" customWidth="1"/>
    <col min="4113" max="4115" width="9.109375" customWidth="1"/>
    <col min="4116" max="4116" width="10.88671875" customWidth="1"/>
    <col min="4117" max="4119" width="9.109375" customWidth="1"/>
    <col min="4120" max="4120" width="10.6640625" customWidth="1"/>
    <col min="4121" max="4123" width="9.109375" customWidth="1"/>
    <col min="4124" max="4124" width="11" customWidth="1"/>
    <col min="4125" max="4127" width="9.109375" customWidth="1"/>
    <col min="4128" max="4128" width="10.88671875" customWidth="1"/>
    <col min="4353" max="4353" width="18.33203125" customWidth="1"/>
    <col min="4354" max="4354" width="13.88671875" customWidth="1"/>
    <col min="4355" max="4355" width="9.109375" customWidth="1"/>
    <col min="4356" max="4356" width="11.44140625" customWidth="1"/>
    <col min="4357" max="4357" width="9.109375" customWidth="1"/>
    <col min="4358" max="4358" width="24.44140625" customWidth="1"/>
    <col min="4359" max="4359" width="16.5546875" customWidth="1"/>
    <col min="4360" max="4361" width="18" customWidth="1"/>
    <col min="4362" max="4362" width="20.88671875" customWidth="1"/>
    <col min="4363" max="4363" width="15.44140625" customWidth="1"/>
    <col min="4364" max="4364" width="17.44140625" customWidth="1"/>
    <col min="4365" max="4365" width="14.6640625" customWidth="1"/>
    <col min="4366" max="4367" width="17.33203125" customWidth="1"/>
    <col min="4368" max="4368" width="15" customWidth="1"/>
    <col min="4369" max="4371" width="9.109375" customWidth="1"/>
    <col min="4372" max="4372" width="10.88671875" customWidth="1"/>
    <col min="4373" max="4375" width="9.109375" customWidth="1"/>
    <col min="4376" max="4376" width="10.6640625" customWidth="1"/>
    <col min="4377" max="4379" width="9.109375" customWidth="1"/>
    <col min="4380" max="4380" width="11" customWidth="1"/>
    <col min="4381" max="4383" width="9.109375" customWidth="1"/>
    <col min="4384" max="4384" width="10.88671875" customWidth="1"/>
    <col min="4609" max="4609" width="18.33203125" customWidth="1"/>
    <col min="4610" max="4610" width="13.88671875" customWidth="1"/>
    <col min="4611" max="4611" width="9.109375" customWidth="1"/>
    <col min="4612" max="4612" width="11.44140625" customWidth="1"/>
    <col min="4613" max="4613" width="9.109375" customWidth="1"/>
    <col min="4614" max="4614" width="24.44140625" customWidth="1"/>
    <col min="4615" max="4615" width="16.5546875" customWidth="1"/>
    <col min="4616" max="4617" width="18" customWidth="1"/>
    <col min="4618" max="4618" width="20.88671875" customWidth="1"/>
    <col min="4619" max="4619" width="15.44140625" customWidth="1"/>
    <col min="4620" max="4620" width="17.44140625" customWidth="1"/>
    <col min="4621" max="4621" width="14.6640625" customWidth="1"/>
    <col min="4622" max="4623" width="17.33203125" customWidth="1"/>
    <col min="4624" max="4624" width="15" customWidth="1"/>
    <col min="4625" max="4627" width="9.109375" customWidth="1"/>
    <col min="4628" max="4628" width="10.88671875" customWidth="1"/>
    <col min="4629" max="4631" width="9.109375" customWidth="1"/>
    <col min="4632" max="4632" width="10.6640625" customWidth="1"/>
    <col min="4633" max="4635" width="9.109375" customWidth="1"/>
    <col min="4636" max="4636" width="11" customWidth="1"/>
    <col min="4637" max="4639" width="9.109375" customWidth="1"/>
    <col min="4640" max="4640" width="10.88671875" customWidth="1"/>
    <col min="4865" max="4865" width="18.33203125" customWidth="1"/>
    <col min="4866" max="4866" width="13.88671875" customWidth="1"/>
    <col min="4867" max="4867" width="9.109375" customWidth="1"/>
    <col min="4868" max="4868" width="11.44140625" customWidth="1"/>
    <col min="4869" max="4869" width="9.109375" customWidth="1"/>
    <col min="4870" max="4870" width="24.44140625" customWidth="1"/>
    <col min="4871" max="4871" width="16.5546875" customWidth="1"/>
    <col min="4872" max="4873" width="18" customWidth="1"/>
    <col min="4874" max="4874" width="20.88671875" customWidth="1"/>
    <col min="4875" max="4875" width="15.44140625" customWidth="1"/>
    <col min="4876" max="4876" width="17.44140625" customWidth="1"/>
    <col min="4877" max="4877" width="14.6640625" customWidth="1"/>
    <col min="4878" max="4879" width="17.33203125" customWidth="1"/>
    <col min="4880" max="4880" width="15" customWidth="1"/>
    <col min="4881" max="4883" width="9.109375" customWidth="1"/>
    <col min="4884" max="4884" width="10.88671875" customWidth="1"/>
    <col min="4885" max="4887" width="9.109375" customWidth="1"/>
    <col min="4888" max="4888" width="10.6640625" customWidth="1"/>
    <col min="4889" max="4891" width="9.109375" customWidth="1"/>
    <col min="4892" max="4892" width="11" customWidth="1"/>
    <col min="4893" max="4895" width="9.109375" customWidth="1"/>
    <col min="4896" max="4896" width="10.88671875" customWidth="1"/>
    <col min="5121" max="5121" width="18.33203125" customWidth="1"/>
    <col min="5122" max="5122" width="13.88671875" customWidth="1"/>
    <col min="5123" max="5123" width="9.109375" customWidth="1"/>
    <col min="5124" max="5124" width="11.44140625" customWidth="1"/>
    <col min="5125" max="5125" width="9.109375" customWidth="1"/>
    <col min="5126" max="5126" width="24.44140625" customWidth="1"/>
    <col min="5127" max="5127" width="16.5546875" customWidth="1"/>
    <col min="5128" max="5129" width="18" customWidth="1"/>
    <col min="5130" max="5130" width="20.88671875" customWidth="1"/>
    <col min="5131" max="5131" width="15.44140625" customWidth="1"/>
    <col min="5132" max="5132" width="17.44140625" customWidth="1"/>
    <col min="5133" max="5133" width="14.6640625" customWidth="1"/>
    <col min="5134" max="5135" width="17.33203125" customWidth="1"/>
    <col min="5136" max="5136" width="15" customWidth="1"/>
    <col min="5137" max="5139" width="9.109375" customWidth="1"/>
    <col min="5140" max="5140" width="10.88671875" customWidth="1"/>
    <col min="5141" max="5143" width="9.109375" customWidth="1"/>
    <col min="5144" max="5144" width="10.6640625" customWidth="1"/>
    <col min="5145" max="5147" width="9.109375" customWidth="1"/>
    <col min="5148" max="5148" width="11" customWidth="1"/>
    <col min="5149" max="5151" width="9.109375" customWidth="1"/>
    <col min="5152" max="5152" width="10.88671875" customWidth="1"/>
    <col min="5377" max="5377" width="18.33203125" customWidth="1"/>
    <col min="5378" max="5378" width="13.88671875" customWidth="1"/>
    <col min="5379" max="5379" width="9.109375" customWidth="1"/>
    <col min="5380" max="5380" width="11.44140625" customWidth="1"/>
    <col min="5381" max="5381" width="9.109375" customWidth="1"/>
    <col min="5382" max="5382" width="24.44140625" customWidth="1"/>
    <col min="5383" max="5383" width="16.5546875" customWidth="1"/>
    <col min="5384" max="5385" width="18" customWidth="1"/>
    <col min="5386" max="5386" width="20.88671875" customWidth="1"/>
    <col min="5387" max="5387" width="15.44140625" customWidth="1"/>
    <col min="5388" max="5388" width="17.44140625" customWidth="1"/>
    <col min="5389" max="5389" width="14.6640625" customWidth="1"/>
    <col min="5390" max="5391" width="17.33203125" customWidth="1"/>
    <col min="5392" max="5392" width="15" customWidth="1"/>
    <col min="5393" max="5395" width="9.109375" customWidth="1"/>
    <col min="5396" max="5396" width="10.88671875" customWidth="1"/>
    <col min="5397" max="5399" width="9.109375" customWidth="1"/>
    <col min="5400" max="5400" width="10.6640625" customWidth="1"/>
    <col min="5401" max="5403" width="9.109375" customWidth="1"/>
    <col min="5404" max="5404" width="11" customWidth="1"/>
    <col min="5405" max="5407" width="9.109375" customWidth="1"/>
    <col min="5408" max="5408" width="10.88671875" customWidth="1"/>
    <col min="5633" max="5633" width="18.33203125" customWidth="1"/>
    <col min="5634" max="5634" width="13.88671875" customWidth="1"/>
    <col min="5635" max="5635" width="9.109375" customWidth="1"/>
    <col min="5636" max="5636" width="11.44140625" customWidth="1"/>
    <col min="5637" max="5637" width="9.109375" customWidth="1"/>
    <col min="5638" max="5638" width="24.44140625" customWidth="1"/>
    <col min="5639" max="5639" width="16.5546875" customWidth="1"/>
    <col min="5640" max="5641" width="18" customWidth="1"/>
    <col min="5642" max="5642" width="20.88671875" customWidth="1"/>
    <col min="5643" max="5643" width="15.44140625" customWidth="1"/>
    <col min="5644" max="5644" width="17.44140625" customWidth="1"/>
    <col min="5645" max="5645" width="14.6640625" customWidth="1"/>
    <col min="5646" max="5647" width="17.33203125" customWidth="1"/>
    <col min="5648" max="5648" width="15" customWidth="1"/>
    <col min="5649" max="5651" width="9.109375" customWidth="1"/>
    <col min="5652" max="5652" width="10.88671875" customWidth="1"/>
    <col min="5653" max="5655" width="9.109375" customWidth="1"/>
    <col min="5656" max="5656" width="10.6640625" customWidth="1"/>
    <col min="5657" max="5659" width="9.109375" customWidth="1"/>
    <col min="5660" max="5660" width="11" customWidth="1"/>
    <col min="5661" max="5663" width="9.109375" customWidth="1"/>
    <col min="5664" max="5664" width="10.88671875" customWidth="1"/>
    <col min="5889" max="5889" width="18.33203125" customWidth="1"/>
    <col min="5890" max="5890" width="13.88671875" customWidth="1"/>
    <col min="5891" max="5891" width="9.109375" customWidth="1"/>
    <col min="5892" max="5892" width="11.44140625" customWidth="1"/>
    <col min="5893" max="5893" width="9.109375" customWidth="1"/>
    <col min="5894" max="5894" width="24.44140625" customWidth="1"/>
    <col min="5895" max="5895" width="16.5546875" customWidth="1"/>
    <col min="5896" max="5897" width="18" customWidth="1"/>
    <col min="5898" max="5898" width="20.88671875" customWidth="1"/>
    <col min="5899" max="5899" width="15.44140625" customWidth="1"/>
    <col min="5900" max="5900" width="17.44140625" customWidth="1"/>
    <col min="5901" max="5901" width="14.6640625" customWidth="1"/>
    <col min="5902" max="5903" width="17.33203125" customWidth="1"/>
    <col min="5904" max="5904" width="15" customWidth="1"/>
    <col min="5905" max="5907" width="9.109375" customWidth="1"/>
    <col min="5908" max="5908" width="10.88671875" customWidth="1"/>
    <col min="5909" max="5911" width="9.109375" customWidth="1"/>
    <col min="5912" max="5912" width="10.6640625" customWidth="1"/>
    <col min="5913" max="5915" width="9.109375" customWidth="1"/>
    <col min="5916" max="5916" width="11" customWidth="1"/>
    <col min="5917" max="5919" width="9.109375" customWidth="1"/>
    <col min="5920" max="5920" width="10.88671875" customWidth="1"/>
    <col min="6145" max="6145" width="18.33203125" customWidth="1"/>
    <col min="6146" max="6146" width="13.88671875" customWidth="1"/>
    <col min="6147" max="6147" width="9.109375" customWidth="1"/>
    <col min="6148" max="6148" width="11.44140625" customWidth="1"/>
    <col min="6149" max="6149" width="9.109375" customWidth="1"/>
    <col min="6150" max="6150" width="24.44140625" customWidth="1"/>
    <col min="6151" max="6151" width="16.5546875" customWidth="1"/>
    <col min="6152" max="6153" width="18" customWidth="1"/>
    <col min="6154" max="6154" width="20.88671875" customWidth="1"/>
    <col min="6155" max="6155" width="15.44140625" customWidth="1"/>
    <col min="6156" max="6156" width="17.44140625" customWidth="1"/>
    <col min="6157" max="6157" width="14.6640625" customWidth="1"/>
    <col min="6158" max="6159" width="17.33203125" customWidth="1"/>
    <col min="6160" max="6160" width="15" customWidth="1"/>
    <col min="6161" max="6163" width="9.109375" customWidth="1"/>
    <col min="6164" max="6164" width="10.88671875" customWidth="1"/>
    <col min="6165" max="6167" width="9.109375" customWidth="1"/>
    <col min="6168" max="6168" width="10.6640625" customWidth="1"/>
    <col min="6169" max="6171" width="9.109375" customWidth="1"/>
    <col min="6172" max="6172" width="11" customWidth="1"/>
    <col min="6173" max="6175" width="9.109375" customWidth="1"/>
    <col min="6176" max="6176" width="10.88671875" customWidth="1"/>
    <col min="6401" max="6401" width="18.33203125" customWidth="1"/>
    <col min="6402" max="6402" width="13.88671875" customWidth="1"/>
    <col min="6403" max="6403" width="9.109375" customWidth="1"/>
    <col min="6404" max="6404" width="11.44140625" customWidth="1"/>
    <col min="6405" max="6405" width="9.109375" customWidth="1"/>
    <col min="6406" max="6406" width="24.44140625" customWidth="1"/>
    <col min="6407" max="6407" width="16.5546875" customWidth="1"/>
    <col min="6408" max="6409" width="18" customWidth="1"/>
    <col min="6410" max="6410" width="20.88671875" customWidth="1"/>
    <col min="6411" max="6411" width="15.44140625" customWidth="1"/>
    <col min="6412" max="6412" width="17.44140625" customWidth="1"/>
    <col min="6413" max="6413" width="14.6640625" customWidth="1"/>
    <col min="6414" max="6415" width="17.33203125" customWidth="1"/>
    <col min="6416" max="6416" width="15" customWidth="1"/>
    <col min="6417" max="6419" width="9.109375" customWidth="1"/>
    <col min="6420" max="6420" width="10.88671875" customWidth="1"/>
    <col min="6421" max="6423" width="9.109375" customWidth="1"/>
    <col min="6424" max="6424" width="10.6640625" customWidth="1"/>
    <col min="6425" max="6427" width="9.109375" customWidth="1"/>
    <col min="6428" max="6428" width="11" customWidth="1"/>
    <col min="6429" max="6431" width="9.109375" customWidth="1"/>
    <col min="6432" max="6432" width="10.88671875" customWidth="1"/>
    <col min="6657" max="6657" width="18.33203125" customWidth="1"/>
    <col min="6658" max="6658" width="13.88671875" customWidth="1"/>
    <col min="6659" max="6659" width="9.109375" customWidth="1"/>
    <col min="6660" max="6660" width="11.44140625" customWidth="1"/>
    <col min="6661" max="6661" width="9.109375" customWidth="1"/>
    <col min="6662" max="6662" width="24.44140625" customWidth="1"/>
    <col min="6663" max="6663" width="16.5546875" customWidth="1"/>
    <col min="6664" max="6665" width="18" customWidth="1"/>
    <col min="6666" max="6666" width="20.88671875" customWidth="1"/>
    <col min="6667" max="6667" width="15.44140625" customWidth="1"/>
    <col min="6668" max="6668" width="17.44140625" customWidth="1"/>
    <col min="6669" max="6669" width="14.6640625" customWidth="1"/>
    <col min="6670" max="6671" width="17.33203125" customWidth="1"/>
    <col min="6672" max="6672" width="15" customWidth="1"/>
    <col min="6673" max="6675" width="9.109375" customWidth="1"/>
    <col min="6676" max="6676" width="10.88671875" customWidth="1"/>
    <col min="6677" max="6679" width="9.109375" customWidth="1"/>
    <col min="6680" max="6680" width="10.6640625" customWidth="1"/>
    <col min="6681" max="6683" width="9.109375" customWidth="1"/>
    <col min="6684" max="6684" width="11" customWidth="1"/>
    <col min="6685" max="6687" width="9.109375" customWidth="1"/>
    <col min="6688" max="6688" width="10.88671875" customWidth="1"/>
    <col min="6913" max="6913" width="18.33203125" customWidth="1"/>
    <col min="6914" max="6914" width="13.88671875" customWidth="1"/>
    <col min="6915" max="6915" width="9.109375" customWidth="1"/>
    <col min="6916" max="6916" width="11.44140625" customWidth="1"/>
    <col min="6917" max="6917" width="9.109375" customWidth="1"/>
    <col min="6918" max="6918" width="24.44140625" customWidth="1"/>
    <col min="6919" max="6919" width="16.5546875" customWidth="1"/>
    <col min="6920" max="6921" width="18" customWidth="1"/>
    <col min="6922" max="6922" width="20.88671875" customWidth="1"/>
    <col min="6923" max="6923" width="15.44140625" customWidth="1"/>
    <col min="6924" max="6924" width="17.44140625" customWidth="1"/>
    <col min="6925" max="6925" width="14.6640625" customWidth="1"/>
    <col min="6926" max="6927" width="17.33203125" customWidth="1"/>
    <col min="6928" max="6928" width="15" customWidth="1"/>
    <col min="6929" max="6931" width="9.109375" customWidth="1"/>
    <col min="6932" max="6932" width="10.88671875" customWidth="1"/>
    <col min="6933" max="6935" width="9.109375" customWidth="1"/>
    <col min="6936" max="6936" width="10.6640625" customWidth="1"/>
    <col min="6937" max="6939" width="9.109375" customWidth="1"/>
    <col min="6940" max="6940" width="11" customWidth="1"/>
    <col min="6941" max="6943" width="9.109375" customWidth="1"/>
    <col min="6944" max="6944" width="10.88671875" customWidth="1"/>
    <col min="7169" max="7169" width="18.33203125" customWidth="1"/>
    <col min="7170" max="7170" width="13.88671875" customWidth="1"/>
    <col min="7171" max="7171" width="9.109375" customWidth="1"/>
    <col min="7172" max="7172" width="11.44140625" customWidth="1"/>
    <col min="7173" max="7173" width="9.109375" customWidth="1"/>
    <col min="7174" max="7174" width="24.44140625" customWidth="1"/>
    <col min="7175" max="7175" width="16.5546875" customWidth="1"/>
    <col min="7176" max="7177" width="18" customWidth="1"/>
    <col min="7178" max="7178" width="20.88671875" customWidth="1"/>
    <col min="7179" max="7179" width="15.44140625" customWidth="1"/>
    <col min="7180" max="7180" width="17.44140625" customWidth="1"/>
    <col min="7181" max="7181" width="14.6640625" customWidth="1"/>
    <col min="7182" max="7183" width="17.33203125" customWidth="1"/>
    <col min="7184" max="7184" width="15" customWidth="1"/>
    <col min="7185" max="7187" width="9.109375" customWidth="1"/>
    <col min="7188" max="7188" width="10.88671875" customWidth="1"/>
    <col min="7189" max="7191" width="9.109375" customWidth="1"/>
    <col min="7192" max="7192" width="10.6640625" customWidth="1"/>
    <col min="7193" max="7195" width="9.109375" customWidth="1"/>
    <col min="7196" max="7196" width="11" customWidth="1"/>
    <col min="7197" max="7199" width="9.109375" customWidth="1"/>
    <col min="7200" max="7200" width="10.88671875" customWidth="1"/>
    <col min="7425" max="7425" width="18.33203125" customWidth="1"/>
    <col min="7426" max="7426" width="13.88671875" customWidth="1"/>
    <col min="7427" max="7427" width="9.109375" customWidth="1"/>
    <col min="7428" max="7428" width="11.44140625" customWidth="1"/>
    <col min="7429" max="7429" width="9.109375" customWidth="1"/>
    <col min="7430" max="7430" width="24.44140625" customWidth="1"/>
    <col min="7431" max="7431" width="16.5546875" customWidth="1"/>
    <col min="7432" max="7433" width="18" customWidth="1"/>
    <col min="7434" max="7434" width="20.88671875" customWidth="1"/>
    <col min="7435" max="7435" width="15.44140625" customWidth="1"/>
    <col min="7436" max="7436" width="17.44140625" customWidth="1"/>
    <col min="7437" max="7437" width="14.6640625" customWidth="1"/>
    <col min="7438" max="7439" width="17.33203125" customWidth="1"/>
    <col min="7440" max="7440" width="15" customWidth="1"/>
    <col min="7441" max="7443" width="9.109375" customWidth="1"/>
    <col min="7444" max="7444" width="10.88671875" customWidth="1"/>
    <col min="7445" max="7447" width="9.109375" customWidth="1"/>
    <col min="7448" max="7448" width="10.6640625" customWidth="1"/>
    <col min="7449" max="7451" width="9.109375" customWidth="1"/>
    <col min="7452" max="7452" width="11" customWidth="1"/>
    <col min="7453" max="7455" width="9.109375" customWidth="1"/>
    <col min="7456" max="7456" width="10.88671875" customWidth="1"/>
    <col min="7681" max="7681" width="18.33203125" customWidth="1"/>
    <col min="7682" max="7682" width="13.88671875" customWidth="1"/>
    <col min="7683" max="7683" width="9.109375" customWidth="1"/>
    <col min="7684" max="7684" width="11.44140625" customWidth="1"/>
    <col min="7685" max="7685" width="9.109375" customWidth="1"/>
    <col min="7686" max="7686" width="24.44140625" customWidth="1"/>
    <col min="7687" max="7687" width="16.5546875" customWidth="1"/>
    <col min="7688" max="7689" width="18" customWidth="1"/>
    <col min="7690" max="7690" width="20.88671875" customWidth="1"/>
    <col min="7691" max="7691" width="15.44140625" customWidth="1"/>
    <col min="7692" max="7692" width="17.44140625" customWidth="1"/>
    <col min="7693" max="7693" width="14.6640625" customWidth="1"/>
    <col min="7694" max="7695" width="17.33203125" customWidth="1"/>
    <col min="7696" max="7696" width="15" customWidth="1"/>
    <col min="7697" max="7699" width="9.109375" customWidth="1"/>
    <col min="7700" max="7700" width="10.88671875" customWidth="1"/>
    <col min="7701" max="7703" width="9.109375" customWidth="1"/>
    <col min="7704" max="7704" width="10.6640625" customWidth="1"/>
    <col min="7705" max="7707" width="9.109375" customWidth="1"/>
    <col min="7708" max="7708" width="11" customWidth="1"/>
    <col min="7709" max="7711" width="9.109375" customWidth="1"/>
    <col min="7712" max="7712" width="10.88671875" customWidth="1"/>
    <col min="7937" max="7937" width="18.33203125" customWidth="1"/>
    <col min="7938" max="7938" width="13.88671875" customWidth="1"/>
    <col min="7939" max="7939" width="9.109375" customWidth="1"/>
    <col min="7940" max="7940" width="11.44140625" customWidth="1"/>
    <col min="7941" max="7941" width="9.109375" customWidth="1"/>
    <col min="7942" max="7942" width="24.44140625" customWidth="1"/>
    <col min="7943" max="7943" width="16.5546875" customWidth="1"/>
    <col min="7944" max="7945" width="18" customWidth="1"/>
    <col min="7946" max="7946" width="20.88671875" customWidth="1"/>
    <col min="7947" max="7947" width="15.44140625" customWidth="1"/>
    <col min="7948" max="7948" width="17.44140625" customWidth="1"/>
    <col min="7949" max="7949" width="14.6640625" customWidth="1"/>
    <col min="7950" max="7951" width="17.33203125" customWidth="1"/>
    <col min="7952" max="7952" width="15" customWidth="1"/>
    <col min="7953" max="7955" width="9.109375" customWidth="1"/>
    <col min="7956" max="7956" width="10.88671875" customWidth="1"/>
    <col min="7957" max="7959" width="9.109375" customWidth="1"/>
    <col min="7960" max="7960" width="10.6640625" customWidth="1"/>
    <col min="7961" max="7963" width="9.109375" customWidth="1"/>
    <col min="7964" max="7964" width="11" customWidth="1"/>
    <col min="7965" max="7967" width="9.109375" customWidth="1"/>
    <col min="7968" max="7968" width="10.88671875" customWidth="1"/>
    <col min="8193" max="8193" width="18.33203125" customWidth="1"/>
    <col min="8194" max="8194" width="13.88671875" customWidth="1"/>
    <col min="8195" max="8195" width="9.109375" customWidth="1"/>
    <col min="8196" max="8196" width="11.44140625" customWidth="1"/>
    <col min="8197" max="8197" width="9.109375" customWidth="1"/>
    <col min="8198" max="8198" width="24.44140625" customWidth="1"/>
    <col min="8199" max="8199" width="16.5546875" customWidth="1"/>
    <col min="8200" max="8201" width="18" customWidth="1"/>
    <col min="8202" max="8202" width="20.88671875" customWidth="1"/>
    <col min="8203" max="8203" width="15.44140625" customWidth="1"/>
    <col min="8204" max="8204" width="17.44140625" customWidth="1"/>
    <col min="8205" max="8205" width="14.6640625" customWidth="1"/>
    <col min="8206" max="8207" width="17.33203125" customWidth="1"/>
    <col min="8208" max="8208" width="15" customWidth="1"/>
    <col min="8209" max="8211" width="9.109375" customWidth="1"/>
    <col min="8212" max="8212" width="10.88671875" customWidth="1"/>
    <col min="8213" max="8215" width="9.109375" customWidth="1"/>
    <col min="8216" max="8216" width="10.6640625" customWidth="1"/>
    <col min="8217" max="8219" width="9.109375" customWidth="1"/>
    <col min="8220" max="8220" width="11" customWidth="1"/>
    <col min="8221" max="8223" width="9.109375" customWidth="1"/>
    <col min="8224" max="8224" width="10.88671875" customWidth="1"/>
    <col min="8449" max="8449" width="18.33203125" customWidth="1"/>
    <col min="8450" max="8450" width="13.88671875" customWidth="1"/>
    <col min="8451" max="8451" width="9.109375" customWidth="1"/>
    <col min="8452" max="8452" width="11.44140625" customWidth="1"/>
    <col min="8453" max="8453" width="9.109375" customWidth="1"/>
    <col min="8454" max="8454" width="24.44140625" customWidth="1"/>
    <col min="8455" max="8455" width="16.5546875" customWidth="1"/>
    <col min="8456" max="8457" width="18" customWidth="1"/>
    <col min="8458" max="8458" width="20.88671875" customWidth="1"/>
    <col min="8459" max="8459" width="15.44140625" customWidth="1"/>
    <col min="8460" max="8460" width="17.44140625" customWidth="1"/>
    <col min="8461" max="8461" width="14.6640625" customWidth="1"/>
    <col min="8462" max="8463" width="17.33203125" customWidth="1"/>
    <col min="8464" max="8464" width="15" customWidth="1"/>
    <col min="8465" max="8467" width="9.109375" customWidth="1"/>
    <col min="8468" max="8468" width="10.88671875" customWidth="1"/>
    <col min="8469" max="8471" width="9.109375" customWidth="1"/>
    <col min="8472" max="8472" width="10.6640625" customWidth="1"/>
    <col min="8473" max="8475" width="9.109375" customWidth="1"/>
    <col min="8476" max="8476" width="11" customWidth="1"/>
    <col min="8477" max="8479" width="9.109375" customWidth="1"/>
    <col min="8480" max="8480" width="10.88671875" customWidth="1"/>
    <col min="8705" max="8705" width="18.33203125" customWidth="1"/>
    <col min="8706" max="8706" width="13.88671875" customWidth="1"/>
    <col min="8707" max="8707" width="9.109375" customWidth="1"/>
    <col min="8708" max="8708" width="11.44140625" customWidth="1"/>
    <col min="8709" max="8709" width="9.109375" customWidth="1"/>
    <col min="8710" max="8710" width="24.44140625" customWidth="1"/>
    <col min="8711" max="8711" width="16.5546875" customWidth="1"/>
    <col min="8712" max="8713" width="18" customWidth="1"/>
    <col min="8714" max="8714" width="20.88671875" customWidth="1"/>
    <col min="8715" max="8715" width="15.44140625" customWidth="1"/>
    <col min="8716" max="8716" width="17.44140625" customWidth="1"/>
    <col min="8717" max="8717" width="14.6640625" customWidth="1"/>
    <col min="8718" max="8719" width="17.33203125" customWidth="1"/>
    <col min="8720" max="8720" width="15" customWidth="1"/>
    <col min="8721" max="8723" width="9.109375" customWidth="1"/>
    <col min="8724" max="8724" width="10.88671875" customWidth="1"/>
    <col min="8725" max="8727" width="9.109375" customWidth="1"/>
    <col min="8728" max="8728" width="10.6640625" customWidth="1"/>
    <col min="8729" max="8731" width="9.109375" customWidth="1"/>
    <col min="8732" max="8732" width="11" customWidth="1"/>
    <col min="8733" max="8735" width="9.109375" customWidth="1"/>
    <col min="8736" max="8736" width="10.88671875" customWidth="1"/>
    <col min="8961" max="8961" width="18.33203125" customWidth="1"/>
    <col min="8962" max="8962" width="13.88671875" customWidth="1"/>
    <col min="8963" max="8963" width="9.109375" customWidth="1"/>
    <col min="8964" max="8964" width="11.44140625" customWidth="1"/>
    <col min="8965" max="8965" width="9.109375" customWidth="1"/>
    <col min="8966" max="8966" width="24.44140625" customWidth="1"/>
    <col min="8967" max="8967" width="16.5546875" customWidth="1"/>
    <col min="8968" max="8969" width="18" customWidth="1"/>
    <col min="8970" max="8970" width="20.88671875" customWidth="1"/>
    <col min="8971" max="8971" width="15.44140625" customWidth="1"/>
    <col min="8972" max="8972" width="17.44140625" customWidth="1"/>
    <col min="8973" max="8973" width="14.6640625" customWidth="1"/>
    <col min="8974" max="8975" width="17.33203125" customWidth="1"/>
    <col min="8976" max="8976" width="15" customWidth="1"/>
    <col min="8977" max="8979" width="9.109375" customWidth="1"/>
    <col min="8980" max="8980" width="10.88671875" customWidth="1"/>
    <col min="8981" max="8983" width="9.109375" customWidth="1"/>
    <col min="8984" max="8984" width="10.6640625" customWidth="1"/>
    <col min="8985" max="8987" width="9.109375" customWidth="1"/>
    <col min="8988" max="8988" width="11" customWidth="1"/>
    <col min="8989" max="8991" width="9.109375" customWidth="1"/>
    <col min="8992" max="8992" width="10.88671875" customWidth="1"/>
    <col min="9217" max="9217" width="18.33203125" customWidth="1"/>
    <col min="9218" max="9218" width="13.88671875" customWidth="1"/>
    <col min="9219" max="9219" width="9.109375" customWidth="1"/>
    <col min="9220" max="9220" width="11.44140625" customWidth="1"/>
    <col min="9221" max="9221" width="9.109375" customWidth="1"/>
    <col min="9222" max="9222" width="24.44140625" customWidth="1"/>
    <col min="9223" max="9223" width="16.5546875" customWidth="1"/>
    <col min="9224" max="9225" width="18" customWidth="1"/>
    <col min="9226" max="9226" width="20.88671875" customWidth="1"/>
    <col min="9227" max="9227" width="15.44140625" customWidth="1"/>
    <col min="9228" max="9228" width="17.44140625" customWidth="1"/>
    <col min="9229" max="9229" width="14.6640625" customWidth="1"/>
    <col min="9230" max="9231" width="17.33203125" customWidth="1"/>
    <col min="9232" max="9232" width="15" customWidth="1"/>
    <col min="9233" max="9235" width="9.109375" customWidth="1"/>
    <col min="9236" max="9236" width="10.88671875" customWidth="1"/>
    <col min="9237" max="9239" width="9.109375" customWidth="1"/>
    <col min="9240" max="9240" width="10.6640625" customWidth="1"/>
    <col min="9241" max="9243" width="9.109375" customWidth="1"/>
    <col min="9244" max="9244" width="11" customWidth="1"/>
    <col min="9245" max="9247" width="9.109375" customWidth="1"/>
    <col min="9248" max="9248" width="10.88671875" customWidth="1"/>
    <col min="9473" max="9473" width="18.33203125" customWidth="1"/>
    <col min="9474" max="9474" width="13.88671875" customWidth="1"/>
    <col min="9475" max="9475" width="9.109375" customWidth="1"/>
    <col min="9476" max="9476" width="11.44140625" customWidth="1"/>
    <col min="9477" max="9477" width="9.109375" customWidth="1"/>
    <col min="9478" max="9478" width="24.44140625" customWidth="1"/>
    <col min="9479" max="9479" width="16.5546875" customWidth="1"/>
    <col min="9480" max="9481" width="18" customWidth="1"/>
    <col min="9482" max="9482" width="20.88671875" customWidth="1"/>
    <col min="9483" max="9483" width="15.44140625" customWidth="1"/>
    <col min="9484" max="9484" width="17.44140625" customWidth="1"/>
    <col min="9485" max="9485" width="14.6640625" customWidth="1"/>
    <col min="9486" max="9487" width="17.33203125" customWidth="1"/>
    <col min="9488" max="9488" width="15" customWidth="1"/>
    <col min="9489" max="9491" width="9.109375" customWidth="1"/>
    <col min="9492" max="9492" width="10.88671875" customWidth="1"/>
    <col min="9493" max="9495" width="9.109375" customWidth="1"/>
    <col min="9496" max="9496" width="10.6640625" customWidth="1"/>
    <col min="9497" max="9499" width="9.109375" customWidth="1"/>
    <col min="9500" max="9500" width="11" customWidth="1"/>
    <col min="9501" max="9503" width="9.109375" customWidth="1"/>
    <col min="9504" max="9504" width="10.88671875" customWidth="1"/>
    <col min="9729" max="9729" width="18.33203125" customWidth="1"/>
    <col min="9730" max="9730" width="13.88671875" customWidth="1"/>
    <col min="9731" max="9731" width="9.109375" customWidth="1"/>
    <col min="9732" max="9732" width="11.44140625" customWidth="1"/>
    <col min="9733" max="9733" width="9.109375" customWidth="1"/>
    <col min="9734" max="9734" width="24.44140625" customWidth="1"/>
    <col min="9735" max="9735" width="16.5546875" customWidth="1"/>
    <col min="9736" max="9737" width="18" customWidth="1"/>
    <col min="9738" max="9738" width="20.88671875" customWidth="1"/>
    <col min="9739" max="9739" width="15.44140625" customWidth="1"/>
    <col min="9740" max="9740" width="17.44140625" customWidth="1"/>
    <col min="9741" max="9741" width="14.6640625" customWidth="1"/>
    <col min="9742" max="9743" width="17.33203125" customWidth="1"/>
    <col min="9744" max="9744" width="15" customWidth="1"/>
    <col min="9745" max="9747" width="9.109375" customWidth="1"/>
    <col min="9748" max="9748" width="10.88671875" customWidth="1"/>
    <col min="9749" max="9751" width="9.109375" customWidth="1"/>
    <col min="9752" max="9752" width="10.6640625" customWidth="1"/>
    <col min="9753" max="9755" width="9.109375" customWidth="1"/>
    <col min="9756" max="9756" width="11" customWidth="1"/>
    <col min="9757" max="9759" width="9.109375" customWidth="1"/>
    <col min="9760" max="9760" width="10.88671875" customWidth="1"/>
    <col min="9985" max="9985" width="18.33203125" customWidth="1"/>
    <col min="9986" max="9986" width="13.88671875" customWidth="1"/>
    <col min="9987" max="9987" width="9.109375" customWidth="1"/>
    <col min="9988" max="9988" width="11.44140625" customWidth="1"/>
    <col min="9989" max="9989" width="9.109375" customWidth="1"/>
    <col min="9990" max="9990" width="24.44140625" customWidth="1"/>
    <col min="9991" max="9991" width="16.5546875" customWidth="1"/>
    <col min="9992" max="9993" width="18" customWidth="1"/>
    <col min="9994" max="9994" width="20.88671875" customWidth="1"/>
    <col min="9995" max="9995" width="15.44140625" customWidth="1"/>
    <col min="9996" max="9996" width="17.44140625" customWidth="1"/>
    <col min="9997" max="9997" width="14.6640625" customWidth="1"/>
    <col min="9998" max="9999" width="17.33203125" customWidth="1"/>
    <col min="10000" max="10000" width="15" customWidth="1"/>
    <col min="10001" max="10003" width="9.109375" customWidth="1"/>
    <col min="10004" max="10004" width="10.88671875" customWidth="1"/>
    <col min="10005" max="10007" width="9.109375" customWidth="1"/>
    <col min="10008" max="10008" width="10.6640625" customWidth="1"/>
    <col min="10009" max="10011" width="9.109375" customWidth="1"/>
    <col min="10012" max="10012" width="11" customWidth="1"/>
    <col min="10013" max="10015" width="9.109375" customWidth="1"/>
    <col min="10016" max="10016" width="10.88671875" customWidth="1"/>
    <col min="10241" max="10241" width="18.33203125" customWidth="1"/>
    <col min="10242" max="10242" width="13.88671875" customWidth="1"/>
    <col min="10243" max="10243" width="9.109375" customWidth="1"/>
    <col min="10244" max="10244" width="11.44140625" customWidth="1"/>
    <col min="10245" max="10245" width="9.109375" customWidth="1"/>
    <col min="10246" max="10246" width="24.44140625" customWidth="1"/>
    <col min="10247" max="10247" width="16.5546875" customWidth="1"/>
    <col min="10248" max="10249" width="18" customWidth="1"/>
    <col min="10250" max="10250" width="20.88671875" customWidth="1"/>
    <col min="10251" max="10251" width="15.44140625" customWidth="1"/>
    <col min="10252" max="10252" width="17.44140625" customWidth="1"/>
    <col min="10253" max="10253" width="14.6640625" customWidth="1"/>
    <col min="10254" max="10255" width="17.33203125" customWidth="1"/>
    <col min="10256" max="10256" width="15" customWidth="1"/>
    <col min="10257" max="10259" width="9.109375" customWidth="1"/>
    <col min="10260" max="10260" width="10.88671875" customWidth="1"/>
    <col min="10261" max="10263" width="9.109375" customWidth="1"/>
    <col min="10264" max="10264" width="10.6640625" customWidth="1"/>
    <col min="10265" max="10267" width="9.109375" customWidth="1"/>
    <col min="10268" max="10268" width="11" customWidth="1"/>
    <col min="10269" max="10271" width="9.109375" customWidth="1"/>
    <col min="10272" max="10272" width="10.88671875" customWidth="1"/>
    <col min="10497" max="10497" width="18.33203125" customWidth="1"/>
    <col min="10498" max="10498" width="13.88671875" customWidth="1"/>
    <col min="10499" max="10499" width="9.109375" customWidth="1"/>
    <col min="10500" max="10500" width="11.44140625" customWidth="1"/>
    <col min="10501" max="10501" width="9.109375" customWidth="1"/>
    <col min="10502" max="10502" width="24.44140625" customWidth="1"/>
    <col min="10503" max="10503" width="16.5546875" customWidth="1"/>
    <col min="10504" max="10505" width="18" customWidth="1"/>
    <col min="10506" max="10506" width="20.88671875" customWidth="1"/>
    <col min="10507" max="10507" width="15.44140625" customWidth="1"/>
    <col min="10508" max="10508" width="17.44140625" customWidth="1"/>
    <col min="10509" max="10509" width="14.6640625" customWidth="1"/>
    <col min="10510" max="10511" width="17.33203125" customWidth="1"/>
    <col min="10512" max="10512" width="15" customWidth="1"/>
    <col min="10513" max="10515" width="9.109375" customWidth="1"/>
    <col min="10516" max="10516" width="10.88671875" customWidth="1"/>
    <col min="10517" max="10519" width="9.109375" customWidth="1"/>
    <col min="10520" max="10520" width="10.6640625" customWidth="1"/>
    <col min="10521" max="10523" width="9.109375" customWidth="1"/>
    <col min="10524" max="10524" width="11" customWidth="1"/>
    <col min="10525" max="10527" width="9.109375" customWidth="1"/>
    <col min="10528" max="10528" width="10.88671875" customWidth="1"/>
    <col min="10753" max="10753" width="18.33203125" customWidth="1"/>
    <col min="10754" max="10754" width="13.88671875" customWidth="1"/>
    <col min="10755" max="10755" width="9.109375" customWidth="1"/>
    <col min="10756" max="10756" width="11.44140625" customWidth="1"/>
    <col min="10757" max="10757" width="9.109375" customWidth="1"/>
    <col min="10758" max="10758" width="24.44140625" customWidth="1"/>
    <col min="10759" max="10759" width="16.5546875" customWidth="1"/>
    <col min="10760" max="10761" width="18" customWidth="1"/>
    <col min="10762" max="10762" width="20.88671875" customWidth="1"/>
    <col min="10763" max="10763" width="15.44140625" customWidth="1"/>
    <col min="10764" max="10764" width="17.44140625" customWidth="1"/>
    <col min="10765" max="10765" width="14.6640625" customWidth="1"/>
    <col min="10766" max="10767" width="17.33203125" customWidth="1"/>
    <col min="10768" max="10768" width="15" customWidth="1"/>
    <col min="10769" max="10771" width="9.109375" customWidth="1"/>
    <col min="10772" max="10772" width="10.88671875" customWidth="1"/>
    <col min="10773" max="10775" width="9.109375" customWidth="1"/>
    <col min="10776" max="10776" width="10.6640625" customWidth="1"/>
    <col min="10777" max="10779" width="9.109375" customWidth="1"/>
    <col min="10780" max="10780" width="11" customWidth="1"/>
    <col min="10781" max="10783" width="9.109375" customWidth="1"/>
    <col min="10784" max="10784" width="10.88671875" customWidth="1"/>
    <col min="11009" max="11009" width="18.33203125" customWidth="1"/>
    <col min="11010" max="11010" width="13.88671875" customWidth="1"/>
    <col min="11011" max="11011" width="9.109375" customWidth="1"/>
    <col min="11012" max="11012" width="11.44140625" customWidth="1"/>
    <col min="11013" max="11013" width="9.109375" customWidth="1"/>
    <col min="11014" max="11014" width="24.44140625" customWidth="1"/>
    <col min="11015" max="11015" width="16.5546875" customWidth="1"/>
    <col min="11016" max="11017" width="18" customWidth="1"/>
    <col min="11018" max="11018" width="20.88671875" customWidth="1"/>
    <col min="11019" max="11019" width="15.44140625" customWidth="1"/>
    <col min="11020" max="11020" width="17.44140625" customWidth="1"/>
    <col min="11021" max="11021" width="14.6640625" customWidth="1"/>
    <col min="11022" max="11023" width="17.33203125" customWidth="1"/>
    <col min="11024" max="11024" width="15" customWidth="1"/>
    <col min="11025" max="11027" width="9.109375" customWidth="1"/>
    <col min="11028" max="11028" width="10.88671875" customWidth="1"/>
    <col min="11029" max="11031" width="9.109375" customWidth="1"/>
    <col min="11032" max="11032" width="10.6640625" customWidth="1"/>
    <col min="11033" max="11035" width="9.109375" customWidth="1"/>
    <col min="11036" max="11036" width="11" customWidth="1"/>
    <col min="11037" max="11039" width="9.109375" customWidth="1"/>
    <col min="11040" max="11040" width="10.88671875" customWidth="1"/>
    <col min="11265" max="11265" width="18.33203125" customWidth="1"/>
    <col min="11266" max="11266" width="13.88671875" customWidth="1"/>
    <col min="11267" max="11267" width="9.109375" customWidth="1"/>
    <col min="11268" max="11268" width="11.44140625" customWidth="1"/>
    <col min="11269" max="11269" width="9.109375" customWidth="1"/>
    <col min="11270" max="11270" width="24.44140625" customWidth="1"/>
    <col min="11271" max="11271" width="16.5546875" customWidth="1"/>
    <col min="11272" max="11273" width="18" customWidth="1"/>
    <col min="11274" max="11274" width="20.88671875" customWidth="1"/>
    <col min="11275" max="11275" width="15.44140625" customWidth="1"/>
    <col min="11276" max="11276" width="17.44140625" customWidth="1"/>
    <col min="11277" max="11277" width="14.6640625" customWidth="1"/>
    <col min="11278" max="11279" width="17.33203125" customWidth="1"/>
    <col min="11280" max="11280" width="15" customWidth="1"/>
    <col min="11281" max="11283" width="9.109375" customWidth="1"/>
    <col min="11284" max="11284" width="10.88671875" customWidth="1"/>
    <col min="11285" max="11287" width="9.109375" customWidth="1"/>
    <col min="11288" max="11288" width="10.6640625" customWidth="1"/>
    <col min="11289" max="11291" width="9.109375" customWidth="1"/>
    <col min="11292" max="11292" width="11" customWidth="1"/>
    <col min="11293" max="11295" width="9.109375" customWidth="1"/>
    <col min="11296" max="11296" width="10.88671875" customWidth="1"/>
    <col min="11521" max="11521" width="18.33203125" customWidth="1"/>
    <col min="11522" max="11522" width="13.88671875" customWidth="1"/>
    <col min="11523" max="11523" width="9.109375" customWidth="1"/>
    <col min="11524" max="11524" width="11.44140625" customWidth="1"/>
    <col min="11525" max="11525" width="9.109375" customWidth="1"/>
    <col min="11526" max="11526" width="24.44140625" customWidth="1"/>
    <col min="11527" max="11527" width="16.5546875" customWidth="1"/>
    <col min="11528" max="11529" width="18" customWidth="1"/>
    <col min="11530" max="11530" width="20.88671875" customWidth="1"/>
    <col min="11531" max="11531" width="15.44140625" customWidth="1"/>
    <col min="11532" max="11532" width="17.44140625" customWidth="1"/>
    <col min="11533" max="11533" width="14.6640625" customWidth="1"/>
    <col min="11534" max="11535" width="17.33203125" customWidth="1"/>
    <col min="11536" max="11536" width="15" customWidth="1"/>
    <col min="11537" max="11539" width="9.109375" customWidth="1"/>
    <col min="11540" max="11540" width="10.88671875" customWidth="1"/>
    <col min="11541" max="11543" width="9.109375" customWidth="1"/>
    <col min="11544" max="11544" width="10.6640625" customWidth="1"/>
    <col min="11545" max="11547" width="9.109375" customWidth="1"/>
    <col min="11548" max="11548" width="11" customWidth="1"/>
    <col min="11549" max="11551" width="9.109375" customWidth="1"/>
    <col min="11552" max="11552" width="10.88671875" customWidth="1"/>
    <col min="11777" max="11777" width="18.33203125" customWidth="1"/>
    <col min="11778" max="11778" width="13.88671875" customWidth="1"/>
    <col min="11779" max="11779" width="9.109375" customWidth="1"/>
    <col min="11780" max="11780" width="11.44140625" customWidth="1"/>
    <col min="11781" max="11781" width="9.109375" customWidth="1"/>
    <col min="11782" max="11782" width="24.44140625" customWidth="1"/>
    <col min="11783" max="11783" width="16.5546875" customWidth="1"/>
    <col min="11784" max="11785" width="18" customWidth="1"/>
    <col min="11786" max="11786" width="20.88671875" customWidth="1"/>
    <col min="11787" max="11787" width="15.44140625" customWidth="1"/>
    <col min="11788" max="11788" width="17.44140625" customWidth="1"/>
    <col min="11789" max="11789" width="14.6640625" customWidth="1"/>
    <col min="11790" max="11791" width="17.33203125" customWidth="1"/>
    <col min="11792" max="11792" width="15" customWidth="1"/>
    <col min="11793" max="11795" width="9.109375" customWidth="1"/>
    <col min="11796" max="11796" width="10.88671875" customWidth="1"/>
    <col min="11797" max="11799" width="9.109375" customWidth="1"/>
    <col min="11800" max="11800" width="10.6640625" customWidth="1"/>
    <col min="11801" max="11803" width="9.109375" customWidth="1"/>
    <col min="11804" max="11804" width="11" customWidth="1"/>
    <col min="11805" max="11807" width="9.109375" customWidth="1"/>
    <col min="11808" max="11808" width="10.88671875" customWidth="1"/>
    <col min="12033" max="12033" width="18.33203125" customWidth="1"/>
    <col min="12034" max="12034" width="13.88671875" customWidth="1"/>
    <col min="12035" max="12035" width="9.109375" customWidth="1"/>
    <col min="12036" max="12036" width="11.44140625" customWidth="1"/>
    <col min="12037" max="12037" width="9.109375" customWidth="1"/>
    <col min="12038" max="12038" width="24.44140625" customWidth="1"/>
    <col min="12039" max="12039" width="16.5546875" customWidth="1"/>
    <col min="12040" max="12041" width="18" customWidth="1"/>
    <col min="12042" max="12042" width="20.88671875" customWidth="1"/>
    <col min="12043" max="12043" width="15.44140625" customWidth="1"/>
    <col min="12044" max="12044" width="17.44140625" customWidth="1"/>
    <col min="12045" max="12045" width="14.6640625" customWidth="1"/>
    <col min="12046" max="12047" width="17.33203125" customWidth="1"/>
    <col min="12048" max="12048" width="15" customWidth="1"/>
    <col min="12049" max="12051" width="9.109375" customWidth="1"/>
    <col min="12052" max="12052" width="10.88671875" customWidth="1"/>
    <col min="12053" max="12055" width="9.109375" customWidth="1"/>
    <col min="12056" max="12056" width="10.6640625" customWidth="1"/>
    <col min="12057" max="12059" width="9.109375" customWidth="1"/>
    <col min="12060" max="12060" width="11" customWidth="1"/>
    <col min="12061" max="12063" width="9.109375" customWidth="1"/>
    <col min="12064" max="12064" width="10.88671875" customWidth="1"/>
    <col min="12289" max="12289" width="18.33203125" customWidth="1"/>
    <col min="12290" max="12290" width="13.88671875" customWidth="1"/>
    <col min="12291" max="12291" width="9.109375" customWidth="1"/>
    <col min="12292" max="12292" width="11.44140625" customWidth="1"/>
    <col min="12293" max="12293" width="9.109375" customWidth="1"/>
    <col min="12294" max="12294" width="24.44140625" customWidth="1"/>
    <col min="12295" max="12295" width="16.5546875" customWidth="1"/>
    <col min="12296" max="12297" width="18" customWidth="1"/>
    <col min="12298" max="12298" width="20.88671875" customWidth="1"/>
    <col min="12299" max="12299" width="15.44140625" customWidth="1"/>
    <col min="12300" max="12300" width="17.44140625" customWidth="1"/>
    <col min="12301" max="12301" width="14.6640625" customWidth="1"/>
    <col min="12302" max="12303" width="17.33203125" customWidth="1"/>
    <col min="12304" max="12304" width="15" customWidth="1"/>
    <col min="12305" max="12307" width="9.109375" customWidth="1"/>
    <col min="12308" max="12308" width="10.88671875" customWidth="1"/>
    <col min="12309" max="12311" width="9.109375" customWidth="1"/>
    <col min="12312" max="12312" width="10.6640625" customWidth="1"/>
    <col min="12313" max="12315" width="9.109375" customWidth="1"/>
    <col min="12316" max="12316" width="11" customWidth="1"/>
    <col min="12317" max="12319" width="9.109375" customWidth="1"/>
    <col min="12320" max="12320" width="10.88671875" customWidth="1"/>
    <col min="12545" max="12545" width="18.33203125" customWidth="1"/>
    <col min="12546" max="12546" width="13.88671875" customWidth="1"/>
    <col min="12547" max="12547" width="9.109375" customWidth="1"/>
    <col min="12548" max="12548" width="11.44140625" customWidth="1"/>
    <col min="12549" max="12549" width="9.109375" customWidth="1"/>
    <col min="12550" max="12550" width="24.44140625" customWidth="1"/>
    <col min="12551" max="12551" width="16.5546875" customWidth="1"/>
    <col min="12552" max="12553" width="18" customWidth="1"/>
    <col min="12554" max="12554" width="20.88671875" customWidth="1"/>
    <col min="12555" max="12555" width="15.44140625" customWidth="1"/>
    <col min="12556" max="12556" width="17.44140625" customWidth="1"/>
    <col min="12557" max="12557" width="14.6640625" customWidth="1"/>
    <col min="12558" max="12559" width="17.33203125" customWidth="1"/>
    <col min="12560" max="12560" width="15" customWidth="1"/>
    <col min="12561" max="12563" width="9.109375" customWidth="1"/>
    <col min="12564" max="12564" width="10.88671875" customWidth="1"/>
    <col min="12565" max="12567" width="9.109375" customWidth="1"/>
    <col min="12568" max="12568" width="10.6640625" customWidth="1"/>
    <col min="12569" max="12571" width="9.109375" customWidth="1"/>
    <col min="12572" max="12572" width="11" customWidth="1"/>
    <col min="12573" max="12575" width="9.109375" customWidth="1"/>
    <col min="12576" max="12576" width="10.88671875" customWidth="1"/>
    <col min="12801" max="12801" width="18.33203125" customWidth="1"/>
    <col min="12802" max="12802" width="13.88671875" customWidth="1"/>
    <col min="12803" max="12803" width="9.109375" customWidth="1"/>
    <col min="12804" max="12804" width="11.44140625" customWidth="1"/>
    <col min="12805" max="12805" width="9.109375" customWidth="1"/>
    <col min="12806" max="12806" width="24.44140625" customWidth="1"/>
    <col min="12807" max="12807" width="16.5546875" customWidth="1"/>
    <col min="12808" max="12809" width="18" customWidth="1"/>
    <col min="12810" max="12810" width="20.88671875" customWidth="1"/>
    <col min="12811" max="12811" width="15.44140625" customWidth="1"/>
    <col min="12812" max="12812" width="17.44140625" customWidth="1"/>
    <col min="12813" max="12813" width="14.6640625" customWidth="1"/>
    <col min="12814" max="12815" width="17.33203125" customWidth="1"/>
    <col min="12816" max="12816" width="15" customWidth="1"/>
    <col min="12817" max="12819" width="9.109375" customWidth="1"/>
    <col min="12820" max="12820" width="10.88671875" customWidth="1"/>
    <col min="12821" max="12823" width="9.109375" customWidth="1"/>
    <col min="12824" max="12824" width="10.6640625" customWidth="1"/>
    <col min="12825" max="12827" width="9.109375" customWidth="1"/>
    <col min="12828" max="12828" width="11" customWidth="1"/>
    <col min="12829" max="12831" width="9.109375" customWidth="1"/>
    <col min="12832" max="12832" width="10.88671875" customWidth="1"/>
    <col min="13057" max="13057" width="18.33203125" customWidth="1"/>
    <col min="13058" max="13058" width="13.88671875" customWidth="1"/>
    <col min="13059" max="13059" width="9.109375" customWidth="1"/>
    <col min="13060" max="13060" width="11.44140625" customWidth="1"/>
    <col min="13061" max="13061" width="9.109375" customWidth="1"/>
    <col min="13062" max="13062" width="24.44140625" customWidth="1"/>
    <col min="13063" max="13063" width="16.5546875" customWidth="1"/>
    <col min="13064" max="13065" width="18" customWidth="1"/>
    <col min="13066" max="13066" width="20.88671875" customWidth="1"/>
    <col min="13067" max="13067" width="15.44140625" customWidth="1"/>
    <col min="13068" max="13068" width="17.44140625" customWidth="1"/>
    <col min="13069" max="13069" width="14.6640625" customWidth="1"/>
    <col min="13070" max="13071" width="17.33203125" customWidth="1"/>
    <col min="13072" max="13072" width="15" customWidth="1"/>
    <col min="13073" max="13075" width="9.109375" customWidth="1"/>
    <col min="13076" max="13076" width="10.88671875" customWidth="1"/>
    <col min="13077" max="13079" width="9.109375" customWidth="1"/>
    <col min="13080" max="13080" width="10.6640625" customWidth="1"/>
    <col min="13081" max="13083" width="9.109375" customWidth="1"/>
    <col min="13084" max="13084" width="11" customWidth="1"/>
    <col min="13085" max="13087" width="9.109375" customWidth="1"/>
    <col min="13088" max="13088" width="10.88671875" customWidth="1"/>
    <col min="13313" max="13313" width="18.33203125" customWidth="1"/>
    <col min="13314" max="13314" width="13.88671875" customWidth="1"/>
    <col min="13315" max="13315" width="9.109375" customWidth="1"/>
    <col min="13316" max="13316" width="11.44140625" customWidth="1"/>
    <col min="13317" max="13317" width="9.109375" customWidth="1"/>
    <col min="13318" max="13318" width="24.44140625" customWidth="1"/>
    <col min="13319" max="13319" width="16.5546875" customWidth="1"/>
    <col min="13320" max="13321" width="18" customWidth="1"/>
    <col min="13322" max="13322" width="20.88671875" customWidth="1"/>
    <col min="13323" max="13323" width="15.44140625" customWidth="1"/>
    <col min="13324" max="13324" width="17.44140625" customWidth="1"/>
    <col min="13325" max="13325" width="14.6640625" customWidth="1"/>
    <col min="13326" max="13327" width="17.33203125" customWidth="1"/>
    <col min="13328" max="13328" width="15" customWidth="1"/>
    <col min="13329" max="13331" width="9.109375" customWidth="1"/>
    <col min="13332" max="13332" width="10.88671875" customWidth="1"/>
    <col min="13333" max="13335" width="9.109375" customWidth="1"/>
    <col min="13336" max="13336" width="10.6640625" customWidth="1"/>
    <col min="13337" max="13339" width="9.109375" customWidth="1"/>
    <col min="13340" max="13340" width="11" customWidth="1"/>
    <col min="13341" max="13343" width="9.109375" customWidth="1"/>
    <col min="13344" max="13344" width="10.88671875" customWidth="1"/>
    <col min="13569" max="13569" width="18.33203125" customWidth="1"/>
    <col min="13570" max="13570" width="13.88671875" customWidth="1"/>
    <col min="13571" max="13571" width="9.109375" customWidth="1"/>
    <col min="13572" max="13572" width="11.44140625" customWidth="1"/>
    <col min="13573" max="13573" width="9.109375" customWidth="1"/>
    <col min="13574" max="13574" width="24.44140625" customWidth="1"/>
    <col min="13575" max="13575" width="16.5546875" customWidth="1"/>
    <col min="13576" max="13577" width="18" customWidth="1"/>
    <col min="13578" max="13578" width="20.88671875" customWidth="1"/>
    <col min="13579" max="13579" width="15.44140625" customWidth="1"/>
    <col min="13580" max="13580" width="17.44140625" customWidth="1"/>
    <col min="13581" max="13581" width="14.6640625" customWidth="1"/>
    <col min="13582" max="13583" width="17.33203125" customWidth="1"/>
    <col min="13584" max="13584" width="15" customWidth="1"/>
    <col min="13585" max="13587" width="9.109375" customWidth="1"/>
    <col min="13588" max="13588" width="10.88671875" customWidth="1"/>
    <col min="13589" max="13591" width="9.109375" customWidth="1"/>
    <col min="13592" max="13592" width="10.6640625" customWidth="1"/>
    <col min="13593" max="13595" width="9.109375" customWidth="1"/>
    <col min="13596" max="13596" width="11" customWidth="1"/>
    <col min="13597" max="13599" width="9.109375" customWidth="1"/>
    <col min="13600" max="13600" width="10.88671875" customWidth="1"/>
    <col min="13825" max="13825" width="18.33203125" customWidth="1"/>
    <col min="13826" max="13826" width="13.88671875" customWidth="1"/>
    <col min="13827" max="13827" width="9.109375" customWidth="1"/>
    <col min="13828" max="13828" width="11.44140625" customWidth="1"/>
    <col min="13829" max="13829" width="9.109375" customWidth="1"/>
    <col min="13830" max="13830" width="24.44140625" customWidth="1"/>
    <col min="13831" max="13831" width="16.5546875" customWidth="1"/>
    <col min="13832" max="13833" width="18" customWidth="1"/>
    <col min="13834" max="13834" width="20.88671875" customWidth="1"/>
    <col min="13835" max="13835" width="15.44140625" customWidth="1"/>
    <col min="13836" max="13836" width="17.44140625" customWidth="1"/>
    <col min="13837" max="13837" width="14.6640625" customWidth="1"/>
    <col min="13838" max="13839" width="17.33203125" customWidth="1"/>
    <col min="13840" max="13840" width="15" customWidth="1"/>
    <col min="13841" max="13843" width="9.109375" customWidth="1"/>
    <col min="13844" max="13844" width="10.88671875" customWidth="1"/>
    <col min="13845" max="13847" width="9.109375" customWidth="1"/>
    <col min="13848" max="13848" width="10.6640625" customWidth="1"/>
    <col min="13849" max="13851" width="9.109375" customWidth="1"/>
    <col min="13852" max="13852" width="11" customWidth="1"/>
    <col min="13853" max="13855" width="9.109375" customWidth="1"/>
    <col min="13856" max="13856" width="10.88671875" customWidth="1"/>
    <col min="14081" max="14081" width="18.33203125" customWidth="1"/>
    <col min="14082" max="14082" width="13.88671875" customWidth="1"/>
    <col min="14083" max="14083" width="9.109375" customWidth="1"/>
    <col min="14084" max="14084" width="11.44140625" customWidth="1"/>
    <col min="14085" max="14085" width="9.109375" customWidth="1"/>
    <col min="14086" max="14086" width="24.44140625" customWidth="1"/>
    <col min="14087" max="14087" width="16.5546875" customWidth="1"/>
    <col min="14088" max="14089" width="18" customWidth="1"/>
    <col min="14090" max="14090" width="20.88671875" customWidth="1"/>
    <col min="14091" max="14091" width="15.44140625" customWidth="1"/>
    <col min="14092" max="14092" width="17.44140625" customWidth="1"/>
    <col min="14093" max="14093" width="14.6640625" customWidth="1"/>
    <col min="14094" max="14095" width="17.33203125" customWidth="1"/>
    <col min="14096" max="14096" width="15" customWidth="1"/>
    <col min="14097" max="14099" width="9.109375" customWidth="1"/>
    <col min="14100" max="14100" width="10.88671875" customWidth="1"/>
    <col min="14101" max="14103" width="9.109375" customWidth="1"/>
    <col min="14104" max="14104" width="10.6640625" customWidth="1"/>
    <col min="14105" max="14107" width="9.109375" customWidth="1"/>
    <col min="14108" max="14108" width="11" customWidth="1"/>
    <col min="14109" max="14111" width="9.109375" customWidth="1"/>
    <col min="14112" max="14112" width="10.88671875" customWidth="1"/>
    <col min="14337" max="14337" width="18.33203125" customWidth="1"/>
    <col min="14338" max="14338" width="13.88671875" customWidth="1"/>
    <col min="14339" max="14339" width="9.109375" customWidth="1"/>
    <col min="14340" max="14340" width="11.44140625" customWidth="1"/>
    <col min="14341" max="14341" width="9.109375" customWidth="1"/>
    <col min="14342" max="14342" width="24.44140625" customWidth="1"/>
    <col min="14343" max="14343" width="16.5546875" customWidth="1"/>
    <col min="14344" max="14345" width="18" customWidth="1"/>
    <col min="14346" max="14346" width="20.88671875" customWidth="1"/>
    <col min="14347" max="14347" width="15.44140625" customWidth="1"/>
    <col min="14348" max="14348" width="17.44140625" customWidth="1"/>
    <col min="14349" max="14349" width="14.6640625" customWidth="1"/>
    <col min="14350" max="14351" width="17.33203125" customWidth="1"/>
    <col min="14352" max="14352" width="15" customWidth="1"/>
    <col min="14353" max="14355" width="9.109375" customWidth="1"/>
    <col min="14356" max="14356" width="10.88671875" customWidth="1"/>
    <col min="14357" max="14359" width="9.109375" customWidth="1"/>
    <col min="14360" max="14360" width="10.6640625" customWidth="1"/>
    <col min="14361" max="14363" width="9.109375" customWidth="1"/>
    <col min="14364" max="14364" width="11" customWidth="1"/>
    <col min="14365" max="14367" width="9.109375" customWidth="1"/>
    <col min="14368" max="14368" width="10.88671875" customWidth="1"/>
    <col min="14593" max="14593" width="18.33203125" customWidth="1"/>
    <col min="14594" max="14594" width="13.88671875" customWidth="1"/>
    <col min="14595" max="14595" width="9.109375" customWidth="1"/>
    <col min="14596" max="14596" width="11.44140625" customWidth="1"/>
    <col min="14597" max="14597" width="9.109375" customWidth="1"/>
    <col min="14598" max="14598" width="24.44140625" customWidth="1"/>
    <col min="14599" max="14599" width="16.5546875" customWidth="1"/>
    <col min="14600" max="14601" width="18" customWidth="1"/>
    <col min="14602" max="14602" width="20.88671875" customWidth="1"/>
    <col min="14603" max="14603" width="15.44140625" customWidth="1"/>
    <col min="14604" max="14604" width="17.44140625" customWidth="1"/>
    <col min="14605" max="14605" width="14.6640625" customWidth="1"/>
    <col min="14606" max="14607" width="17.33203125" customWidth="1"/>
    <col min="14608" max="14608" width="15" customWidth="1"/>
    <col min="14609" max="14611" width="9.109375" customWidth="1"/>
    <col min="14612" max="14612" width="10.88671875" customWidth="1"/>
    <col min="14613" max="14615" width="9.109375" customWidth="1"/>
    <col min="14616" max="14616" width="10.6640625" customWidth="1"/>
    <col min="14617" max="14619" width="9.109375" customWidth="1"/>
    <col min="14620" max="14620" width="11" customWidth="1"/>
    <col min="14621" max="14623" width="9.109375" customWidth="1"/>
    <col min="14624" max="14624" width="10.88671875" customWidth="1"/>
    <col min="14849" max="14849" width="18.33203125" customWidth="1"/>
    <col min="14850" max="14850" width="13.88671875" customWidth="1"/>
    <col min="14851" max="14851" width="9.109375" customWidth="1"/>
    <col min="14852" max="14852" width="11.44140625" customWidth="1"/>
    <col min="14853" max="14853" width="9.109375" customWidth="1"/>
    <col min="14854" max="14854" width="24.44140625" customWidth="1"/>
    <col min="14855" max="14855" width="16.5546875" customWidth="1"/>
    <col min="14856" max="14857" width="18" customWidth="1"/>
    <col min="14858" max="14858" width="20.88671875" customWidth="1"/>
    <col min="14859" max="14859" width="15.44140625" customWidth="1"/>
    <col min="14860" max="14860" width="17.44140625" customWidth="1"/>
    <col min="14861" max="14861" width="14.6640625" customWidth="1"/>
    <col min="14862" max="14863" width="17.33203125" customWidth="1"/>
    <col min="14864" max="14864" width="15" customWidth="1"/>
    <col min="14865" max="14867" width="9.109375" customWidth="1"/>
    <col min="14868" max="14868" width="10.88671875" customWidth="1"/>
    <col min="14869" max="14871" width="9.109375" customWidth="1"/>
    <col min="14872" max="14872" width="10.6640625" customWidth="1"/>
    <col min="14873" max="14875" width="9.109375" customWidth="1"/>
    <col min="14876" max="14876" width="11" customWidth="1"/>
    <col min="14877" max="14879" width="9.109375" customWidth="1"/>
    <col min="14880" max="14880" width="10.88671875" customWidth="1"/>
    <col min="15105" max="15105" width="18.33203125" customWidth="1"/>
    <col min="15106" max="15106" width="13.88671875" customWidth="1"/>
    <col min="15107" max="15107" width="9.109375" customWidth="1"/>
    <col min="15108" max="15108" width="11.44140625" customWidth="1"/>
    <col min="15109" max="15109" width="9.109375" customWidth="1"/>
    <col min="15110" max="15110" width="24.44140625" customWidth="1"/>
    <col min="15111" max="15111" width="16.5546875" customWidth="1"/>
    <col min="15112" max="15113" width="18" customWidth="1"/>
    <col min="15114" max="15114" width="20.88671875" customWidth="1"/>
    <col min="15115" max="15115" width="15.44140625" customWidth="1"/>
    <col min="15116" max="15116" width="17.44140625" customWidth="1"/>
    <col min="15117" max="15117" width="14.6640625" customWidth="1"/>
    <col min="15118" max="15119" width="17.33203125" customWidth="1"/>
    <col min="15120" max="15120" width="15" customWidth="1"/>
    <col min="15121" max="15123" width="9.109375" customWidth="1"/>
    <col min="15124" max="15124" width="10.88671875" customWidth="1"/>
    <col min="15125" max="15127" width="9.109375" customWidth="1"/>
    <col min="15128" max="15128" width="10.6640625" customWidth="1"/>
    <col min="15129" max="15131" width="9.109375" customWidth="1"/>
    <col min="15132" max="15132" width="11" customWidth="1"/>
    <col min="15133" max="15135" width="9.109375" customWidth="1"/>
    <col min="15136" max="15136" width="10.88671875" customWidth="1"/>
    <col min="15361" max="15361" width="18.33203125" customWidth="1"/>
    <col min="15362" max="15362" width="13.88671875" customWidth="1"/>
    <col min="15363" max="15363" width="9.109375" customWidth="1"/>
    <col min="15364" max="15364" width="11.44140625" customWidth="1"/>
    <col min="15365" max="15365" width="9.109375" customWidth="1"/>
    <col min="15366" max="15366" width="24.44140625" customWidth="1"/>
    <col min="15367" max="15367" width="16.5546875" customWidth="1"/>
    <col min="15368" max="15369" width="18" customWidth="1"/>
    <col min="15370" max="15370" width="20.88671875" customWidth="1"/>
    <col min="15371" max="15371" width="15.44140625" customWidth="1"/>
    <col min="15372" max="15372" width="17.44140625" customWidth="1"/>
    <col min="15373" max="15373" width="14.6640625" customWidth="1"/>
    <col min="15374" max="15375" width="17.33203125" customWidth="1"/>
    <col min="15376" max="15376" width="15" customWidth="1"/>
    <col min="15377" max="15379" width="9.109375" customWidth="1"/>
    <col min="15380" max="15380" width="10.88671875" customWidth="1"/>
    <col min="15381" max="15383" width="9.109375" customWidth="1"/>
    <col min="15384" max="15384" width="10.6640625" customWidth="1"/>
    <col min="15385" max="15387" width="9.109375" customWidth="1"/>
    <col min="15388" max="15388" width="11" customWidth="1"/>
    <col min="15389" max="15391" width="9.109375" customWidth="1"/>
    <col min="15392" max="15392" width="10.88671875" customWidth="1"/>
    <col min="15617" max="15617" width="18.33203125" customWidth="1"/>
    <col min="15618" max="15618" width="13.88671875" customWidth="1"/>
    <col min="15619" max="15619" width="9.109375" customWidth="1"/>
    <col min="15620" max="15620" width="11.44140625" customWidth="1"/>
    <col min="15621" max="15621" width="9.109375" customWidth="1"/>
    <col min="15622" max="15622" width="24.44140625" customWidth="1"/>
    <col min="15623" max="15623" width="16.5546875" customWidth="1"/>
    <col min="15624" max="15625" width="18" customWidth="1"/>
    <col min="15626" max="15626" width="20.88671875" customWidth="1"/>
    <col min="15627" max="15627" width="15.44140625" customWidth="1"/>
    <col min="15628" max="15628" width="17.44140625" customWidth="1"/>
    <col min="15629" max="15629" width="14.6640625" customWidth="1"/>
    <col min="15630" max="15631" width="17.33203125" customWidth="1"/>
    <col min="15632" max="15632" width="15" customWidth="1"/>
    <col min="15633" max="15635" width="9.109375" customWidth="1"/>
    <col min="15636" max="15636" width="10.88671875" customWidth="1"/>
    <col min="15637" max="15639" width="9.109375" customWidth="1"/>
    <col min="15640" max="15640" width="10.6640625" customWidth="1"/>
    <col min="15641" max="15643" width="9.109375" customWidth="1"/>
    <col min="15644" max="15644" width="11" customWidth="1"/>
    <col min="15645" max="15647" width="9.109375" customWidth="1"/>
    <col min="15648" max="15648" width="10.88671875" customWidth="1"/>
    <col min="15873" max="15873" width="18.33203125" customWidth="1"/>
    <col min="15874" max="15874" width="13.88671875" customWidth="1"/>
    <col min="15875" max="15875" width="9.109375" customWidth="1"/>
    <col min="15876" max="15876" width="11.44140625" customWidth="1"/>
    <col min="15877" max="15877" width="9.109375" customWidth="1"/>
    <col min="15878" max="15878" width="24.44140625" customWidth="1"/>
    <col min="15879" max="15879" width="16.5546875" customWidth="1"/>
    <col min="15880" max="15881" width="18" customWidth="1"/>
    <col min="15882" max="15882" width="20.88671875" customWidth="1"/>
    <col min="15883" max="15883" width="15.44140625" customWidth="1"/>
    <col min="15884" max="15884" width="17.44140625" customWidth="1"/>
    <col min="15885" max="15885" width="14.6640625" customWidth="1"/>
    <col min="15886" max="15887" width="17.33203125" customWidth="1"/>
    <col min="15888" max="15888" width="15" customWidth="1"/>
    <col min="15889" max="15891" width="9.109375" customWidth="1"/>
    <col min="15892" max="15892" width="10.88671875" customWidth="1"/>
    <col min="15893" max="15895" width="9.109375" customWidth="1"/>
    <col min="15896" max="15896" width="10.6640625" customWidth="1"/>
    <col min="15897" max="15899" width="9.109375" customWidth="1"/>
    <col min="15900" max="15900" width="11" customWidth="1"/>
    <col min="15901" max="15903" width="9.109375" customWidth="1"/>
    <col min="15904" max="15904" width="10.88671875" customWidth="1"/>
    <col min="16129" max="16129" width="18.33203125" customWidth="1"/>
    <col min="16130" max="16130" width="13.88671875" customWidth="1"/>
    <col min="16131" max="16131" width="9.109375" customWidth="1"/>
    <col min="16132" max="16132" width="11.44140625" customWidth="1"/>
    <col min="16133" max="16133" width="9.109375" customWidth="1"/>
    <col min="16134" max="16134" width="24.44140625" customWidth="1"/>
    <col min="16135" max="16135" width="16.5546875" customWidth="1"/>
    <col min="16136" max="16137" width="18" customWidth="1"/>
    <col min="16138" max="16138" width="20.88671875" customWidth="1"/>
    <col min="16139" max="16139" width="15.44140625" customWidth="1"/>
    <col min="16140" max="16140" width="17.44140625" customWidth="1"/>
    <col min="16141" max="16141" width="14.6640625" customWidth="1"/>
    <col min="16142" max="16143" width="17.33203125" customWidth="1"/>
    <col min="16144" max="16144" width="15" customWidth="1"/>
    <col min="16145" max="16147" width="9.109375" customWidth="1"/>
    <col min="16148" max="16148" width="10.88671875" customWidth="1"/>
    <col min="16149" max="16151" width="9.109375" customWidth="1"/>
    <col min="16152" max="16152" width="10.6640625" customWidth="1"/>
    <col min="16153" max="16155" width="9.109375" customWidth="1"/>
    <col min="16156" max="16156" width="11" customWidth="1"/>
    <col min="16157" max="16159" width="9.109375" customWidth="1"/>
    <col min="16160" max="16160" width="10.88671875" customWidth="1"/>
  </cols>
  <sheetData>
    <row r="1" spans="1:32" s="43" customFormat="1" ht="43.2" x14ac:dyDescent="0.3">
      <c r="A1" s="36" t="s">
        <v>74</v>
      </c>
      <c r="B1" s="36" t="s">
        <v>75</v>
      </c>
      <c r="C1" s="36" t="s">
        <v>76</v>
      </c>
      <c r="D1" s="36" t="s">
        <v>77</v>
      </c>
      <c r="E1" s="36" t="s">
        <v>78</v>
      </c>
      <c r="F1" s="36" t="s">
        <v>79</v>
      </c>
      <c r="G1" s="36" t="s">
        <v>80</v>
      </c>
      <c r="H1" s="36" t="s">
        <v>81</v>
      </c>
      <c r="I1" s="36" t="s">
        <v>82</v>
      </c>
      <c r="J1" s="36" t="s">
        <v>83</v>
      </c>
      <c r="K1" s="36" t="s">
        <v>84</v>
      </c>
      <c r="L1" s="36" t="s">
        <v>85</v>
      </c>
      <c r="M1" s="36" t="s">
        <v>85</v>
      </c>
      <c r="N1" s="36" t="s">
        <v>86</v>
      </c>
      <c r="O1" s="36" t="s">
        <v>87</v>
      </c>
      <c r="P1" s="36" t="s">
        <v>88</v>
      </c>
      <c r="Q1" s="37" t="s">
        <v>89</v>
      </c>
      <c r="R1" s="38"/>
      <c r="S1" s="38"/>
      <c r="T1" s="38"/>
      <c r="U1" s="38"/>
      <c r="V1" s="38"/>
      <c r="W1" s="38"/>
      <c r="X1" s="39"/>
      <c r="Y1" s="40" t="s">
        <v>90</v>
      </c>
      <c r="Z1" s="41"/>
      <c r="AA1" s="41"/>
      <c r="AB1" s="41"/>
      <c r="AC1" s="41"/>
      <c r="AD1" s="41"/>
      <c r="AE1" s="41"/>
      <c r="AF1" s="42"/>
    </row>
    <row r="2" spans="1:32" x14ac:dyDescent="0.3">
      <c r="I2" s="1" t="s">
        <v>91</v>
      </c>
      <c r="L2" s="1" t="s">
        <v>92</v>
      </c>
      <c r="M2" s="1" t="s">
        <v>91</v>
      </c>
      <c r="N2" s="1" t="s">
        <v>92</v>
      </c>
      <c r="O2" s="1" t="s">
        <v>93</v>
      </c>
      <c r="Q2" s="44" t="s">
        <v>94</v>
      </c>
      <c r="S2" s="1" t="s">
        <v>45</v>
      </c>
      <c r="T2" s="1" t="s">
        <v>95</v>
      </c>
      <c r="U2" s="1" t="s">
        <v>96</v>
      </c>
      <c r="W2" s="1" t="s">
        <v>49</v>
      </c>
      <c r="X2" s="45" t="s">
        <v>97</v>
      </c>
      <c r="Y2" s="1" t="s">
        <v>94</v>
      </c>
      <c r="AA2" s="1" t="s">
        <v>45</v>
      </c>
      <c r="AB2" s="1" t="s">
        <v>95</v>
      </c>
      <c r="AC2" s="1" t="s">
        <v>96</v>
      </c>
      <c r="AE2" s="1" t="s">
        <v>49</v>
      </c>
      <c r="AF2" s="45" t="s">
        <v>97</v>
      </c>
    </row>
    <row r="3" spans="1:32" x14ac:dyDescent="0.3">
      <c r="Q3" s="44" t="s">
        <v>98</v>
      </c>
      <c r="R3" s="1" t="s">
        <v>99</v>
      </c>
      <c r="T3" s="1" t="s">
        <v>100</v>
      </c>
      <c r="U3" s="1" t="s">
        <v>98</v>
      </c>
      <c r="V3" s="1" t="s">
        <v>99</v>
      </c>
      <c r="X3" s="45" t="s">
        <v>101</v>
      </c>
      <c r="Y3" s="1" t="s">
        <v>98</v>
      </c>
      <c r="Z3" s="1" t="s">
        <v>99</v>
      </c>
      <c r="AB3" s="1" t="s">
        <v>100</v>
      </c>
      <c r="AC3" s="1" t="s">
        <v>98</v>
      </c>
      <c r="AD3" s="1" t="s">
        <v>99</v>
      </c>
      <c r="AF3" s="45" t="s">
        <v>101</v>
      </c>
    </row>
    <row r="4" spans="1:32" x14ac:dyDescent="0.3">
      <c r="A4" s="1" t="s">
        <v>102</v>
      </c>
      <c r="B4" s="1" t="s">
        <v>103</v>
      </c>
      <c r="C4" s="1">
        <v>1</v>
      </c>
      <c r="D4" s="4" t="s">
        <v>6</v>
      </c>
      <c r="E4" s="1">
        <v>742</v>
      </c>
      <c r="F4" s="1">
        <v>373</v>
      </c>
      <c r="G4" s="1">
        <v>164.54</v>
      </c>
      <c r="H4" s="2">
        <f>F4-G4</f>
        <v>208.46</v>
      </c>
      <c r="I4" s="3">
        <f>(H4*2)*10</f>
        <v>4169.2</v>
      </c>
      <c r="J4" s="1">
        <v>55.37</v>
      </c>
      <c r="K4" s="1">
        <v>7.5</v>
      </c>
      <c r="L4" s="2">
        <f>H4-N4</f>
        <v>160.59</v>
      </c>
      <c r="M4" s="3">
        <f>(L4*2)*10</f>
        <v>3211.8</v>
      </c>
      <c r="N4" s="2">
        <f>J4-K4</f>
        <v>47.87</v>
      </c>
      <c r="O4" s="3">
        <f>(N4*2)*10</f>
        <v>957.4</v>
      </c>
      <c r="P4" s="46">
        <f>N4/H4</f>
        <v>0.22963638108030315</v>
      </c>
    </row>
    <row r="5" spans="1:32" x14ac:dyDescent="0.3">
      <c r="A5" s="1" t="s">
        <v>102</v>
      </c>
      <c r="B5" s="1" t="s">
        <v>103</v>
      </c>
      <c r="C5" s="1">
        <v>2</v>
      </c>
      <c r="D5" s="4" t="s">
        <v>104</v>
      </c>
      <c r="E5" s="1">
        <v>743</v>
      </c>
      <c r="F5" s="1">
        <v>333</v>
      </c>
      <c r="G5" s="1">
        <v>178.68</v>
      </c>
      <c r="H5" s="2">
        <f t="shared" ref="H5:H27" si="0">F5-G5</f>
        <v>154.32</v>
      </c>
      <c r="I5" s="3">
        <f t="shared" ref="I5:I27" si="1">(H5*2)*10</f>
        <v>3086.3999999999996</v>
      </c>
      <c r="J5" s="1">
        <v>37.51</v>
      </c>
      <c r="K5" s="1">
        <v>7.5</v>
      </c>
      <c r="L5" s="2">
        <f t="shared" ref="L5:L27" si="2">H5-N5</f>
        <v>124.31</v>
      </c>
      <c r="M5" s="3">
        <f t="shared" ref="M5:M27" si="3">(L5*2)*10</f>
        <v>2486.1999999999998</v>
      </c>
      <c r="N5" s="2">
        <f t="shared" ref="N5:N27" si="4">J5-K5</f>
        <v>30.009999999999998</v>
      </c>
      <c r="O5" s="3">
        <f t="shared" ref="O5:O27" si="5">(N5*2)*10</f>
        <v>600.19999999999993</v>
      </c>
      <c r="P5" s="46">
        <f t="shared" ref="P5:P27" si="6">N5/H5</f>
        <v>0.19446604458268532</v>
      </c>
    </row>
    <row r="6" spans="1:32" x14ac:dyDescent="0.3">
      <c r="A6" s="1" t="s">
        <v>102</v>
      </c>
      <c r="B6" s="1" t="s">
        <v>103</v>
      </c>
      <c r="C6" s="1">
        <v>3</v>
      </c>
      <c r="D6" s="4" t="s">
        <v>105</v>
      </c>
      <c r="E6" s="1">
        <v>744</v>
      </c>
      <c r="F6" s="1">
        <v>354</v>
      </c>
      <c r="G6" s="1">
        <v>169.54</v>
      </c>
      <c r="H6" s="2">
        <f t="shared" si="0"/>
        <v>184.46</v>
      </c>
      <c r="I6" s="3">
        <f t="shared" si="1"/>
        <v>3689.2000000000003</v>
      </c>
      <c r="J6" s="1">
        <v>47.43</v>
      </c>
      <c r="K6" s="1">
        <v>7.5</v>
      </c>
      <c r="L6" s="2">
        <f t="shared" si="2"/>
        <v>144.53</v>
      </c>
      <c r="M6" s="3">
        <f t="shared" si="3"/>
        <v>2890.6</v>
      </c>
      <c r="N6" s="2">
        <f t="shared" si="4"/>
        <v>39.93</v>
      </c>
      <c r="O6" s="3">
        <f t="shared" si="5"/>
        <v>798.6</v>
      </c>
      <c r="P6" s="46">
        <f t="shared" si="6"/>
        <v>0.21646969532690014</v>
      </c>
    </row>
    <row r="7" spans="1:32" x14ac:dyDescent="0.3">
      <c r="A7" s="1" t="s">
        <v>102</v>
      </c>
      <c r="B7" s="1" t="s">
        <v>103</v>
      </c>
      <c r="C7" s="1">
        <v>4</v>
      </c>
      <c r="D7" s="4" t="s">
        <v>106</v>
      </c>
      <c r="E7" s="1">
        <v>745</v>
      </c>
      <c r="F7" s="1">
        <v>295</v>
      </c>
      <c r="G7" s="1">
        <v>165.22</v>
      </c>
      <c r="H7" s="2">
        <f t="shared" si="0"/>
        <v>129.78</v>
      </c>
      <c r="I7" s="3">
        <f t="shared" si="1"/>
        <v>2595.6</v>
      </c>
      <c r="J7" s="1">
        <v>27.2</v>
      </c>
      <c r="K7" s="1">
        <v>7.5</v>
      </c>
      <c r="L7" s="2">
        <f t="shared" si="2"/>
        <v>110.08</v>
      </c>
      <c r="M7" s="3">
        <f t="shared" si="3"/>
        <v>2201.6</v>
      </c>
      <c r="N7" s="2">
        <f t="shared" si="4"/>
        <v>19.7</v>
      </c>
      <c r="O7" s="3">
        <f t="shared" si="5"/>
        <v>394</v>
      </c>
      <c r="P7" s="46">
        <f t="shared" si="6"/>
        <v>0.15179534597010325</v>
      </c>
    </row>
    <row r="8" spans="1:32" x14ac:dyDescent="0.3">
      <c r="A8" s="1" t="s">
        <v>102</v>
      </c>
      <c r="B8" s="1" t="s">
        <v>103</v>
      </c>
      <c r="C8" s="1">
        <v>5</v>
      </c>
      <c r="D8" s="4" t="s">
        <v>68</v>
      </c>
      <c r="E8" s="1">
        <v>746</v>
      </c>
      <c r="F8" s="1">
        <v>307</v>
      </c>
      <c r="G8" s="1">
        <v>179.28</v>
      </c>
      <c r="H8" s="2">
        <f t="shared" si="0"/>
        <v>127.72</v>
      </c>
      <c r="I8" s="3">
        <f t="shared" si="1"/>
        <v>2554.4</v>
      </c>
      <c r="J8" s="1">
        <v>41.9</v>
      </c>
      <c r="K8" s="1">
        <v>7.5</v>
      </c>
      <c r="L8" s="2">
        <f t="shared" si="2"/>
        <v>93.32</v>
      </c>
      <c r="M8" s="3">
        <f t="shared" si="3"/>
        <v>1866.3999999999999</v>
      </c>
      <c r="N8" s="2">
        <f t="shared" si="4"/>
        <v>34.4</v>
      </c>
      <c r="O8" s="3">
        <f t="shared" si="5"/>
        <v>688</v>
      </c>
      <c r="P8" s="46">
        <f t="shared" si="6"/>
        <v>0.26933917945505792</v>
      </c>
    </row>
    <row r="9" spans="1:32" x14ac:dyDescent="0.3">
      <c r="A9" s="1" t="s">
        <v>102</v>
      </c>
      <c r="B9" s="1" t="s">
        <v>103</v>
      </c>
      <c r="C9" s="1">
        <v>6</v>
      </c>
      <c r="D9" s="4" t="s">
        <v>7</v>
      </c>
      <c r="E9" s="1">
        <v>747</v>
      </c>
      <c r="F9" s="1">
        <v>425</v>
      </c>
      <c r="G9" s="1">
        <v>178.45</v>
      </c>
      <c r="H9" s="2">
        <f t="shared" si="0"/>
        <v>246.55</v>
      </c>
      <c r="I9" s="3">
        <f t="shared" si="1"/>
        <v>4931</v>
      </c>
      <c r="J9" s="1">
        <v>76.569999999999993</v>
      </c>
      <c r="K9" s="1">
        <v>7.5</v>
      </c>
      <c r="L9" s="2">
        <f t="shared" si="2"/>
        <v>177.48000000000002</v>
      </c>
      <c r="M9" s="3">
        <f t="shared" si="3"/>
        <v>3549.6000000000004</v>
      </c>
      <c r="N9" s="2">
        <f t="shared" si="4"/>
        <v>69.069999999999993</v>
      </c>
      <c r="O9" s="3">
        <f t="shared" si="5"/>
        <v>1381.3999999999999</v>
      </c>
      <c r="P9" s="46">
        <f t="shared" si="6"/>
        <v>0.2801460150070979</v>
      </c>
    </row>
    <row r="10" spans="1:32" x14ac:dyDescent="0.3">
      <c r="A10" s="1" t="s">
        <v>102</v>
      </c>
      <c r="B10" s="1" t="s">
        <v>103</v>
      </c>
      <c r="C10" s="1">
        <v>7</v>
      </c>
      <c r="D10" s="4" t="s">
        <v>7</v>
      </c>
      <c r="E10" s="1">
        <v>748</v>
      </c>
      <c r="F10" s="1">
        <v>389</v>
      </c>
      <c r="G10" s="1">
        <v>166.66</v>
      </c>
      <c r="H10" s="2">
        <f t="shared" si="0"/>
        <v>222.34</v>
      </c>
      <c r="I10" s="3">
        <f t="shared" si="1"/>
        <v>4446.8</v>
      </c>
      <c r="J10" s="1">
        <v>53.14</v>
      </c>
      <c r="K10" s="1">
        <v>7.5</v>
      </c>
      <c r="L10" s="2">
        <f t="shared" si="2"/>
        <v>176.7</v>
      </c>
      <c r="M10" s="3">
        <f t="shared" si="3"/>
        <v>3534</v>
      </c>
      <c r="N10" s="2">
        <f t="shared" si="4"/>
        <v>45.64</v>
      </c>
      <c r="O10" s="3">
        <f t="shared" si="5"/>
        <v>912.8</v>
      </c>
      <c r="P10" s="46">
        <f t="shared" si="6"/>
        <v>0.20527120626068185</v>
      </c>
    </row>
    <row r="11" spans="1:32" x14ac:dyDescent="0.3">
      <c r="A11" s="1" t="s">
        <v>102</v>
      </c>
      <c r="B11" s="1" t="s">
        <v>103</v>
      </c>
      <c r="C11" s="1">
        <v>8</v>
      </c>
      <c r="D11" s="4" t="s">
        <v>68</v>
      </c>
      <c r="E11" s="1">
        <v>749</v>
      </c>
      <c r="F11" s="1">
        <v>325</v>
      </c>
      <c r="G11" s="1">
        <v>176.44</v>
      </c>
      <c r="H11" s="2">
        <f t="shared" si="0"/>
        <v>148.56</v>
      </c>
      <c r="I11" s="3">
        <f t="shared" si="1"/>
        <v>2971.2</v>
      </c>
      <c r="J11" s="1">
        <v>29.62</v>
      </c>
      <c r="K11" s="1">
        <v>7.5</v>
      </c>
      <c r="L11" s="2">
        <f t="shared" si="2"/>
        <v>126.44</v>
      </c>
      <c r="M11" s="3">
        <f t="shared" si="3"/>
        <v>2528.8000000000002</v>
      </c>
      <c r="N11" s="2">
        <f t="shared" si="4"/>
        <v>22.12</v>
      </c>
      <c r="O11" s="3">
        <f t="shared" si="5"/>
        <v>442.40000000000003</v>
      </c>
      <c r="P11" s="46">
        <f t="shared" si="6"/>
        <v>0.14889606892837912</v>
      </c>
    </row>
    <row r="12" spans="1:32" x14ac:dyDescent="0.3">
      <c r="A12" s="1" t="s">
        <v>102</v>
      </c>
      <c r="B12" s="1" t="s">
        <v>103</v>
      </c>
      <c r="C12" s="1">
        <v>9</v>
      </c>
      <c r="D12" s="4" t="s">
        <v>106</v>
      </c>
      <c r="E12" s="1">
        <v>750</v>
      </c>
      <c r="F12" s="1">
        <v>336</v>
      </c>
      <c r="G12" s="1">
        <v>165.87</v>
      </c>
      <c r="H12" s="2">
        <f t="shared" si="0"/>
        <v>170.13</v>
      </c>
      <c r="I12" s="3">
        <f t="shared" si="1"/>
        <v>3402.6</v>
      </c>
      <c r="J12" s="1">
        <v>33.17</v>
      </c>
      <c r="K12" s="1">
        <v>7.5</v>
      </c>
      <c r="L12" s="2">
        <f t="shared" si="2"/>
        <v>144.45999999999998</v>
      </c>
      <c r="M12" s="3">
        <f t="shared" si="3"/>
        <v>2889.2</v>
      </c>
      <c r="N12" s="2">
        <f t="shared" si="4"/>
        <v>25.67</v>
      </c>
      <c r="O12" s="3">
        <f t="shared" si="5"/>
        <v>513.40000000000009</v>
      </c>
      <c r="P12" s="46">
        <f t="shared" si="6"/>
        <v>0.15088461764533007</v>
      </c>
    </row>
    <row r="13" spans="1:32" x14ac:dyDescent="0.3">
      <c r="A13" s="1" t="s">
        <v>102</v>
      </c>
      <c r="B13" s="1" t="s">
        <v>103</v>
      </c>
      <c r="C13" s="1">
        <v>10</v>
      </c>
      <c r="D13" s="4" t="s">
        <v>6</v>
      </c>
      <c r="E13" s="1">
        <v>751</v>
      </c>
      <c r="F13" s="1">
        <v>323</v>
      </c>
      <c r="G13" s="1">
        <v>181.65</v>
      </c>
      <c r="H13" s="2">
        <f t="shared" si="0"/>
        <v>141.35</v>
      </c>
      <c r="I13" s="3">
        <f t="shared" si="1"/>
        <v>2827</v>
      </c>
      <c r="J13" s="1">
        <v>36.1</v>
      </c>
      <c r="K13" s="1">
        <v>7.5</v>
      </c>
      <c r="L13" s="2">
        <f t="shared" si="2"/>
        <v>112.75</v>
      </c>
      <c r="M13" s="3">
        <f t="shared" si="3"/>
        <v>2255</v>
      </c>
      <c r="N13" s="2">
        <f t="shared" si="4"/>
        <v>28.6</v>
      </c>
      <c r="O13" s="3">
        <f t="shared" si="5"/>
        <v>572</v>
      </c>
      <c r="P13" s="46">
        <f t="shared" si="6"/>
        <v>0.20233463035019458</v>
      </c>
    </row>
    <row r="14" spans="1:32" x14ac:dyDescent="0.3">
      <c r="A14" s="1" t="s">
        <v>102</v>
      </c>
      <c r="B14" s="1" t="s">
        <v>103</v>
      </c>
      <c r="C14" s="1">
        <v>11</v>
      </c>
      <c r="D14" s="4" t="s">
        <v>105</v>
      </c>
      <c r="E14" s="1">
        <v>752</v>
      </c>
      <c r="F14" s="1">
        <v>322</v>
      </c>
      <c r="G14" s="1">
        <v>182.27</v>
      </c>
      <c r="H14" s="2">
        <f t="shared" si="0"/>
        <v>139.72999999999999</v>
      </c>
      <c r="I14" s="3">
        <f t="shared" si="1"/>
        <v>2794.6</v>
      </c>
      <c r="J14" s="1">
        <v>33.81</v>
      </c>
      <c r="K14" s="1">
        <v>10.28</v>
      </c>
      <c r="L14" s="2">
        <f t="shared" si="2"/>
        <v>116.19999999999999</v>
      </c>
      <c r="M14" s="3">
        <f t="shared" si="3"/>
        <v>2324</v>
      </c>
      <c r="N14" s="2">
        <f t="shared" si="4"/>
        <v>23.53</v>
      </c>
      <c r="O14" s="3">
        <f t="shared" si="5"/>
        <v>470.6</v>
      </c>
      <c r="P14" s="46">
        <f t="shared" si="6"/>
        <v>0.1683961926572676</v>
      </c>
    </row>
    <row r="15" spans="1:32" x14ac:dyDescent="0.3">
      <c r="A15" s="1" t="s">
        <v>102</v>
      </c>
      <c r="B15" s="1" t="s">
        <v>103</v>
      </c>
      <c r="C15" s="1">
        <v>12</v>
      </c>
      <c r="D15" s="4" t="s">
        <v>104</v>
      </c>
      <c r="E15" s="1">
        <v>753</v>
      </c>
      <c r="F15" s="1">
        <v>405</v>
      </c>
      <c r="G15" s="1">
        <v>180.06</v>
      </c>
      <c r="H15" s="2">
        <f t="shared" si="0"/>
        <v>224.94</v>
      </c>
      <c r="I15" s="3">
        <f t="shared" si="1"/>
        <v>4498.8</v>
      </c>
      <c r="J15" s="1">
        <v>64.849999999999994</v>
      </c>
      <c r="K15" s="1">
        <v>7.5</v>
      </c>
      <c r="L15" s="2">
        <f t="shared" si="2"/>
        <v>167.59</v>
      </c>
      <c r="M15" s="3">
        <f t="shared" si="3"/>
        <v>3351.8</v>
      </c>
      <c r="N15" s="2">
        <f t="shared" si="4"/>
        <v>57.349999999999994</v>
      </c>
      <c r="O15" s="3">
        <f t="shared" si="5"/>
        <v>1147</v>
      </c>
      <c r="P15" s="46">
        <f t="shared" si="6"/>
        <v>0.25495687738952605</v>
      </c>
    </row>
    <row r="16" spans="1:32" x14ac:dyDescent="0.3">
      <c r="A16" s="1" t="s">
        <v>102</v>
      </c>
      <c r="B16" s="1" t="s">
        <v>103</v>
      </c>
      <c r="C16" s="1">
        <v>13</v>
      </c>
      <c r="D16" s="4" t="s">
        <v>68</v>
      </c>
      <c r="E16" s="1">
        <v>754</v>
      </c>
      <c r="F16" s="1">
        <v>316</v>
      </c>
      <c r="G16" s="1">
        <v>168.74</v>
      </c>
      <c r="H16" s="2">
        <f t="shared" si="0"/>
        <v>147.26</v>
      </c>
      <c r="I16" s="3">
        <f t="shared" si="1"/>
        <v>2945.2</v>
      </c>
      <c r="J16" s="1">
        <v>32.159999999999997</v>
      </c>
      <c r="K16" s="1">
        <v>7.5</v>
      </c>
      <c r="L16" s="2">
        <f t="shared" si="2"/>
        <v>122.6</v>
      </c>
      <c r="M16" s="3">
        <f t="shared" si="3"/>
        <v>2452</v>
      </c>
      <c r="N16" s="2">
        <f t="shared" si="4"/>
        <v>24.659999999999997</v>
      </c>
      <c r="O16" s="3">
        <f t="shared" si="5"/>
        <v>493.19999999999993</v>
      </c>
      <c r="P16" s="46">
        <f t="shared" si="6"/>
        <v>0.16745891620263478</v>
      </c>
    </row>
    <row r="17" spans="1:16" x14ac:dyDescent="0.3">
      <c r="A17" s="1" t="s">
        <v>102</v>
      </c>
      <c r="B17" s="1" t="s">
        <v>103</v>
      </c>
      <c r="C17" s="1">
        <v>14</v>
      </c>
      <c r="D17" s="4" t="s">
        <v>104</v>
      </c>
      <c r="E17" s="1">
        <v>755</v>
      </c>
      <c r="F17" s="1">
        <v>284</v>
      </c>
      <c r="G17" s="1">
        <v>167.17</v>
      </c>
      <c r="H17" s="2">
        <f t="shared" si="0"/>
        <v>116.83000000000001</v>
      </c>
      <c r="I17" s="3">
        <f t="shared" si="1"/>
        <v>2336.6000000000004</v>
      </c>
      <c r="J17" s="1">
        <v>25.28</v>
      </c>
      <c r="K17" s="1">
        <v>7.5</v>
      </c>
      <c r="L17" s="2">
        <f t="shared" si="2"/>
        <v>99.050000000000011</v>
      </c>
      <c r="M17" s="3">
        <f t="shared" si="3"/>
        <v>1981.0000000000002</v>
      </c>
      <c r="N17" s="2">
        <f t="shared" si="4"/>
        <v>17.78</v>
      </c>
      <c r="O17" s="3">
        <f t="shared" si="5"/>
        <v>355.6</v>
      </c>
      <c r="P17" s="46">
        <f t="shared" si="6"/>
        <v>0.15218693828639904</v>
      </c>
    </row>
    <row r="18" spans="1:16" x14ac:dyDescent="0.3">
      <c r="A18" s="1" t="s">
        <v>102</v>
      </c>
      <c r="B18" s="1" t="s">
        <v>103</v>
      </c>
      <c r="C18" s="1">
        <v>15</v>
      </c>
      <c r="D18" s="4" t="s">
        <v>6</v>
      </c>
      <c r="E18" s="1">
        <v>756</v>
      </c>
      <c r="F18" s="1">
        <v>269</v>
      </c>
      <c r="G18" s="1">
        <v>182.25</v>
      </c>
      <c r="H18" s="2">
        <f t="shared" si="0"/>
        <v>86.75</v>
      </c>
      <c r="I18" s="3">
        <f t="shared" si="1"/>
        <v>1735</v>
      </c>
      <c r="J18" s="1">
        <v>22.01</v>
      </c>
      <c r="K18" s="1">
        <v>7.5</v>
      </c>
      <c r="L18" s="2">
        <f t="shared" si="2"/>
        <v>72.239999999999995</v>
      </c>
      <c r="M18" s="3">
        <f t="shared" si="3"/>
        <v>1444.8</v>
      </c>
      <c r="N18" s="2">
        <f t="shared" si="4"/>
        <v>14.510000000000002</v>
      </c>
      <c r="O18" s="3">
        <f t="shared" si="5"/>
        <v>290.20000000000005</v>
      </c>
      <c r="P18" s="46">
        <f t="shared" si="6"/>
        <v>0.16726224783861673</v>
      </c>
    </row>
    <row r="19" spans="1:16" x14ac:dyDescent="0.3">
      <c r="A19" s="1" t="s">
        <v>102</v>
      </c>
      <c r="B19" s="1" t="s">
        <v>103</v>
      </c>
      <c r="C19" s="1">
        <v>16</v>
      </c>
      <c r="D19" s="4" t="s">
        <v>7</v>
      </c>
      <c r="E19" s="1">
        <v>757</v>
      </c>
      <c r="F19" s="1">
        <v>278</v>
      </c>
      <c r="G19" s="1">
        <v>166.57</v>
      </c>
      <c r="H19" s="2">
        <f t="shared" si="0"/>
        <v>111.43</v>
      </c>
      <c r="I19" s="3">
        <f t="shared" si="1"/>
        <v>2228.6000000000004</v>
      </c>
      <c r="J19" s="1">
        <v>22.83</v>
      </c>
      <c r="K19" s="1">
        <v>7.5</v>
      </c>
      <c r="L19" s="2">
        <f t="shared" si="2"/>
        <v>96.100000000000009</v>
      </c>
      <c r="M19" s="3">
        <f t="shared" si="3"/>
        <v>1922.0000000000002</v>
      </c>
      <c r="N19" s="2">
        <f t="shared" si="4"/>
        <v>15.329999999999998</v>
      </c>
      <c r="O19" s="3">
        <f t="shared" si="5"/>
        <v>306.59999999999997</v>
      </c>
      <c r="P19" s="46">
        <f t="shared" si="6"/>
        <v>0.13757515929282957</v>
      </c>
    </row>
    <row r="20" spans="1:16" x14ac:dyDescent="0.3">
      <c r="A20" s="1" t="s">
        <v>102</v>
      </c>
      <c r="B20" s="1" t="s">
        <v>103</v>
      </c>
      <c r="C20" s="1">
        <v>17</v>
      </c>
      <c r="D20" s="4" t="s">
        <v>106</v>
      </c>
      <c r="E20" s="1">
        <v>758</v>
      </c>
      <c r="F20" s="1">
        <v>276</v>
      </c>
      <c r="G20" s="1">
        <v>163.97</v>
      </c>
      <c r="H20" s="2">
        <f t="shared" si="0"/>
        <v>112.03</v>
      </c>
      <c r="I20" s="3">
        <f t="shared" si="1"/>
        <v>2240.6</v>
      </c>
      <c r="J20" s="1">
        <v>24.32</v>
      </c>
      <c r="K20" s="1">
        <v>7.5</v>
      </c>
      <c r="L20" s="2">
        <f t="shared" si="2"/>
        <v>95.210000000000008</v>
      </c>
      <c r="M20" s="3">
        <f t="shared" si="3"/>
        <v>1904.2000000000003</v>
      </c>
      <c r="N20" s="2">
        <f t="shared" si="4"/>
        <v>16.82</v>
      </c>
      <c r="O20" s="3">
        <f t="shared" si="5"/>
        <v>336.4</v>
      </c>
      <c r="P20" s="46">
        <f t="shared" si="6"/>
        <v>0.15013835579755422</v>
      </c>
    </row>
    <row r="21" spans="1:16" x14ac:dyDescent="0.3">
      <c r="A21" s="1" t="s">
        <v>102</v>
      </c>
      <c r="B21" s="1" t="s">
        <v>103</v>
      </c>
      <c r="C21" s="1">
        <v>18</v>
      </c>
      <c r="D21" s="4" t="s">
        <v>105</v>
      </c>
      <c r="E21" s="1">
        <v>759</v>
      </c>
      <c r="F21" s="1">
        <v>280</v>
      </c>
      <c r="G21" s="1">
        <v>176.94</v>
      </c>
      <c r="H21" s="2">
        <f t="shared" si="0"/>
        <v>103.06</v>
      </c>
      <c r="I21" s="3">
        <f t="shared" si="1"/>
        <v>2061.1999999999998</v>
      </c>
      <c r="J21" s="1">
        <v>22.97</v>
      </c>
      <c r="K21" s="1">
        <v>7.5</v>
      </c>
      <c r="L21" s="2">
        <f t="shared" si="2"/>
        <v>87.59</v>
      </c>
      <c r="M21" s="3">
        <f t="shared" si="3"/>
        <v>1751.8000000000002</v>
      </c>
      <c r="N21" s="2">
        <f t="shared" si="4"/>
        <v>15.469999999999999</v>
      </c>
      <c r="O21" s="3">
        <f t="shared" si="5"/>
        <v>309.39999999999998</v>
      </c>
      <c r="P21" s="46">
        <f t="shared" si="6"/>
        <v>0.15010673394139334</v>
      </c>
    </row>
    <row r="22" spans="1:16" x14ac:dyDescent="0.3">
      <c r="A22" s="1" t="s">
        <v>102</v>
      </c>
      <c r="B22" s="1" t="s">
        <v>103</v>
      </c>
      <c r="C22" s="1">
        <v>19</v>
      </c>
      <c r="D22" s="4" t="s">
        <v>7</v>
      </c>
      <c r="E22" s="1">
        <v>760</v>
      </c>
      <c r="F22" s="1">
        <v>271</v>
      </c>
      <c r="G22" s="1">
        <v>164.9</v>
      </c>
      <c r="H22" s="2">
        <f t="shared" si="0"/>
        <v>106.1</v>
      </c>
      <c r="I22" s="3">
        <f t="shared" si="1"/>
        <v>2122</v>
      </c>
      <c r="J22" s="1">
        <v>24.03</v>
      </c>
      <c r="K22" s="1">
        <v>7.5</v>
      </c>
      <c r="L22" s="2">
        <f t="shared" si="2"/>
        <v>89.57</v>
      </c>
      <c r="M22" s="3">
        <f t="shared" si="3"/>
        <v>1791.3999999999999</v>
      </c>
      <c r="N22" s="2">
        <f t="shared" si="4"/>
        <v>16.53</v>
      </c>
      <c r="O22" s="3">
        <f t="shared" si="5"/>
        <v>330.6</v>
      </c>
      <c r="P22" s="46">
        <f t="shared" si="6"/>
        <v>0.15579641847313858</v>
      </c>
    </row>
    <row r="23" spans="1:16" x14ac:dyDescent="0.3">
      <c r="A23" s="1" t="s">
        <v>102</v>
      </c>
      <c r="B23" s="1" t="s">
        <v>103</v>
      </c>
      <c r="C23" s="1">
        <v>20</v>
      </c>
      <c r="D23" s="4" t="s">
        <v>105</v>
      </c>
      <c r="E23" s="1">
        <v>761</v>
      </c>
      <c r="F23" s="1">
        <v>291</v>
      </c>
      <c r="G23" s="1">
        <v>166.33</v>
      </c>
      <c r="H23" s="2">
        <f t="shared" si="0"/>
        <v>124.66999999999999</v>
      </c>
      <c r="I23" s="3">
        <f t="shared" si="1"/>
        <v>2493.3999999999996</v>
      </c>
      <c r="J23" s="1">
        <v>25.46</v>
      </c>
      <c r="K23" s="1">
        <v>7.5</v>
      </c>
      <c r="L23" s="2">
        <f t="shared" si="2"/>
        <v>106.70999999999998</v>
      </c>
      <c r="M23" s="3">
        <f t="shared" si="3"/>
        <v>2134.1999999999998</v>
      </c>
      <c r="N23" s="2">
        <f t="shared" si="4"/>
        <v>17.96</v>
      </c>
      <c r="O23" s="3">
        <f t="shared" si="5"/>
        <v>359.20000000000005</v>
      </c>
      <c r="P23" s="46">
        <f t="shared" si="6"/>
        <v>0.14406031924280102</v>
      </c>
    </row>
    <row r="24" spans="1:16" x14ac:dyDescent="0.3">
      <c r="A24" s="1" t="s">
        <v>102</v>
      </c>
      <c r="B24" s="1" t="s">
        <v>103</v>
      </c>
      <c r="C24" s="1">
        <v>21</v>
      </c>
      <c r="D24" s="4" t="s">
        <v>68</v>
      </c>
      <c r="E24" s="1">
        <v>762</v>
      </c>
      <c r="F24" s="1">
        <v>271</v>
      </c>
      <c r="G24" s="1">
        <v>167.73</v>
      </c>
      <c r="H24" s="2">
        <f t="shared" si="0"/>
        <v>103.27000000000001</v>
      </c>
      <c r="I24" s="3">
        <f t="shared" si="1"/>
        <v>2065.4</v>
      </c>
      <c r="J24" s="1">
        <v>20.100000000000001</v>
      </c>
      <c r="K24" s="1">
        <v>7.5</v>
      </c>
      <c r="L24" s="2">
        <f t="shared" si="2"/>
        <v>90.670000000000016</v>
      </c>
      <c r="M24" s="3">
        <f t="shared" si="3"/>
        <v>1813.4000000000003</v>
      </c>
      <c r="N24" s="2">
        <f t="shared" si="4"/>
        <v>12.600000000000001</v>
      </c>
      <c r="O24" s="3">
        <f t="shared" si="5"/>
        <v>252.00000000000003</v>
      </c>
      <c r="P24" s="46">
        <f t="shared" si="6"/>
        <v>0.12201026435557277</v>
      </c>
    </row>
    <row r="25" spans="1:16" x14ac:dyDescent="0.3">
      <c r="A25" s="1" t="s">
        <v>102</v>
      </c>
      <c r="B25" s="1" t="s">
        <v>103</v>
      </c>
      <c r="C25" s="1">
        <v>22</v>
      </c>
      <c r="D25" s="4" t="s">
        <v>104</v>
      </c>
      <c r="E25" s="1">
        <v>763</v>
      </c>
      <c r="F25" s="1">
        <v>315</v>
      </c>
      <c r="G25" s="1">
        <v>177.01</v>
      </c>
      <c r="H25" s="2">
        <f t="shared" si="0"/>
        <v>137.99</v>
      </c>
      <c r="I25" s="3">
        <f t="shared" si="1"/>
        <v>2759.8</v>
      </c>
      <c r="J25" s="1">
        <v>31.04</v>
      </c>
      <c r="K25" s="1">
        <v>7.5</v>
      </c>
      <c r="L25" s="2">
        <f t="shared" si="2"/>
        <v>114.45000000000002</v>
      </c>
      <c r="M25" s="3">
        <f t="shared" si="3"/>
        <v>2289.0000000000005</v>
      </c>
      <c r="N25" s="2">
        <f t="shared" si="4"/>
        <v>23.54</v>
      </c>
      <c r="O25" s="3">
        <f t="shared" si="5"/>
        <v>470.79999999999995</v>
      </c>
      <c r="P25" s="46">
        <f t="shared" si="6"/>
        <v>0.17059207188926731</v>
      </c>
    </row>
    <row r="26" spans="1:16" x14ac:dyDescent="0.3">
      <c r="A26" s="1" t="s">
        <v>102</v>
      </c>
      <c r="B26" s="1" t="s">
        <v>103</v>
      </c>
      <c r="C26" s="1">
        <v>23</v>
      </c>
      <c r="D26" s="4" t="s">
        <v>6</v>
      </c>
      <c r="E26" s="1">
        <v>764</v>
      </c>
      <c r="F26" s="1">
        <v>283</v>
      </c>
      <c r="G26" s="1">
        <v>182.95</v>
      </c>
      <c r="H26" s="2">
        <f t="shared" si="0"/>
        <v>100.05000000000001</v>
      </c>
      <c r="I26" s="3">
        <f t="shared" si="1"/>
        <v>2001.0000000000002</v>
      </c>
      <c r="J26" s="1">
        <v>25.02</v>
      </c>
      <c r="K26" s="1">
        <v>7.5</v>
      </c>
      <c r="L26" s="2">
        <f t="shared" si="2"/>
        <v>82.530000000000015</v>
      </c>
      <c r="M26" s="3">
        <f t="shared" si="3"/>
        <v>1650.6000000000004</v>
      </c>
      <c r="N26" s="2">
        <f t="shared" si="4"/>
        <v>17.52</v>
      </c>
      <c r="O26" s="3">
        <f t="shared" si="5"/>
        <v>350.4</v>
      </c>
      <c r="P26" s="46">
        <f t="shared" si="6"/>
        <v>0.17511244377811092</v>
      </c>
    </row>
    <row r="27" spans="1:16" x14ac:dyDescent="0.3">
      <c r="A27" s="1" t="s">
        <v>102</v>
      </c>
      <c r="B27" s="1" t="s">
        <v>103</v>
      </c>
      <c r="C27" s="1">
        <v>24</v>
      </c>
      <c r="D27" s="4" t="s">
        <v>106</v>
      </c>
      <c r="E27" s="1">
        <v>765</v>
      </c>
      <c r="F27" s="1">
        <v>300</v>
      </c>
      <c r="G27" s="1">
        <v>183.3</v>
      </c>
      <c r="H27" s="2">
        <f t="shared" si="0"/>
        <v>116.69999999999999</v>
      </c>
      <c r="I27" s="3">
        <f t="shared" si="1"/>
        <v>2334</v>
      </c>
      <c r="J27" s="1">
        <v>26.87</v>
      </c>
      <c r="K27" s="1">
        <v>7.5</v>
      </c>
      <c r="L27" s="2">
        <f t="shared" si="2"/>
        <v>97.329999999999984</v>
      </c>
      <c r="M27" s="3">
        <f t="shared" si="3"/>
        <v>1946.5999999999997</v>
      </c>
      <c r="N27" s="2">
        <f t="shared" si="4"/>
        <v>19.37</v>
      </c>
      <c r="O27" s="3">
        <f t="shared" si="5"/>
        <v>387.40000000000003</v>
      </c>
      <c r="P27" s="46">
        <f t="shared" si="6"/>
        <v>0.16598114824335908</v>
      </c>
    </row>
  </sheetData>
  <mergeCells count="2">
    <mergeCell ref="Q1:X1"/>
    <mergeCell ref="Y1:A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CBA27-C998-4135-929B-7E4FBA5D4BE7}">
  <dimension ref="A1:M25"/>
  <sheetViews>
    <sheetView workbookViewId="0">
      <selection sqref="A1:XFD1048576"/>
    </sheetView>
  </sheetViews>
  <sheetFormatPr defaultRowHeight="14.4" x14ac:dyDescent="0.3"/>
  <cols>
    <col min="1" max="1" width="4.5546875" bestFit="1" customWidth="1"/>
    <col min="2" max="2" width="18.88671875" bestFit="1" customWidth="1"/>
    <col min="10" max="10" width="11.5546875" customWidth="1"/>
    <col min="13" max="13" width="34.44140625" style="43" customWidth="1"/>
  </cols>
  <sheetData>
    <row r="1" spans="1:13" s="17" customFormat="1" ht="28.8" x14ac:dyDescent="0.3">
      <c r="A1" s="17" t="s">
        <v>107</v>
      </c>
      <c r="B1" s="17" t="s">
        <v>2</v>
      </c>
      <c r="C1" s="17" t="s">
        <v>108</v>
      </c>
      <c r="D1" s="17" t="s">
        <v>109</v>
      </c>
      <c r="E1" s="17" t="s">
        <v>110</v>
      </c>
      <c r="F1" s="17" t="s">
        <v>111</v>
      </c>
      <c r="G1" s="17" t="s">
        <v>112</v>
      </c>
      <c r="H1" s="17" t="s">
        <v>113</v>
      </c>
      <c r="I1" s="17" t="s">
        <v>114</v>
      </c>
      <c r="J1" s="17" t="s">
        <v>115</v>
      </c>
      <c r="K1" s="17" t="s">
        <v>116</v>
      </c>
      <c r="L1" s="17" t="s">
        <v>117</v>
      </c>
      <c r="M1" s="17" t="s">
        <v>118</v>
      </c>
    </row>
    <row r="2" spans="1:13" ht="24.6" x14ac:dyDescent="0.3">
      <c r="A2">
        <v>1</v>
      </c>
      <c r="B2" s="4" t="s">
        <v>6</v>
      </c>
      <c r="C2" s="47">
        <v>21.3</v>
      </c>
      <c r="D2" s="47">
        <v>16.2</v>
      </c>
      <c r="E2" s="47">
        <v>5</v>
      </c>
      <c r="F2" s="47">
        <f>C2*D2*E2</f>
        <v>1725.3</v>
      </c>
      <c r="G2" s="48">
        <v>1.764</v>
      </c>
      <c r="H2" s="48">
        <v>1.855</v>
      </c>
      <c r="I2" s="48">
        <f>H2-G2</f>
        <v>9.099999999999997E-2</v>
      </c>
      <c r="J2" s="24">
        <v>26.72</v>
      </c>
      <c r="K2" s="24">
        <v>14.04</v>
      </c>
      <c r="L2" s="29">
        <f>J2-K2</f>
        <v>12.68</v>
      </c>
      <c r="M2" s="49" t="s">
        <v>119</v>
      </c>
    </row>
    <row r="3" spans="1:13" x14ac:dyDescent="0.3">
      <c r="A3">
        <v>2</v>
      </c>
      <c r="B3" s="4" t="s">
        <v>104</v>
      </c>
      <c r="C3" s="47">
        <v>21.6</v>
      </c>
      <c r="D3" s="47">
        <v>16.600000000000001</v>
      </c>
      <c r="E3">
        <v>5.2</v>
      </c>
      <c r="F3" s="47">
        <f t="shared" ref="F3:F25" si="0">C3*D3*E3</f>
        <v>1864.5120000000004</v>
      </c>
      <c r="G3" s="48">
        <v>2.427</v>
      </c>
      <c r="H3" s="48">
        <v>2.6779999999999999</v>
      </c>
      <c r="I3" s="48">
        <f t="shared" ref="I3:I25" si="1">H3-G3</f>
        <v>0.25099999999999989</v>
      </c>
      <c r="J3" s="24">
        <v>354.78</v>
      </c>
      <c r="K3" s="24">
        <v>147.53</v>
      </c>
      <c r="L3" s="24">
        <f t="shared" ref="L3:L25" si="2">J3-K3</f>
        <v>207.24999999999997</v>
      </c>
      <c r="M3" s="49"/>
    </row>
    <row r="4" spans="1:13" x14ac:dyDescent="0.3">
      <c r="A4">
        <v>3</v>
      </c>
      <c r="B4" s="4" t="s">
        <v>105</v>
      </c>
      <c r="C4" s="47">
        <v>22.3</v>
      </c>
      <c r="D4" s="47">
        <v>16.5</v>
      </c>
      <c r="E4" s="47">
        <v>5.6</v>
      </c>
      <c r="F4" s="47">
        <f t="shared" si="0"/>
        <v>2060.52</v>
      </c>
      <c r="G4" s="48">
        <v>2.613</v>
      </c>
      <c r="H4" s="48">
        <v>2.8959999999999999</v>
      </c>
      <c r="I4" s="48">
        <f t="shared" si="1"/>
        <v>0.28299999999999992</v>
      </c>
      <c r="J4" s="24">
        <v>139.62</v>
      </c>
      <c r="K4" s="24">
        <v>37.18</v>
      </c>
      <c r="L4" s="24">
        <f t="shared" si="2"/>
        <v>102.44</v>
      </c>
      <c r="M4" s="49"/>
    </row>
    <row r="5" spans="1:13" x14ac:dyDescent="0.3">
      <c r="A5">
        <v>4</v>
      </c>
      <c r="B5" s="4" t="s">
        <v>106</v>
      </c>
      <c r="C5" s="47">
        <v>22</v>
      </c>
      <c r="D5" s="47">
        <v>17.5</v>
      </c>
      <c r="E5" s="47">
        <v>4.5999999999999996</v>
      </c>
      <c r="F5" s="47">
        <f t="shared" si="0"/>
        <v>1770.9999999999998</v>
      </c>
      <c r="G5" s="48">
        <v>2.4430000000000001</v>
      </c>
      <c r="H5" s="48">
        <v>2.702</v>
      </c>
      <c r="I5" s="48">
        <f t="shared" si="1"/>
        <v>0.2589999999999999</v>
      </c>
      <c r="J5" s="24">
        <v>291.72000000000003</v>
      </c>
      <c r="K5" s="24">
        <v>61.14</v>
      </c>
      <c r="L5" s="24">
        <f t="shared" si="2"/>
        <v>230.58000000000004</v>
      </c>
      <c r="M5" s="49"/>
    </row>
    <row r="6" spans="1:13" x14ac:dyDescent="0.3">
      <c r="A6">
        <v>5</v>
      </c>
      <c r="B6" s="4" t="s">
        <v>68</v>
      </c>
      <c r="C6" s="47">
        <v>23.3</v>
      </c>
      <c r="D6" s="47">
        <v>16.8</v>
      </c>
      <c r="E6" s="47">
        <v>6.4</v>
      </c>
      <c r="F6" s="47">
        <f t="shared" si="0"/>
        <v>2505.2160000000003</v>
      </c>
      <c r="G6" s="48">
        <v>2.7519999999999998</v>
      </c>
      <c r="H6" s="48">
        <v>3.1459999999999999</v>
      </c>
      <c r="I6" s="48">
        <f t="shared" si="1"/>
        <v>0.39400000000000013</v>
      </c>
      <c r="J6" s="24">
        <v>178.02</v>
      </c>
      <c r="K6" s="24">
        <v>58.26</v>
      </c>
      <c r="L6" s="24">
        <f t="shared" si="2"/>
        <v>119.76000000000002</v>
      </c>
      <c r="M6" s="49"/>
    </row>
    <row r="7" spans="1:13" x14ac:dyDescent="0.3">
      <c r="A7">
        <v>6</v>
      </c>
      <c r="B7" s="4" t="s">
        <v>7</v>
      </c>
      <c r="C7" s="47">
        <v>22.6</v>
      </c>
      <c r="D7" s="47">
        <v>17.5</v>
      </c>
      <c r="E7" s="47">
        <v>5.7</v>
      </c>
      <c r="F7" s="47">
        <f t="shared" si="0"/>
        <v>2254.35</v>
      </c>
      <c r="G7" s="48">
        <v>3.149</v>
      </c>
      <c r="H7" s="48">
        <v>3.5539999999999998</v>
      </c>
      <c r="I7" s="48">
        <f t="shared" si="1"/>
        <v>0.4049999999999998</v>
      </c>
      <c r="J7" s="24">
        <v>125.63</v>
      </c>
      <c r="K7" s="24">
        <v>37.200000000000003</v>
      </c>
      <c r="L7" s="24">
        <f t="shared" si="2"/>
        <v>88.429999999999993</v>
      </c>
      <c r="M7" s="49"/>
    </row>
    <row r="8" spans="1:13" x14ac:dyDescent="0.3">
      <c r="A8">
        <v>7</v>
      </c>
      <c r="B8" s="4" t="s">
        <v>7</v>
      </c>
      <c r="C8" s="47">
        <v>22.8</v>
      </c>
      <c r="D8" s="47">
        <v>16.8</v>
      </c>
      <c r="E8" s="47">
        <v>6.3</v>
      </c>
      <c r="F8" s="47">
        <f t="shared" si="0"/>
        <v>2413.152</v>
      </c>
      <c r="G8" s="48">
        <v>2.7370000000000001</v>
      </c>
      <c r="H8" s="48">
        <v>3.012</v>
      </c>
      <c r="I8" s="48">
        <f t="shared" si="1"/>
        <v>0.27499999999999991</v>
      </c>
      <c r="J8" s="24">
        <v>249.75</v>
      </c>
      <c r="K8" s="24">
        <v>37.04</v>
      </c>
      <c r="L8" s="24">
        <f t="shared" si="2"/>
        <v>212.71</v>
      </c>
      <c r="M8" s="49"/>
    </row>
    <row r="9" spans="1:13" x14ac:dyDescent="0.3">
      <c r="A9">
        <v>8</v>
      </c>
      <c r="B9" s="4" t="s">
        <v>68</v>
      </c>
      <c r="C9" s="47">
        <v>21.8</v>
      </c>
      <c r="D9" s="47">
        <v>16.3</v>
      </c>
      <c r="E9" s="47">
        <v>5.6</v>
      </c>
      <c r="F9" s="47">
        <f t="shared" si="0"/>
        <v>1989.904</v>
      </c>
      <c r="G9" s="48">
        <v>2.6659999999999999</v>
      </c>
      <c r="H9" s="48">
        <v>2.9710000000000001</v>
      </c>
      <c r="I9" s="48">
        <f t="shared" si="1"/>
        <v>0.30500000000000016</v>
      </c>
      <c r="J9" s="24">
        <v>275.08999999999997</v>
      </c>
      <c r="K9" s="24">
        <v>58.38</v>
      </c>
      <c r="L9" s="24">
        <f t="shared" si="2"/>
        <v>216.70999999999998</v>
      </c>
      <c r="M9" s="49"/>
    </row>
    <row r="10" spans="1:13" x14ac:dyDescent="0.3">
      <c r="A10">
        <v>9</v>
      </c>
      <c r="B10" s="4" t="s">
        <v>106</v>
      </c>
      <c r="C10" s="47">
        <v>21.8</v>
      </c>
      <c r="D10" s="47">
        <v>17.8</v>
      </c>
      <c r="E10" s="47">
        <v>6.5</v>
      </c>
      <c r="F10" s="47">
        <f t="shared" si="0"/>
        <v>2522.2600000000002</v>
      </c>
      <c r="G10" s="48">
        <v>3.0779999999999998</v>
      </c>
      <c r="H10" s="48">
        <v>3.4950000000000001</v>
      </c>
      <c r="I10" s="48">
        <f t="shared" si="1"/>
        <v>0.41700000000000026</v>
      </c>
      <c r="J10" s="24">
        <v>170.11</v>
      </c>
      <c r="K10" s="24">
        <v>57.38</v>
      </c>
      <c r="L10" s="24">
        <f t="shared" si="2"/>
        <v>112.73000000000002</v>
      </c>
      <c r="M10" s="49"/>
    </row>
    <row r="11" spans="1:13" x14ac:dyDescent="0.3">
      <c r="A11">
        <v>10</v>
      </c>
      <c r="B11" s="4" t="s">
        <v>6</v>
      </c>
      <c r="C11" s="47">
        <v>21.7</v>
      </c>
      <c r="D11" s="47">
        <v>16.5</v>
      </c>
      <c r="E11" s="47">
        <v>5</v>
      </c>
      <c r="F11" s="47">
        <f t="shared" si="0"/>
        <v>1790.25</v>
      </c>
      <c r="G11" s="48">
        <v>2.3279999999999998</v>
      </c>
      <c r="H11" s="48">
        <v>2.5179999999999998</v>
      </c>
      <c r="I11" s="48">
        <f t="shared" si="1"/>
        <v>0.18999999999999995</v>
      </c>
      <c r="J11" s="24">
        <v>99.45</v>
      </c>
      <c r="K11" s="24">
        <v>51.99</v>
      </c>
      <c r="L11" s="24">
        <f t="shared" si="2"/>
        <v>47.46</v>
      </c>
      <c r="M11" s="49"/>
    </row>
    <row r="12" spans="1:13" x14ac:dyDescent="0.3">
      <c r="A12">
        <v>11</v>
      </c>
      <c r="B12" s="4" t="s">
        <v>105</v>
      </c>
      <c r="C12" s="47">
        <v>22.7</v>
      </c>
      <c r="D12" s="47">
        <v>17.5</v>
      </c>
      <c r="E12" s="47">
        <v>6.3</v>
      </c>
      <c r="F12" s="47">
        <f t="shared" si="0"/>
        <v>2502.6749999999997</v>
      </c>
      <c r="G12" s="48">
        <v>2.8220000000000001</v>
      </c>
      <c r="H12" s="48">
        <v>3.1779999999999999</v>
      </c>
      <c r="I12" s="48">
        <f t="shared" si="1"/>
        <v>0.35599999999999987</v>
      </c>
      <c r="J12" s="24">
        <v>216.56</v>
      </c>
      <c r="K12" s="24">
        <v>60.73</v>
      </c>
      <c r="L12" s="24">
        <f t="shared" si="2"/>
        <v>155.83000000000001</v>
      </c>
      <c r="M12" s="49"/>
    </row>
    <row r="13" spans="1:13" ht="24.6" x14ac:dyDescent="0.3">
      <c r="A13">
        <v>12</v>
      </c>
      <c r="B13" s="4" t="s">
        <v>104</v>
      </c>
      <c r="C13" s="47">
        <v>22</v>
      </c>
      <c r="D13" s="47">
        <v>16.5</v>
      </c>
      <c r="E13" s="47">
        <v>4.5999999999999996</v>
      </c>
      <c r="F13" s="47">
        <f t="shared" si="0"/>
        <v>1669.8</v>
      </c>
      <c r="G13" s="48">
        <v>1.9279999999999999</v>
      </c>
      <c r="H13" s="48">
        <v>2.0760000000000001</v>
      </c>
      <c r="I13" s="48">
        <f t="shared" si="1"/>
        <v>0.14800000000000013</v>
      </c>
      <c r="J13" s="24">
        <v>18.62</v>
      </c>
      <c r="K13" s="24">
        <v>14.04</v>
      </c>
      <c r="L13" s="29">
        <f t="shared" si="2"/>
        <v>4.5800000000000018</v>
      </c>
      <c r="M13" s="49" t="s">
        <v>120</v>
      </c>
    </row>
    <row r="14" spans="1:13" ht="24.6" x14ac:dyDescent="0.3">
      <c r="A14">
        <v>13</v>
      </c>
      <c r="B14" s="4" t="s">
        <v>68</v>
      </c>
      <c r="C14" s="47">
        <v>22.8</v>
      </c>
      <c r="D14" s="47">
        <v>16.5</v>
      </c>
      <c r="E14" s="47">
        <v>5.7</v>
      </c>
      <c r="F14" s="47">
        <f t="shared" si="0"/>
        <v>2144.34</v>
      </c>
      <c r="G14" s="48">
        <v>2.5670000000000002</v>
      </c>
      <c r="H14" s="48">
        <v>2.8050000000000002</v>
      </c>
      <c r="I14" s="48">
        <f t="shared" si="1"/>
        <v>0.23799999999999999</v>
      </c>
      <c r="J14" s="24">
        <v>19.66</v>
      </c>
      <c r="K14" s="24">
        <v>14.05</v>
      </c>
      <c r="L14" s="29">
        <f t="shared" si="2"/>
        <v>5.6099999999999994</v>
      </c>
      <c r="M14" s="49" t="s">
        <v>120</v>
      </c>
    </row>
    <row r="15" spans="1:13" x14ac:dyDescent="0.3">
      <c r="A15">
        <v>14</v>
      </c>
      <c r="B15" s="4" t="s">
        <v>104</v>
      </c>
      <c r="C15" s="47">
        <v>21.7</v>
      </c>
      <c r="D15" s="47">
        <v>16.5</v>
      </c>
      <c r="E15" s="47">
        <v>4.9000000000000004</v>
      </c>
      <c r="F15" s="47">
        <f t="shared" si="0"/>
        <v>1754.4450000000002</v>
      </c>
      <c r="G15" s="48">
        <v>2.472</v>
      </c>
      <c r="H15" s="48">
        <v>2.718</v>
      </c>
      <c r="I15" s="48">
        <f t="shared" si="1"/>
        <v>0.246</v>
      </c>
      <c r="J15" s="24">
        <v>123.53</v>
      </c>
      <c r="K15" s="24">
        <v>52.53</v>
      </c>
      <c r="L15" s="24">
        <f t="shared" si="2"/>
        <v>71</v>
      </c>
      <c r="M15" s="49"/>
    </row>
    <row r="16" spans="1:13" x14ac:dyDescent="0.3">
      <c r="A16">
        <v>15</v>
      </c>
      <c r="B16" s="4" t="s">
        <v>6</v>
      </c>
      <c r="C16" s="47">
        <v>22.1</v>
      </c>
      <c r="D16" s="47">
        <v>17.5</v>
      </c>
      <c r="E16" s="47">
        <v>5.9</v>
      </c>
      <c r="F16" s="47">
        <f t="shared" si="0"/>
        <v>2281.8250000000003</v>
      </c>
      <c r="G16" s="48">
        <v>3.08</v>
      </c>
      <c r="H16" s="48">
        <v>3.444</v>
      </c>
      <c r="I16" s="48">
        <f t="shared" si="1"/>
        <v>0.36399999999999988</v>
      </c>
      <c r="J16" s="24">
        <v>220.15</v>
      </c>
      <c r="K16" s="24">
        <v>58.09</v>
      </c>
      <c r="L16" s="24">
        <f t="shared" si="2"/>
        <v>162.06</v>
      </c>
      <c r="M16" s="49"/>
    </row>
    <row r="17" spans="1:13" x14ac:dyDescent="0.3">
      <c r="A17">
        <v>16</v>
      </c>
      <c r="B17" s="4" t="s">
        <v>7</v>
      </c>
      <c r="C17" s="47">
        <v>22.5</v>
      </c>
      <c r="D17" s="47">
        <v>17.600000000000001</v>
      </c>
      <c r="E17" s="47">
        <v>5.5</v>
      </c>
      <c r="F17" s="47">
        <f t="shared" si="0"/>
        <v>2178.0000000000005</v>
      </c>
      <c r="G17" s="48">
        <v>2.9710000000000001</v>
      </c>
      <c r="H17" s="48">
        <v>3.2549999999999999</v>
      </c>
      <c r="I17" s="48">
        <f t="shared" si="1"/>
        <v>0.28399999999999981</v>
      </c>
      <c r="J17" s="24">
        <v>277.93</v>
      </c>
      <c r="K17" s="24">
        <v>37.69</v>
      </c>
      <c r="L17" s="24">
        <f t="shared" si="2"/>
        <v>240.24</v>
      </c>
      <c r="M17" s="49"/>
    </row>
    <row r="18" spans="1:13" ht="24.6" x14ac:dyDescent="0.3">
      <c r="A18">
        <v>17</v>
      </c>
      <c r="B18" s="4" t="s">
        <v>106</v>
      </c>
      <c r="C18" s="47">
        <v>22.6</v>
      </c>
      <c r="D18" s="47">
        <v>17.2</v>
      </c>
      <c r="E18" s="47">
        <v>5.8</v>
      </c>
      <c r="F18" s="47">
        <f t="shared" si="0"/>
        <v>2254.576</v>
      </c>
      <c r="G18" s="48">
        <v>2.976</v>
      </c>
      <c r="H18" s="48">
        <v>3.339</v>
      </c>
      <c r="I18" s="48">
        <f t="shared" si="1"/>
        <v>0.36299999999999999</v>
      </c>
      <c r="J18" s="24">
        <v>15.74</v>
      </c>
      <c r="K18" s="24">
        <v>14.03</v>
      </c>
      <c r="L18" s="29">
        <f t="shared" si="2"/>
        <v>1.7100000000000009</v>
      </c>
      <c r="M18" s="49" t="s">
        <v>120</v>
      </c>
    </row>
    <row r="19" spans="1:13" x14ac:dyDescent="0.3">
      <c r="A19">
        <v>18</v>
      </c>
      <c r="B19" s="4" t="s">
        <v>105</v>
      </c>
      <c r="C19" s="47">
        <v>21.5</v>
      </c>
      <c r="D19" s="47">
        <v>16.3</v>
      </c>
      <c r="E19" s="47">
        <v>4.8</v>
      </c>
      <c r="F19" s="47">
        <f t="shared" si="0"/>
        <v>1682.1599999999999</v>
      </c>
      <c r="G19" s="48">
        <v>2.0270000000000001</v>
      </c>
      <c r="H19" s="48">
        <v>2.1960000000000002</v>
      </c>
      <c r="I19" s="48">
        <f t="shared" si="1"/>
        <v>0.16900000000000004</v>
      </c>
      <c r="J19" s="24">
        <v>404.5</v>
      </c>
      <c r="K19" s="24">
        <v>38.119999999999997</v>
      </c>
      <c r="L19" s="24">
        <f t="shared" si="2"/>
        <v>366.38</v>
      </c>
      <c r="M19" s="49"/>
    </row>
    <row r="20" spans="1:13" x14ac:dyDescent="0.3">
      <c r="A20">
        <v>19</v>
      </c>
      <c r="B20" s="4" t="s">
        <v>7</v>
      </c>
      <c r="C20" s="47">
        <v>21.3</v>
      </c>
      <c r="D20" s="47">
        <v>15.8</v>
      </c>
      <c r="E20" s="47">
        <v>3</v>
      </c>
      <c r="F20" s="47">
        <f t="shared" si="0"/>
        <v>1009.6200000000001</v>
      </c>
      <c r="G20" s="48">
        <v>1.5980000000000001</v>
      </c>
      <c r="H20" s="48">
        <v>1.639</v>
      </c>
      <c r="I20" s="48">
        <f t="shared" si="1"/>
        <v>4.0999999999999925E-2</v>
      </c>
      <c r="J20" s="24">
        <v>308.62</v>
      </c>
      <c r="K20" s="24">
        <v>52.43</v>
      </c>
      <c r="L20" s="24">
        <f t="shared" si="2"/>
        <v>256.19</v>
      </c>
      <c r="M20" s="49"/>
    </row>
    <row r="21" spans="1:13" x14ac:dyDescent="0.3">
      <c r="A21">
        <v>20</v>
      </c>
      <c r="B21" s="4" t="s">
        <v>105</v>
      </c>
      <c r="C21" s="47">
        <v>22</v>
      </c>
      <c r="D21" s="47">
        <v>16.5</v>
      </c>
      <c r="E21" s="47">
        <v>4.7</v>
      </c>
      <c r="F21" s="47">
        <f t="shared" si="0"/>
        <v>1706.1000000000001</v>
      </c>
      <c r="G21" s="48">
        <v>2.2850000000000001</v>
      </c>
      <c r="H21" s="48">
        <v>2.4590000000000001</v>
      </c>
      <c r="I21" s="48">
        <f t="shared" si="1"/>
        <v>0.17399999999999993</v>
      </c>
      <c r="J21" s="24">
        <v>398.44</v>
      </c>
      <c r="K21" s="24">
        <v>38.090000000000003</v>
      </c>
      <c r="L21" s="24">
        <f t="shared" si="2"/>
        <v>360.35</v>
      </c>
      <c r="M21" s="49"/>
    </row>
    <row r="22" spans="1:13" ht="36.6" x14ac:dyDescent="0.3">
      <c r="A22">
        <v>21</v>
      </c>
      <c r="B22" s="4" t="s">
        <v>68</v>
      </c>
      <c r="C22" s="47">
        <v>21</v>
      </c>
      <c r="D22" s="47">
        <v>15</v>
      </c>
      <c r="E22" s="47">
        <v>3.5</v>
      </c>
      <c r="F22" s="47">
        <f t="shared" si="0"/>
        <v>1102.5</v>
      </c>
      <c r="G22" s="48">
        <v>1.3440000000000001</v>
      </c>
      <c r="H22" s="48">
        <v>1.33</v>
      </c>
      <c r="I22" s="50">
        <f t="shared" si="1"/>
        <v>-1.4000000000000012E-2</v>
      </c>
      <c r="J22" s="24">
        <v>580.49</v>
      </c>
      <c r="K22" s="24">
        <v>60.07</v>
      </c>
      <c r="L22" s="24">
        <f t="shared" si="2"/>
        <v>520.41999999999996</v>
      </c>
      <c r="M22" s="51" t="s">
        <v>121</v>
      </c>
    </row>
    <row r="23" spans="1:13" x14ac:dyDescent="0.3">
      <c r="A23">
        <v>22</v>
      </c>
      <c r="B23" s="4" t="s">
        <v>104</v>
      </c>
      <c r="C23" s="47">
        <v>22.5</v>
      </c>
      <c r="D23" s="47">
        <v>17.3</v>
      </c>
      <c r="E23" s="47">
        <v>6</v>
      </c>
      <c r="F23" s="47">
        <f t="shared" si="0"/>
        <v>2335.5</v>
      </c>
      <c r="G23" s="48">
        <v>2.9089999999999998</v>
      </c>
      <c r="H23" s="48">
        <v>3.2679999999999998</v>
      </c>
      <c r="I23" s="48">
        <f t="shared" si="1"/>
        <v>0.35899999999999999</v>
      </c>
      <c r="J23" s="24">
        <v>150.09</v>
      </c>
      <c r="K23" s="24">
        <v>51.98</v>
      </c>
      <c r="L23" s="24">
        <f t="shared" si="2"/>
        <v>98.110000000000014</v>
      </c>
      <c r="M23" s="49"/>
    </row>
    <row r="24" spans="1:13" x14ac:dyDescent="0.3">
      <c r="A24">
        <v>23</v>
      </c>
      <c r="B24" s="4" t="s">
        <v>6</v>
      </c>
      <c r="C24" s="47">
        <v>22</v>
      </c>
      <c r="D24" s="47">
        <v>16.600000000000001</v>
      </c>
      <c r="E24" s="47">
        <v>5.2</v>
      </c>
      <c r="F24" s="47">
        <f t="shared" si="0"/>
        <v>1899.0400000000002</v>
      </c>
      <c r="G24" s="48">
        <v>2.2799999999999998</v>
      </c>
      <c r="H24" s="48">
        <v>2.4660000000000002</v>
      </c>
      <c r="I24" s="48">
        <f t="shared" si="1"/>
        <v>0.18600000000000039</v>
      </c>
      <c r="J24" s="24">
        <v>386</v>
      </c>
      <c r="K24" s="24">
        <v>62.24</v>
      </c>
      <c r="L24" s="24">
        <f t="shared" si="2"/>
        <v>323.76</v>
      </c>
      <c r="M24" s="49"/>
    </row>
    <row r="25" spans="1:13" x14ac:dyDescent="0.3">
      <c r="A25">
        <v>24</v>
      </c>
      <c r="B25" s="4" t="s">
        <v>106</v>
      </c>
      <c r="C25" s="47">
        <v>22.5</v>
      </c>
      <c r="D25" s="47">
        <v>17.5</v>
      </c>
      <c r="E25" s="47">
        <v>6</v>
      </c>
      <c r="F25" s="47">
        <f t="shared" si="0"/>
        <v>2362.5</v>
      </c>
      <c r="G25" s="48">
        <v>2.9889999999999999</v>
      </c>
      <c r="H25" s="48">
        <v>3.35</v>
      </c>
      <c r="I25" s="48">
        <f t="shared" si="1"/>
        <v>0.36100000000000021</v>
      </c>
      <c r="J25" s="24">
        <v>233.93</v>
      </c>
      <c r="K25" s="24">
        <v>59.82</v>
      </c>
      <c r="L25" s="24">
        <f t="shared" si="2"/>
        <v>174.11</v>
      </c>
      <c r="M25" s="4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A4D9-C450-4C24-B65E-21FA392A94F1}">
  <dimension ref="A1:AD27"/>
  <sheetViews>
    <sheetView workbookViewId="0">
      <selection activeCell="O32" sqref="O32"/>
    </sheetView>
  </sheetViews>
  <sheetFormatPr defaultRowHeight="13.8" x14ac:dyDescent="0.3"/>
  <cols>
    <col min="1" max="1" width="12.6640625" style="140" bestFit="1" customWidth="1"/>
    <col min="2" max="13" width="8.88671875" style="140"/>
    <col min="14" max="14" width="12.33203125" style="140" bestFit="1" customWidth="1"/>
    <col min="15" max="16384" width="8.88671875" style="140"/>
  </cols>
  <sheetData>
    <row r="1" spans="1:30" x14ac:dyDescent="0.3">
      <c r="A1" s="119" t="s">
        <v>230</v>
      </c>
      <c r="B1" s="119"/>
      <c r="C1" s="119"/>
      <c r="D1" s="119"/>
      <c r="E1" s="119"/>
      <c r="F1" s="119"/>
      <c r="G1" s="119"/>
      <c r="I1" s="139" t="s">
        <v>231</v>
      </c>
      <c r="J1" s="139"/>
      <c r="K1" s="139"/>
      <c r="L1" s="139"/>
      <c r="M1" s="139"/>
      <c r="N1" s="139"/>
      <c r="O1" s="107"/>
      <c r="P1" s="107"/>
      <c r="Q1" s="107"/>
      <c r="R1" s="107"/>
      <c r="S1" s="107"/>
      <c r="T1" s="107"/>
    </row>
    <row r="2" spans="1:30" ht="69" x14ac:dyDescent="0.3">
      <c r="A2" s="61" t="s">
        <v>134</v>
      </c>
      <c r="B2" s="61" t="s">
        <v>135</v>
      </c>
      <c r="C2" s="61" t="s">
        <v>78</v>
      </c>
      <c r="D2" s="138" t="s">
        <v>249</v>
      </c>
      <c r="E2" s="138" t="s">
        <v>250</v>
      </c>
      <c r="F2" s="61" t="s">
        <v>3</v>
      </c>
      <c r="G2" s="61" t="s">
        <v>4</v>
      </c>
      <c r="I2" s="107"/>
      <c r="J2" s="133" t="s">
        <v>232</v>
      </c>
      <c r="K2" s="134" t="s">
        <v>3</v>
      </c>
      <c r="L2" s="135" t="s">
        <v>235</v>
      </c>
      <c r="M2" s="136" t="s">
        <v>236</v>
      </c>
      <c r="N2" s="136" t="s">
        <v>237</v>
      </c>
      <c r="O2" s="136" t="s">
        <v>243</v>
      </c>
      <c r="P2" s="136" t="s">
        <v>239</v>
      </c>
      <c r="Q2" s="136" t="s">
        <v>240</v>
      </c>
      <c r="R2" s="136" t="s">
        <v>241</v>
      </c>
      <c r="S2" s="134" t="s">
        <v>242</v>
      </c>
      <c r="T2" s="137" t="s">
        <v>244</v>
      </c>
    </row>
    <row r="3" spans="1:30" x14ac:dyDescent="0.3">
      <c r="A3" s="61">
        <v>1</v>
      </c>
      <c r="B3" s="61" t="s">
        <v>136</v>
      </c>
      <c r="C3" s="61">
        <v>112</v>
      </c>
      <c r="D3" s="61"/>
      <c r="E3" s="61"/>
      <c r="F3" s="61">
        <v>7.66</v>
      </c>
      <c r="G3" s="61">
        <v>203</v>
      </c>
      <c r="I3" s="108" t="s">
        <v>247</v>
      </c>
      <c r="J3" s="127" t="s">
        <v>191</v>
      </c>
      <c r="K3" s="128" t="s">
        <v>195</v>
      </c>
      <c r="L3" s="120" t="s">
        <v>200</v>
      </c>
      <c r="M3" s="121" t="s">
        <v>205</v>
      </c>
      <c r="N3" s="122" t="s">
        <v>209</v>
      </c>
      <c r="O3" s="121" t="s">
        <v>200</v>
      </c>
      <c r="P3" s="121" t="s">
        <v>213</v>
      </c>
      <c r="Q3" s="122" t="s">
        <v>205</v>
      </c>
      <c r="R3" s="121" t="s">
        <v>220</v>
      </c>
      <c r="S3" s="123" t="s">
        <v>224</v>
      </c>
      <c r="T3" s="129" t="s">
        <v>220</v>
      </c>
    </row>
    <row r="4" spans="1:30" x14ac:dyDescent="0.3">
      <c r="A4" s="61">
        <v>1</v>
      </c>
      <c r="B4" s="61" t="s">
        <v>138</v>
      </c>
      <c r="C4" s="61">
        <v>113</v>
      </c>
      <c r="D4" s="61"/>
      <c r="E4" s="61"/>
      <c r="F4" s="61">
        <v>7.8</v>
      </c>
      <c r="G4" s="61">
        <v>326</v>
      </c>
      <c r="I4" s="107" t="s">
        <v>233</v>
      </c>
      <c r="J4" s="147" t="s">
        <v>193</v>
      </c>
      <c r="K4" s="148" t="s">
        <v>197</v>
      </c>
      <c r="L4" s="147" t="s">
        <v>202</v>
      </c>
      <c r="M4" s="149" t="s">
        <v>206</v>
      </c>
      <c r="N4" s="150" t="s">
        <v>210</v>
      </c>
      <c r="O4" s="149" t="s">
        <v>214</v>
      </c>
      <c r="P4" s="150" t="s">
        <v>217</v>
      </c>
      <c r="Q4" s="149" t="s">
        <v>221</v>
      </c>
      <c r="R4" s="150" t="s">
        <v>225</v>
      </c>
      <c r="S4" s="148" t="s">
        <v>203</v>
      </c>
      <c r="T4" s="151" t="s">
        <v>229</v>
      </c>
    </row>
    <row r="5" spans="1:30" x14ac:dyDescent="0.3">
      <c r="A5" s="61">
        <v>1</v>
      </c>
      <c r="B5" s="61" t="s">
        <v>139</v>
      </c>
      <c r="C5" s="61">
        <v>114</v>
      </c>
      <c r="D5" s="61"/>
      <c r="E5" s="61"/>
      <c r="F5" s="61">
        <v>7.99</v>
      </c>
      <c r="G5" s="61">
        <v>241</v>
      </c>
      <c r="I5" s="107"/>
      <c r="J5" s="131" t="s">
        <v>246</v>
      </c>
      <c r="K5" s="132"/>
      <c r="L5" s="124" t="s">
        <v>234</v>
      </c>
      <c r="M5" s="125"/>
      <c r="N5" s="125"/>
      <c r="O5" s="125"/>
      <c r="P5" s="125"/>
      <c r="Q5" s="125"/>
      <c r="R5" s="125"/>
      <c r="S5" s="126"/>
      <c r="T5" s="130"/>
    </row>
    <row r="6" spans="1:30" x14ac:dyDescent="0.3">
      <c r="A6" s="61">
        <v>2</v>
      </c>
      <c r="B6" s="61" t="s">
        <v>136</v>
      </c>
      <c r="C6" s="61">
        <v>115</v>
      </c>
      <c r="D6" s="61"/>
      <c r="E6" s="61"/>
      <c r="F6" s="61">
        <v>7.96</v>
      </c>
      <c r="G6" s="61">
        <v>256</v>
      </c>
      <c r="I6" s="107"/>
      <c r="J6" s="109"/>
      <c r="K6" s="109"/>
      <c r="L6" s="109"/>
      <c r="M6" s="109"/>
      <c r="N6" s="107"/>
      <c r="O6" s="107"/>
      <c r="P6" s="107"/>
      <c r="Q6" s="107"/>
      <c r="R6" s="107"/>
      <c r="S6" s="107"/>
      <c r="T6" s="107"/>
    </row>
    <row r="7" spans="1:30" x14ac:dyDescent="0.3">
      <c r="A7" s="61">
        <v>2</v>
      </c>
      <c r="B7" s="61" t="s">
        <v>138</v>
      </c>
      <c r="C7" s="61">
        <v>116</v>
      </c>
      <c r="D7" s="61"/>
      <c r="E7" s="61"/>
      <c r="F7" s="61">
        <v>8.01</v>
      </c>
      <c r="G7" s="61">
        <v>278</v>
      </c>
      <c r="I7" s="118" t="s">
        <v>238</v>
      </c>
      <c r="J7" s="118"/>
      <c r="K7" s="118"/>
      <c r="L7" s="118"/>
      <c r="M7" s="118"/>
      <c r="N7" s="118"/>
      <c r="O7" s="118"/>
      <c r="P7" s="118"/>
      <c r="Q7" s="118"/>
      <c r="R7" s="118"/>
      <c r="S7" s="118"/>
      <c r="T7" s="118"/>
    </row>
    <row r="8" spans="1:30" x14ac:dyDescent="0.3">
      <c r="A8" s="61">
        <v>2</v>
      </c>
      <c r="B8" s="61" t="s">
        <v>139</v>
      </c>
      <c r="C8" s="61">
        <v>117</v>
      </c>
      <c r="D8" s="61"/>
      <c r="E8" s="61"/>
      <c r="F8" s="61">
        <v>8.09</v>
      </c>
      <c r="G8" s="61">
        <v>256</v>
      </c>
      <c r="I8" s="118"/>
      <c r="J8" s="118"/>
      <c r="K8" s="118"/>
      <c r="L8" s="118"/>
      <c r="M8" s="118"/>
      <c r="N8" s="118"/>
      <c r="O8" s="118"/>
      <c r="P8" s="118"/>
      <c r="Q8" s="118"/>
      <c r="R8" s="118"/>
      <c r="S8" s="118"/>
      <c r="T8" s="118"/>
    </row>
    <row r="9" spans="1:30" x14ac:dyDescent="0.3">
      <c r="A9" s="61">
        <v>3</v>
      </c>
      <c r="B9" s="61" t="s">
        <v>136</v>
      </c>
      <c r="C9" s="61">
        <v>118</v>
      </c>
      <c r="D9" s="61"/>
      <c r="E9" s="61"/>
      <c r="F9" s="61">
        <v>7.36</v>
      </c>
      <c r="G9" s="61">
        <v>270</v>
      </c>
      <c r="I9" s="107"/>
      <c r="J9" s="109"/>
      <c r="K9" s="109"/>
      <c r="L9" s="109"/>
      <c r="M9" s="109"/>
      <c r="N9" s="107"/>
      <c r="O9" s="107"/>
      <c r="P9" s="107"/>
      <c r="Q9" s="107"/>
      <c r="R9" s="107"/>
      <c r="S9" s="107"/>
      <c r="T9" s="107"/>
    </row>
    <row r="10" spans="1:30" x14ac:dyDescent="0.3">
      <c r="A10" s="61">
        <v>3</v>
      </c>
      <c r="B10" s="61" t="s">
        <v>138</v>
      </c>
      <c r="C10" s="61">
        <v>119</v>
      </c>
      <c r="D10" s="61"/>
      <c r="E10" s="61"/>
      <c r="F10" s="61">
        <v>7.84</v>
      </c>
      <c r="G10" s="61">
        <v>333</v>
      </c>
      <c r="I10" s="118" t="s">
        <v>245</v>
      </c>
      <c r="J10" s="118"/>
      <c r="K10" s="118"/>
      <c r="L10" s="118"/>
      <c r="M10" s="118"/>
      <c r="N10" s="118"/>
      <c r="O10" s="118"/>
      <c r="P10" s="118"/>
      <c r="Q10" s="118"/>
      <c r="R10" s="118"/>
      <c r="S10" s="118"/>
      <c r="T10" s="118"/>
    </row>
    <row r="11" spans="1:30" x14ac:dyDescent="0.3">
      <c r="A11" s="61">
        <v>3</v>
      </c>
      <c r="B11" s="61" t="s">
        <v>139</v>
      </c>
      <c r="C11" s="61">
        <v>120</v>
      </c>
      <c r="D11" s="61"/>
      <c r="E11" s="61"/>
      <c r="F11" s="61">
        <v>8.06</v>
      </c>
      <c r="G11" s="61">
        <v>247</v>
      </c>
      <c r="I11" s="118" t="s">
        <v>248</v>
      </c>
      <c r="J11" s="118"/>
      <c r="K11" s="118"/>
      <c r="L11" s="118"/>
      <c r="M11" s="118"/>
      <c r="N11" s="118"/>
      <c r="O11" s="118"/>
      <c r="P11" s="118"/>
      <c r="Q11" s="118"/>
      <c r="R11" s="118"/>
      <c r="S11" s="118"/>
      <c r="T11" s="118"/>
    </row>
    <row r="12" spans="1:30" ht="14.4" x14ac:dyDescent="0.3">
      <c r="A12" s="61">
        <v>4</v>
      </c>
      <c r="B12" s="61" t="s">
        <v>136</v>
      </c>
      <c r="C12" s="61">
        <v>121</v>
      </c>
      <c r="D12" s="61"/>
      <c r="E12" s="61"/>
      <c r="F12" s="61">
        <v>7.94</v>
      </c>
      <c r="G12" s="61">
        <v>324</v>
      </c>
      <c r="AC12"/>
      <c r="AD12"/>
    </row>
    <row r="13" spans="1:30" x14ac:dyDescent="0.3">
      <c r="A13" s="61">
        <v>4</v>
      </c>
      <c r="B13" s="61" t="s">
        <v>138</v>
      </c>
      <c r="C13" s="61">
        <v>122</v>
      </c>
      <c r="D13" s="61"/>
      <c r="E13" s="61"/>
      <c r="F13" s="61">
        <v>7.99</v>
      </c>
      <c r="G13" s="61">
        <v>270</v>
      </c>
    </row>
    <row r="14" spans="1:30" x14ac:dyDescent="0.3">
      <c r="A14" s="61">
        <v>4</v>
      </c>
      <c r="B14" s="61" t="s">
        <v>139</v>
      </c>
      <c r="C14" s="61">
        <v>123</v>
      </c>
      <c r="D14" s="61"/>
      <c r="E14" s="61"/>
      <c r="F14" s="61">
        <v>8.1</v>
      </c>
      <c r="G14" s="61">
        <v>203</v>
      </c>
    </row>
    <row r="15" spans="1:30" x14ac:dyDescent="0.3">
      <c r="A15" s="61">
        <v>5</v>
      </c>
      <c r="B15" s="61" t="s">
        <v>136</v>
      </c>
      <c r="C15" s="61">
        <v>124</v>
      </c>
      <c r="D15" s="61"/>
      <c r="E15" s="61"/>
      <c r="F15" s="61">
        <v>7.96</v>
      </c>
      <c r="G15" s="61">
        <v>261</v>
      </c>
    </row>
    <row r="16" spans="1:30" x14ac:dyDescent="0.3">
      <c r="A16" s="61">
        <v>5</v>
      </c>
      <c r="B16" s="61" t="s">
        <v>138</v>
      </c>
      <c r="C16" s="61">
        <v>125</v>
      </c>
      <c r="D16" s="61"/>
      <c r="E16" s="61"/>
      <c r="F16" s="61">
        <v>7.97</v>
      </c>
      <c r="G16" s="61">
        <v>308</v>
      </c>
    </row>
    <row r="17" spans="1:14" x14ac:dyDescent="0.3">
      <c r="A17" s="61">
        <v>5</v>
      </c>
      <c r="B17" s="61" t="s">
        <v>139</v>
      </c>
      <c r="C17" s="61">
        <v>126</v>
      </c>
      <c r="D17" s="61"/>
      <c r="E17" s="61"/>
      <c r="F17" s="61">
        <v>8.11</v>
      </c>
      <c r="G17" s="61">
        <v>270</v>
      </c>
    </row>
    <row r="19" spans="1:14" x14ac:dyDescent="0.3">
      <c r="A19" s="91" t="s">
        <v>134</v>
      </c>
      <c r="B19" s="91" t="s">
        <v>135</v>
      </c>
      <c r="C19" s="91" t="s">
        <v>78</v>
      </c>
      <c r="D19" s="91" t="s">
        <v>132</v>
      </c>
      <c r="E19" s="91" t="s">
        <v>132</v>
      </c>
      <c r="F19" s="91" t="s">
        <v>142</v>
      </c>
      <c r="G19" s="91" t="s">
        <v>142</v>
      </c>
      <c r="H19" s="91" t="s">
        <v>63</v>
      </c>
      <c r="I19" s="91" t="s">
        <v>3</v>
      </c>
      <c r="J19" s="91" t="s">
        <v>4</v>
      </c>
      <c r="K19" s="91" t="s">
        <v>143</v>
      </c>
      <c r="L19" s="91" t="s">
        <v>144</v>
      </c>
      <c r="M19" s="91" t="s">
        <v>145</v>
      </c>
      <c r="N19" s="91" t="s">
        <v>146</v>
      </c>
    </row>
    <row r="20" spans="1:14" x14ac:dyDescent="0.3">
      <c r="D20" s="61" t="s">
        <v>98</v>
      </c>
      <c r="E20" s="61" t="s">
        <v>99</v>
      </c>
      <c r="F20" s="61" t="s">
        <v>98</v>
      </c>
      <c r="G20" s="61" t="s">
        <v>99</v>
      </c>
      <c r="H20" s="61"/>
    </row>
    <row r="21" spans="1:14" x14ac:dyDescent="0.3">
      <c r="A21" s="91">
        <v>1</v>
      </c>
      <c r="B21" s="61" t="s">
        <v>136</v>
      </c>
      <c r="C21" s="61">
        <v>112</v>
      </c>
      <c r="D21" s="141">
        <v>1.516</v>
      </c>
      <c r="E21" s="142">
        <f>D21*10</f>
        <v>15.16</v>
      </c>
      <c r="F21" s="143">
        <v>29.19230769230769</v>
      </c>
      <c r="G21" s="142">
        <f>F21*10</f>
        <v>291.92307692307691</v>
      </c>
      <c r="H21" s="61">
        <v>1.339</v>
      </c>
      <c r="I21" s="61">
        <v>7.66</v>
      </c>
      <c r="J21" s="61">
        <v>203</v>
      </c>
      <c r="K21" s="61">
        <v>51.875000000000007</v>
      </c>
      <c r="L21" s="61">
        <v>18.125</v>
      </c>
      <c r="M21" s="61">
        <v>30</v>
      </c>
      <c r="N21" s="61" t="s">
        <v>147</v>
      </c>
    </row>
    <row r="22" spans="1:14" x14ac:dyDescent="0.3">
      <c r="A22" s="91">
        <v>2</v>
      </c>
      <c r="B22" s="61" t="s">
        <v>136</v>
      </c>
      <c r="C22" s="61">
        <v>115</v>
      </c>
      <c r="D22" s="141">
        <v>0.52500000000000002</v>
      </c>
      <c r="E22" s="142">
        <f>D22*10</f>
        <v>5.25</v>
      </c>
      <c r="F22" s="143">
        <v>24.625</v>
      </c>
      <c r="G22" s="142">
        <f>F22*10</f>
        <v>246.25</v>
      </c>
      <c r="H22" s="61">
        <v>1.2410000000000001</v>
      </c>
      <c r="I22" s="61">
        <v>7.96</v>
      </c>
      <c r="J22" s="61">
        <v>256</v>
      </c>
      <c r="K22" s="61">
        <v>50.625</v>
      </c>
      <c r="L22" s="61">
        <v>16.25</v>
      </c>
      <c r="M22" s="61">
        <v>33.125</v>
      </c>
      <c r="N22" s="61" t="s">
        <v>147</v>
      </c>
    </row>
    <row r="23" spans="1:14" x14ac:dyDescent="0.3">
      <c r="A23" s="91">
        <v>3</v>
      </c>
      <c r="B23" s="61" t="s">
        <v>136</v>
      </c>
      <c r="C23" s="61">
        <v>118</v>
      </c>
      <c r="D23" s="141">
        <v>1.6160000000000001</v>
      </c>
      <c r="E23" s="142">
        <f>D23*10</f>
        <v>16.16</v>
      </c>
      <c r="F23" s="143">
        <v>42.192307692307693</v>
      </c>
      <c r="G23" s="142">
        <f>F23*10</f>
        <v>421.92307692307691</v>
      </c>
      <c r="H23" s="61">
        <v>1.377</v>
      </c>
      <c r="I23" s="61">
        <v>7.36</v>
      </c>
      <c r="J23" s="61">
        <v>270</v>
      </c>
      <c r="K23" s="61">
        <v>45.625</v>
      </c>
      <c r="L23" s="61">
        <v>15</v>
      </c>
      <c r="M23" s="61">
        <v>39.375</v>
      </c>
      <c r="N23" s="61" t="s">
        <v>147</v>
      </c>
    </row>
    <row r="24" spans="1:14" x14ac:dyDescent="0.3">
      <c r="A24" s="91">
        <v>4</v>
      </c>
      <c r="B24" s="61" t="s">
        <v>136</v>
      </c>
      <c r="C24" s="61">
        <v>121</v>
      </c>
      <c r="D24" s="141">
        <v>1.1499999999999999</v>
      </c>
      <c r="E24" s="142">
        <f>D24*10</f>
        <v>11.5</v>
      </c>
      <c r="F24" s="143">
        <v>33.240384615384613</v>
      </c>
      <c r="G24" s="142">
        <f>F24*10</f>
        <v>332.40384615384613</v>
      </c>
      <c r="H24" s="61">
        <v>1.304</v>
      </c>
      <c r="I24" s="61">
        <v>7.94</v>
      </c>
      <c r="J24" s="61">
        <v>324</v>
      </c>
      <c r="K24" s="61">
        <v>44.375</v>
      </c>
      <c r="L24" s="61">
        <v>19.375</v>
      </c>
      <c r="M24" s="61">
        <v>36.25</v>
      </c>
      <c r="N24" s="61" t="s">
        <v>147</v>
      </c>
    </row>
    <row r="25" spans="1:14" x14ac:dyDescent="0.3">
      <c r="A25" s="91">
        <v>5</v>
      </c>
      <c r="B25" s="61" t="s">
        <v>136</v>
      </c>
      <c r="C25" s="61">
        <v>124</v>
      </c>
      <c r="D25" s="141">
        <v>0.308</v>
      </c>
      <c r="E25" s="142">
        <f>D25*10</f>
        <v>3.08</v>
      </c>
      <c r="F25" s="143">
        <v>23.35576923076923</v>
      </c>
      <c r="G25" s="142">
        <f>F25*10</f>
        <v>233.55769230769229</v>
      </c>
      <c r="H25" s="61">
        <v>1.1459999999999999</v>
      </c>
      <c r="I25" s="61">
        <v>7.96</v>
      </c>
      <c r="J25" s="61">
        <v>261</v>
      </c>
      <c r="K25" s="61">
        <v>38.125</v>
      </c>
      <c r="L25" s="61">
        <v>19.375</v>
      </c>
      <c r="M25" s="61">
        <v>42.5</v>
      </c>
      <c r="N25" s="61" t="s">
        <v>147</v>
      </c>
    </row>
    <row r="26" spans="1:14" x14ac:dyDescent="0.3">
      <c r="A26" s="91" t="s">
        <v>149</v>
      </c>
      <c r="B26" s="91"/>
      <c r="C26" s="91"/>
      <c r="D26" s="84">
        <f t="shared" ref="D26:M26" si="0">AVERAGE(D21:D25)</f>
        <v>1.0230000000000001</v>
      </c>
      <c r="E26" s="144">
        <f t="shared" si="0"/>
        <v>10.23</v>
      </c>
      <c r="F26" s="84">
        <f t="shared" si="0"/>
        <v>30.521153846153844</v>
      </c>
      <c r="G26" s="144">
        <f t="shared" si="0"/>
        <v>305.21153846153845</v>
      </c>
      <c r="H26" s="144">
        <f t="shared" si="0"/>
        <v>1.2814000000000001</v>
      </c>
      <c r="I26" s="84">
        <f t="shared" si="0"/>
        <v>7.7760000000000007</v>
      </c>
      <c r="J26" s="145">
        <f t="shared" si="0"/>
        <v>262.8</v>
      </c>
      <c r="K26" s="84">
        <f t="shared" si="0"/>
        <v>46.125</v>
      </c>
      <c r="L26" s="84">
        <f t="shared" si="0"/>
        <v>17.625</v>
      </c>
      <c r="M26" s="84">
        <f t="shared" si="0"/>
        <v>36.25</v>
      </c>
      <c r="N26" s="146"/>
    </row>
    <row r="27" spans="1:14" x14ac:dyDescent="0.3">
      <c r="A27" s="61"/>
      <c r="B27" s="61"/>
      <c r="C27" s="61"/>
      <c r="D27" s="61"/>
      <c r="E27" s="61"/>
      <c r="F27" s="61"/>
      <c r="G27" s="61"/>
      <c r="H27" s="61"/>
      <c r="I27" s="61"/>
      <c r="J27" s="61"/>
    </row>
  </sheetData>
  <mergeCells count="7">
    <mergeCell ref="A1:G1"/>
    <mergeCell ref="I1:N1"/>
    <mergeCell ref="J5:K5"/>
    <mergeCell ref="L5:S5"/>
    <mergeCell ref="I7:T8"/>
    <mergeCell ref="I10:T10"/>
    <mergeCell ref="I11:T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34477-4EB7-4EB0-A17A-F3FFCFC60FAE}">
  <dimension ref="A1:Y42"/>
  <sheetViews>
    <sheetView tabSelected="1" workbookViewId="0">
      <selection activeCell="I45" sqref="I45"/>
    </sheetView>
  </sheetViews>
  <sheetFormatPr defaultRowHeight="14.4" x14ac:dyDescent="0.3"/>
  <cols>
    <col min="1" max="1" width="18.33203125" style="1" customWidth="1"/>
    <col min="2" max="2" width="13.88671875" style="1" customWidth="1"/>
    <col min="3" max="3" width="9.109375" style="1" customWidth="1"/>
    <col min="4" max="4" width="11.44140625" style="1" customWidth="1"/>
    <col min="5" max="5" width="9.109375" style="1" customWidth="1"/>
    <col min="6" max="6" width="11.109375" style="1" bestFit="1" customWidth="1"/>
    <col min="7" max="7" width="12.44140625" style="1" bestFit="1" customWidth="1"/>
    <col min="8" max="8" width="10.77734375" style="1" customWidth="1"/>
    <col min="9" max="9" width="10.33203125" style="1" customWidth="1"/>
    <col min="10" max="12" width="9.109375" style="1" customWidth="1"/>
    <col min="13" max="13" width="10.88671875" style="1" customWidth="1"/>
    <col min="14" max="16" width="9.109375" style="1" customWidth="1"/>
    <col min="17" max="17" width="10.6640625" style="1" customWidth="1"/>
    <col min="18" max="20" width="9.109375" style="1" customWidth="1"/>
    <col min="21" max="21" width="11" style="1" customWidth="1"/>
    <col min="22" max="24" width="9.109375" style="1" customWidth="1"/>
    <col min="25" max="25" width="10.88671875" style="1" customWidth="1"/>
    <col min="250" max="250" width="18.33203125" customWidth="1"/>
    <col min="251" max="251" width="13.88671875" customWidth="1"/>
    <col min="252" max="252" width="9.109375" customWidth="1"/>
    <col min="253" max="253" width="11.44140625" customWidth="1"/>
    <col min="254" max="254" width="9.109375" customWidth="1"/>
    <col min="255" max="255" width="24.44140625" customWidth="1"/>
    <col min="256" max="256" width="16.5546875" customWidth="1"/>
    <col min="257" max="258" width="18" customWidth="1"/>
    <col min="259" max="259" width="20.88671875" customWidth="1"/>
    <col min="260" max="260" width="15.44140625" customWidth="1"/>
    <col min="261" max="261" width="17.44140625" customWidth="1"/>
    <col min="262" max="262" width="14.6640625" customWidth="1"/>
    <col min="263" max="264" width="17.33203125" customWidth="1"/>
    <col min="265" max="265" width="15" customWidth="1"/>
    <col min="266" max="268" width="9.109375" customWidth="1"/>
    <col min="269" max="269" width="10.88671875" customWidth="1"/>
    <col min="270" max="272" width="9.109375" customWidth="1"/>
    <col min="273" max="273" width="10.6640625" customWidth="1"/>
    <col min="274" max="276" width="9.109375" customWidth="1"/>
    <col min="277" max="277" width="11" customWidth="1"/>
    <col min="278" max="280" width="9.109375" customWidth="1"/>
    <col min="281" max="281" width="10.88671875" customWidth="1"/>
    <col min="506" max="506" width="18.33203125" customWidth="1"/>
    <col min="507" max="507" width="13.88671875" customWidth="1"/>
    <col min="508" max="508" width="9.109375" customWidth="1"/>
    <col min="509" max="509" width="11.44140625" customWidth="1"/>
    <col min="510" max="510" width="9.109375" customWidth="1"/>
    <col min="511" max="511" width="24.44140625" customWidth="1"/>
    <col min="512" max="512" width="16.5546875" customWidth="1"/>
    <col min="513" max="514" width="18" customWidth="1"/>
    <col min="515" max="515" width="20.88671875" customWidth="1"/>
    <col min="516" max="516" width="15.44140625" customWidth="1"/>
    <col min="517" max="517" width="17.44140625" customWidth="1"/>
    <col min="518" max="518" width="14.6640625" customWidth="1"/>
    <col min="519" max="520" width="17.33203125" customWidth="1"/>
    <col min="521" max="521" width="15" customWidth="1"/>
    <col min="522" max="524" width="9.109375" customWidth="1"/>
    <col min="525" max="525" width="10.88671875" customWidth="1"/>
    <col min="526" max="528" width="9.109375" customWidth="1"/>
    <col min="529" max="529" width="10.6640625" customWidth="1"/>
    <col min="530" max="532" width="9.109375" customWidth="1"/>
    <col min="533" max="533" width="11" customWidth="1"/>
    <col min="534" max="536" width="9.109375" customWidth="1"/>
    <col min="537" max="537" width="10.88671875" customWidth="1"/>
    <col min="762" max="762" width="18.33203125" customWidth="1"/>
    <col min="763" max="763" width="13.88671875" customWidth="1"/>
    <col min="764" max="764" width="9.109375" customWidth="1"/>
    <col min="765" max="765" width="11.44140625" customWidth="1"/>
    <col min="766" max="766" width="9.109375" customWidth="1"/>
    <col min="767" max="767" width="24.44140625" customWidth="1"/>
    <col min="768" max="768" width="16.5546875" customWidth="1"/>
    <col min="769" max="770" width="18" customWidth="1"/>
    <col min="771" max="771" width="20.88671875" customWidth="1"/>
    <col min="772" max="772" width="15.44140625" customWidth="1"/>
    <col min="773" max="773" width="17.44140625" customWidth="1"/>
    <col min="774" max="774" width="14.6640625" customWidth="1"/>
    <col min="775" max="776" width="17.33203125" customWidth="1"/>
    <col min="777" max="777" width="15" customWidth="1"/>
    <col min="778" max="780" width="9.109375" customWidth="1"/>
    <col min="781" max="781" width="10.88671875" customWidth="1"/>
    <col min="782" max="784" width="9.109375" customWidth="1"/>
    <col min="785" max="785" width="10.6640625" customWidth="1"/>
    <col min="786" max="788" width="9.109375" customWidth="1"/>
    <col min="789" max="789" width="11" customWidth="1"/>
    <col min="790" max="792" width="9.109375" customWidth="1"/>
    <col min="793" max="793" width="10.88671875" customWidth="1"/>
    <col min="1018" max="1018" width="18.33203125" customWidth="1"/>
    <col min="1019" max="1019" width="13.88671875" customWidth="1"/>
    <col min="1020" max="1020" width="9.109375" customWidth="1"/>
    <col min="1021" max="1021" width="11.44140625" customWidth="1"/>
    <col min="1022" max="1022" width="9.109375" customWidth="1"/>
    <col min="1023" max="1023" width="24.44140625" customWidth="1"/>
    <col min="1024" max="1024" width="16.5546875" customWidth="1"/>
    <col min="1025" max="1026" width="18" customWidth="1"/>
    <col min="1027" max="1027" width="20.88671875" customWidth="1"/>
    <col min="1028" max="1028" width="15.44140625" customWidth="1"/>
    <col min="1029" max="1029" width="17.44140625" customWidth="1"/>
    <col min="1030" max="1030" width="14.6640625" customWidth="1"/>
    <col min="1031" max="1032" width="17.33203125" customWidth="1"/>
    <col min="1033" max="1033" width="15" customWidth="1"/>
    <col min="1034" max="1036" width="9.109375" customWidth="1"/>
    <col min="1037" max="1037" width="10.88671875" customWidth="1"/>
    <col min="1038" max="1040" width="9.109375" customWidth="1"/>
    <col min="1041" max="1041" width="10.6640625" customWidth="1"/>
    <col min="1042" max="1044" width="9.109375" customWidth="1"/>
    <col min="1045" max="1045" width="11" customWidth="1"/>
    <col min="1046" max="1048" width="9.109375" customWidth="1"/>
    <col min="1049" max="1049" width="10.88671875" customWidth="1"/>
    <col min="1274" max="1274" width="18.33203125" customWidth="1"/>
    <col min="1275" max="1275" width="13.88671875" customWidth="1"/>
    <col min="1276" max="1276" width="9.109375" customWidth="1"/>
    <col min="1277" max="1277" width="11.44140625" customWidth="1"/>
    <col min="1278" max="1278" width="9.109375" customWidth="1"/>
    <col min="1279" max="1279" width="24.44140625" customWidth="1"/>
    <col min="1280" max="1280" width="16.5546875" customWidth="1"/>
    <col min="1281" max="1282" width="18" customWidth="1"/>
    <col min="1283" max="1283" width="20.88671875" customWidth="1"/>
    <col min="1284" max="1284" width="15.44140625" customWidth="1"/>
    <col min="1285" max="1285" width="17.44140625" customWidth="1"/>
    <col min="1286" max="1286" width="14.6640625" customWidth="1"/>
    <col min="1287" max="1288" width="17.33203125" customWidth="1"/>
    <col min="1289" max="1289" width="15" customWidth="1"/>
    <col min="1290" max="1292" width="9.109375" customWidth="1"/>
    <col min="1293" max="1293" width="10.88671875" customWidth="1"/>
    <col min="1294" max="1296" width="9.109375" customWidth="1"/>
    <col min="1297" max="1297" width="10.6640625" customWidth="1"/>
    <col min="1298" max="1300" width="9.109375" customWidth="1"/>
    <col min="1301" max="1301" width="11" customWidth="1"/>
    <col min="1302" max="1304" width="9.109375" customWidth="1"/>
    <col min="1305" max="1305" width="10.88671875" customWidth="1"/>
    <col min="1530" max="1530" width="18.33203125" customWidth="1"/>
    <col min="1531" max="1531" width="13.88671875" customWidth="1"/>
    <col min="1532" max="1532" width="9.109375" customWidth="1"/>
    <col min="1533" max="1533" width="11.44140625" customWidth="1"/>
    <col min="1534" max="1534" width="9.109375" customWidth="1"/>
    <col min="1535" max="1535" width="24.44140625" customWidth="1"/>
    <col min="1536" max="1536" width="16.5546875" customWidth="1"/>
    <col min="1537" max="1538" width="18" customWidth="1"/>
    <col min="1539" max="1539" width="20.88671875" customWidth="1"/>
    <col min="1540" max="1540" width="15.44140625" customWidth="1"/>
    <col min="1541" max="1541" width="17.44140625" customWidth="1"/>
    <col min="1542" max="1542" width="14.6640625" customWidth="1"/>
    <col min="1543" max="1544" width="17.33203125" customWidth="1"/>
    <col min="1545" max="1545" width="15" customWidth="1"/>
    <col min="1546" max="1548" width="9.109375" customWidth="1"/>
    <col min="1549" max="1549" width="10.88671875" customWidth="1"/>
    <col min="1550" max="1552" width="9.109375" customWidth="1"/>
    <col min="1553" max="1553" width="10.6640625" customWidth="1"/>
    <col min="1554" max="1556" width="9.109375" customWidth="1"/>
    <col min="1557" max="1557" width="11" customWidth="1"/>
    <col min="1558" max="1560" width="9.109375" customWidth="1"/>
    <col min="1561" max="1561" width="10.88671875" customWidth="1"/>
    <col min="1786" max="1786" width="18.33203125" customWidth="1"/>
    <col min="1787" max="1787" width="13.88671875" customWidth="1"/>
    <col min="1788" max="1788" width="9.109375" customWidth="1"/>
    <col min="1789" max="1789" width="11.44140625" customWidth="1"/>
    <col min="1790" max="1790" width="9.109375" customWidth="1"/>
    <col min="1791" max="1791" width="24.44140625" customWidth="1"/>
    <col min="1792" max="1792" width="16.5546875" customWidth="1"/>
    <col min="1793" max="1794" width="18" customWidth="1"/>
    <col min="1795" max="1795" width="20.88671875" customWidth="1"/>
    <col min="1796" max="1796" width="15.44140625" customWidth="1"/>
    <col min="1797" max="1797" width="17.44140625" customWidth="1"/>
    <col min="1798" max="1798" width="14.6640625" customWidth="1"/>
    <col min="1799" max="1800" width="17.33203125" customWidth="1"/>
    <col min="1801" max="1801" width="15" customWidth="1"/>
    <col min="1802" max="1804" width="9.109375" customWidth="1"/>
    <col min="1805" max="1805" width="10.88671875" customWidth="1"/>
    <col min="1806" max="1808" width="9.109375" customWidth="1"/>
    <col min="1809" max="1809" width="10.6640625" customWidth="1"/>
    <col min="1810" max="1812" width="9.109375" customWidth="1"/>
    <col min="1813" max="1813" width="11" customWidth="1"/>
    <col min="1814" max="1816" width="9.109375" customWidth="1"/>
    <col min="1817" max="1817" width="10.88671875" customWidth="1"/>
    <col min="2042" max="2042" width="18.33203125" customWidth="1"/>
    <col min="2043" max="2043" width="13.88671875" customWidth="1"/>
    <col min="2044" max="2044" width="9.109375" customWidth="1"/>
    <col min="2045" max="2045" width="11.44140625" customWidth="1"/>
    <col min="2046" max="2046" width="9.109375" customWidth="1"/>
    <col min="2047" max="2047" width="24.44140625" customWidth="1"/>
    <col min="2048" max="2048" width="16.5546875" customWidth="1"/>
    <col min="2049" max="2050" width="18" customWidth="1"/>
    <col min="2051" max="2051" width="20.88671875" customWidth="1"/>
    <col min="2052" max="2052" width="15.44140625" customWidth="1"/>
    <col min="2053" max="2053" width="17.44140625" customWidth="1"/>
    <col min="2054" max="2054" width="14.6640625" customWidth="1"/>
    <col min="2055" max="2056" width="17.33203125" customWidth="1"/>
    <col min="2057" max="2057" width="15" customWidth="1"/>
    <col min="2058" max="2060" width="9.109375" customWidth="1"/>
    <col min="2061" max="2061" width="10.88671875" customWidth="1"/>
    <col min="2062" max="2064" width="9.109375" customWidth="1"/>
    <col min="2065" max="2065" width="10.6640625" customWidth="1"/>
    <col min="2066" max="2068" width="9.109375" customWidth="1"/>
    <col min="2069" max="2069" width="11" customWidth="1"/>
    <col min="2070" max="2072" width="9.109375" customWidth="1"/>
    <col min="2073" max="2073" width="10.88671875" customWidth="1"/>
    <col min="2298" max="2298" width="18.33203125" customWidth="1"/>
    <col min="2299" max="2299" width="13.88671875" customWidth="1"/>
    <col min="2300" max="2300" width="9.109375" customWidth="1"/>
    <col min="2301" max="2301" width="11.44140625" customWidth="1"/>
    <col min="2302" max="2302" width="9.109375" customWidth="1"/>
    <col min="2303" max="2303" width="24.44140625" customWidth="1"/>
    <col min="2304" max="2304" width="16.5546875" customWidth="1"/>
    <col min="2305" max="2306" width="18" customWidth="1"/>
    <col min="2307" max="2307" width="20.88671875" customWidth="1"/>
    <col min="2308" max="2308" width="15.44140625" customWidth="1"/>
    <col min="2309" max="2309" width="17.44140625" customWidth="1"/>
    <col min="2310" max="2310" width="14.6640625" customWidth="1"/>
    <col min="2311" max="2312" width="17.33203125" customWidth="1"/>
    <col min="2313" max="2313" width="15" customWidth="1"/>
    <col min="2314" max="2316" width="9.109375" customWidth="1"/>
    <col min="2317" max="2317" width="10.88671875" customWidth="1"/>
    <col min="2318" max="2320" width="9.109375" customWidth="1"/>
    <col min="2321" max="2321" width="10.6640625" customWidth="1"/>
    <col min="2322" max="2324" width="9.109375" customWidth="1"/>
    <col min="2325" max="2325" width="11" customWidth="1"/>
    <col min="2326" max="2328" width="9.109375" customWidth="1"/>
    <col min="2329" max="2329" width="10.88671875" customWidth="1"/>
    <col min="2554" max="2554" width="18.33203125" customWidth="1"/>
    <col min="2555" max="2555" width="13.88671875" customWidth="1"/>
    <col min="2556" max="2556" width="9.109375" customWidth="1"/>
    <col min="2557" max="2557" width="11.44140625" customWidth="1"/>
    <col min="2558" max="2558" width="9.109375" customWidth="1"/>
    <col min="2559" max="2559" width="24.44140625" customWidth="1"/>
    <col min="2560" max="2560" width="16.5546875" customWidth="1"/>
    <col min="2561" max="2562" width="18" customWidth="1"/>
    <col min="2563" max="2563" width="20.88671875" customWidth="1"/>
    <col min="2564" max="2564" width="15.44140625" customWidth="1"/>
    <col min="2565" max="2565" width="17.44140625" customWidth="1"/>
    <col min="2566" max="2566" width="14.6640625" customWidth="1"/>
    <col min="2567" max="2568" width="17.33203125" customWidth="1"/>
    <col min="2569" max="2569" width="15" customWidth="1"/>
    <col min="2570" max="2572" width="9.109375" customWidth="1"/>
    <col min="2573" max="2573" width="10.88671875" customWidth="1"/>
    <col min="2574" max="2576" width="9.109375" customWidth="1"/>
    <col min="2577" max="2577" width="10.6640625" customWidth="1"/>
    <col min="2578" max="2580" width="9.109375" customWidth="1"/>
    <col min="2581" max="2581" width="11" customWidth="1"/>
    <col min="2582" max="2584" width="9.109375" customWidth="1"/>
    <col min="2585" max="2585" width="10.88671875" customWidth="1"/>
    <col min="2810" max="2810" width="18.33203125" customWidth="1"/>
    <col min="2811" max="2811" width="13.88671875" customWidth="1"/>
    <col min="2812" max="2812" width="9.109375" customWidth="1"/>
    <col min="2813" max="2813" width="11.44140625" customWidth="1"/>
    <col min="2814" max="2814" width="9.109375" customWidth="1"/>
    <col min="2815" max="2815" width="24.44140625" customWidth="1"/>
    <col min="2816" max="2816" width="16.5546875" customWidth="1"/>
    <col min="2817" max="2818" width="18" customWidth="1"/>
    <col min="2819" max="2819" width="20.88671875" customWidth="1"/>
    <col min="2820" max="2820" width="15.44140625" customWidth="1"/>
    <col min="2821" max="2821" width="17.44140625" customWidth="1"/>
    <col min="2822" max="2822" width="14.6640625" customWidth="1"/>
    <col min="2823" max="2824" width="17.33203125" customWidth="1"/>
    <col min="2825" max="2825" width="15" customWidth="1"/>
    <col min="2826" max="2828" width="9.109375" customWidth="1"/>
    <col min="2829" max="2829" width="10.88671875" customWidth="1"/>
    <col min="2830" max="2832" width="9.109375" customWidth="1"/>
    <col min="2833" max="2833" width="10.6640625" customWidth="1"/>
    <col min="2834" max="2836" width="9.109375" customWidth="1"/>
    <col min="2837" max="2837" width="11" customWidth="1"/>
    <col min="2838" max="2840" width="9.109375" customWidth="1"/>
    <col min="2841" max="2841" width="10.88671875" customWidth="1"/>
    <col min="3066" max="3066" width="18.33203125" customWidth="1"/>
    <col min="3067" max="3067" width="13.88671875" customWidth="1"/>
    <col min="3068" max="3068" width="9.109375" customWidth="1"/>
    <col min="3069" max="3069" width="11.44140625" customWidth="1"/>
    <col min="3070" max="3070" width="9.109375" customWidth="1"/>
    <col min="3071" max="3071" width="24.44140625" customWidth="1"/>
    <col min="3072" max="3072" width="16.5546875" customWidth="1"/>
    <col min="3073" max="3074" width="18" customWidth="1"/>
    <col min="3075" max="3075" width="20.88671875" customWidth="1"/>
    <col min="3076" max="3076" width="15.44140625" customWidth="1"/>
    <col min="3077" max="3077" width="17.44140625" customWidth="1"/>
    <col min="3078" max="3078" width="14.6640625" customWidth="1"/>
    <col min="3079" max="3080" width="17.33203125" customWidth="1"/>
    <col min="3081" max="3081" width="15" customWidth="1"/>
    <col min="3082" max="3084" width="9.109375" customWidth="1"/>
    <col min="3085" max="3085" width="10.88671875" customWidth="1"/>
    <col min="3086" max="3088" width="9.109375" customWidth="1"/>
    <col min="3089" max="3089" width="10.6640625" customWidth="1"/>
    <col min="3090" max="3092" width="9.109375" customWidth="1"/>
    <col min="3093" max="3093" width="11" customWidth="1"/>
    <col min="3094" max="3096" width="9.109375" customWidth="1"/>
    <col min="3097" max="3097" width="10.88671875" customWidth="1"/>
    <col min="3322" max="3322" width="18.33203125" customWidth="1"/>
    <col min="3323" max="3323" width="13.88671875" customWidth="1"/>
    <col min="3324" max="3324" width="9.109375" customWidth="1"/>
    <col min="3325" max="3325" width="11.44140625" customWidth="1"/>
    <col min="3326" max="3326" width="9.109375" customWidth="1"/>
    <col min="3327" max="3327" width="24.44140625" customWidth="1"/>
    <col min="3328" max="3328" width="16.5546875" customWidth="1"/>
    <col min="3329" max="3330" width="18" customWidth="1"/>
    <col min="3331" max="3331" width="20.88671875" customWidth="1"/>
    <col min="3332" max="3332" width="15.44140625" customWidth="1"/>
    <col min="3333" max="3333" width="17.44140625" customWidth="1"/>
    <col min="3334" max="3334" width="14.6640625" customWidth="1"/>
    <col min="3335" max="3336" width="17.33203125" customWidth="1"/>
    <col min="3337" max="3337" width="15" customWidth="1"/>
    <col min="3338" max="3340" width="9.109375" customWidth="1"/>
    <col min="3341" max="3341" width="10.88671875" customWidth="1"/>
    <col min="3342" max="3344" width="9.109375" customWidth="1"/>
    <col min="3345" max="3345" width="10.6640625" customWidth="1"/>
    <col min="3346" max="3348" width="9.109375" customWidth="1"/>
    <col min="3349" max="3349" width="11" customWidth="1"/>
    <col min="3350" max="3352" width="9.109375" customWidth="1"/>
    <col min="3353" max="3353" width="10.88671875" customWidth="1"/>
    <col min="3578" max="3578" width="18.33203125" customWidth="1"/>
    <col min="3579" max="3579" width="13.88671875" customWidth="1"/>
    <col min="3580" max="3580" width="9.109375" customWidth="1"/>
    <col min="3581" max="3581" width="11.44140625" customWidth="1"/>
    <col min="3582" max="3582" width="9.109375" customWidth="1"/>
    <col min="3583" max="3583" width="24.44140625" customWidth="1"/>
    <col min="3584" max="3584" width="16.5546875" customWidth="1"/>
    <col min="3585" max="3586" width="18" customWidth="1"/>
    <col min="3587" max="3587" width="20.88671875" customWidth="1"/>
    <col min="3588" max="3588" width="15.44140625" customWidth="1"/>
    <col min="3589" max="3589" width="17.44140625" customWidth="1"/>
    <col min="3590" max="3590" width="14.6640625" customWidth="1"/>
    <col min="3591" max="3592" width="17.33203125" customWidth="1"/>
    <col min="3593" max="3593" width="15" customWidth="1"/>
    <col min="3594" max="3596" width="9.109375" customWidth="1"/>
    <col min="3597" max="3597" width="10.88671875" customWidth="1"/>
    <col min="3598" max="3600" width="9.109375" customWidth="1"/>
    <col min="3601" max="3601" width="10.6640625" customWidth="1"/>
    <col min="3602" max="3604" width="9.109375" customWidth="1"/>
    <col min="3605" max="3605" width="11" customWidth="1"/>
    <col min="3606" max="3608" width="9.109375" customWidth="1"/>
    <col min="3609" max="3609" width="10.88671875" customWidth="1"/>
    <col min="3834" max="3834" width="18.33203125" customWidth="1"/>
    <col min="3835" max="3835" width="13.88671875" customWidth="1"/>
    <col min="3836" max="3836" width="9.109375" customWidth="1"/>
    <col min="3837" max="3837" width="11.44140625" customWidth="1"/>
    <col min="3838" max="3838" width="9.109375" customWidth="1"/>
    <col min="3839" max="3839" width="24.44140625" customWidth="1"/>
    <col min="3840" max="3840" width="16.5546875" customWidth="1"/>
    <col min="3841" max="3842" width="18" customWidth="1"/>
    <col min="3843" max="3843" width="20.88671875" customWidth="1"/>
    <col min="3844" max="3844" width="15.44140625" customWidth="1"/>
    <col min="3845" max="3845" width="17.44140625" customWidth="1"/>
    <col min="3846" max="3846" width="14.6640625" customWidth="1"/>
    <col min="3847" max="3848" width="17.33203125" customWidth="1"/>
    <col min="3849" max="3849" width="15" customWidth="1"/>
    <col min="3850" max="3852" width="9.109375" customWidth="1"/>
    <col min="3853" max="3853" width="10.88671875" customWidth="1"/>
    <col min="3854" max="3856" width="9.109375" customWidth="1"/>
    <col min="3857" max="3857" width="10.6640625" customWidth="1"/>
    <col min="3858" max="3860" width="9.109375" customWidth="1"/>
    <col min="3861" max="3861" width="11" customWidth="1"/>
    <col min="3862" max="3864" width="9.109375" customWidth="1"/>
    <col min="3865" max="3865" width="10.88671875" customWidth="1"/>
    <col min="4090" max="4090" width="18.33203125" customWidth="1"/>
    <col min="4091" max="4091" width="13.88671875" customWidth="1"/>
    <col min="4092" max="4092" width="9.109375" customWidth="1"/>
    <col min="4093" max="4093" width="11.44140625" customWidth="1"/>
    <col min="4094" max="4094" width="9.109375" customWidth="1"/>
    <col min="4095" max="4095" width="24.44140625" customWidth="1"/>
    <col min="4096" max="4096" width="16.5546875" customWidth="1"/>
    <col min="4097" max="4098" width="18" customWidth="1"/>
    <col min="4099" max="4099" width="20.88671875" customWidth="1"/>
    <col min="4100" max="4100" width="15.44140625" customWidth="1"/>
    <col min="4101" max="4101" width="17.44140625" customWidth="1"/>
    <col min="4102" max="4102" width="14.6640625" customWidth="1"/>
    <col min="4103" max="4104" width="17.33203125" customWidth="1"/>
    <col min="4105" max="4105" width="15" customWidth="1"/>
    <col min="4106" max="4108" width="9.109375" customWidth="1"/>
    <col min="4109" max="4109" width="10.88671875" customWidth="1"/>
    <col min="4110" max="4112" width="9.109375" customWidth="1"/>
    <col min="4113" max="4113" width="10.6640625" customWidth="1"/>
    <col min="4114" max="4116" width="9.109375" customWidth="1"/>
    <col min="4117" max="4117" width="11" customWidth="1"/>
    <col min="4118" max="4120" width="9.109375" customWidth="1"/>
    <col min="4121" max="4121" width="10.88671875" customWidth="1"/>
    <col min="4346" max="4346" width="18.33203125" customWidth="1"/>
    <col min="4347" max="4347" width="13.88671875" customWidth="1"/>
    <col min="4348" max="4348" width="9.109375" customWidth="1"/>
    <col min="4349" max="4349" width="11.44140625" customWidth="1"/>
    <col min="4350" max="4350" width="9.109375" customWidth="1"/>
    <col min="4351" max="4351" width="24.44140625" customWidth="1"/>
    <col min="4352" max="4352" width="16.5546875" customWidth="1"/>
    <col min="4353" max="4354" width="18" customWidth="1"/>
    <col min="4355" max="4355" width="20.88671875" customWidth="1"/>
    <col min="4356" max="4356" width="15.44140625" customWidth="1"/>
    <col min="4357" max="4357" width="17.44140625" customWidth="1"/>
    <col min="4358" max="4358" width="14.6640625" customWidth="1"/>
    <col min="4359" max="4360" width="17.33203125" customWidth="1"/>
    <col min="4361" max="4361" width="15" customWidth="1"/>
    <col min="4362" max="4364" width="9.109375" customWidth="1"/>
    <col min="4365" max="4365" width="10.88671875" customWidth="1"/>
    <col min="4366" max="4368" width="9.109375" customWidth="1"/>
    <col min="4369" max="4369" width="10.6640625" customWidth="1"/>
    <col min="4370" max="4372" width="9.109375" customWidth="1"/>
    <col min="4373" max="4373" width="11" customWidth="1"/>
    <col min="4374" max="4376" width="9.109375" customWidth="1"/>
    <col min="4377" max="4377" width="10.88671875" customWidth="1"/>
    <col min="4602" max="4602" width="18.33203125" customWidth="1"/>
    <col min="4603" max="4603" width="13.88671875" customWidth="1"/>
    <col min="4604" max="4604" width="9.109375" customWidth="1"/>
    <col min="4605" max="4605" width="11.44140625" customWidth="1"/>
    <col min="4606" max="4606" width="9.109375" customWidth="1"/>
    <col min="4607" max="4607" width="24.44140625" customWidth="1"/>
    <col min="4608" max="4608" width="16.5546875" customWidth="1"/>
    <col min="4609" max="4610" width="18" customWidth="1"/>
    <col min="4611" max="4611" width="20.88671875" customWidth="1"/>
    <col min="4612" max="4612" width="15.44140625" customWidth="1"/>
    <col min="4613" max="4613" width="17.44140625" customWidth="1"/>
    <col min="4614" max="4614" width="14.6640625" customWidth="1"/>
    <col min="4615" max="4616" width="17.33203125" customWidth="1"/>
    <col min="4617" max="4617" width="15" customWidth="1"/>
    <col min="4618" max="4620" width="9.109375" customWidth="1"/>
    <col min="4621" max="4621" width="10.88671875" customWidth="1"/>
    <col min="4622" max="4624" width="9.109375" customWidth="1"/>
    <col min="4625" max="4625" width="10.6640625" customWidth="1"/>
    <col min="4626" max="4628" width="9.109375" customWidth="1"/>
    <col min="4629" max="4629" width="11" customWidth="1"/>
    <col min="4630" max="4632" width="9.109375" customWidth="1"/>
    <col min="4633" max="4633" width="10.88671875" customWidth="1"/>
    <col min="4858" max="4858" width="18.33203125" customWidth="1"/>
    <col min="4859" max="4859" width="13.88671875" customWidth="1"/>
    <col min="4860" max="4860" width="9.109375" customWidth="1"/>
    <col min="4861" max="4861" width="11.44140625" customWidth="1"/>
    <col min="4862" max="4862" width="9.109375" customWidth="1"/>
    <col min="4863" max="4863" width="24.44140625" customWidth="1"/>
    <col min="4864" max="4864" width="16.5546875" customWidth="1"/>
    <col min="4865" max="4866" width="18" customWidth="1"/>
    <col min="4867" max="4867" width="20.88671875" customWidth="1"/>
    <col min="4868" max="4868" width="15.44140625" customWidth="1"/>
    <col min="4869" max="4869" width="17.44140625" customWidth="1"/>
    <col min="4870" max="4870" width="14.6640625" customWidth="1"/>
    <col min="4871" max="4872" width="17.33203125" customWidth="1"/>
    <col min="4873" max="4873" width="15" customWidth="1"/>
    <col min="4874" max="4876" width="9.109375" customWidth="1"/>
    <col min="4877" max="4877" width="10.88671875" customWidth="1"/>
    <col min="4878" max="4880" width="9.109375" customWidth="1"/>
    <col min="4881" max="4881" width="10.6640625" customWidth="1"/>
    <col min="4882" max="4884" width="9.109375" customWidth="1"/>
    <col min="4885" max="4885" width="11" customWidth="1"/>
    <col min="4886" max="4888" width="9.109375" customWidth="1"/>
    <col min="4889" max="4889" width="10.88671875" customWidth="1"/>
    <col min="5114" max="5114" width="18.33203125" customWidth="1"/>
    <col min="5115" max="5115" width="13.88671875" customWidth="1"/>
    <col min="5116" max="5116" width="9.109375" customWidth="1"/>
    <col min="5117" max="5117" width="11.44140625" customWidth="1"/>
    <col min="5118" max="5118" width="9.109375" customWidth="1"/>
    <col min="5119" max="5119" width="24.44140625" customWidth="1"/>
    <col min="5120" max="5120" width="16.5546875" customWidth="1"/>
    <col min="5121" max="5122" width="18" customWidth="1"/>
    <col min="5123" max="5123" width="20.88671875" customWidth="1"/>
    <col min="5124" max="5124" width="15.44140625" customWidth="1"/>
    <col min="5125" max="5125" width="17.44140625" customWidth="1"/>
    <col min="5126" max="5126" width="14.6640625" customWidth="1"/>
    <col min="5127" max="5128" width="17.33203125" customWidth="1"/>
    <col min="5129" max="5129" width="15" customWidth="1"/>
    <col min="5130" max="5132" width="9.109375" customWidth="1"/>
    <col min="5133" max="5133" width="10.88671875" customWidth="1"/>
    <col min="5134" max="5136" width="9.109375" customWidth="1"/>
    <col min="5137" max="5137" width="10.6640625" customWidth="1"/>
    <col min="5138" max="5140" width="9.109375" customWidth="1"/>
    <col min="5141" max="5141" width="11" customWidth="1"/>
    <col min="5142" max="5144" width="9.109375" customWidth="1"/>
    <col min="5145" max="5145" width="10.88671875" customWidth="1"/>
    <col min="5370" max="5370" width="18.33203125" customWidth="1"/>
    <col min="5371" max="5371" width="13.88671875" customWidth="1"/>
    <col min="5372" max="5372" width="9.109375" customWidth="1"/>
    <col min="5373" max="5373" width="11.44140625" customWidth="1"/>
    <col min="5374" max="5374" width="9.109375" customWidth="1"/>
    <col min="5375" max="5375" width="24.44140625" customWidth="1"/>
    <col min="5376" max="5376" width="16.5546875" customWidth="1"/>
    <col min="5377" max="5378" width="18" customWidth="1"/>
    <col min="5379" max="5379" width="20.88671875" customWidth="1"/>
    <col min="5380" max="5380" width="15.44140625" customWidth="1"/>
    <col min="5381" max="5381" width="17.44140625" customWidth="1"/>
    <col min="5382" max="5382" width="14.6640625" customWidth="1"/>
    <col min="5383" max="5384" width="17.33203125" customWidth="1"/>
    <col min="5385" max="5385" width="15" customWidth="1"/>
    <col min="5386" max="5388" width="9.109375" customWidth="1"/>
    <col min="5389" max="5389" width="10.88671875" customWidth="1"/>
    <col min="5390" max="5392" width="9.109375" customWidth="1"/>
    <col min="5393" max="5393" width="10.6640625" customWidth="1"/>
    <col min="5394" max="5396" width="9.109375" customWidth="1"/>
    <col min="5397" max="5397" width="11" customWidth="1"/>
    <col min="5398" max="5400" width="9.109375" customWidth="1"/>
    <col min="5401" max="5401" width="10.88671875" customWidth="1"/>
    <col min="5626" max="5626" width="18.33203125" customWidth="1"/>
    <col min="5627" max="5627" width="13.88671875" customWidth="1"/>
    <col min="5628" max="5628" width="9.109375" customWidth="1"/>
    <col min="5629" max="5629" width="11.44140625" customWidth="1"/>
    <col min="5630" max="5630" width="9.109375" customWidth="1"/>
    <col min="5631" max="5631" width="24.44140625" customWidth="1"/>
    <col min="5632" max="5632" width="16.5546875" customWidth="1"/>
    <col min="5633" max="5634" width="18" customWidth="1"/>
    <col min="5635" max="5635" width="20.88671875" customWidth="1"/>
    <col min="5636" max="5636" width="15.44140625" customWidth="1"/>
    <col min="5637" max="5637" width="17.44140625" customWidth="1"/>
    <col min="5638" max="5638" width="14.6640625" customWidth="1"/>
    <col min="5639" max="5640" width="17.33203125" customWidth="1"/>
    <col min="5641" max="5641" width="15" customWidth="1"/>
    <col min="5642" max="5644" width="9.109375" customWidth="1"/>
    <col min="5645" max="5645" width="10.88671875" customWidth="1"/>
    <col min="5646" max="5648" width="9.109375" customWidth="1"/>
    <col min="5649" max="5649" width="10.6640625" customWidth="1"/>
    <col min="5650" max="5652" width="9.109375" customWidth="1"/>
    <col min="5653" max="5653" width="11" customWidth="1"/>
    <col min="5654" max="5656" width="9.109375" customWidth="1"/>
    <col min="5657" max="5657" width="10.88671875" customWidth="1"/>
    <col min="5882" max="5882" width="18.33203125" customWidth="1"/>
    <col min="5883" max="5883" width="13.88671875" customWidth="1"/>
    <col min="5884" max="5884" width="9.109375" customWidth="1"/>
    <col min="5885" max="5885" width="11.44140625" customWidth="1"/>
    <col min="5886" max="5886" width="9.109375" customWidth="1"/>
    <col min="5887" max="5887" width="24.44140625" customWidth="1"/>
    <col min="5888" max="5888" width="16.5546875" customWidth="1"/>
    <col min="5889" max="5890" width="18" customWidth="1"/>
    <col min="5891" max="5891" width="20.88671875" customWidth="1"/>
    <col min="5892" max="5892" width="15.44140625" customWidth="1"/>
    <col min="5893" max="5893" width="17.44140625" customWidth="1"/>
    <col min="5894" max="5894" width="14.6640625" customWidth="1"/>
    <col min="5895" max="5896" width="17.33203125" customWidth="1"/>
    <col min="5897" max="5897" width="15" customWidth="1"/>
    <col min="5898" max="5900" width="9.109375" customWidth="1"/>
    <col min="5901" max="5901" width="10.88671875" customWidth="1"/>
    <col min="5902" max="5904" width="9.109375" customWidth="1"/>
    <col min="5905" max="5905" width="10.6640625" customWidth="1"/>
    <col min="5906" max="5908" width="9.109375" customWidth="1"/>
    <col min="5909" max="5909" width="11" customWidth="1"/>
    <col min="5910" max="5912" width="9.109375" customWidth="1"/>
    <col min="5913" max="5913" width="10.88671875" customWidth="1"/>
    <col min="6138" max="6138" width="18.33203125" customWidth="1"/>
    <col min="6139" max="6139" width="13.88671875" customWidth="1"/>
    <col min="6140" max="6140" width="9.109375" customWidth="1"/>
    <col min="6141" max="6141" width="11.44140625" customWidth="1"/>
    <col min="6142" max="6142" width="9.109375" customWidth="1"/>
    <col min="6143" max="6143" width="24.44140625" customWidth="1"/>
    <col min="6144" max="6144" width="16.5546875" customWidth="1"/>
    <col min="6145" max="6146" width="18" customWidth="1"/>
    <col min="6147" max="6147" width="20.88671875" customWidth="1"/>
    <col min="6148" max="6148" width="15.44140625" customWidth="1"/>
    <col min="6149" max="6149" width="17.44140625" customWidth="1"/>
    <col min="6150" max="6150" width="14.6640625" customWidth="1"/>
    <col min="6151" max="6152" width="17.33203125" customWidth="1"/>
    <col min="6153" max="6153" width="15" customWidth="1"/>
    <col min="6154" max="6156" width="9.109375" customWidth="1"/>
    <col min="6157" max="6157" width="10.88671875" customWidth="1"/>
    <col min="6158" max="6160" width="9.109375" customWidth="1"/>
    <col min="6161" max="6161" width="10.6640625" customWidth="1"/>
    <col min="6162" max="6164" width="9.109375" customWidth="1"/>
    <col min="6165" max="6165" width="11" customWidth="1"/>
    <col min="6166" max="6168" width="9.109375" customWidth="1"/>
    <col min="6169" max="6169" width="10.88671875" customWidth="1"/>
    <col min="6394" max="6394" width="18.33203125" customWidth="1"/>
    <col min="6395" max="6395" width="13.88671875" customWidth="1"/>
    <col min="6396" max="6396" width="9.109375" customWidth="1"/>
    <col min="6397" max="6397" width="11.44140625" customWidth="1"/>
    <col min="6398" max="6398" width="9.109375" customWidth="1"/>
    <col min="6399" max="6399" width="24.44140625" customWidth="1"/>
    <col min="6400" max="6400" width="16.5546875" customWidth="1"/>
    <col min="6401" max="6402" width="18" customWidth="1"/>
    <col min="6403" max="6403" width="20.88671875" customWidth="1"/>
    <col min="6404" max="6404" width="15.44140625" customWidth="1"/>
    <col min="6405" max="6405" width="17.44140625" customWidth="1"/>
    <col min="6406" max="6406" width="14.6640625" customWidth="1"/>
    <col min="6407" max="6408" width="17.33203125" customWidth="1"/>
    <col min="6409" max="6409" width="15" customWidth="1"/>
    <col min="6410" max="6412" width="9.109375" customWidth="1"/>
    <col min="6413" max="6413" width="10.88671875" customWidth="1"/>
    <col min="6414" max="6416" width="9.109375" customWidth="1"/>
    <col min="6417" max="6417" width="10.6640625" customWidth="1"/>
    <col min="6418" max="6420" width="9.109375" customWidth="1"/>
    <col min="6421" max="6421" width="11" customWidth="1"/>
    <col min="6422" max="6424" width="9.109375" customWidth="1"/>
    <col min="6425" max="6425" width="10.88671875" customWidth="1"/>
    <col min="6650" max="6650" width="18.33203125" customWidth="1"/>
    <col min="6651" max="6651" width="13.88671875" customWidth="1"/>
    <col min="6652" max="6652" width="9.109375" customWidth="1"/>
    <col min="6653" max="6653" width="11.44140625" customWidth="1"/>
    <col min="6654" max="6654" width="9.109375" customWidth="1"/>
    <col min="6655" max="6655" width="24.44140625" customWidth="1"/>
    <col min="6656" max="6656" width="16.5546875" customWidth="1"/>
    <col min="6657" max="6658" width="18" customWidth="1"/>
    <col min="6659" max="6659" width="20.88671875" customWidth="1"/>
    <col min="6660" max="6660" width="15.44140625" customWidth="1"/>
    <col min="6661" max="6661" width="17.44140625" customWidth="1"/>
    <col min="6662" max="6662" width="14.6640625" customWidth="1"/>
    <col min="6663" max="6664" width="17.33203125" customWidth="1"/>
    <col min="6665" max="6665" width="15" customWidth="1"/>
    <col min="6666" max="6668" width="9.109375" customWidth="1"/>
    <col min="6669" max="6669" width="10.88671875" customWidth="1"/>
    <col min="6670" max="6672" width="9.109375" customWidth="1"/>
    <col min="6673" max="6673" width="10.6640625" customWidth="1"/>
    <col min="6674" max="6676" width="9.109375" customWidth="1"/>
    <col min="6677" max="6677" width="11" customWidth="1"/>
    <col min="6678" max="6680" width="9.109375" customWidth="1"/>
    <col min="6681" max="6681" width="10.88671875" customWidth="1"/>
    <col min="6906" max="6906" width="18.33203125" customWidth="1"/>
    <col min="6907" max="6907" width="13.88671875" customWidth="1"/>
    <col min="6908" max="6908" width="9.109375" customWidth="1"/>
    <col min="6909" max="6909" width="11.44140625" customWidth="1"/>
    <col min="6910" max="6910" width="9.109375" customWidth="1"/>
    <col min="6911" max="6911" width="24.44140625" customWidth="1"/>
    <col min="6912" max="6912" width="16.5546875" customWidth="1"/>
    <col min="6913" max="6914" width="18" customWidth="1"/>
    <col min="6915" max="6915" width="20.88671875" customWidth="1"/>
    <col min="6916" max="6916" width="15.44140625" customWidth="1"/>
    <col min="6917" max="6917" width="17.44140625" customWidth="1"/>
    <col min="6918" max="6918" width="14.6640625" customWidth="1"/>
    <col min="6919" max="6920" width="17.33203125" customWidth="1"/>
    <col min="6921" max="6921" width="15" customWidth="1"/>
    <col min="6922" max="6924" width="9.109375" customWidth="1"/>
    <col min="6925" max="6925" width="10.88671875" customWidth="1"/>
    <col min="6926" max="6928" width="9.109375" customWidth="1"/>
    <col min="6929" max="6929" width="10.6640625" customWidth="1"/>
    <col min="6930" max="6932" width="9.109375" customWidth="1"/>
    <col min="6933" max="6933" width="11" customWidth="1"/>
    <col min="6934" max="6936" width="9.109375" customWidth="1"/>
    <col min="6937" max="6937" width="10.88671875" customWidth="1"/>
    <col min="7162" max="7162" width="18.33203125" customWidth="1"/>
    <col min="7163" max="7163" width="13.88671875" customWidth="1"/>
    <col min="7164" max="7164" width="9.109375" customWidth="1"/>
    <col min="7165" max="7165" width="11.44140625" customWidth="1"/>
    <col min="7166" max="7166" width="9.109375" customWidth="1"/>
    <col min="7167" max="7167" width="24.44140625" customWidth="1"/>
    <col min="7168" max="7168" width="16.5546875" customWidth="1"/>
    <col min="7169" max="7170" width="18" customWidth="1"/>
    <col min="7171" max="7171" width="20.88671875" customWidth="1"/>
    <col min="7172" max="7172" width="15.44140625" customWidth="1"/>
    <col min="7173" max="7173" width="17.44140625" customWidth="1"/>
    <col min="7174" max="7174" width="14.6640625" customWidth="1"/>
    <col min="7175" max="7176" width="17.33203125" customWidth="1"/>
    <col min="7177" max="7177" width="15" customWidth="1"/>
    <col min="7178" max="7180" width="9.109375" customWidth="1"/>
    <col min="7181" max="7181" width="10.88671875" customWidth="1"/>
    <col min="7182" max="7184" width="9.109375" customWidth="1"/>
    <col min="7185" max="7185" width="10.6640625" customWidth="1"/>
    <col min="7186" max="7188" width="9.109375" customWidth="1"/>
    <col min="7189" max="7189" width="11" customWidth="1"/>
    <col min="7190" max="7192" width="9.109375" customWidth="1"/>
    <col min="7193" max="7193" width="10.88671875" customWidth="1"/>
    <col min="7418" max="7418" width="18.33203125" customWidth="1"/>
    <col min="7419" max="7419" width="13.88671875" customWidth="1"/>
    <col min="7420" max="7420" width="9.109375" customWidth="1"/>
    <col min="7421" max="7421" width="11.44140625" customWidth="1"/>
    <col min="7422" max="7422" width="9.109375" customWidth="1"/>
    <col min="7423" max="7423" width="24.44140625" customWidth="1"/>
    <col min="7424" max="7424" width="16.5546875" customWidth="1"/>
    <col min="7425" max="7426" width="18" customWidth="1"/>
    <col min="7427" max="7427" width="20.88671875" customWidth="1"/>
    <col min="7428" max="7428" width="15.44140625" customWidth="1"/>
    <col min="7429" max="7429" width="17.44140625" customWidth="1"/>
    <col min="7430" max="7430" width="14.6640625" customWidth="1"/>
    <col min="7431" max="7432" width="17.33203125" customWidth="1"/>
    <col min="7433" max="7433" width="15" customWidth="1"/>
    <col min="7434" max="7436" width="9.109375" customWidth="1"/>
    <col min="7437" max="7437" width="10.88671875" customWidth="1"/>
    <col min="7438" max="7440" width="9.109375" customWidth="1"/>
    <col min="7441" max="7441" width="10.6640625" customWidth="1"/>
    <col min="7442" max="7444" width="9.109375" customWidth="1"/>
    <col min="7445" max="7445" width="11" customWidth="1"/>
    <col min="7446" max="7448" width="9.109375" customWidth="1"/>
    <col min="7449" max="7449" width="10.88671875" customWidth="1"/>
    <col min="7674" max="7674" width="18.33203125" customWidth="1"/>
    <col min="7675" max="7675" width="13.88671875" customWidth="1"/>
    <col min="7676" max="7676" width="9.109375" customWidth="1"/>
    <col min="7677" max="7677" width="11.44140625" customWidth="1"/>
    <col min="7678" max="7678" width="9.109375" customWidth="1"/>
    <col min="7679" max="7679" width="24.44140625" customWidth="1"/>
    <col min="7680" max="7680" width="16.5546875" customWidth="1"/>
    <col min="7681" max="7682" width="18" customWidth="1"/>
    <col min="7683" max="7683" width="20.88671875" customWidth="1"/>
    <col min="7684" max="7684" width="15.44140625" customWidth="1"/>
    <col min="7685" max="7685" width="17.44140625" customWidth="1"/>
    <col min="7686" max="7686" width="14.6640625" customWidth="1"/>
    <col min="7687" max="7688" width="17.33203125" customWidth="1"/>
    <col min="7689" max="7689" width="15" customWidth="1"/>
    <col min="7690" max="7692" width="9.109375" customWidth="1"/>
    <col min="7693" max="7693" width="10.88671875" customWidth="1"/>
    <col min="7694" max="7696" width="9.109375" customWidth="1"/>
    <col min="7697" max="7697" width="10.6640625" customWidth="1"/>
    <col min="7698" max="7700" width="9.109375" customWidth="1"/>
    <col min="7701" max="7701" width="11" customWidth="1"/>
    <col min="7702" max="7704" width="9.109375" customWidth="1"/>
    <col min="7705" max="7705" width="10.88671875" customWidth="1"/>
    <col min="7930" max="7930" width="18.33203125" customWidth="1"/>
    <col min="7931" max="7931" width="13.88671875" customWidth="1"/>
    <col min="7932" max="7932" width="9.109375" customWidth="1"/>
    <col min="7933" max="7933" width="11.44140625" customWidth="1"/>
    <col min="7934" max="7934" width="9.109375" customWidth="1"/>
    <col min="7935" max="7935" width="24.44140625" customWidth="1"/>
    <col min="7936" max="7936" width="16.5546875" customWidth="1"/>
    <col min="7937" max="7938" width="18" customWidth="1"/>
    <col min="7939" max="7939" width="20.88671875" customWidth="1"/>
    <col min="7940" max="7940" width="15.44140625" customWidth="1"/>
    <col min="7941" max="7941" width="17.44140625" customWidth="1"/>
    <col min="7942" max="7942" width="14.6640625" customWidth="1"/>
    <col min="7943" max="7944" width="17.33203125" customWidth="1"/>
    <col min="7945" max="7945" width="15" customWidth="1"/>
    <col min="7946" max="7948" width="9.109375" customWidth="1"/>
    <col min="7949" max="7949" width="10.88671875" customWidth="1"/>
    <col min="7950" max="7952" width="9.109375" customWidth="1"/>
    <col min="7953" max="7953" width="10.6640625" customWidth="1"/>
    <col min="7954" max="7956" width="9.109375" customWidth="1"/>
    <col min="7957" max="7957" width="11" customWidth="1"/>
    <col min="7958" max="7960" width="9.109375" customWidth="1"/>
    <col min="7961" max="7961" width="10.88671875" customWidth="1"/>
    <col min="8186" max="8186" width="18.33203125" customWidth="1"/>
    <col min="8187" max="8187" width="13.88671875" customWidth="1"/>
    <col min="8188" max="8188" width="9.109375" customWidth="1"/>
    <col min="8189" max="8189" width="11.44140625" customWidth="1"/>
    <col min="8190" max="8190" width="9.109375" customWidth="1"/>
    <col min="8191" max="8191" width="24.44140625" customWidth="1"/>
    <col min="8192" max="8192" width="16.5546875" customWidth="1"/>
    <col min="8193" max="8194" width="18" customWidth="1"/>
    <col min="8195" max="8195" width="20.88671875" customWidth="1"/>
    <col min="8196" max="8196" width="15.44140625" customWidth="1"/>
    <col min="8197" max="8197" width="17.44140625" customWidth="1"/>
    <col min="8198" max="8198" width="14.6640625" customWidth="1"/>
    <col min="8199" max="8200" width="17.33203125" customWidth="1"/>
    <col min="8201" max="8201" width="15" customWidth="1"/>
    <col min="8202" max="8204" width="9.109375" customWidth="1"/>
    <col min="8205" max="8205" width="10.88671875" customWidth="1"/>
    <col min="8206" max="8208" width="9.109375" customWidth="1"/>
    <col min="8209" max="8209" width="10.6640625" customWidth="1"/>
    <col min="8210" max="8212" width="9.109375" customWidth="1"/>
    <col min="8213" max="8213" width="11" customWidth="1"/>
    <col min="8214" max="8216" width="9.109375" customWidth="1"/>
    <col min="8217" max="8217" width="10.88671875" customWidth="1"/>
    <col min="8442" max="8442" width="18.33203125" customWidth="1"/>
    <col min="8443" max="8443" width="13.88671875" customWidth="1"/>
    <col min="8444" max="8444" width="9.109375" customWidth="1"/>
    <col min="8445" max="8445" width="11.44140625" customWidth="1"/>
    <col min="8446" max="8446" width="9.109375" customWidth="1"/>
    <col min="8447" max="8447" width="24.44140625" customWidth="1"/>
    <col min="8448" max="8448" width="16.5546875" customWidth="1"/>
    <col min="8449" max="8450" width="18" customWidth="1"/>
    <col min="8451" max="8451" width="20.88671875" customWidth="1"/>
    <col min="8452" max="8452" width="15.44140625" customWidth="1"/>
    <col min="8453" max="8453" width="17.44140625" customWidth="1"/>
    <col min="8454" max="8454" width="14.6640625" customWidth="1"/>
    <col min="8455" max="8456" width="17.33203125" customWidth="1"/>
    <col min="8457" max="8457" width="15" customWidth="1"/>
    <col min="8458" max="8460" width="9.109375" customWidth="1"/>
    <col min="8461" max="8461" width="10.88671875" customWidth="1"/>
    <col min="8462" max="8464" width="9.109375" customWidth="1"/>
    <col min="8465" max="8465" width="10.6640625" customWidth="1"/>
    <col min="8466" max="8468" width="9.109375" customWidth="1"/>
    <col min="8469" max="8469" width="11" customWidth="1"/>
    <col min="8470" max="8472" width="9.109375" customWidth="1"/>
    <col min="8473" max="8473" width="10.88671875" customWidth="1"/>
    <col min="8698" max="8698" width="18.33203125" customWidth="1"/>
    <col min="8699" max="8699" width="13.88671875" customWidth="1"/>
    <col min="8700" max="8700" width="9.109375" customWidth="1"/>
    <col min="8701" max="8701" width="11.44140625" customWidth="1"/>
    <col min="8702" max="8702" width="9.109375" customWidth="1"/>
    <col min="8703" max="8703" width="24.44140625" customWidth="1"/>
    <col min="8704" max="8704" width="16.5546875" customWidth="1"/>
    <col min="8705" max="8706" width="18" customWidth="1"/>
    <col min="8707" max="8707" width="20.88671875" customWidth="1"/>
    <col min="8708" max="8708" width="15.44140625" customWidth="1"/>
    <col min="8709" max="8709" width="17.44140625" customWidth="1"/>
    <col min="8710" max="8710" width="14.6640625" customWidth="1"/>
    <col min="8711" max="8712" width="17.33203125" customWidth="1"/>
    <col min="8713" max="8713" width="15" customWidth="1"/>
    <col min="8714" max="8716" width="9.109375" customWidth="1"/>
    <col min="8717" max="8717" width="10.88671875" customWidth="1"/>
    <col min="8718" max="8720" width="9.109375" customWidth="1"/>
    <col min="8721" max="8721" width="10.6640625" customWidth="1"/>
    <col min="8722" max="8724" width="9.109375" customWidth="1"/>
    <col min="8725" max="8725" width="11" customWidth="1"/>
    <col min="8726" max="8728" width="9.109375" customWidth="1"/>
    <col min="8729" max="8729" width="10.88671875" customWidth="1"/>
    <col min="8954" max="8954" width="18.33203125" customWidth="1"/>
    <col min="8955" max="8955" width="13.88671875" customWidth="1"/>
    <col min="8956" max="8956" width="9.109375" customWidth="1"/>
    <col min="8957" max="8957" width="11.44140625" customWidth="1"/>
    <col min="8958" max="8958" width="9.109375" customWidth="1"/>
    <col min="8959" max="8959" width="24.44140625" customWidth="1"/>
    <col min="8960" max="8960" width="16.5546875" customWidth="1"/>
    <col min="8961" max="8962" width="18" customWidth="1"/>
    <col min="8963" max="8963" width="20.88671875" customWidth="1"/>
    <col min="8964" max="8964" width="15.44140625" customWidth="1"/>
    <col min="8965" max="8965" width="17.44140625" customWidth="1"/>
    <col min="8966" max="8966" width="14.6640625" customWidth="1"/>
    <col min="8967" max="8968" width="17.33203125" customWidth="1"/>
    <col min="8969" max="8969" width="15" customWidth="1"/>
    <col min="8970" max="8972" width="9.109375" customWidth="1"/>
    <col min="8973" max="8973" width="10.88671875" customWidth="1"/>
    <col min="8974" max="8976" width="9.109375" customWidth="1"/>
    <col min="8977" max="8977" width="10.6640625" customWidth="1"/>
    <col min="8978" max="8980" width="9.109375" customWidth="1"/>
    <col min="8981" max="8981" width="11" customWidth="1"/>
    <col min="8982" max="8984" width="9.109375" customWidth="1"/>
    <col min="8985" max="8985" width="10.88671875" customWidth="1"/>
    <col min="9210" max="9210" width="18.33203125" customWidth="1"/>
    <col min="9211" max="9211" width="13.88671875" customWidth="1"/>
    <col min="9212" max="9212" width="9.109375" customWidth="1"/>
    <col min="9213" max="9213" width="11.44140625" customWidth="1"/>
    <col min="9214" max="9214" width="9.109375" customWidth="1"/>
    <col min="9215" max="9215" width="24.44140625" customWidth="1"/>
    <col min="9216" max="9216" width="16.5546875" customWidth="1"/>
    <col min="9217" max="9218" width="18" customWidth="1"/>
    <col min="9219" max="9219" width="20.88671875" customWidth="1"/>
    <col min="9220" max="9220" width="15.44140625" customWidth="1"/>
    <col min="9221" max="9221" width="17.44140625" customWidth="1"/>
    <col min="9222" max="9222" width="14.6640625" customWidth="1"/>
    <col min="9223" max="9224" width="17.33203125" customWidth="1"/>
    <col min="9225" max="9225" width="15" customWidth="1"/>
    <col min="9226" max="9228" width="9.109375" customWidth="1"/>
    <col min="9229" max="9229" width="10.88671875" customWidth="1"/>
    <col min="9230" max="9232" width="9.109375" customWidth="1"/>
    <col min="9233" max="9233" width="10.6640625" customWidth="1"/>
    <col min="9234" max="9236" width="9.109375" customWidth="1"/>
    <col min="9237" max="9237" width="11" customWidth="1"/>
    <col min="9238" max="9240" width="9.109375" customWidth="1"/>
    <col min="9241" max="9241" width="10.88671875" customWidth="1"/>
    <col min="9466" max="9466" width="18.33203125" customWidth="1"/>
    <col min="9467" max="9467" width="13.88671875" customWidth="1"/>
    <col min="9468" max="9468" width="9.109375" customWidth="1"/>
    <col min="9469" max="9469" width="11.44140625" customWidth="1"/>
    <col min="9470" max="9470" width="9.109375" customWidth="1"/>
    <col min="9471" max="9471" width="24.44140625" customWidth="1"/>
    <col min="9472" max="9472" width="16.5546875" customWidth="1"/>
    <col min="9473" max="9474" width="18" customWidth="1"/>
    <col min="9475" max="9475" width="20.88671875" customWidth="1"/>
    <col min="9476" max="9476" width="15.44140625" customWidth="1"/>
    <col min="9477" max="9477" width="17.44140625" customWidth="1"/>
    <col min="9478" max="9478" width="14.6640625" customWidth="1"/>
    <col min="9479" max="9480" width="17.33203125" customWidth="1"/>
    <col min="9481" max="9481" width="15" customWidth="1"/>
    <col min="9482" max="9484" width="9.109375" customWidth="1"/>
    <col min="9485" max="9485" width="10.88671875" customWidth="1"/>
    <col min="9486" max="9488" width="9.109375" customWidth="1"/>
    <col min="9489" max="9489" width="10.6640625" customWidth="1"/>
    <col min="9490" max="9492" width="9.109375" customWidth="1"/>
    <col min="9493" max="9493" width="11" customWidth="1"/>
    <col min="9494" max="9496" width="9.109375" customWidth="1"/>
    <col min="9497" max="9497" width="10.88671875" customWidth="1"/>
    <col min="9722" max="9722" width="18.33203125" customWidth="1"/>
    <col min="9723" max="9723" width="13.88671875" customWidth="1"/>
    <col min="9724" max="9724" width="9.109375" customWidth="1"/>
    <col min="9725" max="9725" width="11.44140625" customWidth="1"/>
    <col min="9726" max="9726" width="9.109375" customWidth="1"/>
    <col min="9727" max="9727" width="24.44140625" customWidth="1"/>
    <col min="9728" max="9728" width="16.5546875" customWidth="1"/>
    <col min="9729" max="9730" width="18" customWidth="1"/>
    <col min="9731" max="9731" width="20.88671875" customWidth="1"/>
    <col min="9732" max="9732" width="15.44140625" customWidth="1"/>
    <col min="9733" max="9733" width="17.44140625" customWidth="1"/>
    <col min="9734" max="9734" width="14.6640625" customWidth="1"/>
    <col min="9735" max="9736" width="17.33203125" customWidth="1"/>
    <col min="9737" max="9737" width="15" customWidth="1"/>
    <col min="9738" max="9740" width="9.109375" customWidth="1"/>
    <col min="9741" max="9741" width="10.88671875" customWidth="1"/>
    <col min="9742" max="9744" width="9.109375" customWidth="1"/>
    <col min="9745" max="9745" width="10.6640625" customWidth="1"/>
    <col min="9746" max="9748" width="9.109375" customWidth="1"/>
    <col min="9749" max="9749" width="11" customWidth="1"/>
    <col min="9750" max="9752" width="9.109375" customWidth="1"/>
    <col min="9753" max="9753" width="10.88671875" customWidth="1"/>
    <col min="9978" max="9978" width="18.33203125" customWidth="1"/>
    <col min="9979" max="9979" width="13.88671875" customWidth="1"/>
    <col min="9980" max="9980" width="9.109375" customWidth="1"/>
    <col min="9981" max="9981" width="11.44140625" customWidth="1"/>
    <col min="9982" max="9982" width="9.109375" customWidth="1"/>
    <col min="9983" max="9983" width="24.44140625" customWidth="1"/>
    <col min="9984" max="9984" width="16.5546875" customWidth="1"/>
    <col min="9985" max="9986" width="18" customWidth="1"/>
    <col min="9987" max="9987" width="20.88671875" customWidth="1"/>
    <col min="9988" max="9988" width="15.44140625" customWidth="1"/>
    <col min="9989" max="9989" width="17.44140625" customWidth="1"/>
    <col min="9990" max="9990" width="14.6640625" customWidth="1"/>
    <col min="9991" max="9992" width="17.33203125" customWidth="1"/>
    <col min="9993" max="9993" width="15" customWidth="1"/>
    <col min="9994" max="9996" width="9.109375" customWidth="1"/>
    <col min="9997" max="9997" width="10.88671875" customWidth="1"/>
    <col min="9998" max="10000" width="9.109375" customWidth="1"/>
    <col min="10001" max="10001" width="10.6640625" customWidth="1"/>
    <col min="10002" max="10004" width="9.109375" customWidth="1"/>
    <col min="10005" max="10005" width="11" customWidth="1"/>
    <col min="10006" max="10008" width="9.109375" customWidth="1"/>
    <col min="10009" max="10009" width="10.88671875" customWidth="1"/>
    <col min="10234" max="10234" width="18.33203125" customWidth="1"/>
    <col min="10235" max="10235" width="13.88671875" customWidth="1"/>
    <col min="10236" max="10236" width="9.109375" customWidth="1"/>
    <col min="10237" max="10237" width="11.44140625" customWidth="1"/>
    <col min="10238" max="10238" width="9.109375" customWidth="1"/>
    <col min="10239" max="10239" width="24.44140625" customWidth="1"/>
    <col min="10240" max="10240" width="16.5546875" customWidth="1"/>
    <col min="10241" max="10242" width="18" customWidth="1"/>
    <col min="10243" max="10243" width="20.88671875" customWidth="1"/>
    <col min="10244" max="10244" width="15.44140625" customWidth="1"/>
    <col min="10245" max="10245" width="17.44140625" customWidth="1"/>
    <col min="10246" max="10246" width="14.6640625" customWidth="1"/>
    <col min="10247" max="10248" width="17.33203125" customWidth="1"/>
    <col min="10249" max="10249" width="15" customWidth="1"/>
    <col min="10250" max="10252" width="9.109375" customWidth="1"/>
    <col min="10253" max="10253" width="10.88671875" customWidth="1"/>
    <col min="10254" max="10256" width="9.109375" customWidth="1"/>
    <col min="10257" max="10257" width="10.6640625" customWidth="1"/>
    <col min="10258" max="10260" width="9.109375" customWidth="1"/>
    <col min="10261" max="10261" width="11" customWidth="1"/>
    <col min="10262" max="10264" width="9.109375" customWidth="1"/>
    <col min="10265" max="10265" width="10.88671875" customWidth="1"/>
    <col min="10490" max="10490" width="18.33203125" customWidth="1"/>
    <col min="10491" max="10491" width="13.88671875" customWidth="1"/>
    <col min="10492" max="10492" width="9.109375" customWidth="1"/>
    <col min="10493" max="10493" width="11.44140625" customWidth="1"/>
    <col min="10494" max="10494" width="9.109375" customWidth="1"/>
    <col min="10495" max="10495" width="24.44140625" customWidth="1"/>
    <col min="10496" max="10496" width="16.5546875" customWidth="1"/>
    <col min="10497" max="10498" width="18" customWidth="1"/>
    <col min="10499" max="10499" width="20.88671875" customWidth="1"/>
    <col min="10500" max="10500" width="15.44140625" customWidth="1"/>
    <col min="10501" max="10501" width="17.44140625" customWidth="1"/>
    <col min="10502" max="10502" width="14.6640625" customWidth="1"/>
    <col min="10503" max="10504" width="17.33203125" customWidth="1"/>
    <col min="10505" max="10505" width="15" customWidth="1"/>
    <col min="10506" max="10508" width="9.109375" customWidth="1"/>
    <col min="10509" max="10509" width="10.88671875" customWidth="1"/>
    <col min="10510" max="10512" width="9.109375" customWidth="1"/>
    <col min="10513" max="10513" width="10.6640625" customWidth="1"/>
    <col min="10514" max="10516" width="9.109375" customWidth="1"/>
    <col min="10517" max="10517" width="11" customWidth="1"/>
    <col min="10518" max="10520" width="9.109375" customWidth="1"/>
    <col min="10521" max="10521" width="10.88671875" customWidth="1"/>
    <col min="10746" max="10746" width="18.33203125" customWidth="1"/>
    <col min="10747" max="10747" width="13.88671875" customWidth="1"/>
    <col min="10748" max="10748" width="9.109375" customWidth="1"/>
    <col min="10749" max="10749" width="11.44140625" customWidth="1"/>
    <col min="10750" max="10750" width="9.109375" customWidth="1"/>
    <col min="10751" max="10751" width="24.44140625" customWidth="1"/>
    <col min="10752" max="10752" width="16.5546875" customWidth="1"/>
    <col min="10753" max="10754" width="18" customWidth="1"/>
    <col min="10755" max="10755" width="20.88671875" customWidth="1"/>
    <col min="10756" max="10756" width="15.44140625" customWidth="1"/>
    <col min="10757" max="10757" width="17.44140625" customWidth="1"/>
    <col min="10758" max="10758" width="14.6640625" customWidth="1"/>
    <col min="10759" max="10760" width="17.33203125" customWidth="1"/>
    <col min="10761" max="10761" width="15" customWidth="1"/>
    <col min="10762" max="10764" width="9.109375" customWidth="1"/>
    <col min="10765" max="10765" width="10.88671875" customWidth="1"/>
    <col min="10766" max="10768" width="9.109375" customWidth="1"/>
    <col min="10769" max="10769" width="10.6640625" customWidth="1"/>
    <col min="10770" max="10772" width="9.109375" customWidth="1"/>
    <col min="10773" max="10773" width="11" customWidth="1"/>
    <col min="10774" max="10776" width="9.109375" customWidth="1"/>
    <col min="10777" max="10777" width="10.88671875" customWidth="1"/>
    <col min="11002" max="11002" width="18.33203125" customWidth="1"/>
    <col min="11003" max="11003" width="13.88671875" customWidth="1"/>
    <col min="11004" max="11004" width="9.109375" customWidth="1"/>
    <col min="11005" max="11005" width="11.44140625" customWidth="1"/>
    <col min="11006" max="11006" width="9.109375" customWidth="1"/>
    <col min="11007" max="11007" width="24.44140625" customWidth="1"/>
    <col min="11008" max="11008" width="16.5546875" customWidth="1"/>
    <col min="11009" max="11010" width="18" customWidth="1"/>
    <col min="11011" max="11011" width="20.88671875" customWidth="1"/>
    <col min="11012" max="11012" width="15.44140625" customWidth="1"/>
    <col min="11013" max="11013" width="17.44140625" customWidth="1"/>
    <col min="11014" max="11014" width="14.6640625" customWidth="1"/>
    <col min="11015" max="11016" width="17.33203125" customWidth="1"/>
    <col min="11017" max="11017" width="15" customWidth="1"/>
    <col min="11018" max="11020" width="9.109375" customWidth="1"/>
    <col min="11021" max="11021" width="10.88671875" customWidth="1"/>
    <col min="11022" max="11024" width="9.109375" customWidth="1"/>
    <col min="11025" max="11025" width="10.6640625" customWidth="1"/>
    <col min="11026" max="11028" width="9.109375" customWidth="1"/>
    <col min="11029" max="11029" width="11" customWidth="1"/>
    <col min="11030" max="11032" width="9.109375" customWidth="1"/>
    <col min="11033" max="11033" width="10.88671875" customWidth="1"/>
    <col min="11258" max="11258" width="18.33203125" customWidth="1"/>
    <col min="11259" max="11259" width="13.88671875" customWidth="1"/>
    <col min="11260" max="11260" width="9.109375" customWidth="1"/>
    <col min="11261" max="11261" width="11.44140625" customWidth="1"/>
    <col min="11262" max="11262" width="9.109375" customWidth="1"/>
    <col min="11263" max="11263" width="24.44140625" customWidth="1"/>
    <col min="11264" max="11264" width="16.5546875" customWidth="1"/>
    <col min="11265" max="11266" width="18" customWidth="1"/>
    <col min="11267" max="11267" width="20.88671875" customWidth="1"/>
    <col min="11268" max="11268" width="15.44140625" customWidth="1"/>
    <col min="11269" max="11269" width="17.44140625" customWidth="1"/>
    <col min="11270" max="11270" width="14.6640625" customWidth="1"/>
    <col min="11271" max="11272" width="17.33203125" customWidth="1"/>
    <col min="11273" max="11273" width="15" customWidth="1"/>
    <col min="11274" max="11276" width="9.109375" customWidth="1"/>
    <col min="11277" max="11277" width="10.88671875" customWidth="1"/>
    <col min="11278" max="11280" width="9.109375" customWidth="1"/>
    <col min="11281" max="11281" width="10.6640625" customWidth="1"/>
    <col min="11282" max="11284" width="9.109375" customWidth="1"/>
    <col min="11285" max="11285" width="11" customWidth="1"/>
    <col min="11286" max="11288" width="9.109375" customWidth="1"/>
    <col min="11289" max="11289" width="10.88671875" customWidth="1"/>
    <col min="11514" max="11514" width="18.33203125" customWidth="1"/>
    <col min="11515" max="11515" width="13.88671875" customWidth="1"/>
    <col min="11516" max="11516" width="9.109375" customWidth="1"/>
    <col min="11517" max="11517" width="11.44140625" customWidth="1"/>
    <col min="11518" max="11518" width="9.109375" customWidth="1"/>
    <col min="11519" max="11519" width="24.44140625" customWidth="1"/>
    <col min="11520" max="11520" width="16.5546875" customWidth="1"/>
    <col min="11521" max="11522" width="18" customWidth="1"/>
    <col min="11523" max="11523" width="20.88671875" customWidth="1"/>
    <col min="11524" max="11524" width="15.44140625" customWidth="1"/>
    <col min="11525" max="11525" width="17.44140625" customWidth="1"/>
    <col min="11526" max="11526" width="14.6640625" customWidth="1"/>
    <col min="11527" max="11528" width="17.33203125" customWidth="1"/>
    <col min="11529" max="11529" width="15" customWidth="1"/>
    <col min="11530" max="11532" width="9.109375" customWidth="1"/>
    <col min="11533" max="11533" width="10.88671875" customWidth="1"/>
    <col min="11534" max="11536" width="9.109375" customWidth="1"/>
    <col min="11537" max="11537" width="10.6640625" customWidth="1"/>
    <col min="11538" max="11540" width="9.109375" customWidth="1"/>
    <col min="11541" max="11541" width="11" customWidth="1"/>
    <col min="11542" max="11544" width="9.109375" customWidth="1"/>
    <col min="11545" max="11545" width="10.88671875" customWidth="1"/>
    <col min="11770" max="11770" width="18.33203125" customWidth="1"/>
    <col min="11771" max="11771" width="13.88671875" customWidth="1"/>
    <col min="11772" max="11772" width="9.109375" customWidth="1"/>
    <col min="11773" max="11773" width="11.44140625" customWidth="1"/>
    <col min="11774" max="11774" width="9.109375" customWidth="1"/>
    <col min="11775" max="11775" width="24.44140625" customWidth="1"/>
    <col min="11776" max="11776" width="16.5546875" customWidth="1"/>
    <col min="11777" max="11778" width="18" customWidth="1"/>
    <col min="11779" max="11779" width="20.88671875" customWidth="1"/>
    <col min="11780" max="11780" width="15.44140625" customWidth="1"/>
    <col min="11781" max="11781" width="17.44140625" customWidth="1"/>
    <col min="11782" max="11782" width="14.6640625" customWidth="1"/>
    <col min="11783" max="11784" width="17.33203125" customWidth="1"/>
    <col min="11785" max="11785" width="15" customWidth="1"/>
    <col min="11786" max="11788" width="9.109375" customWidth="1"/>
    <col min="11789" max="11789" width="10.88671875" customWidth="1"/>
    <col min="11790" max="11792" width="9.109375" customWidth="1"/>
    <col min="11793" max="11793" width="10.6640625" customWidth="1"/>
    <col min="11794" max="11796" width="9.109375" customWidth="1"/>
    <col min="11797" max="11797" width="11" customWidth="1"/>
    <col min="11798" max="11800" width="9.109375" customWidth="1"/>
    <col min="11801" max="11801" width="10.88671875" customWidth="1"/>
    <col min="12026" max="12026" width="18.33203125" customWidth="1"/>
    <col min="12027" max="12027" width="13.88671875" customWidth="1"/>
    <col min="12028" max="12028" width="9.109375" customWidth="1"/>
    <col min="12029" max="12029" width="11.44140625" customWidth="1"/>
    <col min="12030" max="12030" width="9.109375" customWidth="1"/>
    <col min="12031" max="12031" width="24.44140625" customWidth="1"/>
    <col min="12032" max="12032" width="16.5546875" customWidth="1"/>
    <col min="12033" max="12034" width="18" customWidth="1"/>
    <col min="12035" max="12035" width="20.88671875" customWidth="1"/>
    <col min="12036" max="12036" width="15.44140625" customWidth="1"/>
    <col min="12037" max="12037" width="17.44140625" customWidth="1"/>
    <col min="12038" max="12038" width="14.6640625" customWidth="1"/>
    <col min="12039" max="12040" width="17.33203125" customWidth="1"/>
    <col min="12041" max="12041" width="15" customWidth="1"/>
    <col min="12042" max="12044" width="9.109375" customWidth="1"/>
    <col min="12045" max="12045" width="10.88671875" customWidth="1"/>
    <col min="12046" max="12048" width="9.109375" customWidth="1"/>
    <col min="12049" max="12049" width="10.6640625" customWidth="1"/>
    <col min="12050" max="12052" width="9.109375" customWidth="1"/>
    <col min="12053" max="12053" width="11" customWidth="1"/>
    <col min="12054" max="12056" width="9.109375" customWidth="1"/>
    <col min="12057" max="12057" width="10.88671875" customWidth="1"/>
    <col min="12282" max="12282" width="18.33203125" customWidth="1"/>
    <col min="12283" max="12283" width="13.88671875" customWidth="1"/>
    <col min="12284" max="12284" width="9.109375" customWidth="1"/>
    <col min="12285" max="12285" width="11.44140625" customWidth="1"/>
    <col min="12286" max="12286" width="9.109375" customWidth="1"/>
    <col min="12287" max="12287" width="24.44140625" customWidth="1"/>
    <col min="12288" max="12288" width="16.5546875" customWidth="1"/>
    <col min="12289" max="12290" width="18" customWidth="1"/>
    <col min="12291" max="12291" width="20.88671875" customWidth="1"/>
    <col min="12292" max="12292" width="15.44140625" customWidth="1"/>
    <col min="12293" max="12293" width="17.44140625" customWidth="1"/>
    <col min="12294" max="12294" width="14.6640625" customWidth="1"/>
    <col min="12295" max="12296" width="17.33203125" customWidth="1"/>
    <col min="12297" max="12297" width="15" customWidth="1"/>
    <col min="12298" max="12300" width="9.109375" customWidth="1"/>
    <col min="12301" max="12301" width="10.88671875" customWidth="1"/>
    <col min="12302" max="12304" width="9.109375" customWidth="1"/>
    <col min="12305" max="12305" width="10.6640625" customWidth="1"/>
    <col min="12306" max="12308" width="9.109375" customWidth="1"/>
    <col min="12309" max="12309" width="11" customWidth="1"/>
    <col min="12310" max="12312" width="9.109375" customWidth="1"/>
    <col min="12313" max="12313" width="10.88671875" customWidth="1"/>
    <col min="12538" max="12538" width="18.33203125" customWidth="1"/>
    <col min="12539" max="12539" width="13.88671875" customWidth="1"/>
    <col min="12540" max="12540" width="9.109375" customWidth="1"/>
    <col min="12541" max="12541" width="11.44140625" customWidth="1"/>
    <col min="12542" max="12542" width="9.109375" customWidth="1"/>
    <col min="12543" max="12543" width="24.44140625" customWidth="1"/>
    <col min="12544" max="12544" width="16.5546875" customWidth="1"/>
    <col min="12545" max="12546" width="18" customWidth="1"/>
    <col min="12547" max="12547" width="20.88671875" customWidth="1"/>
    <col min="12548" max="12548" width="15.44140625" customWidth="1"/>
    <col min="12549" max="12549" width="17.44140625" customWidth="1"/>
    <col min="12550" max="12550" width="14.6640625" customWidth="1"/>
    <col min="12551" max="12552" width="17.33203125" customWidth="1"/>
    <col min="12553" max="12553" width="15" customWidth="1"/>
    <col min="12554" max="12556" width="9.109375" customWidth="1"/>
    <col min="12557" max="12557" width="10.88671875" customWidth="1"/>
    <col min="12558" max="12560" width="9.109375" customWidth="1"/>
    <col min="12561" max="12561" width="10.6640625" customWidth="1"/>
    <col min="12562" max="12564" width="9.109375" customWidth="1"/>
    <col min="12565" max="12565" width="11" customWidth="1"/>
    <col min="12566" max="12568" width="9.109375" customWidth="1"/>
    <col min="12569" max="12569" width="10.88671875" customWidth="1"/>
    <col min="12794" max="12794" width="18.33203125" customWidth="1"/>
    <col min="12795" max="12795" width="13.88671875" customWidth="1"/>
    <col min="12796" max="12796" width="9.109375" customWidth="1"/>
    <col min="12797" max="12797" width="11.44140625" customWidth="1"/>
    <col min="12798" max="12798" width="9.109375" customWidth="1"/>
    <col min="12799" max="12799" width="24.44140625" customWidth="1"/>
    <col min="12800" max="12800" width="16.5546875" customWidth="1"/>
    <col min="12801" max="12802" width="18" customWidth="1"/>
    <col min="12803" max="12803" width="20.88671875" customWidth="1"/>
    <col min="12804" max="12804" width="15.44140625" customWidth="1"/>
    <col min="12805" max="12805" width="17.44140625" customWidth="1"/>
    <col min="12806" max="12806" width="14.6640625" customWidth="1"/>
    <col min="12807" max="12808" width="17.33203125" customWidth="1"/>
    <col min="12809" max="12809" width="15" customWidth="1"/>
    <col min="12810" max="12812" width="9.109375" customWidth="1"/>
    <col min="12813" max="12813" width="10.88671875" customWidth="1"/>
    <col min="12814" max="12816" width="9.109375" customWidth="1"/>
    <col min="12817" max="12817" width="10.6640625" customWidth="1"/>
    <col min="12818" max="12820" width="9.109375" customWidth="1"/>
    <col min="12821" max="12821" width="11" customWidth="1"/>
    <col min="12822" max="12824" width="9.109375" customWidth="1"/>
    <col min="12825" max="12825" width="10.88671875" customWidth="1"/>
    <col min="13050" max="13050" width="18.33203125" customWidth="1"/>
    <col min="13051" max="13051" width="13.88671875" customWidth="1"/>
    <col min="13052" max="13052" width="9.109375" customWidth="1"/>
    <col min="13053" max="13053" width="11.44140625" customWidth="1"/>
    <col min="13054" max="13054" width="9.109375" customWidth="1"/>
    <col min="13055" max="13055" width="24.44140625" customWidth="1"/>
    <col min="13056" max="13056" width="16.5546875" customWidth="1"/>
    <col min="13057" max="13058" width="18" customWidth="1"/>
    <col min="13059" max="13059" width="20.88671875" customWidth="1"/>
    <col min="13060" max="13060" width="15.44140625" customWidth="1"/>
    <col min="13061" max="13061" width="17.44140625" customWidth="1"/>
    <col min="13062" max="13062" width="14.6640625" customWidth="1"/>
    <col min="13063" max="13064" width="17.33203125" customWidth="1"/>
    <col min="13065" max="13065" width="15" customWidth="1"/>
    <col min="13066" max="13068" width="9.109375" customWidth="1"/>
    <col min="13069" max="13069" width="10.88671875" customWidth="1"/>
    <col min="13070" max="13072" width="9.109375" customWidth="1"/>
    <col min="13073" max="13073" width="10.6640625" customWidth="1"/>
    <col min="13074" max="13076" width="9.109375" customWidth="1"/>
    <col min="13077" max="13077" width="11" customWidth="1"/>
    <col min="13078" max="13080" width="9.109375" customWidth="1"/>
    <col min="13081" max="13081" width="10.88671875" customWidth="1"/>
    <col min="13306" max="13306" width="18.33203125" customWidth="1"/>
    <col min="13307" max="13307" width="13.88671875" customWidth="1"/>
    <col min="13308" max="13308" width="9.109375" customWidth="1"/>
    <col min="13309" max="13309" width="11.44140625" customWidth="1"/>
    <col min="13310" max="13310" width="9.109375" customWidth="1"/>
    <col min="13311" max="13311" width="24.44140625" customWidth="1"/>
    <col min="13312" max="13312" width="16.5546875" customWidth="1"/>
    <col min="13313" max="13314" width="18" customWidth="1"/>
    <col min="13315" max="13315" width="20.88671875" customWidth="1"/>
    <col min="13316" max="13316" width="15.44140625" customWidth="1"/>
    <col min="13317" max="13317" width="17.44140625" customWidth="1"/>
    <col min="13318" max="13318" width="14.6640625" customWidth="1"/>
    <col min="13319" max="13320" width="17.33203125" customWidth="1"/>
    <col min="13321" max="13321" width="15" customWidth="1"/>
    <col min="13322" max="13324" width="9.109375" customWidth="1"/>
    <col min="13325" max="13325" width="10.88671875" customWidth="1"/>
    <col min="13326" max="13328" width="9.109375" customWidth="1"/>
    <col min="13329" max="13329" width="10.6640625" customWidth="1"/>
    <col min="13330" max="13332" width="9.109375" customWidth="1"/>
    <col min="13333" max="13333" width="11" customWidth="1"/>
    <col min="13334" max="13336" width="9.109375" customWidth="1"/>
    <col min="13337" max="13337" width="10.88671875" customWidth="1"/>
    <col min="13562" max="13562" width="18.33203125" customWidth="1"/>
    <col min="13563" max="13563" width="13.88671875" customWidth="1"/>
    <col min="13564" max="13564" width="9.109375" customWidth="1"/>
    <col min="13565" max="13565" width="11.44140625" customWidth="1"/>
    <col min="13566" max="13566" width="9.109375" customWidth="1"/>
    <col min="13567" max="13567" width="24.44140625" customWidth="1"/>
    <col min="13568" max="13568" width="16.5546875" customWidth="1"/>
    <col min="13569" max="13570" width="18" customWidth="1"/>
    <col min="13571" max="13571" width="20.88671875" customWidth="1"/>
    <col min="13572" max="13572" width="15.44140625" customWidth="1"/>
    <col min="13573" max="13573" width="17.44140625" customWidth="1"/>
    <col min="13574" max="13574" width="14.6640625" customWidth="1"/>
    <col min="13575" max="13576" width="17.33203125" customWidth="1"/>
    <col min="13577" max="13577" width="15" customWidth="1"/>
    <col min="13578" max="13580" width="9.109375" customWidth="1"/>
    <col min="13581" max="13581" width="10.88671875" customWidth="1"/>
    <col min="13582" max="13584" width="9.109375" customWidth="1"/>
    <col min="13585" max="13585" width="10.6640625" customWidth="1"/>
    <col min="13586" max="13588" width="9.109375" customWidth="1"/>
    <col min="13589" max="13589" width="11" customWidth="1"/>
    <col min="13590" max="13592" width="9.109375" customWidth="1"/>
    <col min="13593" max="13593" width="10.88671875" customWidth="1"/>
    <col min="13818" max="13818" width="18.33203125" customWidth="1"/>
    <col min="13819" max="13819" width="13.88671875" customWidth="1"/>
    <col min="13820" max="13820" width="9.109375" customWidth="1"/>
    <col min="13821" max="13821" width="11.44140625" customWidth="1"/>
    <col min="13822" max="13822" width="9.109375" customWidth="1"/>
    <col min="13823" max="13823" width="24.44140625" customWidth="1"/>
    <col min="13824" max="13824" width="16.5546875" customWidth="1"/>
    <col min="13825" max="13826" width="18" customWidth="1"/>
    <col min="13827" max="13827" width="20.88671875" customWidth="1"/>
    <col min="13828" max="13828" width="15.44140625" customWidth="1"/>
    <col min="13829" max="13829" width="17.44140625" customWidth="1"/>
    <col min="13830" max="13830" width="14.6640625" customWidth="1"/>
    <col min="13831" max="13832" width="17.33203125" customWidth="1"/>
    <col min="13833" max="13833" width="15" customWidth="1"/>
    <col min="13834" max="13836" width="9.109375" customWidth="1"/>
    <col min="13837" max="13837" width="10.88671875" customWidth="1"/>
    <col min="13838" max="13840" width="9.109375" customWidth="1"/>
    <col min="13841" max="13841" width="10.6640625" customWidth="1"/>
    <col min="13842" max="13844" width="9.109375" customWidth="1"/>
    <col min="13845" max="13845" width="11" customWidth="1"/>
    <col min="13846" max="13848" width="9.109375" customWidth="1"/>
    <col min="13849" max="13849" width="10.88671875" customWidth="1"/>
    <col min="14074" max="14074" width="18.33203125" customWidth="1"/>
    <col min="14075" max="14075" width="13.88671875" customWidth="1"/>
    <col min="14076" max="14076" width="9.109375" customWidth="1"/>
    <col min="14077" max="14077" width="11.44140625" customWidth="1"/>
    <col min="14078" max="14078" width="9.109375" customWidth="1"/>
    <col min="14079" max="14079" width="24.44140625" customWidth="1"/>
    <col min="14080" max="14080" width="16.5546875" customWidth="1"/>
    <col min="14081" max="14082" width="18" customWidth="1"/>
    <col min="14083" max="14083" width="20.88671875" customWidth="1"/>
    <col min="14084" max="14084" width="15.44140625" customWidth="1"/>
    <col min="14085" max="14085" width="17.44140625" customWidth="1"/>
    <col min="14086" max="14086" width="14.6640625" customWidth="1"/>
    <col min="14087" max="14088" width="17.33203125" customWidth="1"/>
    <col min="14089" max="14089" width="15" customWidth="1"/>
    <col min="14090" max="14092" width="9.109375" customWidth="1"/>
    <col min="14093" max="14093" width="10.88671875" customWidth="1"/>
    <col min="14094" max="14096" width="9.109375" customWidth="1"/>
    <col min="14097" max="14097" width="10.6640625" customWidth="1"/>
    <col min="14098" max="14100" width="9.109375" customWidth="1"/>
    <col min="14101" max="14101" width="11" customWidth="1"/>
    <col min="14102" max="14104" width="9.109375" customWidth="1"/>
    <col min="14105" max="14105" width="10.88671875" customWidth="1"/>
    <col min="14330" max="14330" width="18.33203125" customWidth="1"/>
    <col min="14331" max="14331" width="13.88671875" customWidth="1"/>
    <col min="14332" max="14332" width="9.109375" customWidth="1"/>
    <col min="14333" max="14333" width="11.44140625" customWidth="1"/>
    <col min="14334" max="14334" width="9.109375" customWidth="1"/>
    <col min="14335" max="14335" width="24.44140625" customWidth="1"/>
    <col min="14336" max="14336" width="16.5546875" customWidth="1"/>
    <col min="14337" max="14338" width="18" customWidth="1"/>
    <col min="14339" max="14339" width="20.88671875" customWidth="1"/>
    <col min="14340" max="14340" width="15.44140625" customWidth="1"/>
    <col min="14341" max="14341" width="17.44140625" customWidth="1"/>
    <col min="14342" max="14342" width="14.6640625" customWidth="1"/>
    <col min="14343" max="14344" width="17.33203125" customWidth="1"/>
    <col min="14345" max="14345" width="15" customWidth="1"/>
    <col min="14346" max="14348" width="9.109375" customWidth="1"/>
    <col min="14349" max="14349" width="10.88671875" customWidth="1"/>
    <col min="14350" max="14352" width="9.109375" customWidth="1"/>
    <col min="14353" max="14353" width="10.6640625" customWidth="1"/>
    <col min="14354" max="14356" width="9.109375" customWidth="1"/>
    <col min="14357" max="14357" width="11" customWidth="1"/>
    <col min="14358" max="14360" width="9.109375" customWidth="1"/>
    <col min="14361" max="14361" width="10.88671875" customWidth="1"/>
    <col min="14586" max="14586" width="18.33203125" customWidth="1"/>
    <col min="14587" max="14587" width="13.88671875" customWidth="1"/>
    <col min="14588" max="14588" width="9.109375" customWidth="1"/>
    <col min="14589" max="14589" width="11.44140625" customWidth="1"/>
    <col min="14590" max="14590" width="9.109375" customWidth="1"/>
    <col min="14591" max="14591" width="24.44140625" customWidth="1"/>
    <col min="14592" max="14592" width="16.5546875" customWidth="1"/>
    <col min="14593" max="14594" width="18" customWidth="1"/>
    <col min="14595" max="14595" width="20.88671875" customWidth="1"/>
    <col min="14596" max="14596" width="15.44140625" customWidth="1"/>
    <col min="14597" max="14597" width="17.44140625" customWidth="1"/>
    <col min="14598" max="14598" width="14.6640625" customWidth="1"/>
    <col min="14599" max="14600" width="17.33203125" customWidth="1"/>
    <col min="14601" max="14601" width="15" customWidth="1"/>
    <col min="14602" max="14604" width="9.109375" customWidth="1"/>
    <col min="14605" max="14605" width="10.88671875" customWidth="1"/>
    <col min="14606" max="14608" width="9.109375" customWidth="1"/>
    <col min="14609" max="14609" width="10.6640625" customWidth="1"/>
    <col min="14610" max="14612" width="9.109375" customWidth="1"/>
    <col min="14613" max="14613" width="11" customWidth="1"/>
    <col min="14614" max="14616" width="9.109375" customWidth="1"/>
    <col min="14617" max="14617" width="10.88671875" customWidth="1"/>
    <col min="14842" max="14842" width="18.33203125" customWidth="1"/>
    <col min="14843" max="14843" width="13.88671875" customWidth="1"/>
    <col min="14844" max="14844" width="9.109375" customWidth="1"/>
    <col min="14845" max="14845" width="11.44140625" customWidth="1"/>
    <col min="14846" max="14846" width="9.109375" customWidth="1"/>
    <col min="14847" max="14847" width="24.44140625" customWidth="1"/>
    <col min="14848" max="14848" width="16.5546875" customWidth="1"/>
    <col min="14849" max="14850" width="18" customWidth="1"/>
    <col min="14851" max="14851" width="20.88671875" customWidth="1"/>
    <col min="14852" max="14852" width="15.44140625" customWidth="1"/>
    <col min="14853" max="14853" width="17.44140625" customWidth="1"/>
    <col min="14854" max="14854" width="14.6640625" customWidth="1"/>
    <col min="14855" max="14856" width="17.33203125" customWidth="1"/>
    <col min="14857" max="14857" width="15" customWidth="1"/>
    <col min="14858" max="14860" width="9.109375" customWidth="1"/>
    <col min="14861" max="14861" width="10.88671875" customWidth="1"/>
    <col min="14862" max="14864" width="9.109375" customWidth="1"/>
    <col min="14865" max="14865" width="10.6640625" customWidth="1"/>
    <col min="14866" max="14868" width="9.109375" customWidth="1"/>
    <col min="14869" max="14869" width="11" customWidth="1"/>
    <col min="14870" max="14872" width="9.109375" customWidth="1"/>
    <col min="14873" max="14873" width="10.88671875" customWidth="1"/>
    <col min="15098" max="15098" width="18.33203125" customWidth="1"/>
    <col min="15099" max="15099" width="13.88671875" customWidth="1"/>
    <col min="15100" max="15100" width="9.109375" customWidth="1"/>
    <col min="15101" max="15101" width="11.44140625" customWidth="1"/>
    <col min="15102" max="15102" width="9.109375" customWidth="1"/>
    <col min="15103" max="15103" width="24.44140625" customWidth="1"/>
    <col min="15104" max="15104" width="16.5546875" customWidth="1"/>
    <col min="15105" max="15106" width="18" customWidth="1"/>
    <col min="15107" max="15107" width="20.88671875" customWidth="1"/>
    <col min="15108" max="15108" width="15.44140625" customWidth="1"/>
    <col min="15109" max="15109" width="17.44140625" customWidth="1"/>
    <col min="15110" max="15110" width="14.6640625" customWidth="1"/>
    <col min="15111" max="15112" width="17.33203125" customWidth="1"/>
    <col min="15113" max="15113" width="15" customWidth="1"/>
    <col min="15114" max="15116" width="9.109375" customWidth="1"/>
    <col min="15117" max="15117" width="10.88671875" customWidth="1"/>
    <col min="15118" max="15120" width="9.109375" customWidth="1"/>
    <col min="15121" max="15121" width="10.6640625" customWidth="1"/>
    <col min="15122" max="15124" width="9.109375" customWidth="1"/>
    <col min="15125" max="15125" width="11" customWidth="1"/>
    <col min="15126" max="15128" width="9.109375" customWidth="1"/>
    <col min="15129" max="15129" width="10.88671875" customWidth="1"/>
    <col min="15354" max="15354" width="18.33203125" customWidth="1"/>
    <col min="15355" max="15355" width="13.88671875" customWidth="1"/>
    <col min="15356" max="15356" width="9.109375" customWidth="1"/>
    <col min="15357" max="15357" width="11.44140625" customWidth="1"/>
    <col min="15358" max="15358" width="9.109375" customWidth="1"/>
    <col min="15359" max="15359" width="24.44140625" customWidth="1"/>
    <col min="15360" max="15360" width="16.5546875" customWidth="1"/>
    <col min="15361" max="15362" width="18" customWidth="1"/>
    <col min="15363" max="15363" width="20.88671875" customWidth="1"/>
    <col min="15364" max="15364" width="15.44140625" customWidth="1"/>
    <col min="15365" max="15365" width="17.44140625" customWidth="1"/>
    <col min="15366" max="15366" width="14.6640625" customWidth="1"/>
    <col min="15367" max="15368" width="17.33203125" customWidth="1"/>
    <col min="15369" max="15369" width="15" customWidth="1"/>
    <col min="15370" max="15372" width="9.109375" customWidth="1"/>
    <col min="15373" max="15373" width="10.88671875" customWidth="1"/>
    <col min="15374" max="15376" width="9.109375" customWidth="1"/>
    <col min="15377" max="15377" width="10.6640625" customWidth="1"/>
    <col min="15378" max="15380" width="9.109375" customWidth="1"/>
    <col min="15381" max="15381" width="11" customWidth="1"/>
    <col min="15382" max="15384" width="9.109375" customWidth="1"/>
    <col min="15385" max="15385" width="10.88671875" customWidth="1"/>
    <col min="15610" max="15610" width="18.33203125" customWidth="1"/>
    <col min="15611" max="15611" width="13.88671875" customWidth="1"/>
    <col min="15612" max="15612" width="9.109375" customWidth="1"/>
    <col min="15613" max="15613" width="11.44140625" customWidth="1"/>
    <col min="15614" max="15614" width="9.109375" customWidth="1"/>
    <col min="15615" max="15615" width="24.44140625" customWidth="1"/>
    <col min="15616" max="15616" width="16.5546875" customWidth="1"/>
    <col min="15617" max="15618" width="18" customWidth="1"/>
    <col min="15619" max="15619" width="20.88671875" customWidth="1"/>
    <col min="15620" max="15620" width="15.44140625" customWidth="1"/>
    <col min="15621" max="15621" width="17.44140625" customWidth="1"/>
    <col min="15622" max="15622" width="14.6640625" customWidth="1"/>
    <col min="15623" max="15624" width="17.33203125" customWidth="1"/>
    <col min="15625" max="15625" width="15" customWidth="1"/>
    <col min="15626" max="15628" width="9.109375" customWidth="1"/>
    <col min="15629" max="15629" width="10.88671875" customWidth="1"/>
    <col min="15630" max="15632" width="9.109375" customWidth="1"/>
    <col min="15633" max="15633" width="10.6640625" customWidth="1"/>
    <col min="15634" max="15636" width="9.109375" customWidth="1"/>
    <col min="15637" max="15637" width="11" customWidth="1"/>
    <col min="15638" max="15640" width="9.109375" customWidth="1"/>
    <col min="15641" max="15641" width="10.88671875" customWidth="1"/>
    <col min="15866" max="15866" width="18.33203125" customWidth="1"/>
    <col min="15867" max="15867" width="13.88671875" customWidth="1"/>
    <col min="15868" max="15868" width="9.109375" customWidth="1"/>
    <col min="15869" max="15869" width="11.44140625" customWidth="1"/>
    <col min="15870" max="15870" width="9.109375" customWidth="1"/>
    <col min="15871" max="15871" width="24.44140625" customWidth="1"/>
    <col min="15872" max="15872" width="16.5546875" customWidth="1"/>
    <col min="15873" max="15874" width="18" customWidth="1"/>
    <col min="15875" max="15875" width="20.88671875" customWidth="1"/>
    <col min="15876" max="15876" width="15.44140625" customWidth="1"/>
    <col min="15877" max="15877" width="17.44140625" customWidth="1"/>
    <col min="15878" max="15878" width="14.6640625" customWidth="1"/>
    <col min="15879" max="15880" width="17.33203125" customWidth="1"/>
    <col min="15881" max="15881" width="15" customWidth="1"/>
    <col min="15882" max="15884" width="9.109375" customWidth="1"/>
    <col min="15885" max="15885" width="10.88671875" customWidth="1"/>
    <col min="15886" max="15888" width="9.109375" customWidth="1"/>
    <col min="15889" max="15889" width="10.6640625" customWidth="1"/>
    <col min="15890" max="15892" width="9.109375" customWidth="1"/>
    <col min="15893" max="15893" width="11" customWidth="1"/>
    <col min="15894" max="15896" width="9.109375" customWidth="1"/>
    <col min="15897" max="15897" width="10.88671875" customWidth="1"/>
    <col min="16122" max="16122" width="18.33203125" customWidth="1"/>
    <col min="16123" max="16123" width="13.88671875" customWidth="1"/>
    <col min="16124" max="16124" width="9.109375" customWidth="1"/>
    <col min="16125" max="16125" width="11.44140625" customWidth="1"/>
    <col min="16126" max="16126" width="9.109375" customWidth="1"/>
    <col min="16127" max="16127" width="24.44140625" customWidth="1"/>
    <col min="16128" max="16128" width="16.5546875" customWidth="1"/>
    <col min="16129" max="16130" width="18" customWidth="1"/>
    <col min="16131" max="16131" width="20.88671875" customWidth="1"/>
    <col min="16132" max="16132" width="15.44140625" customWidth="1"/>
    <col min="16133" max="16133" width="17.44140625" customWidth="1"/>
    <col min="16134" max="16134" width="14.6640625" customWidth="1"/>
    <col min="16135" max="16136" width="17.33203125" customWidth="1"/>
    <col min="16137" max="16137" width="15" customWidth="1"/>
    <col min="16138" max="16140" width="9.109375" customWidth="1"/>
    <col min="16141" max="16141" width="10.88671875" customWidth="1"/>
    <col min="16142" max="16144" width="9.109375" customWidth="1"/>
    <col min="16145" max="16145" width="10.6640625" customWidth="1"/>
    <col min="16146" max="16148" width="9.109375" customWidth="1"/>
    <col min="16149" max="16149" width="11" customWidth="1"/>
    <col min="16150" max="16152" width="9.109375" customWidth="1"/>
    <col min="16153" max="16153" width="10.88671875" customWidth="1"/>
  </cols>
  <sheetData>
    <row r="1" spans="1:25" s="43" customFormat="1" ht="28.8" x14ac:dyDescent="0.3">
      <c r="A1" s="52" t="s">
        <v>74</v>
      </c>
      <c r="B1" s="52" t="s">
        <v>75</v>
      </c>
      <c r="C1" s="52" t="s">
        <v>76</v>
      </c>
      <c r="D1" s="52" t="s">
        <v>77</v>
      </c>
      <c r="E1" s="52" t="s">
        <v>78</v>
      </c>
      <c r="F1" s="52" t="s">
        <v>122</v>
      </c>
      <c r="G1" s="52" t="s">
        <v>123</v>
      </c>
      <c r="H1" s="52" t="s">
        <v>82</v>
      </c>
      <c r="I1" s="52" t="s">
        <v>82</v>
      </c>
      <c r="J1" s="53" t="s">
        <v>89</v>
      </c>
      <c r="K1" s="53"/>
      <c r="L1" s="53"/>
      <c r="M1" s="53"/>
      <c r="N1" s="53"/>
      <c r="O1" s="53"/>
      <c r="P1" s="53"/>
      <c r="Q1" s="53"/>
      <c r="R1" s="54" t="s">
        <v>90</v>
      </c>
      <c r="S1" s="54"/>
      <c r="T1" s="54"/>
      <c r="U1" s="54"/>
      <c r="V1" s="54"/>
      <c r="W1" s="54"/>
      <c r="X1" s="54"/>
      <c r="Y1" s="54"/>
    </row>
    <row r="2" spans="1:25" x14ac:dyDescent="0.3">
      <c r="A2" s="55"/>
      <c r="B2" s="55"/>
      <c r="C2" s="55"/>
      <c r="D2" s="55"/>
      <c r="E2" s="55"/>
      <c r="F2" s="55" t="s">
        <v>92</v>
      </c>
      <c r="G2" s="55" t="s">
        <v>92</v>
      </c>
      <c r="H2" s="55" t="s">
        <v>92</v>
      </c>
      <c r="I2" s="55" t="s">
        <v>91</v>
      </c>
      <c r="J2" s="55" t="s">
        <v>94</v>
      </c>
      <c r="K2" s="55"/>
      <c r="L2" s="55" t="s">
        <v>45</v>
      </c>
      <c r="M2" s="55" t="s">
        <v>95</v>
      </c>
      <c r="N2" s="55" t="s">
        <v>96</v>
      </c>
      <c r="O2" s="55"/>
      <c r="P2" s="55" t="s">
        <v>49</v>
      </c>
      <c r="Q2" s="55" t="s">
        <v>97</v>
      </c>
      <c r="R2" s="55" t="s">
        <v>94</v>
      </c>
      <c r="S2" s="55"/>
      <c r="T2" s="55" t="s">
        <v>45</v>
      </c>
      <c r="U2" s="55" t="s">
        <v>95</v>
      </c>
      <c r="V2" s="55" t="s">
        <v>96</v>
      </c>
      <c r="W2" s="55"/>
      <c r="X2" s="55" t="s">
        <v>49</v>
      </c>
      <c r="Y2" s="55" t="s">
        <v>97</v>
      </c>
    </row>
    <row r="3" spans="1:25" x14ac:dyDescent="0.3">
      <c r="A3" s="55"/>
      <c r="B3" s="55"/>
      <c r="C3" s="55"/>
      <c r="D3" s="55"/>
      <c r="E3" s="55"/>
      <c r="F3" s="55"/>
      <c r="G3" s="55"/>
      <c r="H3" s="55"/>
      <c r="I3" s="55"/>
      <c r="J3" s="55" t="s">
        <v>98</v>
      </c>
      <c r="K3" s="55" t="s">
        <v>99</v>
      </c>
      <c r="L3" s="55"/>
      <c r="M3" s="55" t="s">
        <v>100</v>
      </c>
      <c r="N3" s="55" t="s">
        <v>98</v>
      </c>
      <c r="O3" s="55" t="s">
        <v>99</v>
      </c>
      <c r="P3" s="55"/>
      <c r="Q3" s="55" t="s">
        <v>101</v>
      </c>
      <c r="R3" s="55" t="s">
        <v>98</v>
      </c>
      <c r="S3" s="55" t="s">
        <v>99</v>
      </c>
      <c r="T3" s="55"/>
      <c r="U3" s="55" t="s">
        <v>100</v>
      </c>
      <c r="V3" s="55" t="s">
        <v>98</v>
      </c>
      <c r="W3" s="55" t="s">
        <v>99</v>
      </c>
      <c r="X3" s="55"/>
      <c r="Y3" s="55" t="s">
        <v>101</v>
      </c>
    </row>
    <row r="4" spans="1:25" x14ac:dyDescent="0.3">
      <c r="A4" s="55" t="s">
        <v>124</v>
      </c>
      <c r="B4" s="55" t="s">
        <v>103</v>
      </c>
      <c r="C4" s="55">
        <v>3</v>
      </c>
      <c r="D4" s="55" t="s">
        <v>125</v>
      </c>
      <c r="E4" s="55">
        <v>768</v>
      </c>
      <c r="F4" s="55">
        <v>193</v>
      </c>
      <c r="G4" s="55">
        <v>177.66</v>
      </c>
      <c r="H4" s="56">
        <f t="shared" ref="H4:H35" si="0">F4-G4</f>
        <v>15.340000000000003</v>
      </c>
      <c r="I4" s="57">
        <f t="shared" ref="I4:I35" si="1">(H4*2)*10</f>
        <v>306.80000000000007</v>
      </c>
      <c r="J4" s="55"/>
      <c r="K4" s="55"/>
      <c r="L4" s="55"/>
      <c r="M4" s="55"/>
      <c r="N4" s="55"/>
      <c r="O4" s="55"/>
      <c r="P4" s="55"/>
      <c r="Q4" s="55"/>
      <c r="R4" s="55"/>
      <c r="S4" s="55"/>
      <c r="T4" s="55"/>
      <c r="U4" s="55"/>
      <c r="V4" s="55"/>
      <c r="W4" s="55"/>
      <c r="X4" s="55"/>
      <c r="Y4" s="55"/>
    </row>
    <row r="5" spans="1:25" x14ac:dyDescent="0.3">
      <c r="A5" s="55" t="s">
        <v>124</v>
      </c>
      <c r="B5" s="55" t="s">
        <v>103</v>
      </c>
      <c r="C5" s="55">
        <v>12</v>
      </c>
      <c r="D5" s="55" t="s">
        <v>125</v>
      </c>
      <c r="E5" s="55">
        <v>777</v>
      </c>
      <c r="F5" s="55">
        <v>212</v>
      </c>
      <c r="G5" s="55">
        <v>176.16</v>
      </c>
      <c r="H5" s="56">
        <f t="shared" si="0"/>
        <v>35.840000000000003</v>
      </c>
      <c r="I5" s="57">
        <f t="shared" si="1"/>
        <v>716.80000000000007</v>
      </c>
      <c r="J5" s="55"/>
      <c r="K5" s="55"/>
      <c r="L5" s="55"/>
      <c r="M5" s="55"/>
      <c r="N5" s="55"/>
      <c r="O5" s="55"/>
      <c r="P5" s="55"/>
      <c r="Q5" s="55"/>
      <c r="R5" s="55"/>
      <c r="S5" s="55"/>
      <c r="T5" s="55"/>
      <c r="U5" s="55"/>
      <c r="V5" s="55"/>
      <c r="W5" s="55"/>
      <c r="X5" s="55"/>
      <c r="Y5" s="55"/>
    </row>
    <row r="6" spans="1:25" x14ac:dyDescent="0.3">
      <c r="A6" s="55" t="s">
        <v>124</v>
      </c>
      <c r="B6" s="55" t="s">
        <v>103</v>
      </c>
      <c r="C6" s="55">
        <v>23</v>
      </c>
      <c r="D6" s="55" t="s">
        <v>125</v>
      </c>
      <c r="E6" s="55">
        <v>788</v>
      </c>
      <c r="F6" s="55">
        <v>159</v>
      </c>
      <c r="G6" s="55">
        <v>134.24</v>
      </c>
      <c r="H6" s="56">
        <f t="shared" si="0"/>
        <v>24.759999999999991</v>
      </c>
      <c r="I6" s="57">
        <f t="shared" si="1"/>
        <v>495.19999999999982</v>
      </c>
      <c r="J6" s="55"/>
      <c r="K6" s="55"/>
      <c r="L6" s="55"/>
      <c r="M6" s="55"/>
      <c r="N6" s="55"/>
      <c r="O6" s="55"/>
      <c r="P6" s="55"/>
      <c r="Q6" s="55"/>
      <c r="R6" s="55"/>
      <c r="S6" s="55"/>
      <c r="T6" s="55"/>
      <c r="U6" s="55"/>
      <c r="V6" s="55"/>
      <c r="W6" s="55"/>
      <c r="X6" s="55"/>
      <c r="Y6" s="55"/>
    </row>
    <row r="7" spans="1:25" x14ac:dyDescent="0.3">
      <c r="A7" s="55" t="s">
        <v>124</v>
      </c>
      <c r="B7" s="55" t="s">
        <v>103</v>
      </c>
      <c r="C7" s="55">
        <v>32</v>
      </c>
      <c r="D7" s="55" t="s">
        <v>125</v>
      </c>
      <c r="E7" s="55">
        <v>797</v>
      </c>
      <c r="F7" s="55">
        <v>205</v>
      </c>
      <c r="G7" s="55">
        <v>180.2</v>
      </c>
      <c r="H7" s="56">
        <f t="shared" si="0"/>
        <v>24.800000000000011</v>
      </c>
      <c r="I7" s="57">
        <f t="shared" si="1"/>
        <v>496.00000000000023</v>
      </c>
      <c r="J7" s="55"/>
      <c r="K7" s="55"/>
      <c r="L7" s="55"/>
      <c r="M7" s="55"/>
      <c r="N7" s="55"/>
      <c r="O7" s="55"/>
      <c r="P7" s="55"/>
      <c r="Q7" s="55"/>
      <c r="R7" s="55"/>
      <c r="S7" s="55"/>
      <c r="T7" s="55"/>
      <c r="U7" s="55"/>
      <c r="V7" s="55"/>
      <c r="W7" s="55"/>
      <c r="X7" s="55"/>
      <c r="Y7" s="55"/>
    </row>
    <row r="8" spans="1:25" x14ac:dyDescent="0.3">
      <c r="A8" s="55" t="s">
        <v>124</v>
      </c>
      <c r="B8" s="55" t="s">
        <v>103</v>
      </c>
      <c r="C8" s="55">
        <v>7</v>
      </c>
      <c r="D8" s="55" t="s">
        <v>126</v>
      </c>
      <c r="E8" s="55">
        <v>772</v>
      </c>
      <c r="F8" s="55">
        <v>163</v>
      </c>
      <c r="G8" s="55">
        <v>132.94999999999999</v>
      </c>
      <c r="H8" s="56">
        <f t="shared" si="0"/>
        <v>30.050000000000011</v>
      </c>
      <c r="I8" s="57">
        <f t="shared" si="1"/>
        <v>601.00000000000023</v>
      </c>
      <c r="J8" s="55"/>
      <c r="K8" s="55"/>
      <c r="L8" s="55"/>
      <c r="M8" s="55"/>
      <c r="N8" s="55"/>
      <c r="O8" s="55"/>
      <c r="P8" s="55"/>
      <c r="Q8" s="55"/>
      <c r="R8" s="55"/>
      <c r="S8" s="55"/>
      <c r="T8" s="55"/>
      <c r="U8" s="55"/>
      <c r="V8" s="55"/>
      <c r="W8" s="55"/>
      <c r="X8" s="55"/>
      <c r="Y8" s="55"/>
    </row>
    <row r="9" spans="1:25" x14ac:dyDescent="0.3">
      <c r="A9" s="55" t="s">
        <v>124</v>
      </c>
      <c r="B9" s="55" t="s">
        <v>103</v>
      </c>
      <c r="C9" s="55">
        <v>14</v>
      </c>
      <c r="D9" s="55" t="s">
        <v>126</v>
      </c>
      <c r="E9" s="55">
        <v>779</v>
      </c>
      <c r="F9" s="55">
        <v>200</v>
      </c>
      <c r="G9" s="55">
        <v>171.96</v>
      </c>
      <c r="H9" s="56">
        <f t="shared" si="0"/>
        <v>28.039999999999992</v>
      </c>
      <c r="I9" s="57">
        <f t="shared" si="1"/>
        <v>560.79999999999984</v>
      </c>
      <c r="J9" s="55"/>
      <c r="K9" s="55"/>
      <c r="L9" s="55"/>
      <c r="M9" s="55"/>
      <c r="N9" s="55"/>
      <c r="O9" s="55"/>
      <c r="P9" s="55"/>
      <c r="Q9" s="55"/>
      <c r="R9" s="55"/>
      <c r="S9" s="55"/>
      <c r="T9" s="55"/>
      <c r="U9" s="55"/>
      <c r="V9" s="55"/>
      <c r="W9" s="55"/>
      <c r="X9" s="55"/>
      <c r="Y9" s="55"/>
    </row>
    <row r="10" spans="1:25" x14ac:dyDescent="0.3">
      <c r="A10" s="55" t="s">
        <v>124</v>
      </c>
      <c r="B10" s="55" t="s">
        <v>103</v>
      </c>
      <c r="C10" s="55">
        <v>22</v>
      </c>
      <c r="D10" s="55" t="s">
        <v>126</v>
      </c>
      <c r="E10" s="55">
        <v>787</v>
      </c>
      <c r="F10" s="55">
        <v>159</v>
      </c>
      <c r="G10" s="55">
        <v>134.80000000000001</v>
      </c>
      <c r="H10" s="56">
        <f t="shared" si="0"/>
        <v>24.199999999999989</v>
      </c>
      <c r="I10" s="57">
        <f t="shared" si="1"/>
        <v>483.99999999999977</v>
      </c>
      <c r="J10" s="55"/>
      <c r="K10" s="55"/>
      <c r="L10" s="55"/>
      <c r="M10" s="55"/>
      <c r="N10" s="55"/>
      <c r="O10" s="55"/>
      <c r="P10" s="55"/>
      <c r="Q10" s="55"/>
      <c r="R10" s="55"/>
      <c r="S10" s="55"/>
      <c r="T10" s="55"/>
      <c r="U10" s="55"/>
      <c r="V10" s="55"/>
      <c r="W10" s="55"/>
      <c r="X10" s="55"/>
      <c r="Y10" s="55"/>
    </row>
    <row r="11" spans="1:25" x14ac:dyDescent="0.3">
      <c r="A11" s="55" t="s">
        <v>124</v>
      </c>
      <c r="B11" s="55" t="s">
        <v>103</v>
      </c>
      <c r="C11" s="55">
        <v>28</v>
      </c>
      <c r="D11" s="55" t="s">
        <v>126</v>
      </c>
      <c r="E11" s="55">
        <v>793</v>
      </c>
      <c r="F11" s="55">
        <v>169</v>
      </c>
      <c r="G11" s="55">
        <v>133.19999999999999</v>
      </c>
      <c r="H11" s="56">
        <f t="shared" si="0"/>
        <v>35.800000000000011</v>
      </c>
      <c r="I11" s="57">
        <f t="shared" si="1"/>
        <v>716.00000000000023</v>
      </c>
      <c r="J11" s="55"/>
      <c r="K11" s="55"/>
      <c r="L11" s="55"/>
      <c r="M11" s="55"/>
      <c r="N11" s="55"/>
      <c r="O11" s="55"/>
      <c r="P11" s="55"/>
      <c r="Q11" s="55"/>
      <c r="R11" s="55"/>
      <c r="S11" s="55"/>
      <c r="T11" s="55"/>
      <c r="U11" s="55"/>
      <c r="V11" s="55"/>
      <c r="W11" s="55"/>
      <c r="X11" s="55"/>
      <c r="Y11" s="55"/>
    </row>
    <row r="12" spans="1:25" x14ac:dyDescent="0.3">
      <c r="A12" s="55" t="s">
        <v>124</v>
      </c>
      <c r="B12" s="55" t="s">
        <v>103</v>
      </c>
      <c r="C12" s="55">
        <v>5</v>
      </c>
      <c r="D12" s="55" t="s">
        <v>127</v>
      </c>
      <c r="E12" s="55">
        <v>770</v>
      </c>
      <c r="F12" s="55">
        <v>163</v>
      </c>
      <c r="G12" s="55">
        <v>129.85</v>
      </c>
      <c r="H12" s="56">
        <f t="shared" si="0"/>
        <v>33.150000000000006</v>
      </c>
      <c r="I12" s="57">
        <f t="shared" si="1"/>
        <v>663.00000000000011</v>
      </c>
      <c r="J12" s="55"/>
      <c r="K12" s="55"/>
      <c r="L12" s="55"/>
      <c r="M12" s="55"/>
      <c r="N12" s="55"/>
      <c r="O12" s="55"/>
      <c r="P12" s="55"/>
      <c r="Q12" s="55"/>
      <c r="R12" s="55"/>
      <c r="S12" s="55"/>
      <c r="T12" s="55"/>
      <c r="U12" s="55"/>
      <c r="V12" s="55"/>
      <c r="W12" s="55"/>
      <c r="X12" s="55"/>
      <c r="Y12" s="55"/>
    </row>
    <row r="13" spans="1:25" x14ac:dyDescent="0.3">
      <c r="A13" s="55" t="s">
        <v>124</v>
      </c>
      <c r="B13" s="55" t="s">
        <v>103</v>
      </c>
      <c r="C13" s="55">
        <v>9</v>
      </c>
      <c r="D13" s="55" t="s">
        <v>127</v>
      </c>
      <c r="E13" s="55">
        <v>774</v>
      </c>
      <c r="F13" s="55">
        <v>161</v>
      </c>
      <c r="G13" s="55">
        <v>133.32</v>
      </c>
      <c r="H13" s="56">
        <f t="shared" si="0"/>
        <v>27.680000000000007</v>
      </c>
      <c r="I13" s="57">
        <f t="shared" si="1"/>
        <v>553.60000000000014</v>
      </c>
      <c r="J13" s="55"/>
      <c r="K13" s="55"/>
      <c r="L13" s="55"/>
      <c r="M13" s="55"/>
      <c r="N13" s="55"/>
      <c r="O13" s="55"/>
      <c r="P13" s="55"/>
      <c r="Q13" s="55"/>
      <c r="R13" s="55"/>
      <c r="S13" s="55"/>
      <c r="T13" s="55"/>
      <c r="U13" s="55"/>
      <c r="V13" s="55"/>
      <c r="W13" s="55"/>
      <c r="X13" s="55"/>
      <c r="Y13" s="55"/>
    </row>
    <row r="14" spans="1:25" x14ac:dyDescent="0.3">
      <c r="A14" s="55" t="s">
        <v>124</v>
      </c>
      <c r="B14" s="55" t="s">
        <v>103</v>
      </c>
      <c r="C14" s="55">
        <v>17</v>
      </c>
      <c r="D14" s="55" t="s">
        <v>127</v>
      </c>
      <c r="E14" s="55">
        <v>782</v>
      </c>
      <c r="F14" s="55">
        <v>202</v>
      </c>
      <c r="G14" s="55">
        <v>174.25</v>
      </c>
      <c r="H14" s="56">
        <f t="shared" si="0"/>
        <v>27.75</v>
      </c>
      <c r="I14" s="57">
        <f t="shared" si="1"/>
        <v>555</v>
      </c>
      <c r="J14" s="55"/>
      <c r="K14" s="55"/>
      <c r="L14" s="55"/>
      <c r="M14" s="55"/>
      <c r="N14" s="55"/>
      <c r="O14" s="55"/>
      <c r="P14" s="55"/>
      <c r="Q14" s="55"/>
      <c r="R14" s="55"/>
      <c r="S14" s="55"/>
      <c r="T14" s="55"/>
      <c r="U14" s="55"/>
      <c r="V14" s="55"/>
      <c r="W14" s="55"/>
      <c r="X14" s="55"/>
      <c r="Y14" s="55"/>
    </row>
    <row r="15" spans="1:25" x14ac:dyDescent="0.3">
      <c r="A15" s="55" t="s">
        <v>124</v>
      </c>
      <c r="B15" s="55" t="s">
        <v>103</v>
      </c>
      <c r="C15" s="55">
        <v>27</v>
      </c>
      <c r="D15" s="55" t="s">
        <v>127</v>
      </c>
      <c r="E15" s="55">
        <v>792</v>
      </c>
      <c r="F15" s="55">
        <v>169</v>
      </c>
      <c r="G15" s="55">
        <v>140.83000000000001</v>
      </c>
      <c r="H15" s="56">
        <f t="shared" si="0"/>
        <v>28.169999999999987</v>
      </c>
      <c r="I15" s="57">
        <f t="shared" si="1"/>
        <v>563.39999999999975</v>
      </c>
      <c r="J15" s="55"/>
      <c r="K15" s="55"/>
      <c r="L15" s="55"/>
      <c r="M15" s="55"/>
      <c r="N15" s="55"/>
      <c r="O15" s="55"/>
      <c r="P15" s="55"/>
      <c r="Q15" s="55"/>
      <c r="R15" s="55"/>
      <c r="S15" s="55"/>
      <c r="T15" s="55"/>
      <c r="U15" s="55"/>
      <c r="V15" s="55"/>
      <c r="W15" s="55"/>
      <c r="X15" s="55"/>
      <c r="Y15" s="55"/>
    </row>
    <row r="16" spans="1:25" x14ac:dyDescent="0.3">
      <c r="A16" s="55" t="s">
        <v>124</v>
      </c>
      <c r="B16" s="55" t="s">
        <v>103</v>
      </c>
      <c r="C16" s="55">
        <v>1</v>
      </c>
      <c r="D16" s="55" t="s">
        <v>128</v>
      </c>
      <c r="E16" s="55">
        <v>766</v>
      </c>
      <c r="F16" s="55">
        <v>186</v>
      </c>
      <c r="G16" s="55">
        <v>173.18</v>
      </c>
      <c r="H16" s="56">
        <f t="shared" si="0"/>
        <v>12.819999999999993</v>
      </c>
      <c r="I16" s="57">
        <f t="shared" si="1"/>
        <v>256.39999999999986</v>
      </c>
      <c r="J16" s="55"/>
      <c r="K16" s="55"/>
      <c r="L16" s="55"/>
      <c r="M16" s="55"/>
      <c r="N16" s="55"/>
      <c r="O16" s="55"/>
      <c r="P16" s="55"/>
      <c r="Q16" s="55"/>
      <c r="R16" s="55"/>
      <c r="S16" s="55"/>
      <c r="T16" s="55"/>
      <c r="U16" s="55"/>
      <c r="V16" s="55"/>
      <c r="W16" s="55"/>
      <c r="X16" s="55"/>
      <c r="Y16" s="55"/>
    </row>
    <row r="17" spans="1:25" x14ac:dyDescent="0.3">
      <c r="A17" s="55" t="s">
        <v>124</v>
      </c>
      <c r="B17" s="55" t="s">
        <v>103</v>
      </c>
      <c r="C17" s="55">
        <v>10</v>
      </c>
      <c r="D17" s="55" t="s">
        <v>128</v>
      </c>
      <c r="E17" s="55">
        <v>775</v>
      </c>
      <c r="F17" s="55">
        <v>158</v>
      </c>
      <c r="G17" s="55">
        <v>130.21</v>
      </c>
      <c r="H17" s="56">
        <f t="shared" si="0"/>
        <v>27.789999999999992</v>
      </c>
      <c r="I17" s="57">
        <f t="shared" si="1"/>
        <v>555.79999999999984</v>
      </c>
      <c r="J17" s="55"/>
      <c r="K17" s="55"/>
      <c r="L17" s="55"/>
      <c r="M17" s="55"/>
      <c r="N17" s="55"/>
      <c r="O17" s="55"/>
      <c r="P17" s="55"/>
      <c r="Q17" s="55"/>
      <c r="R17" s="55"/>
      <c r="S17" s="55"/>
      <c r="T17" s="55"/>
      <c r="U17" s="55"/>
      <c r="V17" s="55"/>
      <c r="W17" s="55"/>
      <c r="X17" s="55"/>
      <c r="Y17" s="55"/>
    </row>
    <row r="18" spans="1:25" x14ac:dyDescent="0.3">
      <c r="A18" s="55" t="s">
        <v>124</v>
      </c>
      <c r="B18" s="55" t="s">
        <v>103</v>
      </c>
      <c r="C18" s="55">
        <v>21</v>
      </c>
      <c r="D18" s="55" t="s">
        <v>128</v>
      </c>
      <c r="E18" s="55">
        <v>786</v>
      </c>
      <c r="F18" s="55">
        <v>218</v>
      </c>
      <c r="G18" s="55">
        <v>182.21</v>
      </c>
      <c r="H18" s="56">
        <f t="shared" si="0"/>
        <v>35.789999999999992</v>
      </c>
      <c r="I18" s="57">
        <f t="shared" si="1"/>
        <v>715.79999999999984</v>
      </c>
      <c r="J18" s="55"/>
      <c r="K18" s="55"/>
      <c r="L18" s="55"/>
      <c r="M18" s="55"/>
      <c r="N18" s="55"/>
      <c r="O18" s="55"/>
      <c r="P18" s="55"/>
      <c r="Q18" s="55"/>
      <c r="R18" s="55"/>
      <c r="S18" s="55"/>
      <c r="T18" s="55"/>
      <c r="U18" s="55"/>
      <c r="V18" s="55"/>
      <c r="W18" s="55"/>
      <c r="X18" s="55"/>
      <c r="Y18" s="55"/>
    </row>
    <row r="19" spans="1:25" x14ac:dyDescent="0.3">
      <c r="A19" s="55" t="s">
        <v>124</v>
      </c>
      <c r="B19" s="55" t="s">
        <v>103</v>
      </c>
      <c r="C19" s="55">
        <v>30</v>
      </c>
      <c r="D19" s="55" t="s">
        <v>128</v>
      </c>
      <c r="E19" s="55">
        <v>795</v>
      </c>
      <c r="F19" s="55">
        <v>156</v>
      </c>
      <c r="G19" s="55">
        <v>133.80000000000001</v>
      </c>
      <c r="H19" s="56">
        <f t="shared" si="0"/>
        <v>22.199999999999989</v>
      </c>
      <c r="I19" s="57">
        <f t="shared" si="1"/>
        <v>443.99999999999977</v>
      </c>
      <c r="J19" s="55"/>
      <c r="K19" s="55"/>
      <c r="L19" s="55"/>
      <c r="M19" s="55"/>
      <c r="N19" s="55"/>
      <c r="O19" s="55"/>
      <c r="P19" s="55"/>
      <c r="Q19" s="55"/>
      <c r="R19" s="55"/>
      <c r="S19" s="55"/>
      <c r="T19" s="55"/>
      <c r="U19" s="55"/>
      <c r="V19" s="55"/>
      <c r="W19" s="55"/>
      <c r="X19" s="55"/>
      <c r="Y19" s="55"/>
    </row>
    <row r="20" spans="1:25" x14ac:dyDescent="0.3">
      <c r="A20" s="55" t="s">
        <v>124</v>
      </c>
      <c r="B20" s="55" t="s">
        <v>103</v>
      </c>
      <c r="C20" s="55">
        <v>8</v>
      </c>
      <c r="D20" s="55" t="s">
        <v>129</v>
      </c>
      <c r="E20" s="55">
        <v>773</v>
      </c>
      <c r="F20" s="55">
        <v>210</v>
      </c>
      <c r="G20" s="55">
        <v>173.74</v>
      </c>
      <c r="H20" s="56">
        <f t="shared" si="0"/>
        <v>36.259999999999991</v>
      </c>
      <c r="I20" s="57">
        <f t="shared" si="1"/>
        <v>725.19999999999982</v>
      </c>
      <c r="J20" s="55"/>
      <c r="K20" s="55"/>
      <c r="L20" s="55"/>
      <c r="M20" s="55"/>
      <c r="N20" s="55"/>
      <c r="O20" s="55"/>
      <c r="P20" s="55"/>
      <c r="Q20" s="55"/>
      <c r="R20" s="55"/>
      <c r="S20" s="55"/>
      <c r="T20" s="55"/>
      <c r="U20" s="55"/>
      <c r="V20" s="55"/>
      <c r="W20" s="55"/>
      <c r="X20" s="55"/>
      <c r="Y20" s="55"/>
    </row>
    <row r="21" spans="1:25" x14ac:dyDescent="0.3">
      <c r="A21" s="55" t="s">
        <v>124</v>
      </c>
      <c r="B21" s="55" t="s">
        <v>103</v>
      </c>
      <c r="C21" s="55">
        <v>15</v>
      </c>
      <c r="D21" s="55" t="s">
        <v>129</v>
      </c>
      <c r="E21" s="55">
        <v>780</v>
      </c>
      <c r="F21" s="55">
        <v>196</v>
      </c>
      <c r="G21" s="55">
        <v>170.53</v>
      </c>
      <c r="H21" s="56">
        <f t="shared" si="0"/>
        <v>25.47</v>
      </c>
      <c r="I21" s="57">
        <f t="shared" si="1"/>
        <v>509.4</v>
      </c>
      <c r="J21" s="55"/>
      <c r="K21" s="55"/>
      <c r="L21" s="55"/>
      <c r="M21" s="55"/>
      <c r="N21" s="55"/>
      <c r="O21" s="55"/>
      <c r="P21" s="55"/>
      <c r="Q21" s="55"/>
      <c r="R21" s="55"/>
      <c r="S21" s="55"/>
      <c r="T21" s="55"/>
      <c r="U21" s="55"/>
      <c r="V21" s="55"/>
      <c r="W21" s="55"/>
      <c r="X21" s="55"/>
      <c r="Y21" s="55"/>
    </row>
    <row r="22" spans="1:25" x14ac:dyDescent="0.3">
      <c r="A22" s="55" t="s">
        <v>124</v>
      </c>
      <c r="B22" s="55" t="s">
        <v>103</v>
      </c>
      <c r="C22" s="55">
        <v>19</v>
      </c>
      <c r="D22" s="55" t="s">
        <v>129</v>
      </c>
      <c r="E22" s="55">
        <v>784</v>
      </c>
      <c r="F22" s="55">
        <v>212</v>
      </c>
      <c r="G22" s="55">
        <v>181.8</v>
      </c>
      <c r="H22" s="56">
        <f t="shared" si="0"/>
        <v>30.199999999999989</v>
      </c>
      <c r="I22" s="57">
        <f t="shared" si="1"/>
        <v>603.99999999999977</v>
      </c>
      <c r="J22" s="55"/>
      <c r="K22" s="55"/>
      <c r="L22" s="55"/>
      <c r="M22" s="55"/>
      <c r="N22" s="55"/>
      <c r="O22" s="55"/>
      <c r="P22" s="55"/>
      <c r="Q22" s="55"/>
      <c r="R22" s="55"/>
      <c r="S22" s="55"/>
      <c r="T22" s="55"/>
      <c r="U22" s="55"/>
      <c r="V22" s="55"/>
      <c r="W22" s="55"/>
      <c r="X22" s="55"/>
      <c r="Y22" s="55"/>
    </row>
    <row r="23" spans="1:25" x14ac:dyDescent="0.3">
      <c r="A23" s="55" t="s">
        <v>124</v>
      </c>
      <c r="B23" s="55" t="s">
        <v>103</v>
      </c>
      <c r="C23" s="55">
        <v>31</v>
      </c>
      <c r="D23" s="55" t="s">
        <v>130</v>
      </c>
      <c r="E23" s="55">
        <v>796</v>
      </c>
      <c r="F23" s="55">
        <v>148</v>
      </c>
      <c r="G23" s="55">
        <v>129.4</v>
      </c>
      <c r="H23" s="56">
        <f t="shared" si="0"/>
        <v>18.599999999999994</v>
      </c>
      <c r="I23" s="57">
        <f t="shared" si="1"/>
        <v>371.99999999999989</v>
      </c>
      <c r="J23" s="55"/>
      <c r="K23" s="55"/>
      <c r="L23" s="55"/>
      <c r="M23" s="55"/>
      <c r="N23" s="55"/>
      <c r="O23" s="55"/>
      <c r="P23" s="55"/>
      <c r="Q23" s="55"/>
      <c r="R23" s="55"/>
      <c r="S23" s="55"/>
      <c r="T23" s="55"/>
      <c r="U23" s="55"/>
      <c r="V23" s="55"/>
      <c r="W23" s="55"/>
      <c r="X23" s="55"/>
      <c r="Y23" s="55"/>
    </row>
    <row r="24" spans="1:25" x14ac:dyDescent="0.3">
      <c r="A24" s="55" t="s">
        <v>124</v>
      </c>
      <c r="B24" s="55" t="s">
        <v>103</v>
      </c>
      <c r="C24" s="55">
        <v>6</v>
      </c>
      <c r="D24" s="55" t="s">
        <v>131</v>
      </c>
      <c r="E24" s="55">
        <v>771</v>
      </c>
      <c r="F24" s="55">
        <v>179</v>
      </c>
      <c r="G24" s="55">
        <v>140.54</v>
      </c>
      <c r="H24" s="56">
        <f t="shared" si="0"/>
        <v>38.460000000000008</v>
      </c>
      <c r="I24" s="57">
        <f t="shared" si="1"/>
        <v>769.20000000000016</v>
      </c>
      <c r="J24" s="55"/>
      <c r="K24" s="55"/>
      <c r="L24" s="55"/>
      <c r="M24" s="55"/>
      <c r="N24" s="55"/>
      <c r="O24" s="55"/>
      <c r="P24" s="55"/>
      <c r="Q24" s="55"/>
      <c r="R24" s="55"/>
      <c r="S24" s="55"/>
      <c r="T24" s="55"/>
      <c r="U24" s="55"/>
      <c r="V24" s="55"/>
      <c r="W24" s="55"/>
      <c r="X24" s="55"/>
      <c r="Y24" s="55"/>
    </row>
    <row r="25" spans="1:25" x14ac:dyDescent="0.3">
      <c r="A25" s="55" t="s">
        <v>124</v>
      </c>
      <c r="B25" s="55" t="s">
        <v>103</v>
      </c>
      <c r="C25" s="55">
        <v>13</v>
      </c>
      <c r="D25" s="55" t="s">
        <v>131</v>
      </c>
      <c r="E25" s="55">
        <v>778</v>
      </c>
      <c r="F25" s="55">
        <v>202</v>
      </c>
      <c r="G25" s="55">
        <v>174.38</v>
      </c>
      <c r="H25" s="56">
        <f t="shared" si="0"/>
        <v>27.620000000000005</v>
      </c>
      <c r="I25" s="57">
        <f t="shared" si="1"/>
        <v>552.40000000000009</v>
      </c>
      <c r="J25" s="55"/>
      <c r="K25" s="55"/>
      <c r="L25" s="55"/>
      <c r="M25" s="55"/>
      <c r="N25" s="55"/>
      <c r="O25" s="55"/>
      <c r="P25" s="55"/>
      <c r="Q25" s="55"/>
      <c r="R25" s="55"/>
      <c r="S25" s="55"/>
      <c r="T25" s="55"/>
      <c r="U25" s="55"/>
      <c r="V25" s="55"/>
      <c r="W25" s="55"/>
      <c r="X25" s="55"/>
      <c r="Y25" s="55"/>
    </row>
    <row r="26" spans="1:25" x14ac:dyDescent="0.3">
      <c r="A26" s="55" t="s">
        <v>124</v>
      </c>
      <c r="B26" s="55" t="s">
        <v>103</v>
      </c>
      <c r="C26" s="55">
        <v>24</v>
      </c>
      <c r="D26" s="55" t="s">
        <v>131</v>
      </c>
      <c r="E26" s="55">
        <v>789</v>
      </c>
      <c r="F26" s="55">
        <v>161</v>
      </c>
      <c r="G26" s="55">
        <v>138.41</v>
      </c>
      <c r="H26" s="56">
        <f t="shared" si="0"/>
        <v>22.590000000000003</v>
      </c>
      <c r="I26" s="57">
        <f t="shared" si="1"/>
        <v>451.80000000000007</v>
      </c>
      <c r="J26" s="55"/>
      <c r="K26" s="55"/>
      <c r="L26" s="55"/>
      <c r="M26" s="55"/>
      <c r="N26" s="55"/>
      <c r="O26" s="55"/>
      <c r="P26" s="55"/>
      <c r="Q26" s="55"/>
      <c r="R26" s="55"/>
      <c r="S26" s="55"/>
      <c r="T26" s="55"/>
      <c r="U26" s="55"/>
      <c r="V26" s="55"/>
      <c r="W26" s="55"/>
      <c r="X26" s="55"/>
      <c r="Y26" s="55"/>
    </row>
    <row r="27" spans="1:25" x14ac:dyDescent="0.3">
      <c r="A27" s="55" t="s">
        <v>124</v>
      </c>
      <c r="B27" s="55" t="s">
        <v>103</v>
      </c>
      <c r="C27" s="55">
        <v>26</v>
      </c>
      <c r="D27" s="55" t="s">
        <v>131</v>
      </c>
      <c r="E27" s="55">
        <v>791</v>
      </c>
      <c r="F27" s="55">
        <v>216</v>
      </c>
      <c r="G27" s="55">
        <v>188.3</v>
      </c>
      <c r="H27" s="56">
        <f t="shared" si="0"/>
        <v>27.699999999999989</v>
      </c>
      <c r="I27" s="57">
        <f t="shared" si="1"/>
        <v>553.99999999999977</v>
      </c>
      <c r="J27" s="55"/>
      <c r="K27" s="55"/>
      <c r="L27" s="55"/>
      <c r="M27" s="55"/>
      <c r="N27" s="55"/>
      <c r="O27" s="55"/>
      <c r="P27" s="55"/>
      <c r="Q27" s="55"/>
      <c r="R27" s="55"/>
      <c r="S27" s="55"/>
      <c r="T27" s="55"/>
      <c r="U27" s="55"/>
      <c r="V27" s="55"/>
      <c r="W27" s="55"/>
      <c r="X27" s="55"/>
      <c r="Y27" s="55"/>
    </row>
    <row r="28" spans="1:25" x14ac:dyDescent="0.3">
      <c r="A28" s="55" t="s">
        <v>124</v>
      </c>
      <c r="B28" s="55" t="s">
        <v>103</v>
      </c>
      <c r="C28" s="55">
        <v>4</v>
      </c>
      <c r="D28" s="55" t="s">
        <v>132</v>
      </c>
      <c r="E28" s="55">
        <v>769</v>
      </c>
      <c r="F28" s="55">
        <v>202</v>
      </c>
      <c r="G28" s="55">
        <v>173.04</v>
      </c>
      <c r="H28" s="56">
        <f t="shared" si="0"/>
        <v>28.960000000000008</v>
      </c>
      <c r="I28" s="57">
        <f t="shared" si="1"/>
        <v>579.20000000000016</v>
      </c>
      <c r="J28" s="55"/>
      <c r="K28" s="55"/>
      <c r="L28" s="55"/>
      <c r="M28" s="55"/>
      <c r="N28" s="55"/>
      <c r="O28" s="55"/>
      <c r="P28" s="55"/>
      <c r="Q28" s="55"/>
      <c r="R28" s="55"/>
      <c r="S28" s="55"/>
      <c r="T28" s="55"/>
      <c r="U28" s="55"/>
      <c r="V28" s="55"/>
      <c r="W28" s="55"/>
      <c r="X28" s="55"/>
      <c r="Y28" s="55"/>
    </row>
    <row r="29" spans="1:25" x14ac:dyDescent="0.3">
      <c r="A29" s="55" t="s">
        <v>124</v>
      </c>
      <c r="B29" s="55" t="s">
        <v>103</v>
      </c>
      <c r="C29" s="55">
        <v>16</v>
      </c>
      <c r="D29" s="55" t="s">
        <v>132</v>
      </c>
      <c r="E29" s="55">
        <v>781</v>
      </c>
      <c r="F29" s="55">
        <v>206</v>
      </c>
      <c r="G29" s="55">
        <v>165.92</v>
      </c>
      <c r="H29" s="56">
        <f t="shared" si="0"/>
        <v>40.080000000000013</v>
      </c>
      <c r="I29" s="57">
        <f t="shared" si="1"/>
        <v>801.60000000000025</v>
      </c>
      <c r="J29" s="55"/>
      <c r="K29" s="55"/>
      <c r="L29" s="55"/>
      <c r="M29" s="55"/>
      <c r="N29" s="55"/>
      <c r="O29" s="55"/>
      <c r="P29" s="55"/>
      <c r="Q29" s="55"/>
      <c r="R29" s="55"/>
      <c r="S29" s="55"/>
      <c r="T29" s="55"/>
      <c r="U29" s="55"/>
      <c r="V29" s="55"/>
      <c r="W29" s="55"/>
      <c r="X29" s="55"/>
      <c r="Y29" s="55"/>
    </row>
    <row r="30" spans="1:25" x14ac:dyDescent="0.3">
      <c r="A30" s="55" t="s">
        <v>124</v>
      </c>
      <c r="B30" s="55" t="s">
        <v>103</v>
      </c>
      <c r="C30" s="55">
        <v>18</v>
      </c>
      <c r="D30" s="55" t="s">
        <v>132</v>
      </c>
      <c r="E30" s="55">
        <v>783</v>
      </c>
      <c r="F30" s="55">
        <v>198</v>
      </c>
      <c r="G30" s="55">
        <v>163.34</v>
      </c>
      <c r="H30" s="56">
        <f t="shared" si="0"/>
        <v>34.659999999999997</v>
      </c>
      <c r="I30" s="57">
        <f t="shared" si="1"/>
        <v>693.19999999999993</v>
      </c>
      <c r="J30" s="55"/>
      <c r="K30" s="55"/>
      <c r="L30" s="55"/>
      <c r="M30" s="55"/>
      <c r="N30" s="55"/>
      <c r="O30" s="55"/>
      <c r="P30" s="55"/>
      <c r="Q30" s="55"/>
      <c r="R30" s="55"/>
      <c r="S30" s="55"/>
      <c r="T30" s="55"/>
      <c r="U30" s="55"/>
      <c r="V30" s="55"/>
      <c r="W30" s="55"/>
      <c r="X30" s="55"/>
      <c r="Y30" s="55"/>
    </row>
    <row r="31" spans="1:25" x14ac:dyDescent="0.3">
      <c r="A31" s="55" t="s">
        <v>124</v>
      </c>
      <c r="B31" s="55" t="s">
        <v>103</v>
      </c>
      <c r="C31" s="55">
        <v>25</v>
      </c>
      <c r="D31" s="55" t="s">
        <v>132</v>
      </c>
      <c r="E31" s="55">
        <v>790</v>
      </c>
      <c r="F31" s="55">
        <v>155</v>
      </c>
      <c r="G31" s="55">
        <v>135.33000000000001</v>
      </c>
      <c r="H31" s="56">
        <f t="shared" si="0"/>
        <v>19.669999999999987</v>
      </c>
      <c r="I31" s="57">
        <f t="shared" si="1"/>
        <v>393.39999999999975</v>
      </c>
      <c r="J31" s="55"/>
      <c r="K31" s="55"/>
      <c r="L31" s="55"/>
      <c r="M31" s="55"/>
      <c r="N31" s="55"/>
      <c r="O31" s="55"/>
      <c r="P31" s="55"/>
      <c r="Q31" s="55"/>
      <c r="R31" s="55"/>
      <c r="S31" s="55"/>
      <c r="T31" s="55"/>
      <c r="U31" s="55"/>
      <c r="V31" s="55"/>
      <c r="W31" s="55"/>
      <c r="X31" s="55"/>
      <c r="Y31" s="55"/>
    </row>
    <row r="32" spans="1:25" x14ac:dyDescent="0.3">
      <c r="A32" s="55" t="s">
        <v>124</v>
      </c>
      <c r="B32" s="55" t="s">
        <v>103</v>
      </c>
      <c r="C32" s="55">
        <v>2</v>
      </c>
      <c r="D32" s="55" t="s">
        <v>133</v>
      </c>
      <c r="E32" s="55">
        <v>767</v>
      </c>
      <c r="F32" s="55">
        <v>193</v>
      </c>
      <c r="G32" s="55">
        <v>173.64</v>
      </c>
      <c r="H32" s="56">
        <f t="shared" si="0"/>
        <v>19.360000000000014</v>
      </c>
      <c r="I32" s="57">
        <f t="shared" si="1"/>
        <v>387.20000000000027</v>
      </c>
      <c r="J32" s="55"/>
      <c r="K32" s="55"/>
      <c r="L32" s="55"/>
      <c r="M32" s="55"/>
      <c r="N32" s="55"/>
      <c r="O32" s="55"/>
      <c r="P32" s="55"/>
      <c r="Q32" s="55"/>
      <c r="R32" s="55"/>
      <c r="S32" s="55"/>
      <c r="T32" s="55"/>
      <c r="U32" s="55"/>
      <c r="V32" s="55"/>
      <c r="W32" s="55"/>
      <c r="X32" s="55"/>
      <c r="Y32" s="55"/>
    </row>
    <row r="33" spans="1:25" x14ac:dyDescent="0.3">
      <c r="A33" s="55" t="s">
        <v>124</v>
      </c>
      <c r="B33" s="55" t="s">
        <v>103</v>
      </c>
      <c r="C33" s="55">
        <v>11</v>
      </c>
      <c r="D33" s="55" t="s">
        <v>133</v>
      </c>
      <c r="E33" s="55">
        <v>776</v>
      </c>
      <c r="F33" s="55">
        <v>218</v>
      </c>
      <c r="G33" s="55">
        <v>190.48</v>
      </c>
      <c r="H33" s="56">
        <f t="shared" si="0"/>
        <v>27.52000000000001</v>
      </c>
      <c r="I33" s="57">
        <f t="shared" si="1"/>
        <v>550.4000000000002</v>
      </c>
      <c r="J33" s="55"/>
      <c r="K33" s="55"/>
      <c r="L33" s="55"/>
      <c r="M33" s="55"/>
      <c r="N33" s="55"/>
      <c r="O33" s="55"/>
      <c r="P33" s="55"/>
      <c r="Q33" s="55"/>
      <c r="R33" s="55"/>
      <c r="S33" s="55"/>
      <c r="T33" s="55"/>
      <c r="U33" s="55"/>
      <c r="V33" s="55"/>
      <c r="W33" s="55"/>
      <c r="X33" s="55"/>
      <c r="Y33" s="55"/>
    </row>
    <row r="34" spans="1:25" x14ac:dyDescent="0.3">
      <c r="A34" s="55" t="s">
        <v>124</v>
      </c>
      <c r="B34" s="55" t="s">
        <v>103</v>
      </c>
      <c r="C34" s="55">
        <v>20</v>
      </c>
      <c r="D34" s="55" t="s">
        <v>133</v>
      </c>
      <c r="E34" s="55">
        <v>785</v>
      </c>
      <c r="F34" s="55">
        <v>219</v>
      </c>
      <c r="G34" s="55">
        <v>180.03</v>
      </c>
      <c r="H34" s="56">
        <f t="shared" si="0"/>
        <v>38.97</v>
      </c>
      <c r="I34" s="57">
        <f t="shared" si="1"/>
        <v>779.4</v>
      </c>
      <c r="J34" s="55"/>
      <c r="K34" s="55"/>
      <c r="L34" s="55"/>
      <c r="M34" s="55"/>
      <c r="N34" s="55"/>
      <c r="O34" s="55"/>
      <c r="P34" s="55"/>
      <c r="Q34" s="55"/>
      <c r="R34" s="55"/>
      <c r="S34" s="55"/>
      <c r="T34" s="55"/>
      <c r="U34" s="55"/>
      <c r="V34" s="55"/>
      <c r="W34" s="55"/>
      <c r="X34" s="55"/>
      <c r="Y34" s="55"/>
    </row>
    <row r="35" spans="1:25" x14ac:dyDescent="0.3">
      <c r="A35" s="55" t="s">
        <v>124</v>
      </c>
      <c r="B35" s="55" t="s">
        <v>103</v>
      </c>
      <c r="C35" s="55">
        <v>29</v>
      </c>
      <c r="D35" s="55" t="s">
        <v>133</v>
      </c>
      <c r="E35" s="55">
        <v>794</v>
      </c>
      <c r="F35" s="55">
        <v>168</v>
      </c>
      <c r="G35" s="55">
        <v>136.13999999999999</v>
      </c>
      <c r="H35" s="56">
        <f t="shared" si="0"/>
        <v>31.860000000000014</v>
      </c>
      <c r="I35" s="57">
        <f t="shared" si="1"/>
        <v>637.20000000000027</v>
      </c>
      <c r="J35" s="55"/>
      <c r="K35" s="55"/>
      <c r="L35" s="55"/>
      <c r="M35" s="55"/>
      <c r="N35" s="55"/>
      <c r="O35" s="55"/>
      <c r="P35" s="55"/>
      <c r="Q35" s="55"/>
      <c r="R35" s="55"/>
      <c r="S35" s="55"/>
      <c r="T35" s="55"/>
      <c r="U35" s="55"/>
      <c r="V35" s="55"/>
      <c r="W35" s="55"/>
      <c r="X35" s="55"/>
      <c r="Y35" s="55"/>
    </row>
    <row r="38" spans="1:25" x14ac:dyDescent="0.3">
      <c r="A38" s="177" t="s">
        <v>348</v>
      </c>
      <c r="B38" s="177"/>
      <c r="C38" s="177"/>
      <c r="D38" s="177"/>
    </row>
    <row r="39" spans="1:25" x14ac:dyDescent="0.3">
      <c r="A39" s="177"/>
      <c r="B39" s="177"/>
      <c r="C39" s="177"/>
      <c r="D39" s="177"/>
    </row>
    <row r="40" spans="1:25" x14ac:dyDescent="0.3">
      <c r="A40" s="177"/>
      <c r="B40" s="177"/>
      <c r="C40" s="177"/>
      <c r="D40" s="177"/>
    </row>
    <row r="41" spans="1:25" x14ac:dyDescent="0.3">
      <c r="A41" s="177"/>
      <c r="B41" s="177"/>
      <c r="C41" s="177"/>
      <c r="D41" s="177"/>
    </row>
    <row r="42" spans="1:25" x14ac:dyDescent="0.3">
      <c r="A42" s="177"/>
      <c r="B42" s="177"/>
      <c r="C42" s="177"/>
      <c r="D42" s="177"/>
    </row>
  </sheetData>
  <mergeCells count="3">
    <mergeCell ref="J1:Q1"/>
    <mergeCell ref="R1:Y1"/>
    <mergeCell ref="A38:D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08DCF-3509-4A11-86AB-DE0F39626A40}">
  <dimension ref="A1:AW35"/>
  <sheetViews>
    <sheetView workbookViewId="0">
      <selection sqref="A1:XFD1048576"/>
    </sheetView>
  </sheetViews>
  <sheetFormatPr defaultRowHeight="14.4" x14ac:dyDescent="0.3"/>
  <cols>
    <col min="1" max="1" width="3.77734375" bestFit="1" customWidth="1"/>
    <col min="2" max="2" width="23.5546875" bestFit="1" customWidth="1"/>
    <col min="3" max="3" width="4.88671875" customWidth="1"/>
    <col min="4" max="4" width="12" style="24" customWidth="1"/>
    <col min="5" max="5" width="10.6640625" style="24" customWidth="1"/>
    <col min="6" max="9" width="12.109375" customWidth="1"/>
    <col min="10" max="16" width="9.33203125" customWidth="1"/>
    <col min="17" max="17" width="8" customWidth="1"/>
    <col min="18" max="49" width="9.33203125" customWidth="1"/>
  </cols>
  <sheetData>
    <row r="1" spans="1:49" ht="18" x14ac:dyDescent="0.35">
      <c r="C1" s="5" t="s">
        <v>23</v>
      </c>
      <c r="D1" s="5"/>
      <c r="E1" s="5"/>
      <c r="F1" s="5"/>
      <c r="G1" s="5"/>
      <c r="H1" s="5"/>
      <c r="I1" s="6"/>
      <c r="J1" s="7" t="s">
        <v>24</v>
      </c>
      <c r="K1" s="7"/>
      <c r="L1" s="7"/>
      <c r="M1" s="7"/>
      <c r="N1" s="7"/>
      <c r="O1" s="7"/>
      <c r="P1" s="7"/>
      <c r="Q1" s="8"/>
      <c r="R1" s="9" t="s">
        <v>25</v>
      </c>
      <c r="S1" s="9"/>
      <c r="T1" s="9"/>
      <c r="U1" s="9"/>
      <c r="V1" s="9"/>
      <c r="W1" s="9"/>
      <c r="X1" s="9"/>
      <c r="Y1" s="10"/>
      <c r="Z1" s="11" t="s">
        <v>26</v>
      </c>
      <c r="AA1" s="12"/>
      <c r="AB1" s="12"/>
      <c r="AC1" s="12"/>
      <c r="AD1" s="12"/>
      <c r="AE1" s="12"/>
      <c r="AF1" s="12"/>
      <c r="AG1" s="13"/>
      <c r="AH1" s="14" t="s">
        <v>1</v>
      </c>
      <c r="AI1" s="15"/>
      <c r="AJ1" s="15"/>
      <c r="AK1" s="15"/>
      <c r="AL1" s="15"/>
      <c r="AM1" s="15"/>
      <c r="AN1" s="15"/>
      <c r="AO1" s="15"/>
      <c r="AP1" s="15"/>
      <c r="AQ1" s="15"/>
      <c r="AR1" s="15"/>
      <c r="AS1" s="15"/>
      <c r="AT1" s="15"/>
      <c r="AU1" s="15"/>
      <c r="AV1" s="15"/>
      <c r="AW1" s="16"/>
    </row>
    <row r="2" spans="1:49" s="23" customFormat="1" ht="43.2" x14ac:dyDescent="0.3">
      <c r="A2" s="17" t="s">
        <v>27</v>
      </c>
      <c r="B2" s="17" t="s">
        <v>2</v>
      </c>
      <c r="C2" s="17" t="s">
        <v>28</v>
      </c>
      <c r="D2" s="18" t="s">
        <v>29</v>
      </c>
      <c r="E2" s="18" t="s">
        <v>30</v>
      </c>
      <c r="F2" s="17" t="s">
        <v>31</v>
      </c>
      <c r="G2" s="17" t="s">
        <v>32</v>
      </c>
      <c r="H2" s="17" t="s">
        <v>33</v>
      </c>
      <c r="I2" s="19" t="s">
        <v>34</v>
      </c>
      <c r="J2" s="17" t="s">
        <v>35</v>
      </c>
      <c r="K2" s="17" t="s">
        <v>36</v>
      </c>
      <c r="L2" s="17" t="s">
        <v>37</v>
      </c>
      <c r="M2" s="17" t="s">
        <v>38</v>
      </c>
      <c r="N2" s="17" t="s">
        <v>39</v>
      </c>
      <c r="O2" s="17" t="s">
        <v>40</v>
      </c>
      <c r="P2" s="17" t="s">
        <v>41</v>
      </c>
      <c r="Q2" s="20" t="s">
        <v>42</v>
      </c>
      <c r="R2" s="17" t="s">
        <v>43</v>
      </c>
      <c r="S2" s="17" t="s">
        <v>44</v>
      </c>
      <c r="T2" s="17" t="s">
        <v>45</v>
      </c>
      <c r="U2" s="17" t="s">
        <v>46</v>
      </c>
      <c r="V2" s="17" t="s">
        <v>47</v>
      </c>
      <c r="W2" s="17" t="s">
        <v>48</v>
      </c>
      <c r="X2" s="17" t="s">
        <v>49</v>
      </c>
      <c r="Y2" s="20" t="s">
        <v>50</v>
      </c>
      <c r="Z2" s="21" t="s">
        <v>43</v>
      </c>
      <c r="AA2" s="17" t="s">
        <v>44</v>
      </c>
      <c r="AB2" s="17" t="s">
        <v>45</v>
      </c>
      <c r="AC2" s="17" t="s">
        <v>46</v>
      </c>
      <c r="AD2" s="17" t="s">
        <v>47</v>
      </c>
      <c r="AE2" s="17" t="s">
        <v>48</v>
      </c>
      <c r="AF2" s="17" t="s">
        <v>49</v>
      </c>
      <c r="AG2" s="20" t="s">
        <v>50</v>
      </c>
      <c r="AH2" s="21" t="s">
        <v>51</v>
      </c>
      <c r="AI2" s="21" t="s">
        <v>52</v>
      </c>
      <c r="AJ2" s="17" t="s">
        <v>53</v>
      </c>
      <c r="AK2" s="17" t="s">
        <v>54</v>
      </c>
      <c r="AL2" s="17" t="s">
        <v>55</v>
      </c>
      <c r="AM2" s="17" t="s">
        <v>56</v>
      </c>
      <c r="AN2" s="17" t="s">
        <v>57</v>
      </c>
      <c r="AO2" s="22" t="s">
        <v>58</v>
      </c>
      <c r="AP2" s="17" t="s">
        <v>59</v>
      </c>
      <c r="AQ2" s="17" t="s">
        <v>60</v>
      </c>
      <c r="AR2" s="17" t="s">
        <v>61</v>
      </c>
      <c r="AS2" s="17" t="s">
        <v>47</v>
      </c>
      <c r="AT2" s="17" t="s">
        <v>48</v>
      </c>
      <c r="AU2" s="17" t="s">
        <v>3</v>
      </c>
      <c r="AV2" s="17" t="s">
        <v>62</v>
      </c>
      <c r="AW2" s="20" t="s">
        <v>63</v>
      </c>
    </row>
    <row r="3" spans="1:49" x14ac:dyDescent="0.3">
      <c r="A3">
        <v>1</v>
      </c>
      <c r="B3" t="s">
        <v>64</v>
      </c>
      <c r="D3" s="24">
        <v>257.16000000000003</v>
      </c>
      <c r="E3" s="24">
        <v>9.82</v>
      </c>
      <c r="F3" s="24">
        <f>D3-E3</f>
        <v>247.34000000000003</v>
      </c>
      <c r="G3" s="24"/>
      <c r="H3" s="24">
        <v>1054.3</v>
      </c>
      <c r="I3" s="25"/>
      <c r="J3" s="24">
        <v>23.1</v>
      </c>
      <c r="K3" s="24">
        <v>14.24</v>
      </c>
      <c r="L3" s="24">
        <f>J3-K3</f>
        <v>8.8600000000000012</v>
      </c>
      <c r="M3" s="24"/>
      <c r="N3" s="24">
        <v>3.71</v>
      </c>
      <c r="O3" s="24"/>
      <c r="P3" s="24">
        <f>L3-N3</f>
        <v>5.1500000000000012</v>
      </c>
      <c r="Q3" s="25"/>
      <c r="Y3" s="26"/>
      <c r="Z3" s="27"/>
      <c r="AG3" s="26"/>
      <c r="AH3" s="27"/>
    </row>
    <row r="4" spans="1:49" x14ac:dyDescent="0.3">
      <c r="A4">
        <v>2</v>
      </c>
      <c r="B4" t="s">
        <v>65</v>
      </c>
      <c r="C4" t="s">
        <v>66</v>
      </c>
      <c r="D4" s="24">
        <v>286.44</v>
      </c>
      <c r="E4" s="24">
        <v>35.28</v>
      </c>
      <c r="F4" s="24">
        <f t="shared" ref="F4:F34" si="0">D4-E4</f>
        <v>251.16</v>
      </c>
      <c r="G4" s="24"/>
      <c r="H4" s="24">
        <v>942.3</v>
      </c>
      <c r="I4" s="25"/>
      <c r="J4" s="24">
        <v>25.84</v>
      </c>
      <c r="K4" s="24">
        <v>14.26</v>
      </c>
      <c r="L4" s="24">
        <f t="shared" ref="L4:L34" si="1">J4-K4</f>
        <v>11.58</v>
      </c>
      <c r="M4" s="24"/>
      <c r="N4" s="24">
        <v>5.04</v>
      </c>
      <c r="O4" s="24"/>
      <c r="P4" s="24">
        <f t="shared" ref="P4:P34" si="2">L4-N4</f>
        <v>6.54</v>
      </c>
      <c r="Q4" s="25"/>
      <c r="Y4" s="26"/>
      <c r="Z4" s="27"/>
      <c r="AG4" s="26"/>
      <c r="AH4" s="27"/>
    </row>
    <row r="5" spans="1:49" x14ac:dyDescent="0.3">
      <c r="A5">
        <v>3</v>
      </c>
      <c r="B5" t="s">
        <v>67</v>
      </c>
      <c r="D5" s="24">
        <v>273</v>
      </c>
      <c r="E5" s="24">
        <v>9.7200000000000006</v>
      </c>
      <c r="F5" s="24">
        <f t="shared" si="0"/>
        <v>263.27999999999997</v>
      </c>
      <c r="G5" s="24"/>
      <c r="H5" s="24">
        <v>991.2</v>
      </c>
      <c r="I5" s="25"/>
      <c r="J5" s="24">
        <v>22.06</v>
      </c>
      <c r="K5" s="24">
        <v>14.27</v>
      </c>
      <c r="L5" s="24">
        <f t="shared" si="1"/>
        <v>7.7899999999999991</v>
      </c>
      <c r="M5" s="24"/>
      <c r="N5" s="24">
        <v>2.81</v>
      </c>
      <c r="O5" s="24"/>
      <c r="P5" s="24">
        <f t="shared" si="2"/>
        <v>4.9799999999999986</v>
      </c>
      <c r="Q5" s="25"/>
      <c r="Y5" s="26"/>
      <c r="Z5" s="27"/>
      <c r="AG5" s="26"/>
      <c r="AH5" s="27"/>
    </row>
    <row r="6" spans="1:49" x14ac:dyDescent="0.3">
      <c r="A6">
        <v>4</v>
      </c>
      <c r="B6" t="s">
        <v>68</v>
      </c>
      <c r="D6" s="24">
        <v>257.02</v>
      </c>
      <c r="E6" s="24">
        <v>9.85</v>
      </c>
      <c r="F6" s="24">
        <f t="shared" si="0"/>
        <v>247.17</v>
      </c>
      <c r="G6" s="24"/>
      <c r="H6" s="24">
        <v>1097.4000000000001</v>
      </c>
      <c r="I6" s="25"/>
      <c r="J6" s="24">
        <v>25.61</v>
      </c>
      <c r="K6" s="24">
        <v>14.2</v>
      </c>
      <c r="L6" s="24">
        <f t="shared" si="1"/>
        <v>11.41</v>
      </c>
      <c r="M6" s="24"/>
      <c r="N6" s="24">
        <v>4.58</v>
      </c>
      <c r="O6" s="24"/>
      <c r="P6" s="24">
        <f t="shared" si="2"/>
        <v>6.83</v>
      </c>
      <c r="Q6" s="25"/>
      <c r="Y6" s="26"/>
      <c r="Z6" s="27"/>
      <c r="AG6" s="26"/>
      <c r="AH6" s="27"/>
    </row>
    <row r="7" spans="1:49" x14ac:dyDescent="0.3">
      <c r="A7">
        <v>5</v>
      </c>
      <c r="B7" t="s">
        <v>69</v>
      </c>
      <c r="D7" s="24">
        <v>265.98</v>
      </c>
      <c r="E7" s="24">
        <v>10.09</v>
      </c>
      <c r="F7" s="24">
        <f t="shared" si="0"/>
        <v>255.89000000000001</v>
      </c>
      <c r="G7" s="24"/>
      <c r="H7" s="24">
        <v>982.4</v>
      </c>
      <c r="I7" s="25"/>
      <c r="J7" s="24">
        <v>26.88</v>
      </c>
      <c r="K7" s="24">
        <v>14.35</v>
      </c>
      <c r="L7" s="24">
        <f t="shared" si="1"/>
        <v>12.53</v>
      </c>
      <c r="M7" s="24"/>
      <c r="N7" s="24">
        <v>4.92</v>
      </c>
      <c r="O7" s="24"/>
      <c r="P7" s="24">
        <f t="shared" si="2"/>
        <v>7.6099999999999994</v>
      </c>
      <c r="Q7" s="25"/>
      <c r="Y7" s="26"/>
      <c r="Z7" s="27"/>
      <c r="AG7" s="26"/>
      <c r="AH7" s="27"/>
    </row>
    <row r="8" spans="1:49" x14ac:dyDescent="0.3">
      <c r="A8">
        <v>6</v>
      </c>
      <c r="B8" t="s">
        <v>70</v>
      </c>
      <c r="D8" s="24">
        <v>278.7</v>
      </c>
      <c r="E8" s="24">
        <v>9.61</v>
      </c>
      <c r="F8" s="24">
        <f t="shared" si="0"/>
        <v>269.08999999999997</v>
      </c>
      <c r="G8" s="24"/>
      <c r="H8" s="24">
        <v>1017.6</v>
      </c>
      <c r="I8" s="25"/>
      <c r="J8" s="24">
        <v>23.57</v>
      </c>
      <c r="K8" s="24">
        <v>14.25</v>
      </c>
      <c r="L8" s="24">
        <f t="shared" si="1"/>
        <v>9.32</v>
      </c>
      <c r="M8" s="24"/>
      <c r="N8" s="24">
        <v>3.56</v>
      </c>
      <c r="O8" s="24"/>
      <c r="P8" s="24">
        <f t="shared" si="2"/>
        <v>5.76</v>
      </c>
      <c r="Q8" s="25"/>
      <c r="Y8" s="26"/>
      <c r="Z8" s="27"/>
      <c r="AG8" s="26"/>
      <c r="AH8" s="27"/>
    </row>
    <row r="9" spans="1:49" x14ac:dyDescent="0.3">
      <c r="A9">
        <v>7</v>
      </c>
      <c r="B9" t="s">
        <v>71</v>
      </c>
      <c r="D9" s="24">
        <v>258.60000000000002</v>
      </c>
      <c r="E9" s="24">
        <v>9.44</v>
      </c>
      <c r="F9" s="24">
        <f t="shared" si="0"/>
        <v>249.16000000000003</v>
      </c>
      <c r="G9" s="24"/>
      <c r="H9" s="24">
        <v>930.7</v>
      </c>
      <c r="I9" s="25"/>
      <c r="J9" s="24">
        <v>23.9</v>
      </c>
      <c r="K9" s="24">
        <v>14.26</v>
      </c>
      <c r="L9" s="24">
        <f t="shared" si="1"/>
        <v>9.6399999999999988</v>
      </c>
      <c r="M9" s="24"/>
      <c r="N9" s="24">
        <v>3.85</v>
      </c>
      <c r="O9" s="24"/>
      <c r="P9" s="24">
        <f t="shared" si="2"/>
        <v>5.7899999999999991</v>
      </c>
      <c r="Q9" s="25"/>
      <c r="Y9" s="26"/>
      <c r="Z9" s="27"/>
      <c r="AG9" s="26"/>
      <c r="AH9" s="27"/>
    </row>
    <row r="10" spans="1:49" x14ac:dyDescent="0.3">
      <c r="A10">
        <v>8</v>
      </c>
      <c r="B10" t="s">
        <v>72</v>
      </c>
      <c r="C10" t="s">
        <v>66</v>
      </c>
      <c r="D10" s="24">
        <v>317.27999999999997</v>
      </c>
      <c r="E10" s="24">
        <v>34.770000000000003</v>
      </c>
      <c r="F10" s="24">
        <f t="shared" si="0"/>
        <v>282.51</v>
      </c>
      <c r="G10" s="24"/>
      <c r="H10" s="24">
        <v>911.2</v>
      </c>
      <c r="I10" s="25"/>
      <c r="J10" s="24">
        <v>27.26</v>
      </c>
      <c r="K10" s="24">
        <v>14.33</v>
      </c>
      <c r="L10" s="24">
        <f t="shared" si="1"/>
        <v>12.930000000000001</v>
      </c>
      <c r="M10" s="24"/>
      <c r="N10" s="24">
        <v>5.17</v>
      </c>
      <c r="O10" s="24"/>
      <c r="P10" s="24">
        <f t="shared" si="2"/>
        <v>7.7600000000000016</v>
      </c>
      <c r="Q10" s="25"/>
      <c r="Y10" s="26"/>
      <c r="Z10" s="27"/>
      <c r="AG10" s="26"/>
      <c r="AH10" s="27"/>
    </row>
    <row r="11" spans="1:49" x14ac:dyDescent="0.3">
      <c r="A11">
        <v>9</v>
      </c>
      <c r="B11" t="s">
        <v>69</v>
      </c>
      <c r="C11" t="s">
        <v>66</v>
      </c>
      <c r="D11" s="24">
        <v>230.21</v>
      </c>
      <c r="E11" s="24">
        <v>28.43</v>
      </c>
      <c r="F11" s="24">
        <f t="shared" si="0"/>
        <v>201.78</v>
      </c>
      <c r="G11" s="24"/>
      <c r="H11" s="24">
        <v>966.7</v>
      </c>
      <c r="I11" s="25"/>
      <c r="J11" s="24">
        <v>29.01</v>
      </c>
      <c r="K11" s="24">
        <v>14.28</v>
      </c>
      <c r="L11" s="24">
        <f t="shared" si="1"/>
        <v>14.730000000000002</v>
      </c>
      <c r="M11" s="24"/>
      <c r="N11" s="24">
        <v>5.51</v>
      </c>
      <c r="O11" s="24"/>
      <c r="P11" s="24">
        <f t="shared" si="2"/>
        <v>9.2200000000000024</v>
      </c>
      <c r="Q11" s="25"/>
      <c r="Y11" s="26"/>
      <c r="Z11" s="27"/>
      <c r="AG11" s="26"/>
      <c r="AH11" s="27"/>
    </row>
    <row r="12" spans="1:49" x14ac:dyDescent="0.3">
      <c r="A12">
        <v>10</v>
      </c>
      <c r="B12" t="s">
        <v>64</v>
      </c>
      <c r="C12" t="s">
        <v>66</v>
      </c>
      <c r="D12" s="24">
        <v>303.86</v>
      </c>
      <c r="E12" s="24">
        <v>35.28</v>
      </c>
      <c r="F12" s="24">
        <f t="shared" si="0"/>
        <v>268.58000000000004</v>
      </c>
      <c r="G12" s="24"/>
      <c r="H12" s="24">
        <v>1040.7</v>
      </c>
      <c r="I12" s="25"/>
      <c r="J12" s="24">
        <v>26.4</v>
      </c>
      <c r="K12" s="24">
        <v>14.23</v>
      </c>
      <c r="L12" s="24">
        <f t="shared" si="1"/>
        <v>12.169999999999998</v>
      </c>
      <c r="M12" s="24"/>
      <c r="N12" s="24">
        <v>4.46</v>
      </c>
      <c r="O12" s="24"/>
      <c r="P12" s="24">
        <f t="shared" si="2"/>
        <v>7.7099999999999982</v>
      </c>
      <c r="Q12" s="25"/>
      <c r="Y12" s="26"/>
      <c r="Z12" s="27"/>
      <c r="AG12" s="26"/>
      <c r="AH12" s="27"/>
    </row>
    <row r="13" spans="1:49" x14ac:dyDescent="0.3">
      <c r="A13">
        <v>11</v>
      </c>
      <c r="B13" t="s">
        <v>65</v>
      </c>
      <c r="C13" t="s">
        <v>66</v>
      </c>
      <c r="D13" s="24">
        <v>251.48</v>
      </c>
      <c r="E13" s="24">
        <v>35.17</v>
      </c>
      <c r="F13" s="24">
        <f t="shared" si="0"/>
        <v>216.31</v>
      </c>
      <c r="G13" s="24"/>
      <c r="H13" s="24">
        <v>1206.5</v>
      </c>
      <c r="I13" s="25"/>
      <c r="J13" s="24">
        <v>26.11</v>
      </c>
      <c r="K13" s="24">
        <v>14.21</v>
      </c>
      <c r="L13" s="24">
        <f t="shared" si="1"/>
        <v>11.899999999999999</v>
      </c>
      <c r="M13" s="24"/>
      <c r="N13" s="24">
        <v>4.8099999999999996</v>
      </c>
      <c r="O13" s="24"/>
      <c r="P13" s="24">
        <f t="shared" si="2"/>
        <v>7.089999999999999</v>
      </c>
      <c r="Q13" s="25"/>
      <c r="Y13" s="26"/>
      <c r="Z13" s="27"/>
      <c r="AG13" s="26"/>
      <c r="AH13" s="27"/>
    </row>
    <row r="14" spans="1:49" x14ac:dyDescent="0.3">
      <c r="A14">
        <v>12</v>
      </c>
      <c r="B14" t="s">
        <v>67</v>
      </c>
      <c r="C14" t="s">
        <v>66</v>
      </c>
      <c r="D14" s="24">
        <v>265.83</v>
      </c>
      <c r="E14" s="24">
        <v>34.92</v>
      </c>
      <c r="F14" s="24">
        <f t="shared" si="0"/>
        <v>230.90999999999997</v>
      </c>
      <c r="G14" s="24"/>
      <c r="H14" s="24">
        <v>903.7</v>
      </c>
      <c r="I14" s="25"/>
      <c r="J14" s="24">
        <v>24.89</v>
      </c>
      <c r="K14" s="24">
        <v>14.2</v>
      </c>
      <c r="L14" s="24">
        <f t="shared" si="1"/>
        <v>10.690000000000001</v>
      </c>
      <c r="M14" s="24"/>
      <c r="N14" s="24">
        <v>3.75</v>
      </c>
      <c r="O14" s="24"/>
      <c r="P14" s="24">
        <f t="shared" si="2"/>
        <v>6.9400000000000013</v>
      </c>
      <c r="Q14" s="25"/>
      <c r="Y14" s="26"/>
      <c r="Z14" s="27"/>
      <c r="AG14" s="26"/>
      <c r="AH14" s="27"/>
    </row>
    <row r="15" spans="1:49" x14ac:dyDescent="0.3">
      <c r="A15">
        <v>13</v>
      </c>
      <c r="B15" t="s">
        <v>70</v>
      </c>
      <c r="D15" s="24">
        <v>263.16000000000003</v>
      </c>
      <c r="E15" s="24">
        <v>9.7200000000000006</v>
      </c>
      <c r="F15" s="24">
        <f t="shared" si="0"/>
        <v>253.44000000000003</v>
      </c>
      <c r="G15" s="24"/>
      <c r="H15" s="24">
        <v>1212.2</v>
      </c>
      <c r="I15" s="25"/>
      <c r="J15" s="24">
        <v>24.31</v>
      </c>
      <c r="K15" s="24">
        <v>14.21</v>
      </c>
      <c r="L15" s="24">
        <f t="shared" si="1"/>
        <v>10.099999999999998</v>
      </c>
      <c r="M15" s="24"/>
      <c r="N15" s="24">
        <v>4.0999999999999996</v>
      </c>
      <c r="O15" s="24"/>
      <c r="P15" s="24">
        <f t="shared" si="2"/>
        <v>5.9999999999999982</v>
      </c>
      <c r="Q15" s="25"/>
      <c r="Y15" s="26"/>
      <c r="Z15" s="27"/>
      <c r="AG15" s="26"/>
      <c r="AH15" s="27"/>
    </row>
    <row r="16" spans="1:49" x14ac:dyDescent="0.3">
      <c r="A16">
        <v>14</v>
      </c>
      <c r="B16" t="s">
        <v>71</v>
      </c>
      <c r="D16" s="24">
        <v>293.08</v>
      </c>
      <c r="E16" s="24">
        <v>9.59</v>
      </c>
      <c r="F16" s="24">
        <f t="shared" si="0"/>
        <v>283.49</v>
      </c>
      <c r="G16" s="24"/>
      <c r="H16" s="24">
        <v>1100.4000000000001</v>
      </c>
      <c r="I16" s="25"/>
      <c r="J16" s="24">
        <v>23.33</v>
      </c>
      <c r="K16" s="24">
        <v>14.22</v>
      </c>
      <c r="L16" s="24">
        <f t="shared" si="1"/>
        <v>9.1099999999999977</v>
      </c>
      <c r="M16" s="24"/>
      <c r="N16" s="24">
        <v>3.93</v>
      </c>
      <c r="O16" s="24"/>
      <c r="P16" s="24">
        <f t="shared" si="2"/>
        <v>5.1799999999999979</v>
      </c>
      <c r="Q16" s="25"/>
      <c r="Y16" s="26"/>
      <c r="Z16" s="27"/>
      <c r="AG16" s="26"/>
      <c r="AH16" s="27"/>
    </row>
    <row r="17" spans="1:34" x14ac:dyDescent="0.3">
      <c r="A17">
        <v>15</v>
      </c>
      <c r="B17" t="s">
        <v>72</v>
      </c>
      <c r="D17" s="24">
        <v>279.04000000000002</v>
      </c>
      <c r="E17" s="24">
        <v>9.9700000000000006</v>
      </c>
      <c r="F17" s="24">
        <f t="shared" si="0"/>
        <v>269.07</v>
      </c>
      <c r="G17" s="24"/>
      <c r="H17" s="24">
        <v>1042</v>
      </c>
      <c r="I17" s="25"/>
      <c r="J17" s="24">
        <v>26.96</v>
      </c>
      <c r="K17" s="24">
        <v>14.24</v>
      </c>
      <c r="L17" s="24">
        <f t="shared" si="1"/>
        <v>12.72</v>
      </c>
      <c r="M17" s="24"/>
      <c r="N17" s="24">
        <v>4.47</v>
      </c>
      <c r="O17" s="24"/>
      <c r="P17" s="24">
        <f t="shared" si="2"/>
        <v>8.25</v>
      </c>
      <c r="Q17" s="25"/>
      <c r="Y17" s="26"/>
      <c r="Z17" s="27"/>
      <c r="AG17" s="26"/>
      <c r="AH17" s="27"/>
    </row>
    <row r="18" spans="1:34" x14ac:dyDescent="0.3">
      <c r="A18">
        <v>16</v>
      </c>
      <c r="B18" t="s">
        <v>68</v>
      </c>
      <c r="C18" t="s">
        <v>66</v>
      </c>
      <c r="D18">
        <v>304.66000000000003</v>
      </c>
      <c r="E18">
        <v>35.4</v>
      </c>
      <c r="F18" s="24">
        <f t="shared" si="0"/>
        <v>269.26000000000005</v>
      </c>
      <c r="G18" s="24"/>
      <c r="H18" s="24">
        <v>804.3</v>
      </c>
      <c r="I18" s="25"/>
      <c r="J18" s="24">
        <v>27.43</v>
      </c>
      <c r="K18" s="24">
        <v>14.25</v>
      </c>
      <c r="L18" s="24">
        <f t="shared" si="1"/>
        <v>13.18</v>
      </c>
      <c r="M18" s="24"/>
      <c r="N18" s="24">
        <v>4.93</v>
      </c>
      <c r="O18" s="24"/>
      <c r="P18" s="24">
        <f t="shared" si="2"/>
        <v>8.25</v>
      </c>
      <c r="Q18" s="25"/>
      <c r="Y18" s="26"/>
      <c r="Z18" s="27"/>
      <c r="AG18" s="26"/>
      <c r="AH18" s="27"/>
    </row>
    <row r="19" spans="1:34" x14ac:dyDescent="0.3">
      <c r="A19">
        <v>17</v>
      </c>
      <c r="B19" t="s">
        <v>69</v>
      </c>
      <c r="D19">
        <v>317.58</v>
      </c>
      <c r="E19">
        <v>9.73</v>
      </c>
      <c r="F19" s="24">
        <f t="shared" si="0"/>
        <v>307.84999999999997</v>
      </c>
      <c r="G19" s="24"/>
      <c r="H19" s="24">
        <v>761.3</v>
      </c>
      <c r="I19" s="25"/>
      <c r="J19" s="24">
        <v>28.65</v>
      </c>
      <c r="K19" s="24">
        <v>14.27</v>
      </c>
      <c r="L19" s="24">
        <f t="shared" si="1"/>
        <v>14.379999999999999</v>
      </c>
      <c r="M19" s="24"/>
      <c r="N19" s="24">
        <v>5.71</v>
      </c>
      <c r="O19" s="24"/>
      <c r="P19" s="24">
        <f t="shared" si="2"/>
        <v>8.6699999999999982</v>
      </c>
      <c r="Q19" s="25"/>
      <c r="Y19" s="26"/>
      <c r="Z19" s="27"/>
      <c r="AG19" s="26"/>
      <c r="AH19" s="27"/>
    </row>
    <row r="20" spans="1:34" x14ac:dyDescent="0.3">
      <c r="A20">
        <v>18</v>
      </c>
      <c r="B20" t="s">
        <v>68</v>
      </c>
      <c r="D20" s="24">
        <v>269.57</v>
      </c>
      <c r="E20" s="24">
        <v>9.9499999999999993</v>
      </c>
      <c r="F20" s="24">
        <f t="shared" si="0"/>
        <v>259.62</v>
      </c>
      <c r="G20" s="24"/>
      <c r="H20" s="24">
        <v>1082</v>
      </c>
      <c r="I20" s="25"/>
      <c r="J20" s="24">
        <v>25.81</v>
      </c>
      <c r="K20" s="24">
        <v>14.24</v>
      </c>
      <c r="L20" s="24">
        <f t="shared" si="1"/>
        <v>11.569999999999999</v>
      </c>
      <c r="M20" s="24"/>
      <c r="N20" s="24">
        <v>5.21</v>
      </c>
      <c r="O20" s="24"/>
      <c r="P20" s="24">
        <f t="shared" si="2"/>
        <v>6.3599999999999985</v>
      </c>
      <c r="Q20" s="25"/>
      <c r="Y20" s="26"/>
      <c r="Z20" s="27"/>
      <c r="AG20" s="26"/>
      <c r="AH20" s="27"/>
    </row>
    <row r="21" spans="1:34" x14ac:dyDescent="0.3">
      <c r="A21">
        <v>19</v>
      </c>
      <c r="B21" t="s">
        <v>72</v>
      </c>
      <c r="D21" s="24">
        <v>303.10000000000002</v>
      </c>
      <c r="E21" s="24">
        <v>9.76</v>
      </c>
      <c r="F21" s="24">
        <f t="shared" si="0"/>
        <v>293.34000000000003</v>
      </c>
      <c r="G21" s="24"/>
      <c r="H21" s="24">
        <v>1145.7</v>
      </c>
      <c r="I21" s="25"/>
      <c r="J21" s="24">
        <v>26.25</v>
      </c>
      <c r="K21" s="24">
        <v>14.31</v>
      </c>
      <c r="L21" s="24">
        <f t="shared" si="1"/>
        <v>11.94</v>
      </c>
      <c r="M21" s="24"/>
      <c r="N21" s="24">
        <v>4.57</v>
      </c>
      <c r="O21" s="24"/>
      <c r="P21" s="24">
        <f t="shared" si="2"/>
        <v>7.3699999999999992</v>
      </c>
      <c r="Q21" s="25"/>
      <c r="Y21" s="26"/>
      <c r="Z21" s="27"/>
      <c r="AG21" s="26"/>
      <c r="AH21" s="27"/>
    </row>
    <row r="22" spans="1:34" x14ac:dyDescent="0.3">
      <c r="A22">
        <v>20</v>
      </c>
      <c r="B22" t="s">
        <v>65</v>
      </c>
      <c r="D22" s="24">
        <v>256.82</v>
      </c>
      <c r="E22" s="24">
        <v>9.4600000000000009</v>
      </c>
      <c r="F22" s="24">
        <f t="shared" si="0"/>
        <v>247.35999999999999</v>
      </c>
      <c r="G22" s="24"/>
      <c r="H22" s="24">
        <v>1145.9000000000001</v>
      </c>
      <c r="I22" s="25"/>
      <c r="J22" s="24">
        <v>24.46</v>
      </c>
      <c r="K22" s="24">
        <v>14.21</v>
      </c>
      <c r="L22" s="24">
        <f t="shared" si="1"/>
        <v>10.25</v>
      </c>
      <c r="M22" s="24"/>
      <c r="N22" s="24">
        <v>4.41</v>
      </c>
      <c r="O22" s="24"/>
      <c r="P22" s="24">
        <f t="shared" si="2"/>
        <v>5.84</v>
      </c>
      <c r="Q22" s="25"/>
      <c r="Y22" s="26"/>
      <c r="Z22" s="27"/>
      <c r="AG22" s="26"/>
      <c r="AH22" s="27"/>
    </row>
    <row r="23" spans="1:34" x14ac:dyDescent="0.3">
      <c r="A23">
        <v>21</v>
      </c>
      <c r="B23" t="s">
        <v>64</v>
      </c>
      <c r="D23" s="24">
        <v>284.49</v>
      </c>
      <c r="E23" s="24">
        <v>9.8000000000000007</v>
      </c>
      <c r="F23" s="24">
        <f t="shared" si="0"/>
        <v>274.69</v>
      </c>
      <c r="G23" s="24"/>
      <c r="H23" s="24">
        <v>861.7</v>
      </c>
      <c r="I23" s="25"/>
      <c r="J23" s="24">
        <v>26.58</v>
      </c>
      <c r="K23" s="24">
        <v>14.25</v>
      </c>
      <c r="L23" s="24">
        <f t="shared" si="1"/>
        <v>12.329999999999998</v>
      </c>
      <c r="M23" s="24"/>
      <c r="N23" s="24">
        <v>4.91</v>
      </c>
      <c r="O23" s="24"/>
      <c r="P23" s="24">
        <f t="shared" si="2"/>
        <v>7.4199999999999982</v>
      </c>
      <c r="Q23" s="25"/>
      <c r="Y23" s="26"/>
      <c r="Z23" s="27"/>
      <c r="AG23" s="26"/>
      <c r="AH23" s="27"/>
    </row>
    <row r="24" spans="1:34" x14ac:dyDescent="0.3">
      <c r="A24">
        <v>22</v>
      </c>
      <c r="B24" t="s">
        <v>71</v>
      </c>
      <c r="D24" s="24">
        <v>231.01</v>
      </c>
      <c r="E24" s="24">
        <v>9.68</v>
      </c>
      <c r="F24" s="24">
        <f t="shared" si="0"/>
        <v>221.32999999999998</v>
      </c>
      <c r="G24" s="24"/>
      <c r="H24" s="24">
        <v>1054.5</v>
      </c>
      <c r="I24" s="25"/>
      <c r="J24" s="24">
        <v>25.45</v>
      </c>
      <c r="K24" s="24">
        <v>14.27</v>
      </c>
      <c r="L24" s="24">
        <f t="shared" si="1"/>
        <v>11.18</v>
      </c>
      <c r="M24" s="24"/>
      <c r="N24" s="24">
        <v>4.41</v>
      </c>
      <c r="O24" s="24"/>
      <c r="P24" s="24">
        <f t="shared" si="2"/>
        <v>6.77</v>
      </c>
      <c r="Q24" s="25"/>
      <c r="Y24" s="26"/>
      <c r="Z24" s="27"/>
      <c r="AG24" s="26"/>
      <c r="AH24" s="27"/>
    </row>
    <row r="25" spans="1:34" x14ac:dyDescent="0.3">
      <c r="A25">
        <v>23</v>
      </c>
      <c r="B25" t="s">
        <v>67</v>
      </c>
      <c r="C25" t="s">
        <v>66</v>
      </c>
      <c r="D25" s="24">
        <v>239.56</v>
      </c>
      <c r="E25" s="24">
        <v>34.979999999999997</v>
      </c>
      <c r="F25" s="24">
        <f t="shared" si="0"/>
        <v>204.58</v>
      </c>
      <c r="G25" s="24"/>
      <c r="H25" s="24">
        <v>1192.5999999999999</v>
      </c>
      <c r="I25" s="25"/>
      <c r="J25" s="24">
        <v>23.19</v>
      </c>
      <c r="K25" s="24">
        <v>14.31</v>
      </c>
      <c r="L25" s="24">
        <f t="shared" si="1"/>
        <v>8.8800000000000008</v>
      </c>
      <c r="M25" s="24"/>
      <c r="N25" s="24">
        <v>3.52</v>
      </c>
      <c r="O25" s="24"/>
      <c r="P25" s="24">
        <f t="shared" si="2"/>
        <v>5.3600000000000012</v>
      </c>
      <c r="Q25" s="25"/>
      <c r="Y25" s="26"/>
      <c r="Z25" s="27"/>
      <c r="AG25" s="26"/>
      <c r="AH25" s="27"/>
    </row>
    <row r="26" spans="1:34" x14ac:dyDescent="0.3">
      <c r="A26">
        <v>24</v>
      </c>
      <c r="B26" t="s">
        <v>70</v>
      </c>
      <c r="D26" s="24">
        <v>230.99</v>
      </c>
      <c r="E26" s="24">
        <v>9.9</v>
      </c>
      <c r="F26" s="24">
        <f t="shared" si="0"/>
        <v>221.09</v>
      </c>
      <c r="G26" s="24"/>
      <c r="H26" s="24">
        <v>1243.9000000000001</v>
      </c>
      <c r="I26" s="25"/>
      <c r="J26" s="24">
        <v>27.34</v>
      </c>
      <c r="K26" s="24">
        <v>14.25</v>
      </c>
      <c r="L26" s="24">
        <f t="shared" si="1"/>
        <v>13.09</v>
      </c>
      <c r="M26" s="24"/>
      <c r="N26" s="24">
        <v>4.63</v>
      </c>
      <c r="O26" s="24"/>
      <c r="P26" s="24">
        <f t="shared" si="2"/>
        <v>8.4600000000000009</v>
      </c>
      <c r="Q26" s="25"/>
      <c r="Y26" s="26"/>
      <c r="Z26" s="27"/>
      <c r="AG26" s="26"/>
      <c r="AH26" s="27"/>
    </row>
    <row r="27" spans="1:34" x14ac:dyDescent="0.3">
      <c r="A27">
        <v>25</v>
      </c>
      <c r="B27" t="s">
        <v>68</v>
      </c>
      <c r="D27" s="24">
        <v>286.38</v>
      </c>
      <c r="E27" s="24">
        <v>10.06</v>
      </c>
      <c r="F27" s="24">
        <f t="shared" si="0"/>
        <v>276.32</v>
      </c>
      <c r="G27" s="24"/>
      <c r="H27" s="24">
        <v>920.3</v>
      </c>
      <c r="I27" s="25"/>
      <c r="J27" s="24">
        <v>28.12</v>
      </c>
      <c r="K27" s="24">
        <v>14.19</v>
      </c>
      <c r="L27" s="24">
        <f t="shared" si="1"/>
        <v>13.930000000000001</v>
      </c>
      <c r="M27" s="24"/>
      <c r="N27" s="24">
        <v>5.47</v>
      </c>
      <c r="O27" s="24"/>
      <c r="P27" s="24">
        <f t="shared" si="2"/>
        <v>8.4600000000000009</v>
      </c>
      <c r="Q27" s="25"/>
      <c r="Y27" s="26"/>
      <c r="Z27" s="27"/>
      <c r="AG27" s="26"/>
      <c r="AH27" s="27"/>
    </row>
    <row r="28" spans="1:34" x14ac:dyDescent="0.3">
      <c r="A28">
        <v>26</v>
      </c>
      <c r="B28" t="s">
        <v>70</v>
      </c>
      <c r="D28" s="24">
        <v>283.31</v>
      </c>
      <c r="E28" s="24">
        <v>9.6999999999999993</v>
      </c>
      <c r="F28" s="24">
        <f t="shared" si="0"/>
        <v>273.61</v>
      </c>
      <c r="G28" s="24"/>
      <c r="H28" s="24">
        <v>1198.4000000000001</v>
      </c>
      <c r="I28" s="25"/>
      <c r="J28" s="24">
        <v>25.18</v>
      </c>
      <c r="K28" s="24">
        <v>14.26</v>
      </c>
      <c r="L28" s="24">
        <f t="shared" si="1"/>
        <v>10.92</v>
      </c>
      <c r="M28" s="24"/>
      <c r="N28" s="24">
        <v>4.43</v>
      </c>
      <c r="O28" s="24"/>
      <c r="P28" s="24">
        <f t="shared" si="2"/>
        <v>6.49</v>
      </c>
      <c r="Q28" s="25"/>
      <c r="Y28" s="26"/>
      <c r="Z28" s="27"/>
      <c r="AG28" s="26"/>
      <c r="AH28" s="27"/>
    </row>
    <row r="29" spans="1:34" x14ac:dyDescent="0.3">
      <c r="A29">
        <v>27</v>
      </c>
      <c r="B29" t="s">
        <v>69</v>
      </c>
      <c r="C29" t="s">
        <v>66</v>
      </c>
      <c r="D29" s="24">
        <v>292.95</v>
      </c>
      <c r="E29" s="24">
        <v>35.24</v>
      </c>
      <c r="F29" s="24">
        <f t="shared" si="0"/>
        <v>257.70999999999998</v>
      </c>
      <c r="G29" s="24"/>
      <c r="H29" s="24">
        <v>1095.7</v>
      </c>
      <c r="I29" s="25"/>
      <c r="J29" s="24">
        <v>28.35</v>
      </c>
      <c r="K29" s="24">
        <v>14.29</v>
      </c>
      <c r="L29" s="24">
        <f t="shared" si="1"/>
        <v>14.060000000000002</v>
      </c>
      <c r="M29" s="24"/>
      <c r="N29" s="24">
        <v>5.8</v>
      </c>
      <c r="O29" s="24"/>
      <c r="P29" s="24">
        <f t="shared" si="2"/>
        <v>8.2600000000000016</v>
      </c>
      <c r="Q29" s="25"/>
      <c r="Y29" s="26"/>
      <c r="Z29" s="27"/>
      <c r="AG29" s="26"/>
      <c r="AH29" s="27"/>
    </row>
    <row r="30" spans="1:34" x14ac:dyDescent="0.3">
      <c r="A30">
        <v>28</v>
      </c>
      <c r="B30" t="s">
        <v>71</v>
      </c>
      <c r="D30" s="24">
        <v>276.23</v>
      </c>
      <c r="E30" s="24">
        <v>9.58</v>
      </c>
      <c r="F30" s="24">
        <f t="shared" si="0"/>
        <v>266.65000000000003</v>
      </c>
      <c r="G30" s="24"/>
      <c r="H30" s="24">
        <v>1122.8</v>
      </c>
      <c r="I30" s="25"/>
      <c r="J30" s="24">
        <v>22.42</v>
      </c>
      <c r="K30" s="24">
        <v>14.26</v>
      </c>
      <c r="L30" s="24">
        <f t="shared" si="1"/>
        <v>8.1600000000000019</v>
      </c>
      <c r="M30" s="24"/>
      <c r="N30" s="24">
        <v>3.52</v>
      </c>
      <c r="O30" s="24"/>
      <c r="P30" s="24">
        <f>L30-N30</f>
        <v>4.6400000000000023</v>
      </c>
      <c r="Q30" s="25"/>
      <c r="Y30" s="26"/>
      <c r="Z30" s="27"/>
      <c r="AG30" s="26"/>
      <c r="AH30" s="27"/>
    </row>
    <row r="31" spans="1:34" x14ac:dyDescent="0.3">
      <c r="A31">
        <v>29</v>
      </c>
      <c r="B31" t="s">
        <v>65</v>
      </c>
      <c r="D31" s="24">
        <v>284.95</v>
      </c>
      <c r="E31" s="24">
        <v>9.77</v>
      </c>
      <c r="F31" s="24">
        <f t="shared" si="0"/>
        <v>275.18</v>
      </c>
      <c r="G31" s="24"/>
      <c r="H31" s="24">
        <v>1127.5</v>
      </c>
      <c r="I31" s="25"/>
      <c r="J31" s="24">
        <v>24.36</v>
      </c>
      <c r="K31" s="24">
        <v>14.28</v>
      </c>
      <c r="L31" s="24">
        <f t="shared" si="1"/>
        <v>10.08</v>
      </c>
      <c r="M31" s="24"/>
      <c r="N31" s="24">
        <v>4.29</v>
      </c>
      <c r="O31" s="24"/>
      <c r="P31" s="24">
        <f t="shared" si="2"/>
        <v>5.79</v>
      </c>
      <c r="Q31" s="25"/>
      <c r="Y31" s="26"/>
      <c r="Z31" s="27"/>
      <c r="AG31" s="26"/>
      <c r="AH31" s="27"/>
    </row>
    <row r="32" spans="1:34" x14ac:dyDescent="0.3">
      <c r="A32">
        <v>30</v>
      </c>
      <c r="B32" t="s">
        <v>64</v>
      </c>
      <c r="C32" t="s">
        <v>66</v>
      </c>
      <c r="D32" s="24">
        <v>321.01</v>
      </c>
      <c r="E32" s="24">
        <v>20.88</v>
      </c>
      <c r="F32" s="24">
        <f t="shared" si="0"/>
        <v>300.13</v>
      </c>
      <c r="G32" s="24"/>
      <c r="H32" s="24">
        <v>1116.9000000000001</v>
      </c>
      <c r="I32" s="25"/>
      <c r="J32" s="24">
        <v>23.46</v>
      </c>
      <c r="K32" s="24">
        <v>14.22</v>
      </c>
      <c r="L32" s="24">
        <f t="shared" si="1"/>
        <v>9.24</v>
      </c>
      <c r="M32" s="24"/>
      <c r="N32" s="28">
        <v>2.25</v>
      </c>
      <c r="O32" s="24"/>
      <c r="P32" s="29">
        <f t="shared" si="2"/>
        <v>6.99</v>
      </c>
      <c r="Q32" s="25"/>
      <c r="Y32" s="26"/>
      <c r="Z32" s="27"/>
      <c r="AG32" s="26"/>
      <c r="AH32" s="27"/>
    </row>
    <row r="33" spans="1:49" x14ac:dyDescent="0.3">
      <c r="A33">
        <v>31</v>
      </c>
      <c r="B33" t="s">
        <v>72</v>
      </c>
      <c r="C33" t="s">
        <v>66</v>
      </c>
      <c r="D33" s="24">
        <v>350.35</v>
      </c>
      <c r="E33" s="24">
        <v>28.48</v>
      </c>
      <c r="F33" s="24">
        <f t="shared" si="0"/>
        <v>321.87</v>
      </c>
      <c r="G33" s="24"/>
      <c r="H33" s="24">
        <v>921.3</v>
      </c>
      <c r="I33" s="25"/>
      <c r="J33" s="24">
        <v>25.3</v>
      </c>
      <c r="K33" s="24">
        <v>14.24</v>
      </c>
      <c r="L33" s="24">
        <f t="shared" si="1"/>
        <v>11.06</v>
      </c>
      <c r="M33" s="24"/>
      <c r="N33" s="24">
        <v>3.41</v>
      </c>
      <c r="O33" s="24"/>
      <c r="P33" s="24">
        <f t="shared" si="2"/>
        <v>7.65</v>
      </c>
      <c r="Q33" s="25"/>
      <c r="Y33" s="26"/>
      <c r="Z33" s="27"/>
      <c r="AG33" s="26"/>
      <c r="AH33" s="27"/>
    </row>
    <row r="34" spans="1:49" x14ac:dyDescent="0.3">
      <c r="A34" s="30">
        <v>32</v>
      </c>
      <c r="B34" s="30" t="s">
        <v>67</v>
      </c>
      <c r="C34" s="30" t="s">
        <v>66</v>
      </c>
      <c r="D34" s="31">
        <v>271.48</v>
      </c>
      <c r="E34" s="31">
        <v>35.75</v>
      </c>
      <c r="F34" s="31">
        <f t="shared" si="0"/>
        <v>235.73000000000002</v>
      </c>
      <c r="G34" s="31"/>
      <c r="H34" s="31">
        <v>1170.5999999999999</v>
      </c>
      <c r="I34" s="32"/>
      <c r="J34" s="31">
        <v>22.97</v>
      </c>
      <c r="K34" s="31">
        <v>14.23</v>
      </c>
      <c r="L34" s="24">
        <f t="shared" si="1"/>
        <v>8.7399999999999984</v>
      </c>
      <c r="M34" s="31"/>
      <c r="N34" s="31">
        <v>4.3499999999999996</v>
      </c>
      <c r="O34" s="31"/>
      <c r="P34" s="24">
        <f t="shared" si="2"/>
        <v>4.3899999999999988</v>
      </c>
      <c r="Q34" s="32"/>
      <c r="R34" s="30"/>
      <c r="S34" s="30"/>
      <c r="T34" s="30"/>
      <c r="U34" s="30"/>
      <c r="V34" s="30"/>
      <c r="W34" s="30"/>
      <c r="X34" s="30"/>
      <c r="Y34" s="33"/>
      <c r="Z34" s="34"/>
      <c r="AA34" s="30"/>
      <c r="AB34" s="30"/>
      <c r="AC34" s="30"/>
      <c r="AD34" s="30"/>
      <c r="AE34" s="30"/>
      <c r="AF34" s="30"/>
      <c r="AG34" s="33"/>
      <c r="AH34" s="34"/>
      <c r="AI34" s="30"/>
      <c r="AJ34" s="30"/>
      <c r="AK34" s="30"/>
      <c r="AL34" s="30"/>
      <c r="AM34" s="30"/>
      <c r="AN34" s="30"/>
      <c r="AO34" s="30"/>
      <c r="AP34" s="30"/>
      <c r="AQ34" s="30"/>
      <c r="AR34" s="30"/>
      <c r="AS34" s="30"/>
      <c r="AT34" s="30"/>
      <c r="AU34" s="30"/>
      <c r="AV34" s="30"/>
      <c r="AW34" s="30"/>
    </row>
    <row r="35" spans="1:49" x14ac:dyDescent="0.3">
      <c r="N35" t="s">
        <v>73</v>
      </c>
      <c r="R35" s="35"/>
    </row>
  </sheetData>
  <mergeCells count="5">
    <mergeCell ref="C1:I1"/>
    <mergeCell ref="J1:Q1"/>
    <mergeCell ref="R1:Y1"/>
    <mergeCell ref="Z1:AG1"/>
    <mergeCell ref="AH1:A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Biochar properties</vt:lpstr>
      <vt:lpstr>Pots1Pre</vt:lpstr>
      <vt:lpstr>Pots1After</vt:lpstr>
      <vt:lpstr>LargePlotsSpring</vt:lpstr>
      <vt:lpstr>LargePlotsFall</vt:lpstr>
      <vt:lpstr>Snowmelt</vt:lpstr>
      <vt:lpstr>SmallPlotsSpring</vt:lpstr>
      <vt:lpstr>SmallPlotsFall</vt:lpstr>
      <vt:lpstr>Pots2After</vt:lpstr>
      <vt:lpstr>Weather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Anèl Dannhauser</dc:creator>
  <cp:lastModifiedBy>Anèl Dannhauser</cp:lastModifiedBy>
  <dcterms:created xsi:type="dcterms:W3CDTF">2015-06-05T18:17:20Z</dcterms:created>
  <dcterms:modified xsi:type="dcterms:W3CDTF">2023-02-28T20:42:19Z</dcterms:modified>
</cp:coreProperties>
</file>