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aneld\OneDrive\Documents\1Usask\SLSC994_Project\Analysis &amp; results\PotStudy1\"/>
    </mc:Choice>
  </mc:AlternateContent>
  <xr:revisionPtr revIDLastSave="0" documentId="13_ncr:1_{07EB1AEB-C83E-48DA-978C-5009681C238C}" xr6:coauthVersionLast="47" xr6:coauthVersionMax="47" xr10:uidLastSave="{00000000-0000-0000-0000-000000000000}"/>
  <bookViews>
    <workbookView xWindow="-108" yWindow="-108" windowWidth="23256" windowHeight="12456" tabRatio="829" firstSheet="1" activeTab="1" xr2:uid="{00000000-000D-0000-FFFF-FFFF00000000}"/>
  </bookViews>
  <sheets>
    <sheet name="Dryweight" sheetId="24" state="hidden" r:id="rId1"/>
    <sheet name="Raw data" sheetId="1" r:id="rId2"/>
    <sheet name="Processed" sheetId="26" r:id="rId3"/>
    <sheet name="Means" sheetId="2" r:id="rId4"/>
    <sheet name="PivotTable1" sheetId="6" state="hidden" r:id="rId5"/>
    <sheet name="Engineers" sheetId="25" state="hidden" r:id="rId6"/>
    <sheet name="JMP" sheetId="11" state="hidden" r:id="rId7"/>
    <sheet name="SAS Input Data" sheetId="7" state="hidden" r:id="rId8"/>
    <sheet name="ANOVA" sheetId="12" r:id="rId9"/>
    <sheet name="Outlier removed pivot" sheetId="10" state="hidden" r:id="rId10"/>
    <sheet name="DryWt" sheetId="13" r:id="rId11"/>
    <sheet name="TotalN" sheetId="15" r:id="rId12"/>
    <sheet name="TotalP1" sheetId="16" r:id="rId13"/>
    <sheet name="NO3" sheetId="17" r:id="rId14"/>
    <sheet name="NH4" sheetId="18" r:id="rId15"/>
    <sheet name="PO4" sheetId="19" r:id="rId16"/>
    <sheet name="WaterSolP" sheetId="20" r:id="rId17"/>
    <sheet name="TotalP2" sheetId="21" r:id="rId18"/>
    <sheet name="pH" sheetId="22" r:id="rId19"/>
    <sheet name="EC" sheetId="23" r:id="rId20"/>
    <sheet name="%OC" sheetId="27" r:id="rId21"/>
  </sheets>
  <definedNames>
    <definedName name="_xlnm._FilterDatabase" localSheetId="6" hidden="1">JMP!$A$1:$N$122</definedName>
    <definedName name="_xlnm._FilterDatabase" localSheetId="9" hidden="1">'Outlier removed pivot'!$A$1:$L$122</definedName>
    <definedName name="_xlnm._FilterDatabase" localSheetId="7" hidden="1">'SAS Input Data'!$B$1:$M$123</definedName>
  </definedNames>
  <calcPr calcId="191029" calcMode="autoNoTable"/>
  <pivotCaches>
    <pivotCache cacheId="0" r:id="rId2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" i="2" l="1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5" i="2"/>
  <c r="E4" i="2"/>
  <c r="K4" i="2"/>
  <c r="Q4" i="2"/>
  <c r="S4" i="2"/>
  <c r="U4" i="2"/>
  <c r="W4" i="2"/>
  <c r="Y4" i="2"/>
  <c r="AA4" i="2"/>
  <c r="AC4" i="2"/>
  <c r="AE4" i="2"/>
  <c r="AG4" i="2"/>
  <c r="K5" i="2"/>
  <c r="Q5" i="2"/>
  <c r="S5" i="2"/>
  <c r="U5" i="2"/>
  <c r="W5" i="2"/>
  <c r="Y5" i="2"/>
  <c r="AA5" i="2"/>
  <c r="AC5" i="2"/>
  <c r="AE5" i="2"/>
  <c r="AG5" i="2"/>
  <c r="F31" i="2"/>
  <c r="F30" i="2"/>
  <c r="F23" i="2"/>
  <c r="F22" i="2"/>
  <c r="F15" i="2"/>
  <c r="F14" i="2"/>
  <c r="F6" i="2"/>
  <c r="F5" i="2"/>
  <c r="D28" i="2"/>
  <c r="D20" i="2"/>
  <c r="D12" i="2"/>
  <c r="D4" i="2"/>
  <c r="R9" i="26"/>
  <c r="R13" i="26"/>
  <c r="R17" i="26"/>
  <c r="R21" i="26"/>
  <c r="R25" i="26"/>
  <c r="R29" i="26"/>
  <c r="R33" i="26"/>
  <c r="R37" i="26"/>
  <c r="R41" i="26"/>
  <c r="R45" i="26"/>
  <c r="R49" i="26"/>
  <c r="R53" i="26"/>
  <c r="R57" i="26"/>
  <c r="R61" i="26"/>
  <c r="R65" i="26"/>
  <c r="R69" i="26"/>
  <c r="R73" i="26"/>
  <c r="R77" i="26"/>
  <c r="R81" i="26"/>
  <c r="R85" i="26"/>
  <c r="R89" i="26"/>
  <c r="R93" i="26"/>
  <c r="R97" i="26"/>
  <c r="R101" i="26"/>
  <c r="R105" i="26"/>
  <c r="R109" i="26"/>
  <c r="R113" i="26"/>
  <c r="R117" i="26"/>
  <c r="R121" i="26"/>
  <c r="R5" i="26"/>
  <c r="I9" i="26"/>
  <c r="I13" i="26"/>
  <c r="I17" i="26"/>
  <c r="I21" i="26"/>
  <c r="F8" i="2" s="1"/>
  <c r="I25" i="26"/>
  <c r="F9" i="2" s="1"/>
  <c r="I29" i="26"/>
  <c r="F10" i="2" s="1"/>
  <c r="I33" i="26"/>
  <c r="F11" i="2" s="1"/>
  <c r="I37" i="26"/>
  <c r="F12" i="2" s="1"/>
  <c r="I41" i="26"/>
  <c r="F13" i="2" s="1"/>
  <c r="I45" i="26"/>
  <c r="I49" i="26"/>
  <c r="I53" i="26"/>
  <c r="F16" i="2" s="1"/>
  <c r="I57" i="26"/>
  <c r="F17" i="2" s="1"/>
  <c r="I61" i="26"/>
  <c r="F18" i="2" s="1"/>
  <c r="I65" i="26"/>
  <c r="F19" i="2" s="1"/>
  <c r="I69" i="26"/>
  <c r="F20" i="2" s="1"/>
  <c r="I73" i="26"/>
  <c r="F21" i="2" s="1"/>
  <c r="I77" i="26"/>
  <c r="I81" i="26"/>
  <c r="I85" i="26"/>
  <c r="F24" i="2" s="1"/>
  <c r="I89" i="26"/>
  <c r="F25" i="2" s="1"/>
  <c r="I93" i="26"/>
  <c r="F26" i="2" s="1"/>
  <c r="I97" i="26"/>
  <c r="F27" i="2" s="1"/>
  <c r="I101" i="26"/>
  <c r="F28" i="2" s="1"/>
  <c r="I105" i="26"/>
  <c r="F29" i="2" s="1"/>
  <c r="I109" i="26"/>
  <c r="I113" i="26"/>
  <c r="I117" i="26"/>
  <c r="F32" i="2" s="1"/>
  <c r="I121" i="26"/>
  <c r="F33" i="2" s="1"/>
  <c r="I5" i="26"/>
  <c r="F4" i="2" s="1"/>
  <c r="F9" i="26"/>
  <c r="D5" i="2" s="1"/>
  <c r="F13" i="26"/>
  <c r="D6" i="2" s="1"/>
  <c r="F17" i="26"/>
  <c r="D7" i="2" s="1"/>
  <c r="F21" i="26"/>
  <c r="D8" i="2" s="1"/>
  <c r="F25" i="26"/>
  <c r="D9" i="2" s="1"/>
  <c r="F29" i="26"/>
  <c r="D10" i="2" s="1"/>
  <c r="F33" i="26"/>
  <c r="D11" i="2" s="1"/>
  <c r="F37" i="26"/>
  <c r="F41" i="26"/>
  <c r="D13" i="2" s="1"/>
  <c r="F45" i="26"/>
  <c r="D14" i="2" s="1"/>
  <c r="F49" i="26"/>
  <c r="D15" i="2" s="1"/>
  <c r="F53" i="26"/>
  <c r="D16" i="2" s="1"/>
  <c r="F57" i="26"/>
  <c r="D17" i="2" s="1"/>
  <c r="F61" i="26"/>
  <c r="D18" i="2" s="1"/>
  <c r="F65" i="26"/>
  <c r="D19" i="2" s="1"/>
  <c r="F69" i="26"/>
  <c r="F73" i="26"/>
  <c r="D21" i="2" s="1"/>
  <c r="F77" i="26"/>
  <c r="D22" i="2" s="1"/>
  <c r="F81" i="26"/>
  <c r="D23" i="2" s="1"/>
  <c r="F85" i="26"/>
  <c r="D24" i="2" s="1"/>
  <c r="F89" i="26"/>
  <c r="D25" i="2" s="1"/>
  <c r="F93" i="26"/>
  <c r="D26" i="2" s="1"/>
  <c r="F97" i="26"/>
  <c r="D27" i="2" s="1"/>
  <c r="F101" i="26"/>
  <c r="F105" i="26"/>
  <c r="D29" i="2" s="1"/>
  <c r="F109" i="26"/>
  <c r="D30" i="2" s="1"/>
  <c r="F113" i="26"/>
  <c r="D31" i="2" s="1"/>
  <c r="F117" i="26"/>
  <c r="D32" i="2" s="1"/>
  <c r="F121" i="26"/>
  <c r="D33" i="2" s="1"/>
  <c r="F5" i="26"/>
  <c r="H5" i="26" l="1"/>
  <c r="H9" i="26"/>
  <c r="H13" i="26"/>
  <c r="H17" i="26"/>
  <c r="F7" i="2" s="1"/>
  <c r="H21" i="26"/>
  <c r="H25" i="26"/>
  <c r="H29" i="26"/>
  <c r="H33" i="26"/>
  <c r="H37" i="26"/>
  <c r="H41" i="26"/>
  <c r="H45" i="26"/>
  <c r="H49" i="26"/>
  <c r="H53" i="26"/>
  <c r="H57" i="26"/>
  <c r="H61" i="26"/>
  <c r="H65" i="26"/>
  <c r="H69" i="26"/>
  <c r="H73" i="26"/>
  <c r="H77" i="26"/>
  <c r="H81" i="26"/>
  <c r="H85" i="26"/>
  <c r="H89" i="26"/>
  <c r="H93" i="26"/>
  <c r="H97" i="26"/>
  <c r="H101" i="26"/>
  <c r="H105" i="26"/>
  <c r="H109" i="26"/>
  <c r="H113" i="26"/>
  <c r="H117" i="26"/>
  <c r="H121" i="26"/>
  <c r="E121" i="26"/>
  <c r="E117" i="26"/>
  <c r="E113" i="26"/>
  <c r="E109" i="26"/>
  <c r="E105" i="26"/>
  <c r="E101" i="26"/>
  <c r="E97" i="26"/>
  <c r="E93" i="26"/>
  <c r="E89" i="26"/>
  <c r="E85" i="26"/>
  <c r="E81" i="26"/>
  <c r="E77" i="26"/>
  <c r="E73" i="26"/>
  <c r="E69" i="26"/>
  <c r="E65" i="26"/>
  <c r="E61" i="26"/>
  <c r="E57" i="26"/>
  <c r="E53" i="26"/>
  <c r="E49" i="26"/>
  <c r="E45" i="26"/>
  <c r="E41" i="26"/>
  <c r="E37" i="26"/>
  <c r="E33" i="26"/>
  <c r="E29" i="26"/>
  <c r="E25" i="26"/>
  <c r="E21" i="26"/>
  <c r="E17" i="26"/>
  <c r="E13" i="26"/>
  <c r="E9" i="26"/>
  <c r="E5" i="26"/>
  <c r="AP121" i="26"/>
  <c r="AP117" i="26"/>
  <c r="AP113" i="26"/>
  <c r="AP109" i="26"/>
  <c r="AP105" i="26"/>
  <c r="AP101" i="26"/>
  <c r="AP97" i="26"/>
  <c r="AP93" i="26"/>
  <c r="AP89" i="26"/>
  <c r="AP85" i="26"/>
  <c r="AP81" i="26"/>
  <c r="AP77" i="26"/>
  <c r="AP73" i="26"/>
  <c r="AP69" i="26"/>
  <c r="AP65" i="26"/>
  <c r="AP61" i="26"/>
  <c r="AP57" i="26"/>
  <c r="AP53" i="26"/>
  <c r="AP49" i="26"/>
  <c r="AP45" i="26"/>
  <c r="AP41" i="26"/>
  <c r="AP37" i="26"/>
  <c r="AP33" i="26"/>
  <c r="AP29" i="26"/>
  <c r="AP25" i="26"/>
  <c r="AP21" i="26"/>
  <c r="AP17" i="26"/>
  <c r="AP13" i="26"/>
  <c r="AP9" i="26"/>
  <c r="AP5" i="26"/>
  <c r="AN121" i="26"/>
  <c r="AN117" i="26"/>
  <c r="AN113" i="26"/>
  <c r="AN109" i="26"/>
  <c r="AN105" i="26"/>
  <c r="AN101" i="26"/>
  <c r="AN97" i="26"/>
  <c r="AN93" i="26"/>
  <c r="AN89" i="26"/>
  <c r="AN85" i="26"/>
  <c r="AN81" i="26"/>
  <c r="AN77" i="26"/>
  <c r="AN73" i="26"/>
  <c r="AN69" i="26"/>
  <c r="AN65" i="26"/>
  <c r="AN61" i="26"/>
  <c r="AN57" i="26"/>
  <c r="AN53" i="26"/>
  <c r="AN49" i="26"/>
  <c r="AN45" i="26"/>
  <c r="AN41" i="26"/>
  <c r="AN37" i="26"/>
  <c r="AN33" i="26"/>
  <c r="AN29" i="26"/>
  <c r="AN25" i="26"/>
  <c r="AN21" i="26"/>
  <c r="AN17" i="26"/>
  <c r="AN13" i="26"/>
  <c r="AN9" i="26"/>
  <c r="AN5" i="26"/>
  <c r="AL121" i="26"/>
  <c r="AL117" i="26"/>
  <c r="AL113" i="26"/>
  <c r="AL109" i="26"/>
  <c r="AL105" i="26"/>
  <c r="AL101" i="26"/>
  <c r="AL97" i="26"/>
  <c r="AL93" i="26"/>
  <c r="AL89" i="26"/>
  <c r="AL85" i="26"/>
  <c r="AL81" i="26"/>
  <c r="AL77" i="26"/>
  <c r="AL73" i="26"/>
  <c r="AL69" i="26"/>
  <c r="AL65" i="26"/>
  <c r="AL61" i="26"/>
  <c r="AL57" i="26"/>
  <c r="AL53" i="26"/>
  <c r="AL49" i="26"/>
  <c r="AL45" i="26"/>
  <c r="AL41" i="26"/>
  <c r="AL37" i="26"/>
  <c r="AL33" i="26"/>
  <c r="AL29" i="26"/>
  <c r="AL25" i="26"/>
  <c r="AL21" i="26"/>
  <c r="AL17" i="26"/>
  <c r="AL13" i="26"/>
  <c r="AL9" i="26"/>
  <c r="AL5" i="26"/>
  <c r="AJ121" i="26"/>
  <c r="AJ117" i="26"/>
  <c r="AJ113" i="26"/>
  <c r="AJ109" i="26"/>
  <c r="AJ105" i="26"/>
  <c r="AJ101" i="26"/>
  <c r="AJ97" i="26"/>
  <c r="AJ93" i="26"/>
  <c r="AJ89" i="26"/>
  <c r="AJ85" i="26"/>
  <c r="AJ81" i="26"/>
  <c r="AJ77" i="26"/>
  <c r="AJ73" i="26"/>
  <c r="AJ69" i="26"/>
  <c r="AJ65" i="26"/>
  <c r="AJ61" i="26"/>
  <c r="AJ57" i="26"/>
  <c r="AJ53" i="26"/>
  <c r="AJ49" i="26"/>
  <c r="AJ45" i="26"/>
  <c r="AJ41" i="26"/>
  <c r="AJ37" i="26"/>
  <c r="AJ33" i="26"/>
  <c r="AJ29" i="26"/>
  <c r="AJ25" i="26"/>
  <c r="AJ21" i="26"/>
  <c r="AJ17" i="26"/>
  <c r="AJ13" i="26"/>
  <c r="AJ9" i="26"/>
  <c r="AJ5" i="26"/>
  <c r="AH121" i="26"/>
  <c r="AH117" i="26"/>
  <c r="AH113" i="26"/>
  <c r="AH109" i="26"/>
  <c r="AH105" i="26"/>
  <c r="AH101" i="26"/>
  <c r="AH97" i="26"/>
  <c r="AH93" i="26"/>
  <c r="AH89" i="26"/>
  <c r="AH85" i="26"/>
  <c r="AH81" i="26"/>
  <c r="AH77" i="26"/>
  <c r="AH73" i="26"/>
  <c r="AH69" i="26"/>
  <c r="AH65" i="26"/>
  <c r="AH61" i="26"/>
  <c r="AH57" i="26"/>
  <c r="AH53" i="26"/>
  <c r="AH49" i="26"/>
  <c r="AH45" i="26"/>
  <c r="AH41" i="26"/>
  <c r="AH37" i="26"/>
  <c r="AH33" i="26"/>
  <c r="AH29" i="26"/>
  <c r="AH25" i="26"/>
  <c r="AH21" i="26"/>
  <c r="AH17" i="26"/>
  <c r="AH13" i="26"/>
  <c r="AH9" i="26"/>
  <c r="AH5" i="26"/>
  <c r="AF121" i="26"/>
  <c r="AF117" i="26"/>
  <c r="AF113" i="26"/>
  <c r="AF109" i="26"/>
  <c r="AF105" i="26"/>
  <c r="AF101" i="26"/>
  <c r="AF97" i="26"/>
  <c r="AF93" i="26"/>
  <c r="AF89" i="26"/>
  <c r="AF85" i="26"/>
  <c r="AF81" i="26"/>
  <c r="AF77" i="26"/>
  <c r="AF73" i="26"/>
  <c r="AF69" i="26"/>
  <c r="AF65" i="26"/>
  <c r="AF61" i="26"/>
  <c r="AF57" i="26"/>
  <c r="AF53" i="26"/>
  <c r="AF49" i="26"/>
  <c r="AF45" i="26"/>
  <c r="AF41" i="26"/>
  <c r="AF37" i="26"/>
  <c r="AF33" i="26"/>
  <c r="AF29" i="26"/>
  <c r="AF25" i="26"/>
  <c r="AF21" i="26"/>
  <c r="AF17" i="26"/>
  <c r="AF13" i="26"/>
  <c r="AF9" i="26"/>
  <c r="AF5" i="26"/>
  <c r="AD121" i="26"/>
  <c r="AD117" i="26"/>
  <c r="AD113" i="26"/>
  <c r="AD109" i="26"/>
  <c r="AD105" i="26"/>
  <c r="AD101" i="26"/>
  <c r="AD97" i="26"/>
  <c r="AD93" i="26"/>
  <c r="AD89" i="26"/>
  <c r="AD85" i="26"/>
  <c r="AD81" i="26"/>
  <c r="AD77" i="26"/>
  <c r="AD73" i="26"/>
  <c r="AD69" i="26"/>
  <c r="AD65" i="26"/>
  <c r="AD61" i="26"/>
  <c r="AD57" i="26"/>
  <c r="AD53" i="26"/>
  <c r="AD49" i="26"/>
  <c r="AD45" i="26"/>
  <c r="AD41" i="26"/>
  <c r="AD37" i="26"/>
  <c r="AD33" i="26"/>
  <c r="AD29" i="26"/>
  <c r="AD25" i="26"/>
  <c r="AD21" i="26"/>
  <c r="AD17" i="26"/>
  <c r="AD13" i="26"/>
  <c r="AD9" i="26"/>
  <c r="AD5" i="26"/>
  <c r="AB121" i="26"/>
  <c r="AB117" i="26"/>
  <c r="AB113" i="26"/>
  <c r="AB109" i="26"/>
  <c r="AB105" i="26"/>
  <c r="AB101" i="26"/>
  <c r="AB97" i="26"/>
  <c r="AB93" i="26"/>
  <c r="AB89" i="26"/>
  <c r="AB85" i="26"/>
  <c r="AB81" i="26"/>
  <c r="AB77" i="26"/>
  <c r="AB73" i="26"/>
  <c r="AB69" i="26"/>
  <c r="AB65" i="26"/>
  <c r="AB61" i="26"/>
  <c r="AB57" i="26"/>
  <c r="AB53" i="26"/>
  <c r="AB49" i="26"/>
  <c r="AB45" i="26"/>
  <c r="AB41" i="26"/>
  <c r="AB37" i="26"/>
  <c r="AB33" i="26"/>
  <c r="AB29" i="26"/>
  <c r="AB25" i="26"/>
  <c r="AB21" i="26"/>
  <c r="AB17" i="26"/>
  <c r="AB13" i="26"/>
  <c r="AB9" i="26"/>
  <c r="AB5" i="26"/>
  <c r="Z121" i="26"/>
  <c r="Z117" i="26"/>
  <c r="Z113" i="26"/>
  <c r="Z109" i="26"/>
  <c r="Z105" i="26"/>
  <c r="Z101" i="26"/>
  <c r="Z97" i="26"/>
  <c r="Z93" i="26"/>
  <c r="Z89" i="26"/>
  <c r="Z85" i="26"/>
  <c r="Z81" i="26"/>
  <c r="Z77" i="26"/>
  <c r="Z73" i="26"/>
  <c r="Z69" i="26"/>
  <c r="Z65" i="26"/>
  <c r="Z61" i="26"/>
  <c r="Z57" i="26"/>
  <c r="Z53" i="26"/>
  <c r="Z49" i="26"/>
  <c r="Z45" i="26"/>
  <c r="Z41" i="26"/>
  <c r="Z37" i="26"/>
  <c r="Z33" i="26"/>
  <c r="Z29" i="26"/>
  <c r="Z25" i="26"/>
  <c r="Z21" i="26"/>
  <c r="Z17" i="26"/>
  <c r="Z13" i="26"/>
  <c r="Z9" i="26"/>
  <c r="Z5" i="26"/>
  <c r="Q121" i="26"/>
  <c r="Q117" i="26"/>
  <c r="Q113" i="26"/>
  <c r="Q109" i="26"/>
  <c r="Q105" i="26"/>
  <c r="Q101" i="26"/>
  <c r="Q97" i="26"/>
  <c r="Q93" i="26"/>
  <c r="Q89" i="26"/>
  <c r="Q85" i="26"/>
  <c r="Q81" i="26"/>
  <c r="Q77" i="26"/>
  <c r="Q73" i="26"/>
  <c r="Q69" i="26"/>
  <c r="Q65" i="26"/>
  <c r="Q61" i="26"/>
  <c r="Q57" i="26"/>
  <c r="Q53" i="26"/>
  <c r="Q49" i="26"/>
  <c r="Q45" i="26"/>
  <c r="Q41" i="26"/>
  <c r="Q37" i="26"/>
  <c r="Q33" i="26"/>
  <c r="Q29" i="26"/>
  <c r="Q25" i="26"/>
  <c r="Q21" i="26"/>
  <c r="Q17" i="26"/>
  <c r="Q13" i="26"/>
  <c r="Q9" i="26"/>
  <c r="Q5" i="26"/>
  <c r="G138" i="26" l="1"/>
  <c r="G142" i="26" s="1"/>
  <c r="G137" i="26"/>
  <c r="G141" i="26" s="1"/>
  <c r="G135" i="26"/>
  <c r="G139" i="26" s="1"/>
  <c r="G136" i="26"/>
  <c r="G140" i="26" s="1"/>
  <c r="S6" i="26" l="1"/>
  <c r="S7" i="26"/>
  <c r="S8" i="26"/>
  <c r="S9" i="26"/>
  <c r="S10" i="26"/>
  <c r="S11" i="26"/>
  <c r="S12" i="26"/>
  <c r="S13" i="26"/>
  <c r="U13" i="26" s="1"/>
  <c r="S14" i="26"/>
  <c r="V14" i="26" s="1"/>
  <c r="S15" i="26"/>
  <c r="V15" i="26" s="1"/>
  <c r="S16" i="26"/>
  <c r="V16" i="26" s="1"/>
  <c r="S17" i="26"/>
  <c r="U17" i="26" s="1"/>
  <c r="S18" i="26"/>
  <c r="V18" i="26" s="1"/>
  <c r="S19" i="26"/>
  <c r="V19" i="26" s="1"/>
  <c r="S20" i="26"/>
  <c r="V20" i="26" s="1"/>
  <c r="S21" i="26"/>
  <c r="U21" i="26" s="1"/>
  <c r="S22" i="26"/>
  <c r="V22" i="26" s="1"/>
  <c r="S23" i="26"/>
  <c r="V23" i="26" s="1"/>
  <c r="S24" i="26"/>
  <c r="V24" i="26" s="1"/>
  <c r="S25" i="26"/>
  <c r="U25" i="26" s="1"/>
  <c r="S26" i="26"/>
  <c r="V26" i="26" s="1"/>
  <c r="S27" i="26"/>
  <c r="V27" i="26" s="1"/>
  <c r="S28" i="26"/>
  <c r="V28" i="26" s="1"/>
  <c r="S29" i="26"/>
  <c r="U29" i="26" s="1"/>
  <c r="S30" i="26"/>
  <c r="V30" i="26" s="1"/>
  <c r="S31" i="26"/>
  <c r="V31" i="26" s="1"/>
  <c r="S32" i="26"/>
  <c r="V32" i="26" s="1"/>
  <c r="S33" i="26"/>
  <c r="U33" i="26" s="1"/>
  <c r="S34" i="26"/>
  <c r="V34" i="26" s="1"/>
  <c r="S35" i="26"/>
  <c r="V35" i="26" s="1"/>
  <c r="S36" i="26"/>
  <c r="V36" i="26" s="1"/>
  <c r="S37" i="26"/>
  <c r="U37" i="26" s="1"/>
  <c r="S38" i="26"/>
  <c r="V38" i="26" s="1"/>
  <c r="S39" i="26"/>
  <c r="V39" i="26" s="1"/>
  <c r="S40" i="26"/>
  <c r="V40" i="26" s="1"/>
  <c r="S41" i="26"/>
  <c r="U41" i="26" s="1"/>
  <c r="S42" i="26"/>
  <c r="V42" i="26" s="1"/>
  <c r="S43" i="26"/>
  <c r="V43" i="26" s="1"/>
  <c r="S44" i="26"/>
  <c r="V44" i="26" s="1"/>
  <c r="S45" i="26"/>
  <c r="U45" i="26" s="1"/>
  <c r="S46" i="26"/>
  <c r="V46" i="26" s="1"/>
  <c r="S47" i="26"/>
  <c r="V47" i="26" s="1"/>
  <c r="S48" i="26"/>
  <c r="V48" i="26" s="1"/>
  <c r="S49" i="26"/>
  <c r="U49" i="26" s="1"/>
  <c r="S50" i="26"/>
  <c r="V50" i="26" s="1"/>
  <c r="S51" i="26"/>
  <c r="V51" i="26" s="1"/>
  <c r="S52" i="26"/>
  <c r="V52" i="26" s="1"/>
  <c r="S53" i="26"/>
  <c r="U53" i="26" s="1"/>
  <c r="S54" i="26"/>
  <c r="V54" i="26" s="1"/>
  <c r="S55" i="26"/>
  <c r="V55" i="26" s="1"/>
  <c r="S56" i="26"/>
  <c r="V56" i="26" s="1"/>
  <c r="S57" i="26"/>
  <c r="U57" i="26" s="1"/>
  <c r="S58" i="26"/>
  <c r="V58" i="26" s="1"/>
  <c r="S59" i="26"/>
  <c r="V59" i="26" s="1"/>
  <c r="S60" i="26"/>
  <c r="V60" i="26" s="1"/>
  <c r="S61" i="26"/>
  <c r="U61" i="26" s="1"/>
  <c r="S62" i="26"/>
  <c r="V62" i="26" s="1"/>
  <c r="S63" i="26"/>
  <c r="V63" i="26" s="1"/>
  <c r="S64" i="26"/>
  <c r="V64" i="26" s="1"/>
  <c r="S65" i="26"/>
  <c r="U65" i="26" s="1"/>
  <c r="S66" i="26"/>
  <c r="S67" i="26"/>
  <c r="S68" i="26"/>
  <c r="S69" i="26"/>
  <c r="U69" i="26" s="1"/>
  <c r="S70" i="26"/>
  <c r="S71" i="26"/>
  <c r="S72" i="26"/>
  <c r="S73" i="26"/>
  <c r="U73" i="26" s="1"/>
  <c r="S74" i="26"/>
  <c r="V74" i="26" s="1"/>
  <c r="S75" i="26"/>
  <c r="V75" i="26" s="1"/>
  <c r="S76" i="26"/>
  <c r="V76" i="26" s="1"/>
  <c r="S77" i="26"/>
  <c r="U77" i="26" s="1"/>
  <c r="S78" i="26"/>
  <c r="V78" i="26" s="1"/>
  <c r="S79" i="26"/>
  <c r="V79" i="26" s="1"/>
  <c r="S80" i="26"/>
  <c r="V80" i="26" s="1"/>
  <c r="S81" i="26"/>
  <c r="U81" i="26" s="1"/>
  <c r="S82" i="26"/>
  <c r="V82" i="26" s="1"/>
  <c r="S83" i="26"/>
  <c r="V83" i="26" s="1"/>
  <c r="S84" i="26"/>
  <c r="V84" i="26" s="1"/>
  <c r="S85" i="26"/>
  <c r="U85" i="26" s="1"/>
  <c r="S86" i="26"/>
  <c r="V86" i="26" s="1"/>
  <c r="S87" i="26"/>
  <c r="V87" i="26" s="1"/>
  <c r="S88" i="26"/>
  <c r="V88" i="26" s="1"/>
  <c r="S89" i="26"/>
  <c r="U89" i="26" s="1"/>
  <c r="S90" i="26"/>
  <c r="V90" i="26" s="1"/>
  <c r="S91" i="26"/>
  <c r="V91" i="26" s="1"/>
  <c r="S92" i="26"/>
  <c r="V92" i="26" s="1"/>
  <c r="S93" i="26"/>
  <c r="U93" i="26" s="1"/>
  <c r="S94" i="26"/>
  <c r="V94" i="26" s="1"/>
  <c r="S95" i="26"/>
  <c r="V95" i="26" s="1"/>
  <c r="S96" i="26"/>
  <c r="V96" i="26" s="1"/>
  <c r="S97" i="26"/>
  <c r="U97" i="26" s="1"/>
  <c r="S98" i="26"/>
  <c r="V98" i="26" s="1"/>
  <c r="S99" i="26"/>
  <c r="V99" i="26" s="1"/>
  <c r="S100" i="26"/>
  <c r="V100" i="26" s="1"/>
  <c r="S101" i="26"/>
  <c r="U101" i="26" s="1"/>
  <c r="S102" i="26"/>
  <c r="V102" i="26" s="1"/>
  <c r="S103" i="26"/>
  <c r="V103" i="26" s="1"/>
  <c r="S104" i="26"/>
  <c r="V104" i="26" s="1"/>
  <c r="S105" i="26"/>
  <c r="U105" i="26" s="1"/>
  <c r="S106" i="26"/>
  <c r="V106" i="26" s="1"/>
  <c r="S107" i="26"/>
  <c r="V107" i="26" s="1"/>
  <c r="S108" i="26"/>
  <c r="V108" i="26" s="1"/>
  <c r="S109" i="26"/>
  <c r="U109" i="26" s="1"/>
  <c r="S110" i="26"/>
  <c r="V110" i="26" s="1"/>
  <c r="S111" i="26"/>
  <c r="V111" i="26" s="1"/>
  <c r="S112" i="26"/>
  <c r="V112" i="26" s="1"/>
  <c r="S113" i="26"/>
  <c r="U113" i="26" s="1"/>
  <c r="S114" i="26"/>
  <c r="V114" i="26" s="1"/>
  <c r="S115" i="26"/>
  <c r="V115" i="26" s="1"/>
  <c r="S116" i="26"/>
  <c r="V116" i="26" s="1"/>
  <c r="S117" i="26"/>
  <c r="U117" i="26" s="1"/>
  <c r="S118" i="26"/>
  <c r="V118" i="26" s="1"/>
  <c r="S119" i="26"/>
  <c r="V119" i="26" s="1"/>
  <c r="S120" i="26"/>
  <c r="V120" i="26" s="1"/>
  <c r="S121" i="26"/>
  <c r="U121" i="26" s="1"/>
  <c r="S122" i="26"/>
  <c r="V122" i="26" s="1"/>
  <c r="S123" i="26"/>
  <c r="V123" i="26" s="1"/>
  <c r="S124" i="26"/>
  <c r="V124" i="26" s="1"/>
  <c r="S5" i="26"/>
  <c r="U5" i="26" s="1"/>
  <c r="J6" i="26"/>
  <c r="J7" i="26"/>
  <c r="J8" i="26"/>
  <c r="J9" i="26"/>
  <c r="L9" i="26" s="1"/>
  <c r="J10" i="26"/>
  <c r="M10" i="26" s="1"/>
  <c r="J11" i="26"/>
  <c r="M11" i="26" s="1"/>
  <c r="J12" i="26"/>
  <c r="M12" i="26" s="1"/>
  <c r="J13" i="26"/>
  <c r="L13" i="26" s="1"/>
  <c r="J14" i="26"/>
  <c r="M14" i="26" s="1"/>
  <c r="J15" i="26"/>
  <c r="M15" i="26" s="1"/>
  <c r="J16" i="26"/>
  <c r="M16" i="26" s="1"/>
  <c r="J17" i="26"/>
  <c r="L17" i="26" s="1"/>
  <c r="J18" i="26"/>
  <c r="M18" i="26" s="1"/>
  <c r="J19" i="26"/>
  <c r="M19" i="26" s="1"/>
  <c r="J20" i="26"/>
  <c r="M20" i="26" s="1"/>
  <c r="J21" i="26"/>
  <c r="L21" i="26" s="1"/>
  <c r="J22" i="26"/>
  <c r="M22" i="26" s="1"/>
  <c r="J23" i="26"/>
  <c r="M23" i="26" s="1"/>
  <c r="J24" i="26"/>
  <c r="M24" i="26" s="1"/>
  <c r="J25" i="26"/>
  <c r="L25" i="26" s="1"/>
  <c r="J26" i="26"/>
  <c r="M26" i="26" s="1"/>
  <c r="J27" i="26"/>
  <c r="M27" i="26" s="1"/>
  <c r="J28" i="26"/>
  <c r="M28" i="26" s="1"/>
  <c r="J29" i="26"/>
  <c r="L29" i="26" s="1"/>
  <c r="J30" i="26"/>
  <c r="M30" i="26" s="1"/>
  <c r="J31" i="26"/>
  <c r="M31" i="26" s="1"/>
  <c r="J32" i="26"/>
  <c r="M32" i="26" s="1"/>
  <c r="J33" i="26"/>
  <c r="L33" i="26" s="1"/>
  <c r="J34" i="26"/>
  <c r="M34" i="26" s="1"/>
  <c r="J35" i="26"/>
  <c r="M35" i="26" s="1"/>
  <c r="J36" i="26"/>
  <c r="M36" i="26" s="1"/>
  <c r="J37" i="26"/>
  <c r="L37" i="26" s="1"/>
  <c r="J38" i="26"/>
  <c r="M38" i="26" s="1"/>
  <c r="J39" i="26"/>
  <c r="M39" i="26" s="1"/>
  <c r="J40" i="26"/>
  <c r="M40" i="26" s="1"/>
  <c r="J41" i="26"/>
  <c r="L41" i="26" s="1"/>
  <c r="J42" i="26"/>
  <c r="M42" i="26" s="1"/>
  <c r="J43" i="26"/>
  <c r="M43" i="26" s="1"/>
  <c r="J44" i="26"/>
  <c r="M44" i="26" s="1"/>
  <c r="J45" i="26"/>
  <c r="L45" i="26" s="1"/>
  <c r="J46" i="26"/>
  <c r="M46" i="26" s="1"/>
  <c r="J47" i="26"/>
  <c r="M47" i="26" s="1"/>
  <c r="J48" i="26"/>
  <c r="M48" i="26" s="1"/>
  <c r="J49" i="26"/>
  <c r="L49" i="26" s="1"/>
  <c r="J50" i="26"/>
  <c r="M50" i="26" s="1"/>
  <c r="J51" i="26"/>
  <c r="M51" i="26" s="1"/>
  <c r="J52" i="26"/>
  <c r="M52" i="26" s="1"/>
  <c r="J53" i="26"/>
  <c r="L53" i="26" s="1"/>
  <c r="J54" i="26"/>
  <c r="M54" i="26" s="1"/>
  <c r="J55" i="26"/>
  <c r="M55" i="26" s="1"/>
  <c r="J56" i="26"/>
  <c r="M56" i="26" s="1"/>
  <c r="J57" i="26"/>
  <c r="L57" i="26" s="1"/>
  <c r="J58" i="26"/>
  <c r="M58" i="26" s="1"/>
  <c r="J59" i="26"/>
  <c r="M59" i="26" s="1"/>
  <c r="J60" i="26"/>
  <c r="M60" i="26" s="1"/>
  <c r="J61" i="26"/>
  <c r="L61" i="26" s="1"/>
  <c r="J62" i="26"/>
  <c r="M62" i="26" s="1"/>
  <c r="J63" i="26"/>
  <c r="M63" i="26" s="1"/>
  <c r="J64" i="26"/>
  <c r="M64" i="26" s="1"/>
  <c r="J65" i="26"/>
  <c r="L65" i="26" s="1"/>
  <c r="J66" i="26"/>
  <c r="J67" i="26"/>
  <c r="J68" i="26"/>
  <c r="J69" i="26"/>
  <c r="L69" i="26" s="1"/>
  <c r="J70" i="26"/>
  <c r="M70" i="26" s="1"/>
  <c r="J71" i="26"/>
  <c r="M71" i="26" s="1"/>
  <c r="J72" i="26"/>
  <c r="M72" i="26" s="1"/>
  <c r="J73" i="26"/>
  <c r="L73" i="26" s="1"/>
  <c r="J74" i="26"/>
  <c r="M74" i="26" s="1"/>
  <c r="J75" i="26"/>
  <c r="M75" i="26" s="1"/>
  <c r="J76" i="26"/>
  <c r="M76" i="26" s="1"/>
  <c r="J77" i="26"/>
  <c r="L77" i="26" s="1"/>
  <c r="J78" i="26"/>
  <c r="M78" i="26" s="1"/>
  <c r="J79" i="26"/>
  <c r="M79" i="26" s="1"/>
  <c r="J80" i="26"/>
  <c r="M80" i="26" s="1"/>
  <c r="J81" i="26"/>
  <c r="L81" i="26" s="1"/>
  <c r="J82" i="26"/>
  <c r="M82" i="26" s="1"/>
  <c r="J83" i="26"/>
  <c r="M83" i="26" s="1"/>
  <c r="J84" i="26"/>
  <c r="M84" i="26" s="1"/>
  <c r="J85" i="26"/>
  <c r="L85" i="26" s="1"/>
  <c r="J86" i="26"/>
  <c r="M86" i="26" s="1"/>
  <c r="J87" i="26"/>
  <c r="M87" i="26" s="1"/>
  <c r="J88" i="26"/>
  <c r="M88" i="26" s="1"/>
  <c r="J89" i="26"/>
  <c r="L89" i="26" s="1"/>
  <c r="J90" i="26"/>
  <c r="M90" i="26" s="1"/>
  <c r="J91" i="26"/>
  <c r="M91" i="26" s="1"/>
  <c r="J92" i="26"/>
  <c r="M92" i="26" s="1"/>
  <c r="J93" i="26"/>
  <c r="L93" i="26" s="1"/>
  <c r="J94" i="26"/>
  <c r="M94" i="26" s="1"/>
  <c r="J95" i="26"/>
  <c r="M95" i="26" s="1"/>
  <c r="J96" i="26"/>
  <c r="M96" i="26" s="1"/>
  <c r="J97" i="26"/>
  <c r="L97" i="26" s="1"/>
  <c r="J98" i="26"/>
  <c r="M98" i="26" s="1"/>
  <c r="J99" i="26"/>
  <c r="M99" i="26" s="1"/>
  <c r="J100" i="26"/>
  <c r="M100" i="26" s="1"/>
  <c r="J101" i="26"/>
  <c r="L101" i="26" s="1"/>
  <c r="J102" i="26"/>
  <c r="M102" i="26" s="1"/>
  <c r="J103" i="26"/>
  <c r="M103" i="26" s="1"/>
  <c r="J104" i="26"/>
  <c r="M104" i="26" s="1"/>
  <c r="J105" i="26"/>
  <c r="L105" i="26" s="1"/>
  <c r="J106" i="26"/>
  <c r="M106" i="26" s="1"/>
  <c r="J107" i="26"/>
  <c r="M107" i="26" s="1"/>
  <c r="J108" i="26"/>
  <c r="M108" i="26" s="1"/>
  <c r="J109" i="26"/>
  <c r="L109" i="26" s="1"/>
  <c r="J110" i="26"/>
  <c r="M110" i="26" s="1"/>
  <c r="J111" i="26"/>
  <c r="M111" i="26" s="1"/>
  <c r="J112" i="26"/>
  <c r="M112" i="26" s="1"/>
  <c r="J113" i="26"/>
  <c r="L113" i="26" s="1"/>
  <c r="J114" i="26"/>
  <c r="M114" i="26" s="1"/>
  <c r="J115" i="26"/>
  <c r="M115" i="26" s="1"/>
  <c r="J116" i="26"/>
  <c r="M116" i="26" s="1"/>
  <c r="J117" i="26"/>
  <c r="L117" i="26" s="1"/>
  <c r="J118" i="26"/>
  <c r="M118" i="26" s="1"/>
  <c r="J119" i="26"/>
  <c r="M119" i="26" s="1"/>
  <c r="J120" i="26"/>
  <c r="M120" i="26" s="1"/>
  <c r="J121" i="26"/>
  <c r="L121" i="26" s="1"/>
  <c r="J122" i="26"/>
  <c r="M122" i="26" s="1"/>
  <c r="J123" i="26"/>
  <c r="M123" i="26" s="1"/>
  <c r="J124" i="26"/>
  <c r="M124" i="26" s="1"/>
  <c r="J5" i="26"/>
  <c r="L5" i="26" s="1"/>
  <c r="U9" i="26" l="1"/>
  <c r="T69" i="26"/>
  <c r="T5" i="26"/>
  <c r="K5" i="26"/>
  <c r="T65" i="26"/>
  <c r="T9" i="26"/>
  <c r="M109" i="26"/>
  <c r="O109" i="26" s="1"/>
  <c r="K109" i="26"/>
  <c r="M77" i="26"/>
  <c r="O77" i="26" s="1"/>
  <c r="K77" i="26"/>
  <c r="M45" i="26"/>
  <c r="O45" i="26" s="1"/>
  <c r="K45" i="26"/>
  <c r="M13" i="26"/>
  <c r="O13" i="26" s="1"/>
  <c r="K13" i="26"/>
  <c r="V93" i="26"/>
  <c r="X93" i="26" s="1"/>
  <c r="T93" i="26"/>
  <c r="V53" i="26"/>
  <c r="X53" i="26" s="1"/>
  <c r="T53" i="26"/>
  <c r="M93" i="26"/>
  <c r="O93" i="26" s="1"/>
  <c r="K93" i="26"/>
  <c r="M53" i="26"/>
  <c r="O53" i="26" s="1"/>
  <c r="K53" i="26"/>
  <c r="M21" i="26"/>
  <c r="O21" i="26" s="1"/>
  <c r="K21" i="26"/>
  <c r="V109" i="26"/>
  <c r="X109" i="26" s="1"/>
  <c r="T109" i="26"/>
  <c r="V77" i="26"/>
  <c r="X77" i="26" s="1"/>
  <c r="T77" i="26"/>
  <c r="V29" i="26"/>
  <c r="X29" i="26" s="1"/>
  <c r="T29" i="26"/>
  <c r="M117" i="26"/>
  <c r="O117" i="26" s="1"/>
  <c r="K117" i="26"/>
  <c r="M85" i="26"/>
  <c r="O85" i="26" s="1"/>
  <c r="K85" i="26"/>
  <c r="M61" i="26"/>
  <c r="O61" i="26" s="1"/>
  <c r="K61" i="26"/>
  <c r="M29" i="26"/>
  <c r="O29" i="26" s="1"/>
  <c r="K29" i="26"/>
  <c r="V101" i="26"/>
  <c r="X101" i="26" s="1"/>
  <c r="T101" i="26"/>
  <c r="V61" i="26"/>
  <c r="X61" i="26" s="1"/>
  <c r="T61" i="26"/>
  <c r="V45" i="26"/>
  <c r="X45" i="26" s="1"/>
  <c r="T45" i="26"/>
  <c r="V21" i="26"/>
  <c r="X21" i="26" s="1"/>
  <c r="T21" i="26"/>
  <c r="M121" i="26"/>
  <c r="O121" i="26" s="1"/>
  <c r="K121" i="26"/>
  <c r="M113" i="26"/>
  <c r="O113" i="26" s="1"/>
  <c r="K113" i="26"/>
  <c r="M105" i="26"/>
  <c r="O105" i="26" s="1"/>
  <c r="K105" i="26"/>
  <c r="M97" i="26"/>
  <c r="O97" i="26" s="1"/>
  <c r="K97" i="26"/>
  <c r="M89" i="26"/>
  <c r="O89" i="26" s="1"/>
  <c r="K89" i="26"/>
  <c r="M81" i="26"/>
  <c r="O81" i="26" s="1"/>
  <c r="K81" i="26"/>
  <c r="M73" i="26"/>
  <c r="O73" i="26" s="1"/>
  <c r="K73" i="26"/>
  <c r="K65" i="26"/>
  <c r="M57" i="26"/>
  <c r="O57" i="26" s="1"/>
  <c r="K57" i="26"/>
  <c r="M49" i="26"/>
  <c r="O49" i="26" s="1"/>
  <c r="K49" i="26"/>
  <c r="M41" i="26"/>
  <c r="O41" i="26" s="1"/>
  <c r="K41" i="26"/>
  <c r="M33" i="26"/>
  <c r="O33" i="26" s="1"/>
  <c r="K33" i="26"/>
  <c r="M25" i="26"/>
  <c r="O25" i="26" s="1"/>
  <c r="K25" i="26"/>
  <c r="M17" i="26"/>
  <c r="O17" i="26" s="1"/>
  <c r="K17" i="26"/>
  <c r="M9" i="26"/>
  <c r="O9" i="26" s="1"/>
  <c r="K9" i="26"/>
  <c r="V121" i="26"/>
  <c r="X121" i="26" s="1"/>
  <c r="T121" i="26"/>
  <c r="V113" i="26"/>
  <c r="X113" i="26" s="1"/>
  <c r="T113" i="26"/>
  <c r="V105" i="26"/>
  <c r="X105" i="26" s="1"/>
  <c r="T105" i="26"/>
  <c r="V97" i="26"/>
  <c r="X97" i="26" s="1"/>
  <c r="T97" i="26"/>
  <c r="V89" i="26"/>
  <c r="X89" i="26" s="1"/>
  <c r="T89" i="26"/>
  <c r="V81" i="26"/>
  <c r="X81" i="26" s="1"/>
  <c r="T81" i="26"/>
  <c r="V73" i="26"/>
  <c r="X73" i="26" s="1"/>
  <c r="T73" i="26"/>
  <c r="V57" i="26"/>
  <c r="X57" i="26" s="1"/>
  <c r="T57" i="26"/>
  <c r="V49" i="26"/>
  <c r="X49" i="26" s="1"/>
  <c r="T49" i="26"/>
  <c r="V41" i="26"/>
  <c r="X41" i="26" s="1"/>
  <c r="T41" i="26"/>
  <c r="V33" i="26"/>
  <c r="X33" i="26" s="1"/>
  <c r="T33" i="26"/>
  <c r="V25" i="26"/>
  <c r="X25" i="26" s="1"/>
  <c r="T25" i="26"/>
  <c r="V17" i="26"/>
  <c r="X17" i="26" s="1"/>
  <c r="T17" i="26"/>
  <c r="M101" i="26"/>
  <c r="O101" i="26" s="1"/>
  <c r="K101" i="26"/>
  <c r="M69" i="26"/>
  <c r="O69" i="26" s="1"/>
  <c r="K69" i="26"/>
  <c r="M37" i="26"/>
  <c r="O37" i="26" s="1"/>
  <c r="K37" i="26"/>
  <c r="V117" i="26"/>
  <c r="X117" i="26" s="1"/>
  <c r="T117" i="26"/>
  <c r="V85" i="26"/>
  <c r="X85" i="26" s="1"/>
  <c r="T85" i="26"/>
  <c r="V37" i="26"/>
  <c r="X37" i="26" s="1"/>
  <c r="T37" i="26"/>
  <c r="V13" i="26"/>
  <c r="X13" i="26" s="1"/>
  <c r="T13" i="26"/>
  <c r="W73" i="26" l="1"/>
  <c r="W101" i="26"/>
  <c r="W93" i="26"/>
  <c r="W81" i="26"/>
  <c r="W21" i="26"/>
  <c r="W29" i="26"/>
  <c r="W37" i="26"/>
  <c r="W105" i="26"/>
  <c r="W117" i="26"/>
  <c r="W17" i="26"/>
  <c r="W49" i="26"/>
  <c r="W89" i="26"/>
  <c r="W121" i="26"/>
  <c r="W45" i="26"/>
  <c r="W77" i="26"/>
  <c r="W33" i="26"/>
  <c r="W85" i="26"/>
  <c r="W41" i="26"/>
  <c r="W13" i="26"/>
  <c r="W25" i="26"/>
  <c r="W57" i="26"/>
  <c r="W97" i="26"/>
  <c r="W113" i="26"/>
  <c r="W61" i="26"/>
  <c r="W109" i="26"/>
  <c r="W53" i="26"/>
  <c r="N73" i="26"/>
  <c r="N37" i="26"/>
  <c r="N41" i="26"/>
  <c r="N81" i="26"/>
  <c r="N113" i="26"/>
  <c r="N85" i="26"/>
  <c r="N77" i="26"/>
  <c r="N105" i="26"/>
  <c r="N69" i="26"/>
  <c r="N17" i="26"/>
  <c r="N49" i="26"/>
  <c r="N9" i="26"/>
  <c r="N89" i="26"/>
  <c r="N121" i="26"/>
  <c r="N117" i="26"/>
  <c r="N21" i="26"/>
  <c r="N109" i="26"/>
  <c r="N61" i="26"/>
  <c r="N25" i="26"/>
  <c r="N57" i="26"/>
  <c r="N93" i="26"/>
  <c r="N97" i="26"/>
  <c r="N29" i="26"/>
  <c r="N53" i="26"/>
  <c r="N13" i="26"/>
  <c r="N45" i="26"/>
  <c r="N101" i="26"/>
  <c r="N33" i="26"/>
  <c r="F2" i="24" l="1"/>
  <c r="F3" i="24"/>
  <c r="F4" i="24"/>
  <c r="F5" i="24"/>
  <c r="F6" i="24"/>
  <c r="F7" i="24"/>
  <c r="F8" i="24"/>
  <c r="F9" i="24"/>
  <c r="F10" i="24"/>
  <c r="F11" i="24"/>
  <c r="F12" i="24"/>
  <c r="F13" i="24"/>
  <c r="F14" i="24"/>
  <c r="F15" i="24"/>
  <c r="F16" i="24"/>
  <c r="F17" i="24"/>
  <c r="F18" i="24"/>
  <c r="F19" i="24"/>
  <c r="F20" i="24"/>
  <c r="F21" i="24"/>
  <c r="F22" i="24"/>
  <c r="F23" i="24"/>
  <c r="F24" i="24"/>
  <c r="F25" i="24"/>
  <c r="F26" i="24"/>
  <c r="F27" i="24"/>
  <c r="F28" i="24"/>
  <c r="F29" i="24"/>
  <c r="F30" i="24"/>
  <c r="F31" i="24"/>
  <c r="F32" i="24"/>
  <c r="F33" i="24"/>
  <c r="F34" i="24"/>
  <c r="F35" i="24"/>
  <c r="F36" i="24"/>
  <c r="F37" i="24"/>
  <c r="F38" i="24"/>
  <c r="F39" i="24"/>
  <c r="F40" i="24"/>
  <c r="F41" i="24"/>
  <c r="F42" i="24"/>
  <c r="F43" i="24"/>
  <c r="F44" i="24"/>
  <c r="F45" i="24"/>
  <c r="F46" i="24"/>
  <c r="F47" i="24"/>
  <c r="F48" i="24"/>
  <c r="F49" i="24"/>
  <c r="F50" i="24"/>
  <c r="F51" i="24"/>
  <c r="F52" i="24"/>
  <c r="F53" i="24"/>
  <c r="F54" i="24"/>
  <c r="F55" i="24"/>
  <c r="F56" i="24"/>
  <c r="F57" i="24"/>
  <c r="F58" i="24"/>
  <c r="F59" i="24"/>
  <c r="F60" i="24"/>
  <c r="F61" i="24"/>
  <c r="F62" i="24"/>
  <c r="F63" i="24"/>
  <c r="F64" i="24"/>
  <c r="F65" i="24"/>
  <c r="F66" i="24"/>
  <c r="F67" i="24"/>
  <c r="F68" i="24"/>
  <c r="F69" i="24"/>
  <c r="F70" i="24"/>
  <c r="F71" i="24"/>
  <c r="F72" i="24"/>
  <c r="F73" i="24"/>
  <c r="F74" i="24"/>
  <c r="F75" i="24"/>
  <c r="F76" i="24"/>
  <c r="F77" i="24"/>
  <c r="F78" i="24"/>
  <c r="F79" i="24"/>
  <c r="F80" i="24"/>
  <c r="F81" i="24"/>
  <c r="F82" i="24"/>
  <c r="F83" i="24"/>
  <c r="F84" i="24"/>
  <c r="F85" i="24"/>
  <c r="F86" i="24"/>
  <c r="F87" i="24"/>
  <c r="F88" i="24"/>
  <c r="F89" i="24"/>
  <c r="F90" i="24"/>
  <c r="F91" i="24"/>
  <c r="F92" i="24"/>
  <c r="F93" i="24"/>
  <c r="F94" i="24"/>
  <c r="F95" i="24"/>
  <c r="F96" i="24"/>
  <c r="F97" i="24"/>
  <c r="F98" i="24"/>
  <c r="F99" i="24"/>
  <c r="F100" i="24"/>
  <c r="F101" i="24"/>
  <c r="F102" i="24"/>
  <c r="F103" i="24"/>
  <c r="F104" i="24"/>
  <c r="F105" i="24"/>
  <c r="F106" i="24"/>
  <c r="F107" i="24"/>
  <c r="F108" i="24"/>
  <c r="F109" i="24"/>
  <c r="F110" i="24"/>
  <c r="F111" i="24"/>
  <c r="F112" i="24"/>
  <c r="F113" i="24"/>
  <c r="F114" i="24"/>
  <c r="F115" i="24"/>
  <c r="F116" i="24"/>
  <c r="F117" i="24"/>
  <c r="F118" i="24"/>
  <c r="F119" i="24"/>
  <c r="F120" i="24"/>
  <c r="F121" i="24"/>
  <c r="D4" i="6" l="1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3" i="6"/>
  <c r="W6" i="2"/>
  <c r="AC6" i="2"/>
  <c r="AE6" i="2"/>
  <c r="AG6" i="2"/>
  <c r="W7" i="2"/>
  <c r="AC7" i="2"/>
  <c r="AE7" i="2"/>
  <c r="AG7" i="2"/>
  <c r="W8" i="2"/>
  <c r="AC8" i="2"/>
  <c r="AE8" i="2"/>
  <c r="AG8" i="2"/>
  <c r="W9" i="2"/>
  <c r="AC9" i="2"/>
  <c r="AE9" i="2"/>
  <c r="AG9" i="2"/>
  <c r="W10" i="2"/>
  <c r="AC10" i="2"/>
  <c r="AE10" i="2"/>
  <c r="AG10" i="2"/>
  <c r="W11" i="2"/>
  <c r="AC11" i="2"/>
  <c r="AE11" i="2"/>
  <c r="AG11" i="2"/>
  <c r="W12" i="2"/>
  <c r="AC12" i="2"/>
  <c r="AE12" i="2"/>
  <c r="AG12" i="2"/>
  <c r="W13" i="2"/>
  <c r="AC13" i="2"/>
  <c r="AE13" i="2"/>
  <c r="AG13" i="2"/>
  <c r="W14" i="2"/>
  <c r="AC14" i="2"/>
  <c r="AE14" i="2"/>
  <c r="AG14" i="2"/>
  <c r="W15" i="2"/>
  <c r="AC15" i="2"/>
  <c r="AE15" i="2"/>
  <c r="AG15" i="2"/>
  <c r="W16" i="2"/>
  <c r="AC16" i="2"/>
  <c r="AE16" i="2"/>
  <c r="AG16" i="2"/>
  <c r="W17" i="2"/>
  <c r="AC17" i="2"/>
  <c r="AE17" i="2"/>
  <c r="AG17" i="2"/>
  <c r="W18" i="2"/>
  <c r="AC18" i="2"/>
  <c r="AE18" i="2"/>
  <c r="AG18" i="2"/>
  <c r="W19" i="2"/>
  <c r="AC19" i="2"/>
  <c r="AE19" i="2"/>
  <c r="AG19" i="2"/>
  <c r="W20" i="2"/>
  <c r="AC20" i="2"/>
  <c r="AE20" i="2"/>
  <c r="AG20" i="2"/>
  <c r="W21" i="2"/>
  <c r="AC21" i="2"/>
  <c r="AE21" i="2"/>
  <c r="AG21" i="2"/>
  <c r="W22" i="2"/>
  <c r="AC22" i="2"/>
  <c r="AE22" i="2"/>
  <c r="AG22" i="2"/>
  <c r="W23" i="2"/>
  <c r="AC23" i="2"/>
  <c r="AE23" i="2"/>
  <c r="AG23" i="2"/>
  <c r="W24" i="2"/>
  <c r="AC24" i="2"/>
  <c r="AE24" i="2"/>
  <c r="AG24" i="2"/>
  <c r="W25" i="2"/>
  <c r="AC25" i="2"/>
  <c r="AE25" i="2"/>
  <c r="AG25" i="2"/>
  <c r="W26" i="2"/>
  <c r="AC26" i="2"/>
  <c r="AE26" i="2"/>
  <c r="AG26" i="2"/>
  <c r="W27" i="2"/>
  <c r="AC27" i="2"/>
  <c r="AE27" i="2"/>
  <c r="AG27" i="2"/>
  <c r="W28" i="2"/>
  <c r="AC28" i="2"/>
  <c r="AE28" i="2"/>
  <c r="AG28" i="2"/>
  <c r="W29" i="2"/>
  <c r="AC29" i="2"/>
  <c r="AE29" i="2"/>
  <c r="AG29" i="2"/>
  <c r="W30" i="2"/>
  <c r="AC30" i="2"/>
  <c r="AE30" i="2"/>
  <c r="AG30" i="2"/>
  <c r="W31" i="2"/>
  <c r="AC31" i="2"/>
  <c r="AE31" i="2"/>
  <c r="AG31" i="2"/>
  <c r="W32" i="2"/>
  <c r="AC32" i="2"/>
  <c r="AE32" i="2"/>
  <c r="AG32" i="2"/>
  <c r="W33" i="2"/>
  <c r="AC33" i="2"/>
  <c r="AE33" i="2"/>
  <c r="AG33" i="2"/>
  <c r="S7" i="2"/>
  <c r="S9" i="2"/>
  <c r="S11" i="2"/>
  <c r="S13" i="2"/>
  <c r="S15" i="2"/>
  <c r="S17" i="2"/>
  <c r="S19" i="2"/>
  <c r="S21" i="2"/>
  <c r="S23" i="2"/>
  <c r="S25" i="2"/>
  <c r="S27" i="2"/>
  <c r="S29" i="2"/>
  <c r="S31" i="2"/>
  <c r="S33" i="2"/>
  <c r="Q7" i="2"/>
  <c r="Q9" i="2"/>
  <c r="Q11" i="2"/>
  <c r="Q13" i="2"/>
  <c r="Q15" i="2"/>
  <c r="Q17" i="2"/>
  <c r="Q19" i="2"/>
  <c r="Q21" i="2"/>
  <c r="Q23" i="2"/>
  <c r="Q25" i="2"/>
  <c r="Q27" i="2"/>
  <c r="Q29" i="2"/>
  <c r="Q31" i="2"/>
  <c r="Q33" i="2"/>
  <c r="U7" i="2"/>
  <c r="U9" i="2"/>
  <c r="U11" i="2"/>
  <c r="U13" i="2"/>
  <c r="U15" i="2"/>
  <c r="U17" i="2"/>
  <c r="U19" i="2"/>
  <c r="U21" i="2"/>
  <c r="U23" i="2"/>
  <c r="U25" i="2"/>
  <c r="U27" i="2"/>
  <c r="U29" i="2"/>
  <c r="U31" i="2"/>
  <c r="U33" i="2"/>
  <c r="K7" i="2"/>
  <c r="K9" i="2"/>
  <c r="K11" i="2"/>
  <c r="K13" i="2"/>
  <c r="K15" i="2"/>
  <c r="K17" i="2"/>
  <c r="K18" i="2"/>
  <c r="K19" i="2"/>
  <c r="K21" i="2"/>
  <c r="K23" i="2"/>
  <c r="K25" i="2"/>
  <c r="K27" i="2"/>
  <c r="K29" i="2"/>
  <c r="K31" i="2"/>
  <c r="K33" i="2"/>
  <c r="AA33" i="2" l="1"/>
  <c r="AA25" i="2"/>
  <c r="AA17" i="2"/>
  <c r="Y23" i="2"/>
  <c r="Y15" i="2"/>
  <c r="Y7" i="2"/>
  <c r="AA32" i="2"/>
  <c r="AA30" i="2"/>
  <c r="AA28" i="2"/>
  <c r="AA26" i="2"/>
  <c r="AA24" i="2"/>
  <c r="AA22" i="2"/>
  <c r="AA20" i="2"/>
  <c r="AA18" i="2"/>
  <c r="AA29" i="2"/>
  <c r="AA19" i="2"/>
  <c r="AA7" i="2"/>
  <c r="Y29" i="2"/>
  <c r="Y19" i="2"/>
  <c r="K26" i="2"/>
  <c r="K14" i="2"/>
  <c r="U32" i="2"/>
  <c r="U22" i="2"/>
  <c r="U10" i="2"/>
  <c r="Q26" i="2"/>
  <c r="S28" i="2"/>
  <c r="S18" i="2"/>
  <c r="S10" i="2"/>
  <c r="S8" i="2"/>
  <c r="S6" i="2"/>
  <c r="AA31" i="2"/>
  <c r="AA27" i="2"/>
  <c r="AA21" i="2"/>
  <c r="AA13" i="2"/>
  <c r="AA11" i="2"/>
  <c r="Y31" i="2"/>
  <c r="Y27" i="2"/>
  <c r="Y21" i="2"/>
  <c r="Y13" i="2"/>
  <c r="Y9" i="2"/>
  <c r="K32" i="2"/>
  <c r="K28" i="2"/>
  <c r="K22" i="2"/>
  <c r="K20" i="2"/>
  <c r="K10" i="2"/>
  <c r="U28" i="2"/>
  <c r="U20" i="2"/>
  <c r="U14" i="2"/>
  <c r="U8" i="2"/>
  <c r="Q30" i="2"/>
  <c r="Q24" i="2"/>
  <c r="Q18" i="2"/>
  <c r="Q12" i="2"/>
  <c r="Q8" i="2"/>
  <c r="S32" i="2"/>
  <c r="S24" i="2"/>
  <c r="S20" i="2"/>
  <c r="S14" i="2"/>
  <c r="Y32" i="2"/>
  <c r="Y30" i="2"/>
  <c r="Y28" i="2"/>
  <c r="Y26" i="2"/>
  <c r="Y24" i="2"/>
  <c r="Y22" i="2"/>
  <c r="Y20" i="2"/>
  <c r="Y18" i="2"/>
  <c r="Y16" i="2"/>
  <c r="Y14" i="2"/>
  <c r="Y12" i="2"/>
  <c r="Y10" i="2"/>
  <c r="Y8" i="2"/>
  <c r="Y6" i="2"/>
  <c r="AA16" i="2"/>
  <c r="AA14" i="2"/>
  <c r="AA12" i="2"/>
  <c r="AA10" i="2"/>
  <c r="AA8" i="2"/>
  <c r="AA6" i="2"/>
  <c r="K12" i="2"/>
  <c r="K8" i="2"/>
  <c r="U30" i="2"/>
  <c r="U24" i="2"/>
  <c r="U18" i="2"/>
  <c r="U12" i="2"/>
  <c r="Q28" i="2"/>
  <c r="Q20" i="2"/>
  <c r="Q16" i="2"/>
  <c r="Q10" i="2"/>
  <c r="S30" i="2"/>
  <c r="S26" i="2"/>
  <c r="S22" i="2"/>
  <c r="S12" i="2"/>
  <c r="Y33" i="2"/>
  <c r="AA23" i="2"/>
  <c r="AA15" i="2"/>
  <c r="AA9" i="2"/>
  <c r="Y25" i="2"/>
  <c r="Y17" i="2"/>
  <c r="Y11" i="2"/>
  <c r="K30" i="2"/>
  <c r="K24" i="2"/>
  <c r="K16" i="2"/>
  <c r="K6" i="2"/>
  <c r="U26" i="2"/>
  <c r="U16" i="2"/>
  <c r="U6" i="2"/>
  <c r="Q32" i="2"/>
  <c r="Q22" i="2"/>
  <c r="Q14" i="2"/>
  <c r="Q6" i="2"/>
  <c r="S16" i="2"/>
</calcChain>
</file>

<file path=xl/sharedStrings.xml><?xml version="1.0" encoding="utf-8"?>
<sst xmlns="http://schemas.openxmlformats.org/spreadsheetml/2006/main" count="2721" uniqueCount="211">
  <si>
    <t>Pot #</t>
  </si>
  <si>
    <t>Soil</t>
  </si>
  <si>
    <t>Treatment</t>
  </si>
  <si>
    <t>Control - no basal</t>
  </si>
  <si>
    <t>Dry wt (g)</t>
  </si>
  <si>
    <t>Total N</t>
  </si>
  <si>
    <t>Total P</t>
  </si>
  <si>
    <t>ug/g</t>
  </si>
  <si>
    <t>Plants</t>
  </si>
  <si>
    <t>NO3</t>
  </si>
  <si>
    <t>NH4</t>
  </si>
  <si>
    <t>PO4</t>
  </si>
  <si>
    <t>Resin P</t>
  </si>
  <si>
    <t>Water soluable P</t>
  </si>
  <si>
    <t>pH</t>
  </si>
  <si>
    <t>EC</t>
  </si>
  <si>
    <t>%OC</t>
  </si>
  <si>
    <t>ug/cm2</t>
  </si>
  <si>
    <t>Dry weight</t>
  </si>
  <si>
    <t>g</t>
  </si>
  <si>
    <t>Total N ug/g</t>
  </si>
  <si>
    <t>Total P ug/g</t>
  </si>
  <si>
    <t>PO4 ug/g</t>
  </si>
  <si>
    <t>NH4 ug/g</t>
  </si>
  <si>
    <t>NO3 ug/g</t>
  </si>
  <si>
    <t>EC (µS)</t>
  </si>
  <si>
    <t>Pivot Table Label</t>
  </si>
  <si>
    <t>Row Labels</t>
  </si>
  <si>
    <t>Grand Total</t>
  </si>
  <si>
    <t>Average of pH</t>
  </si>
  <si>
    <t>Pot</t>
  </si>
  <si>
    <t>Drywt</t>
  </si>
  <si>
    <t>TotalN</t>
  </si>
  <si>
    <t>WaterSolP</t>
  </si>
  <si>
    <t>RedCMeal25</t>
  </si>
  <si>
    <t>RedCHull25</t>
  </si>
  <si>
    <t>WilkWillow5000</t>
  </si>
  <si>
    <t>WilkWillow5000mgTSP</t>
  </si>
  <si>
    <t>WilkWillow25</t>
  </si>
  <si>
    <t>WilkTSP</t>
  </si>
  <si>
    <t>WilkManure5000</t>
  </si>
  <si>
    <t>WilkManure5000mgTSP</t>
  </si>
  <si>
    <t>WilkManure25</t>
  </si>
  <si>
    <t>WilkControl1</t>
  </si>
  <si>
    <t>WilkControl2</t>
  </si>
  <si>
    <t>WilkCMeal5000</t>
  </si>
  <si>
    <t>WilkCMeal5000TSP</t>
  </si>
  <si>
    <t>WilkCMeal25</t>
  </si>
  <si>
    <t>WilkCHull5000</t>
  </si>
  <si>
    <t>WilkCHull25</t>
  </si>
  <si>
    <t>WilkCHull5000TSP</t>
  </si>
  <si>
    <t>RedWillow5000</t>
  </si>
  <si>
    <t>RedWillow25</t>
  </si>
  <si>
    <t>RedWillow5000TSP</t>
  </si>
  <si>
    <t>RedTSP</t>
  </si>
  <si>
    <t>RedManure5000</t>
  </si>
  <si>
    <t>RedManure5000TSP</t>
  </si>
  <si>
    <t>RedManure25</t>
  </si>
  <si>
    <t>RedControl1</t>
  </si>
  <si>
    <t>RedControl2</t>
  </si>
  <si>
    <t>RedCMeal5000</t>
  </si>
  <si>
    <t>RedCMeal5000&amp;TSP</t>
  </si>
  <si>
    <t>Water soluble  P ug/g</t>
  </si>
  <si>
    <t>Control1</t>
  </si>
  <si>
    <t>Control2</t>
  </si>
  <si>
    <t>CMeal25</t>
  </si>
  <si>
    <t>CHull25</t>
  </si>
  <si>
    <t>Manure25</t>
  </si>
  <si>
    <t>Willow25</t>
  </si>
  <si>
    <t>CMeal5000</t>
  </si>
  <si>
    <t>CHull5000</t>
  </si>
  <si>
    <t>Manure5000</t>
  </si>
  <si>
    <t>Willow5000</t>
  </si>
  <si>
    <t>CMeal5000TSP</t>
  </si>
  <si>
    <t>CHull5000TSP</t>
  </si>
  <si>
    <t>Manure5000TSP</t>
  </si>
  <si>
    <t>Willow5000TSP</t>
  </si>
  <si>
    <t>TSP</t>
  </si>
  <si>
    <t>RedCHull5000TSP</t>
  </si>
  <si>
    <t>&lt;.0001</t>
  </si>
  <si>
    <t>soil*treat</t>
  </si>
  <si>
    <t>treat</t>
  </si>
  <si>
    <t>soil</t>
  </si>
  <si>
    <t>Dry Weight</t>
  </si>
  <si>
    <t>Pr &gt; F</t>
  </si>
  <si>
    <t>Effect</t>
  </si>
  <si>
    <t>DW_Outlier</t>
  </si>
  <si>
    <t>TN_Outlier</t>
  </si>
  <si>
    <t>TP_Outlier</t>
  </si>
  <si>
    <t>NO3_Outlier</t>
  </si>
  <si>
    <t>NH4_Outlier</t>
  </si>
  <si>
    <t>PO4_Outlier</t>
  </si>
  <si>
    <t>EC_Outlier</t>
  </si>
  <si>
    <t>.</t>
  </si>
  <si>
    <t>TotalP2</t>
  </si>
  <si>
    <t>TotalP1</t>
  </si>
  <si>
    <t>RedCHull5000</t>
  </si>
  <si>
    <t>SASlabel</t>
  </si>
  <si>
    <t>Rep</t>
  </si>
  <si>
    <t>JMP Label</t>
  </si>
  <si>
    <t>Average of Drywt</t>
  </si>
  <si>
    <t>Average of EC</t>
  </si>
  <si>
    <t>Average of TotalP2</t>
  </si>
  <si>
    <t>Average of WaterSolP</t>
  </si>
  <si>
    <t>Average of PO4</t>
  </si>
  <si>
    <t>Average of NO3</t>
  </si>
  <si>
    <t>Average of NH4</t>
  </si>
  <si>
    <t>Average of TotalN</t>
  </si>
  <si>
    <t>Average of TotalP1</t>
  </si>
  <si>
    <t>Total P1</t>
  </si>
  <si>
    <t>Water Soluble P</t>
  </si>
  <si>
    <t>Type III Tests of Fixed Effects (Pot Study 1)</t>
  </si>
  <si>
    <t>Column Labels</t>
  </si>
  <si>
    <t>C1</t>
  </si>
  <si>
    <t>C2</t>
  </si>
  <si>
    <t>M25</t>
  </si>
  <si>
    <t>W25</t>
  </si>
  <si>
    <t>CH25</t>
  </si>
  <si>
    <t>CM25</t>
  </si>
  <si>
    <t>W5TSP</t>
  </si>
  <si>
    <t>W5</t>
  </si>
  <si>
    <t>M5</t>
  </si>
  <si>
    <t>M5TSP</t>
  </si>
  <si>
    <t>CM5TSP</t>
  </si>
  <si>
    <t>CM5</t>
  </si>
  <si>
    <t>CH5</t>
  </si>
  <si>
    <t>CH5TSP</t>
  </si>
  <si>
    <t>Base</t>
  </si>
  <si>
    <t>Apparent N recovery = ([total N uptake per treatment - total N uptake in control]/total N applied)*100</t>
  </si>
  <si>
    <t>Apparent P recovery = ([total P uptake per treatment - total P uptake in control]/total P applied)*100</t>
  </si>
  <si>
    <t>P applied (ug)</t>
  </si>
  <si>
    <t>Total P2</t>
  </si>
  <si>
    <t>Filled bag weight recorded was 44.88, 0.48g milled dry weight weighed, assumption made that filled bag weight was out by 1g and remainder was lost during milling.</t>
  </si>
  <si>
    <t>Notes</t>
  </si>
  <si>
    <t>Dry plant weight (g)</t>
  </si>
  <si>
    <t>Empty bag weight (g)</t>
  </si>
  <si>
    <t>Filled bag weight (g)</t>
  </si>
  <si>
    <t>ug/g of nutrient = concentration in plant</t>
  </si>
  <si>
    <t>uptake = concentration * total weight of plant</t>
  </si>
  <si>
    <t>P%</t>
  </si>
  <si>
    <t>Overall comment - plants were of varying sizes in the pots, some with tiny plants of approximately 5-7cm in height and others of &gt;1m in height. This was in part due to a stagerred germination in many of the pots. It is unclear why germination was staggered.</t>
  </si>
  <si>
    <t>N% in treatment</t>
  </si>
  <si>
    <t>Char added (ug)</t>
  </si>
  <si>
    <t>N applied (urea+char)</t>
  </si>
  <si>
    <t>Canola Hull 50kg/ha</t>
  </si>
  <si>
    <t>Canola Hull 10t/ha</t>
  </si>
  <si>
    <t>Canola Hull 10t/ha &amp; TSP</t>
  </si>
  <si>
    <t>Triple Super Phosphate</t>
  </si>
  <si>
    <t>Canola Meal 50kg/ha</t>
  </si>
  <si>
    <t>Manure 50kg/ha</t>
  </si>
  <si>
    <t>Willow 50kg/ha</t>
  </si>
  <si>
    <t>Willow 10t/ha &amp; TSP</t>
  </si>
  <si>
    <t>Manure 10t/ha &amp; TSP</t>
  </si>
  <si>
    <t>Canola Meal 10t/ha &amp; TSP</t>
  </si>
  <si>
    <t>Canola Meal 10t/ha</t>
  </si>
  <si>
    <t>Manure 10t/ha</t>
  </si>
  <si>
    <t>Willow 10t/ha</t>
  </si>
  <si>
    <t>Resin P ug/cm2</t>
  </si>
  <si>
    <t>Oxbow</t>
  </si>
  <si>
    <t>Haverhill</t>
  </si>
  <si>
    <t>Total N uptake</t>
  </si>
  <si>
    <t>Total N recovery</t>
  </si>
  <si>
    <t>Total P uptake</t>
  </si>
  <si>
    <t>Total P recovery</t>
  </si>
  <si>
    <r>
      <t>(</t>
    </r>
    <r>
      <rPr>
        <b/>
        <sz val="10"/>
        <color indexed="8"/>
        <rFont val="Arial"/>
        <family val="2"/>
      </rPr>
      <t>µ</t>
    </r>
    <r>
      <rPr>
        <b/>
        <sz val="10"/>
        <color theme="1"/>
        <rFont val="Arial"/>
        <family val="2"/>
      </rPr>
      <t>S)</t>
    </r>
  </si>
  <si>
    <t>Avg NO3</t>
  </si>
  <si>
    <t>Avg NH4</t>
  </si>
  <si>
    <t>Avg PO4</t>
  </si>
  <si>
    <t>Avg Resin P</t>
  </si>
  <si>
    <t>Avg Water Sol P</t>
  </si>
  <si>
    <t>Avg Total P</t>
  </si>
  <si>
    <t>Avg pH</t>
  </si>
  <si>
    <t>Avg EC</t>
  </si>
  <si>
    <t>Avg OC%</t>
  </si>
  <si>
    <t>Avg Total N</t>
  </si>
  <si>
    <t>Avg N uptake</t>
  </si>
  <si>
    <t>Avg N recovery</t>
  </si>
  <si>
    <t>Avg P uptake</t>
  </si>
  <si>
    <t>Avg P recovery</t>
  </si>
  <si>
    <t>Avg Dry Weight</t>
  </si>
  <si>
    <t>Total P SE (Mean)</t>
  </si>
  <si>
    <t>P uptake SE (Mean)</t>
  </si>
  <si>
    <t>P Recovery SE (Mean)</t>
  </si>
  <si>
    <t>N recovery SE (Mean)</t>
  </si>
  <si>
    <t>N uptake SE (Mean)</t>
  </si>
  <si>
    <t>Total N SE (Mean)</t>
  </si>
  <si>
    <t>Dry Wt SE (Mean)</t>
  </si>
  <si>
    <t>Std Error</t>
  </si>
  <si>
    <t>SE</t>
  </si>
  <si>
    <t>N uptake</t>
  </si>
  <si>
    <t>N recovery</t>
  </si>
  <si>
    <t>P uptake</t>
  </si>
  <si>
    <t>P recovery</t>
  </si>
  <si>
    <t>%</t>
  </si>
  <si>
    <t>Treatment - Dry Weight</t>
  </si>
  <si>
    <t>Treatment - N uptake</t>
  </si>
  <si>
    <t>Treatment - P uptake</t>
  </si>
  <si>
    <t>Treatment - N recovery</t>
  </si>
  <si>
    <t>Nutrient concentrations</t>
  </si>
  <si>
    <t>Control2 (P)</t>
  </si>
  <si>
    <t>Control1 (N)</t>
  </si>
  <si>
    <t>Control 1</t>
  </si>
  <si>
    <t>Apparent nutrient recovery = ([total nutrient uptake per treatment - total nutrient uptake in control]/total nutrient applied)*100</t>
  </si>
  <si>
    <t>Treatment - P recovery</t>
  </si>
  <si>
    <t>Recovery: Use Control 1 with no basal</t>
  </si>
  <si>
    <t>Recovery: Use control 2 with basal</t>
  </si>
  <si>
    <t>Sign Dif</t>
  </si>
  <si>
    <t>WaterSolubleP</t>
  </si>
  <si>
    <t>ResinP</t>
  </si>
  <si>
    <t>DryWeight</t>
  </si>
  <si>
    <t>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</si>
</sst>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"/>
  </numFmts>
  <fonts count="2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b/>
      <sz val="11"/>
      <color theme="1" tint="0.249977111117893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theme="1" tint="0.499984740745262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b/>
      <sz val="10"/>
      <color indexed="8"/>
      <name val="Arial"/>
      <family val="2"/>
    </font>
    <font>
      <b/>
      <sz val="14"/>
      <name val="Calibri"/>
      <family val="2"/>
      <scheme val="minor"/>
    </font>
    <font>
      <b/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99663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156">
    <xf numFmtId="0" fontId="0" fillId="0" borderId="0" xfId="0"/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2" fontId="0" fillId="0" borderId="0" xfId="0" applyNumberFormat="1"/>
    <xf numFmtId="0" fontId="5" fillId="0" borderId="0" xfId="0" applyFont="1"/>
    <xf numFmtId="2" fontId="5" fillId="0" borderId="0" xfId="0" applyNumberFormat="1" applyFont="1"/>
    <xf numFmtId="0" fontId="6" fillId="0" borderId="0" xfId="0" applyFont="1"/>
    <xf numFmtId="0" fontId="7" fillId="0" borderId="0" xfId="0" applyFont="1"/>
    <xf numFmtId="0" fontId="6" fillId="0" borderId="0" xfId="0" applyFont="1" applyAlignment="1">
      <alignment horizontal="center" wrapText="1"/>
    </xf>
    <xf numFmtId="2" fontId="7" fillId="0" borderId="0" xfId="0" applyNumberFormat="1" applyFont="1"/>
    <xf numFmtId="0" fontId="6" fillId="0" borderId="0" xfId="0" applyFont="1" applyAlignment="1">
      <alignment vertical="center"/>
    </xf>
    <xf numFmtId="0" fontId="6" fillId="0" borderId="0" xfId="0" applyFont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6" fillId="0" borderId="5" xfId="0" applyFont="1" applyBorder="1" applyAlignment="1">
      <alignment horizontal="left" vertical="center"/>
    </xf>
    <xf numFmtId="0" fontId="6" fillId="0" borderId="6" xfId="0" applyFont="1" applyBorder="1" applyAlignment="1">
      <alignment horizontal="lef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Alignment="1">
      <alignment horizontal="right" vertical="center"/>
    </xf>
    <xf numFmtId="164" fontId="0" fillId="0" borderId="2" xfId="0" applyNumberFormat="1" applyBorder="1" applyAlignment="1">
      <alignment horizontal="right" vertical="center"/>
    </xf>
    <xf numFmtId="164" fontId="0" fillId="0" borderId="7" xfId="0" applyNumberFormat="1" applyBorder="1" applyAlignment="1">
      <alignment horizontal="right" vertical="center"/>
    </xf>
    <xf numFmtId="164" fontId="0" fillId="0" borderId="8" xfId="0" applyNumberFormat="1" applyBorder="1" applyAlignment="1">
      <alignment horizontal="right" vertical="center"/>
    </xf>
    <xf numFmtId="164" fontId="0" fillId="0" borderId="9" xfId="0" applyNumberFormat="1" applyBorder="1" applyAlignment="1">
      <alignment horizontal="right" vertical="center"/>
    </xf>
    <xf numFmtId="164" fontId="0" fillId="0" borderId="1" xfId="0" applyNumberFormat="1" applyBorder="1"/>
    <xf numFmtId="164" fontId="0" fillId="0" borderId="0" xfId="0" applyNumberFormat="1"/>
    <xf numFmtId="164" fontId="0" fillId="0" borderId="2" xfId="0" applyNumberFormat="1" applyBorder="1"/>
    <xf numFmtId="164" fontId="0" fillId="0" borderId="7" xfId="0" applyNumberFormat="1" applyBorder="1"/>
    <xf numFmtId="164" fontId="0" fillId="0" borderId="8" xfId="0" applyNumberFormat="1" applyBorder="1"/>
    <xf numFmtId="0" fontId="0" fillId="5" borderId="0" xfId="0" applyFill="1"/>
    <xf numFmtId="0" fontId="9" fillId="0" borderId="0" xfId="0" applyFont="1"/>
    <xf numFmtId="0" fontId="9" fillId="0" borderId="0" xfId="0" applyFont="1" applyAlignment="1">
      <alignment horizontal="center" vertical="center"/>
    </xf>
    <xf numFmtId="0" fontId="9" fillId="0" borderId="3" xfId="0" applyFont="1" applyBorder="1"/>
    <xf numFmtId="2" fontId="9" fillId="0" borderId="3" xfId="0" applyNumberFormat="1" applyFont="1" applyBorder="1" applyAlignment="1">
      <alignment horizontal="right" vertical="center"/>
    </xf>
    <xf numFmtId="0" fontId="9" fillId="0" borderId="3" xfId="0" applyFont="1" applyBorder="1" applyAlignment="1">
      <alignment horizontal="left" vertical="center"/>
    </xf>
    <xf numFmtId="0" fontId="10" fillId="0" borderId="3" xfId="0" applyFont="1" applyBorder="1" applyAlignment="1">
      <alignment horizontal="center" vertical="center"/>
    </xf>
    <xf numFmtId="0" fontId="9" fillId="6" borderId="3" xfId="0" applyFont="1" applyFill="1" applyBorder="1" applyAlignment="1">
      <alignment horizontal="left" vertical="center"/>
    </xf>
    <xf numFmtId="0" fontId="10" fillId="6" borderId="3" xfId="0" applyFont="1" applyFill="1" applyBorder="1" applyAlignment="1">
      <alignment horizontal="center" vertical="center"/>
    </xf>
    <xf numFmtId="0" fontId="9" fillId="0" borderId="10" xfId="0" applyFont="1" applyBorder="1"/>
    <xf numFmtId="2" fontId="9" fillId="0" borderId="10" xfId="0" applyNumberFormat="1" applyFont="1" applyBorder="1" applyAlignment="1">
      <alignment horizontal="right" vertical="center"/>
    </xf>
    <xf numFmtId="0" fontId="9" fillId="6" borderId="10" xfId="0" applyFont="1" applyFill="1" applyBorder="1" applyAlignment="1">
      <alignment horizontal="left" vertical="center"/>
    </xf>
    <xf numFmtId="0" fontId="10" fillId="6" borderId="10" xfId="0" applyFont="1" applyFill="1" applyBorder="1" applyAlignment="1">
      <alignment horizontal="center" vertical="center"/>
    </xf>
    <xf numFmtId="0" fontId="9" fillId="0" borderId="10" xfId="0" applyFont="1" applyBorder="1" applyAlignment="1">
      <alignment horizontal="left" vertical="center"/>
    </xf>
    <xf numFmtId="0" fontId="10" fillId="0" borderId="10" xfId="0" applyFont="1" applyBorder="1" applyAlignment="1">
      <alignment horizontal="center" vertical="center"/>
    </xf>
    <xf numFmtId="0" fontId="9" fillId="0" borderId="0" xfId="0" applyFont="1" applyAlignment="1">
      <alignment horizontal="left" vertical="top" wrapText="1"/>
    </xf>
    <xf numFmtId="0" fontId="9" fillId="0" borderId="3" xfId="0" applyFont="1" applyBorder="1" applyAlignment="1">
      <alignment horizontal="left" vertical="top" wrapText="1"/>
    </xf>
    <xf numFmtId="0" fontId="10" fillId="0" borderId="1" xfId="0" applyFont="1" applyBorder="1"/>
    <xf numFmtId="0" fontId="10" fillId="0" borderId="0" xfId="0" applyFont="1" applyAlignment="1">
      <alignment horizontal="center" vertical="center"/>
    </xf>
    <xf numFmtId="0" fontId="10" fillId="0" borderId="3" xfId="0" applyFont="1" applyBorder="1"/>
    <xf numFmtId="0" fontId="12" fillId="0" borderId="0" xfId="0" applyFont="1"/>
    <xf numFmtId="2" fontId="0" fillId="0" borderId="0" xfId="0" applyNumberFormat="1" applyAlignment="1">
      <alignment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0" fontId="0" fillId="0" borderId="0" xfId="0" applyAlignment="1">
      <alignment horizontal="right" vertical="center"/>
    </xf>
    <xf numFmtId="2" fontId="0" fillId="0" borderId="0" xfId="0" applyNumberFormat="1" applyAlignment="1">
      <alignment horizontal="righ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0" fontId="0" fillId="0" borderId="0" xfId="0" applyNumberFormat="1" applyAlignment="1">
      <alignment horizontal="center"/>
    </xf>
    <xf numFmtId="0" fontId="15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15" fillId="0" borderId="0" xfId="0" applyFont="1" applyAlignment="1">
      <alignment horizontal="left" vertical="top" wrapText="1"/>
    </xf>
    <xf numFmtId="0" fontId="16" fillId="0" borderId="0" xfId="0" applyFont="1" applyAlignment="1">
      <alignment wrapText="1"/>
    </xf>
    <xf numFmtId="0" fontId="15" fillId="0" borderId="0" xfId="0" applyFont="1" applyAlignment="1">
      <alignment vertical="top" wrapText="1"/>
    </xf>
    <xf numFmtId="10" fontId="6" fillId="0" borderId="0" xfId="1" applyNumberFormat="1" applyFont="1" applyAlignment="1">
      <alignment horizontal="center" vertical="center" wrapText="1"/>
    </xf>
    <xf numFmtId="0" fontId="0" fillId="0" borderId="1" xfId="0" applyBorder="1" applyAlignment="1">
      <alignment horizontal="right"/>
    </xf>
    <xf numFmtId="10" fontId="0" fillId="0" borderId="0" xfId="1" applyNumberFormat="1" applyFont="1" applyAlignment="1">
      <alignment horizontal="right" vertical="center"/>
    </xf>
    <xf numFmtId="0" fontId="0" fillId="0" borderId="2" xfId="0" applyBorder="1" applyAlignment="1">
      <alignment horizontal="right"/>
    </xf>
    <xf numFmtId="0" fontId="15" fillId="0" borderId="0" xfId="0" applyFont="1" applyAlignment="1">
      <alignment horizontal="right" vertical="center" wrapText="1"/>
    </xf>
    <xf numFmtId="10" fontId="0" fillId="0" borderId="0" xfId="1" applyNumberFormat="1" applyFont="1" applyAlignment="1">
      <alignment horizontal="right" vertical="center" wrapText="1"/>
    </xf>
    <xf numFmtId="0" fontId="0" fillId="0" borderId="0" xfId="0" applyAlignment="1">
      <alignment horizontal="right" vertical="center" wrapText="1"/>
    </xf>
    <xf numFmtId="0" fontId="16" fillId="0" borderId="0" xfId="0" applyFont="1" applyAlignment="1">
      <alignment horizontal="right" wrapText="1"/>
    </xf>
    <xf numFmtId="0" fontId="16" fillId="0" borderId="0" xfId="0" applyFont="1" applyAlignment="1">
      <alignment horizontal="right"/>
    </xf>
    <xf numFmtId="0" fontId="16" fillId="0" borderId="0" xfId="0" applyFont="1" applyAlignment="1">
      <alignment horizontal="right" vertical="center" wrapText="1"/>
    </xf>
    <xf numFmtId="2" fontId="16" fillId="0" borderId="0" xfId="0" applyNumberFormat="1" applyFont="1" applyAlignment="1">
      <alignment horizontal="right"/>
    </xf>
    <xf numFmtId="0" fontId="16" fillId="0" borderId="0" xfId="0" applyFont="1" applyAlignment="1">
      <alignment horizontal="right" vertical="center"/>
    </xf>
    <xf numFmtId="1" fontId="16" fillId="0" borderId="0" xfId="0" applyNumberFormat="1" applyFont="1" applyAlignment="1">
      <alignment horizontal="right"/>
    </xf>
    <xf numFmtId="0" fontId="16" fillId="0" borderId="0" xfId="0" applyFont="1" applyAlignment="1">
      <alignment horizontal="left" wrapText="1"/>
    </xf>
    <xf numFmtId="0" fontId="16" fillId="0" borderId="0" xfId="0" applyFont="1" applyAlignment="1">
      <alignment horizontal="left"/>
    </xf>
    <xf numFmtId="10" fontId="0" fillId="0" borderId="0" xfId="1" applyNumberFormat="1" applyFont="1" applyAlignment="1">
      <alignment horizontal="right"/>
    </xf>
    <xf numFmtId="0" fontId="2" fillId="0" borderId="0" xfId="0" applyFont="1"/>
    <xf numFmtId="0" fontId="2" fillId="0" borderId="0" xfId="0" applyFont="1" applyAlignment="1">
      <alignment horizontal="left" vertical="top"/>
    </xf>
    <xf numFmtId="2" fontId="2" fillId="0" borderId="0" xfId="0" applyNumberFormat="1" applyFont="1"/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wrapText="1"/>
    </xf>
    <xf numFmtId="0" fontId="1" fillId="4" borderId="0" xfId="0" applyFont="1" applyFill="1" applyAlignment="1">
      <alignment horizontal="center" vertical="center"/>
    </xf>
    <xf numFmtId="0" fontId="1" fillId="4" borderId="1" xfId="0" applyFont="1" applyFill="1" applyBorder="1" applyAlignment="1">
      <alignment vertical="center"/>
    </xf>
    <xf numFmtId="0" fontId="1" fillId="4" borderId="0" xfId="0" applyFont="1" applyFill="1" applyAlignment="1">
      <alignment vertical="center"/>
    </xf>
    <xf numFmtId="0" fontId="1" fillId="4" borderId="2" xfId="0" applyFont="1" applyFill="1" applyBorder="1" applyAlignment="1">
      <alignment vertical="center"/>
    </xf>
    <xf numFmtId="0" fontId="11" fillId="0" borderId="0" xfId="0" applyFont="1" applyAlignment="1">
      <alignment horizontal="center"/>
    </xf>
    <xf numFmtId="0" fontId="11" fillId="0" borderId="0" xfId="0" applyFont="1"/>
    <xf numFmtId="0" fontId="11" fillId="0" borderId="0" xfId="0" applyFont="1" applyAlignment="1">
      <alignment horizontal="center" wrapText="1"/>
    </xf>
    <xf numFmtId="10" fontId="19" fillId="0" borderId="0" xfId="1" applyNumberFormat="1" applyFont="1" applyAlignment="1">
      <alignment horizontal="center" vertical="center" wrapText="1"/>
    </xf>
    <xf numFmtId="0" fontId="11" fillId="0" borderId="0" xfId="0" applyFont="1" applyAlignment="1">
      <alignment wrapText="1"/>
    </xf>
    <xf numFmtId="0" fontId="11" fillId="0" borderId="0" xfId="0" applyFont="1" applyAlignment="1">
      <alignment vertical="center"/>
    </xf>
    <xf numFmtId="2" fontId="11" fillId="0" borderId="0" xfId="0" applyNumberFormat="1" applyFont="1" applyAlignment="1">
      <alignment horizontal="right"/>
    </xf>
    <xf numFmtId="2" fontId="11" fillId="0" borderId="0" xfId="0" applyNumberFormat="1" applyFont="1" applyAlignment="1">
      <alignment horizontal="right" vertical="center"/>
    </xf>
    <xf numFmtId="0" fontId="11" fillId="0" borderId="0" xfId="0" applyFont="1" applyAlignment="1">
      <alignment horizontal="right" vertical="center"/>
    </xf>
    <xf numFmtId="10" fontId="11" fillId="0" borderId="0" xfId="1" applyNumberFormat="1" applyFont="1" applyAlignment="1">
      <alignment horizontal="right" vertical="center"/>
    </xf>
    <xf numFmtId="0" fontId="11" fillId="0" borderId="0" xfId="0" applyFont="1" applyAlignment="1">
      <alignment horizontal="right"/>
    </xf>
    <xf numFmtId="0" fontId="19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 wrapText="1"/>
    </xf>
    <xf numFmtId="10" fontId="11" fillId="0" borderId="0" xfId="1" applyNumberFormat="1" applyFont="1" applyAlignment="1">
      <alignment horizontal="right" vertical="center" wrapText="1"/>
    </xf>
    <xf numFmtId="0" fontId="11" fillId="0" borderId="0" xfId="0" applyFont="1" applyAlignment="1">
      <alignment horizontal="center" vertical="center" wrapText="1"/>
    </xf>
    <xf numFmtId="0" fontId="11" fillId="0" borderId="0" xfId="0" applyFont="1" applyAlignment="1">
      <alignment horizontal="right" wrapText="1"/>
    </xf>
    <xf numFmtId="10" fontId="11" fillId="0" borderId="0" xfId="1" applyNumberFormat="1" applyFont="1" applyAlignment="1">
      <alignment horizontal="right"/>
    </xf>
    <xf numFmtId="1" fontId="11" fillId="0" borderId="0" xfId="0" applyNumberFormat="1" applyFont="1" applyAlignment="1">
      <alignment horizontal="right"/>
    </xf>
    <xf numFmtId="2" fontId="11" fillId="0" borderId="0" xfId="1" applyNumberFormat="1" applyFont="1" applyAlignment="1">
      <alignment horizontal="right" vertical="center"/>
    </xf>
    <xf numFmtId="2" fontId="11" fillId="0" borderId="0" xfId="0" applyNumberFormat="1" applyFont="1" applyAlignment="1">
      <alignment horizontal="center"/>
    </xf>
    <xf numFmtId="2" fontId="11" fillId="0" borderId="0" xfId="0" applyNumberFormat="1" applyFont="1" applyAlignment="1">
      <alignment horizontal="right" vertical="center" wrapText="1"/>
    </xf>
    <xf numFmtId="2" fontId="19" fillId="0" borderId="0" xfId="1" applyNumberFormat="1" applyFont="1" applyAlignment="1">
      <alignment horizontal="center" vertical="center" wrapText="1"/>
    </xf>
    <xf numFmtId="166" fontId="19" fillId="0" borderId="0" xfId="1" applyNumberFormat="1" applyFont="1" applyAlignment="1">
      <alignment horizontal="center" vertical="center" wrapText="1"/>
    </xf>
    <xf numFmtId="166" fontId="11" fillId="0" borderId="0" xfId="0" applyNumberFormat="1" applyFont="1" applyAlignment="1">
      <alignment horizontal="right"/>
    </xf>
    <xf numFmtId="166" fontId="11" fillId="0" borderId="0" xfId="0" applyNumberFormat="1" applyFont="1" applyAlignment="1">
      <alignment horizontal="right" vertical="center" wrapText="1"/>
    </xf>
    <xf numFmtId="1" fontId="19" fillId="0" borderId="0" xfId="1" applyNumberFormat="1" applyFont="1" applyAlignment="1">
      <alignment horizontal="center" vertical="center" wrapText="1"/>
    </xf>
    <xf numFmtId="1" fontId="11" fillId="0" borderId="0" xfId="0" applyNumberFormat="1" applyFont="1" applyAlignment="1">
      <alignment horizontal="right" vertical="center" wrapText="1"/>
    </xf>
    <xf numFmtId="0" fontId="2" fillId="0" borderId="8" xfId="0" applyFont="1" applyBorder="1" applyAlignment="1">
      <alignment horizontal="left" vertical="top"/>
    </xf>
    <xf numFmtId="2" fontId="2" fillId="0" borderId="8" xfId="0" applyNumberFormat="1" applyFont="1" applyBorder="1"/>
    <xf numFmtId="2" fontId="11" fillId="0" borderId="0" xfId="0" applyNumberFormat="1" applyFont="1"/>
    <xf numFmtId="0" fontId="19" fillId="0" borderId="0" xfId="0" applyFont="1"/>
    <xf numFmtId="0" fontId="2" fillId="0" borderId="8" xfId="0" applyFont="1" applyBorder="1"/>
    <xf numFmtId="0" fontId="6" fillId="8" borderId="0" xfId="0" applyFont="1" applyFill="1" applyAlignment="1">
      <alignment vertical="center"/>
    </xf>
    <xf numFmtId="10" fontId="16" fillId="0" borderId="0" xfId="1" applyNumberFormat="1" applyFont="1" applyAlignment="1">
      <alignment horizontal="right"/>
    </xf>
    <xf numFmtId="10" fontId="11" fillId="0" borderId="0" xfId="1" applyNumberFormat="1" applyFont="1" applyFill="1" applyBorder="1"/>
    <xf numFmtId="10" fontId="0" fillId="0" borderId="0" xfId="0" applyNumberFormat="1"/>
    <xf numFmtId="0" fontId="13" fillId="0" borderId="0" xfId="0" applyFont="1"/>
    <xf numFmtId="2" fontId="14" fillId="0" borderId="0" xfId="0" applyNumberFormat="1" applyFont="1"/>
    <xf numFmtId="2" fontId="12" fillId="0" borderId="0" xfId="0" applyNumberFormat="1" applyFont="1"/>
    <xf numFmtId="1" fontId="0" fillId="0" borderId="0" xfId="0" applyNumberFormat="1"/>
    <xf numFmtId="2" fontId="19" fillId="0" borderId="0" xfId="0" applyNumberFormat="1" applyFont="1"/>
    <xf numFmtId="2" fontId="2" fillId="0" borderId="0" xfId="0" applyNumberFormat="1" applyFont="1" applyAlignment="1">
      <alignment horizontal="left" vertical="top"/>
    </xf>
    <xf numFmtId="2" fontId="3" fillId="0" borderId="0" xfId="0" applyNumberFormat="1" applyFont="1" applyAlignment="1">
      <alignment horizontal="left" vertical="top"/>
    </xf>
    <xf numFmtId="0" fontId="6" fillId="0" borderId="0" xfId="0" applyFont="1" applyAlignment="1">
      <alignment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5" fillId="0" borderId="0" xfId="0" applyFont="1" applyAlignment="1">
      <alignment horizontal="left" vertical="center" wrapText="1"/>
    </xf>
    <xf numFmtId="2" fontId="0" fillId="0" borderId="0" xfId="0" applyNumberFormat="1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center" wrapText="1"/>
    </xf>
    <xf numFmtId="0" fontId="18" fillId="4" borderId="1" xfId="0" applyFont="1" applyFill="1" applyBorder="1" applyAlignment="1">
      <alignment horizontal="center" vertical="center"/>
    </xf>
    <xf numFmtId="0" fontId="18" fillId="4" borderId="0" xfId="0" applyFont="1" applyFill="1" applyAlignment="1">
      <alignment horizontal="center" vertical="center"/>
    </xf>
    <xf numFmtId="0" fontId="18" fillId="3" borderId="1" xfId="0" applyFont="1" applyFill="1" applyBorder="1" applyAlignment="1">
      <alignment horizontal="center" vertical="center"/>
    </xf>
    <xf numFmtId="0" fontId="18" fillId="3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8" borderId="0" xfId="0" applyFill="1" applyAlignment="1">
      <alignment horizontal="left"/>
    </xf>
    <xf numFmtId="0" fontId="6" fillId="7" borderId="0" xfId="0" applyFont="1" applyFill="1" applyAlignment="1">
      <alignment horizontal="left" vertical="center" wrapText="1"/>
    </xf>
    <xf numFmtId="0" fontId="0" fillId="8" borderId="0" xfId="0" applyFill="1" applyAlignment="1">
      <alignment horizontal="left" vertical="center"/>
    </xf>
    <xf numFmtId="0" fontId="6" fillId="7" borderId="0" xfId="0" applyFont="1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99FFCC"/>
      <color rgb="FFFF9966"/>
      <color rgb="FF9966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 w="6350"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b="1">
                <a:solidFill>
                  <a:sysClr val="windowText" lastClr="000000"/>
                </a:solidFill>
              </a:rPr>
              <a:t>Growth chamber study 1 - above-ground biomass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 w="6350"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pattFill prst="dkDnDiag">
            <a:fgClr>
              <a:schemeClr val="tx1"/>
            </a:fgClr>
            <a:bgClr>
              <a:schemeClr val="bg1"/>
            </a:bgClr>
          </a:pattFill>
          <a:ln w="12700" cmpd="sng"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ln w="6350"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ln w="6350"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9513194851895886E-2"/>
          <c:y val="4.1525103812759534E-2"/>
          <c:w val="0.8946172038451361"/>
          <c:h val="0.8153892569770794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Engineers!$B$1</c:f>
              <c:strCache>
                <c:ptCount val="1"/>
                <c:pt idx="0">
                  <c:v>Haverhill</c:v>
                </c:pt>
              </c:strCache>
            </c:strRef>
          </c:tx>
          <c:spPr>
            <a:pattFill prst="dkDnDiag">
              <a:fgClr>
                <a:schemeClr val="tx1"/>
              </a:fgClr>
              <a:bgClr>
                <a:schemeClr val="bg1"/>
              </a:bgClr>
            </a:pattFill>
            <a:ln w="12700" cmpd="sng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 w="6350"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Engineers!$C$2:$C$13</c:f>
                <c:numCache>
                  <c:formatCode>General</c:formatCode>
                  <c:ptCount val="12"/>
                  <c:pt idx="0">
                    <c:v>0.17180415206468858</c:v>
                  </c:pt>
                  <c:pt idx="1">
                    <c:v>0.44157624860643735</c:v>
                  </c:pt>
                  <c:pt idx="2">
                    <c:v>0.82318866812738156</c:v>
                  </c:pt>
                  <c:pt idx="3">
                    <c:v>0.46397512505162158</c:v>
                  </c:pt>
                  <c:pt idx="4">
                    <c:v>0.87265280419343527</c:v>
                  </c:pt>
                  <c:pt idx="5">
                    <c:v>0.4363675820528683</c:v>
                  </c:pt>
                  <c:pt idx="6">
                    <c:v>0.43883130775580087</c:v>
                  </c:pt>
                  <c:pt idx="7">
                    <c:v>0.44000710221540884</c:v>
                  </c:pt>
                  <c:pt idx="8">
                    <c:v>0.80787143160282748</c:v>
                  </c:pt>
                  <c:pt idx="9">
                    <c:v>0.20242282479997289</c:v>
                  </c:pt>
                  <c:pt idx="10">
                    <c:v>0.23732449655833326</c:v>
                  </c:pt>
                  <c:pt idx="11">
                    <c:v>0.99150138678672528</c:v>
                  </c:pt>
                </c:numCache>
              </c:numRef>
            </c:plus>
            <c:minus>
              <c:numRef>
                <c:f>Engineers!$C$2:$C$13</c:f>
                <c:numCache>
                  <c:formatCode>General</c:formatCode>
                  <c:ptCount val="12"/>
                  <c:pt idx="0">
                    <c:v>0.17180415206468858</c:v>
                  </c:pt>
                  <c:pt idx="1">
                    <c:v>0.44157624860643735</c:v>
                  </c:pt>
                  <c:pt idx="2">
                    <c:v>0.82318866812738156</c:v>
                  </c:pt>
                  <c:pt idx="3">
                    <c:v>0.46397512505162158</c:v>
                  </c:pt>
                  <c:pt idx="4">
                    <c:v>0.87265280419343527</c:v>
                  </c:pt>
                  <c:pt idx="5">
                    <c:v>0.4363675820528683</c:v>
                  </c:pt>
                  <c:pt idx="6">
                    <c:v>0.43883130775580087</c:v>
                  </c:pt>
                  <c:pt idx="7">
                    <c:v>0.44000710221540884</c:v>
                  </c:pt>
                  <c:pt idx="8">
                    <c:v>0.80787143160282748</c:v>
                  </c:pt>
                  <c:pt idx="9">
                    <c:v>0.20242282479997289</c:v>
                  </c:pt>
                  <c:pt idx="10">
                    <c:v>0.23732449655833326</c:v>
                  </c:pt>
                  <c:pt idx="11">
                    <c:v>0.99150138678672528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Engineers!$A$2:$A$13</c:f>
              <c:strCache>
                <c:ptCount val="12"/>
                <c:pt idx="0">
                  <c:v>Control1</c:v>
                </c:pt>
                <c:pt idx="1">
                  <c:v>Control2</c:v>
                </c:pt>
                <c:pt idx="2">
                  <c:v>Canola Meal 50kg/ha</c:v>
                </c:pt>
                <c:pt idx="3">
                  <c:v>Canola Hull 50kg/ha</c:v>
                </c:pt>
                <c:pt idx="4">
                  <c:v>Manure 50kg/ha</c:v>
                </c:pt>
                <c:pt idx="5">
                  <c:v>Canola Meal 10t/ha</c:v>
                </c:pt>
                <c:pt idx="6">
                  <c:v>Canola Hull 10t/ha</c:v>
                </c:pt>
                <c:pt idx="7">
                  <c:v>Manure 10t/ha</c:v>
                </c:pt>
                <c:pt idx="8">
                  <c:v>Canola Meal 10t/ha &amp; TSP</c:v>
                </c:pt>
                <c:pt idx="9">
                  <c:v>Canola Hull 10t/ha &amp; TSP</c:v>
                </c:pt>
                <c:pt idx="10">
                  <c:v>Manure 10t/ha &amp; TSP</c:v>
                </c:pt>
                <c:pt idx="11">
                  <c:v>Triple Super Phosphate</c:v>
                </c:pt>
              </c:strCache>
            </c:strRef>
          </c:cat>
          <c:val>
            <c:numRef>
              <c:f>Engineers!$B$2:$B$13</c:f>
              <c:numCache>
                <c:formatCode>0.00</c:formatCode>
                <c:ptCount val="12"/>
                <c:pt idx="0">
                  <c:v>1.2000000000000011</c:v>
                </c:pt>
                <c:pt idx="1">
                  <c:v>2.5975000000000001</c:v>
                </c:pt>
                <c:pt idx="2">
                  <c:v>5.5475000000000012</c:v>
                </c:pt>
                <c:pt idx="3">
                  <c:v>6.6724999999999994</c:v>
                </c:pt>
                <c:pt idx="4">
                  <c:v>6.0474999999999977</c:v>
                </c:pt>
                <c:pt idx="5">
                  <c:v>8.6700000000000017</c:v>
                </c:pt>
                <c:pt idx="6">
                  <c:v>7.8925000000000018</c:v>
                </c:pt>
                <c:pt idx="7">
                  <c:v>8.4174999999999986</c:v>
                </c:pt>
                <c:pt idx="8">
                  <c:v>9.9425000000000008</c:v>
                </c:pt>
                <c:pt idx="9">
                  <c:v>9.2550000000000008</c:v>
                </c:pt>
                <c:pt idx="10">
                  <c:v>9.4824999999999999</c:v>
                </c:pt>
                <c:pt idx="11">
                  <c:v>8.754999999999999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4A-4820-9731-FEBD7144B95A}"/>
            </c:ext>
          </c:extLst>
        </c:ser>
        <c:ser>
          <c:idx val="1"/>
          <c:order val="1"/>
          <c:tx>
            <c:strRef>
              <c:f>Engineers!$D$1</c:f>
              <c:strCache>
                <c:ptCount val="1"/>
                <c:pt idx="0">
                  <c:v>Oxbow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 w="6350"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Engineers!$E$2:$E$13</c:f>
                <c:numCache>
                  <c:formatCode>General</c:formatCode>
                  <c:ptCount val="12"/>
                  <c:pt idx="0">
                    <c:v>0.14873774459318145</c:v>
                  </c:pt>
                  <c:pt idx="1">
                    <c:v>0.28008927148321805</c:v>
                  </c:pt>
                  <c:pt idx="2">
                    <c:v>0.54265358808973763</c:v>
                  </c:pt>
                  <c:pt idx="3">
                    <c:v>1.1520886829291095</c:v>
                  </c:pt>
                  <c:pt idx="4">
                    <c:v>0.78643181522621453</c:v>
                  </c:pt>
                  <c:pt idx="5">
                    <c:v>0.84708323085751303</c:v>
                  </c:pt>
                  <c:pt idx="6">
                    <c:v>0.24997916579853885</c:v>
                  </c:pt>
                  <c:pt idx="7">
                    <c:v>0.20130304683900746</c:v>
                  </c:pt>
                  <c:pt idx="8">
                    <c:v>0.86830294252639639</c:v>
                  </c:pt>
                  <c:pt idx="9">
                    <c:v>0.64861872467575254</c:v>
                  </c:pt>
                  <c:pt idx="10">
                    <c:v>0.80001041659885141</c:v>
                  </c:pt>
                  <c:pt idx="11">
                    <c:v>0.77551461408968514</c:v>
                  </c:pt>
                </c:numCache>
              </c:numRef>
            </c:plus>
            <c:minus>
              <c:numRef>
                <c:f>Engineers!$E$2:$E$13</c:f>
                <c:numCache>
                  <c:formatCode>General</c:formatCode>
                  <c:ptCount val="12"/>
                  <c:pt idx="0">
                    <c:v>0.14873774459318145</c:v>
                  </c:pt>
                  <c:pt idx="1">
                    <c:v>0.28008927148321805</c:v>
                  </c:pt>
                  <c:pt idx="2">
                    <c:v>0.54265358808973763</c:v>
                  </c:pt>
                  <c:pt idx="3">
                    <c:v>1.1520886829291095</c:v>
                  </c:pt>
                  <c:pt idx="4">
                    <c:v>0.78643181522621453</c:v>
                  </c:pt>
                  <c:pt idx="5">
                    <c:v>0.84708323085751303</c:v>
                  </c:pt>
                  <c:pt idx="6">
                    <c:v>0.24997916579853885</c:v>
                  </c:pt>
                  <c:pt idx="7">
                    <c:v>0.20130304683900746</c:v>
                  </c:pt>
                  <c:pt idx="8">
                    <c:v>0.86830294252639639</c:v>
                  </c:pt>
                  <c:pt idx="9">
                    <c:v>0.64861872467575254</c:v>
                  </c:pt>
                  <c:pt idx="10">
                    <c:v>0.80001041659885141</c:v>
                  </c:pt>
                  <c:pt idx="11">
                    <c:v>0.77551461408968514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Engineers!$A$2:$A$13</c:f>
              <c:strCache>
                <c:ptCount val="12"/>
                <c:pt idx="0">
                  <c:v>Control1</c:v>
                </c:pt>
                <c:pt idx="1">
                  <c:v>Control2</c:v>
                </c:pt>
                <c:pt idx="2">
                  <c:v>Canola Meal 50kg/ha</c:v>
                </c:pt>
                <c:pt idx="3">
                  <c:v>Canola Hull 50kg/ha</c:v>
                </c:pt>
                <c:pt idx="4">
                  <c:v>Manure 50kg/ha</c:v>
                </c:pt>
                <c:pt idx="5">
                  <c:v>Canola Meal 10t/ha</c:v>
                </c:pt>
                <c:pt idx="6">
                  <c:v>Canola Hull 10t/ha</c:v>
                </c:pt>
                <c:pt idx="7">
                  <c:v>Manure 10t/ha</c:v>
                </c:pt>
                <c:pt idx="8">
                  <c:v>Canola Meal 10t/ha &amp; TSP</c:v>
                </c:pt>
                <c:pt idx="9">
                  <c:v>Canola Hull 10t/ha &amp; TSP</c:v>
                </c:pt>
                <c:pt idx="10">
                  <c:v>Manure 10t/ha &amp; TSP</c:v>
                </c:pt>
                <c:pt idx="11">
                  <c:v>Triple Super Phosphate</c:v>
                </c:pt>
              </c:strCache>
            </c:strRef>
          </c:cat>
          <c:val>
            <c:numRef>
              <c:f>Engineers!$D$2:$D$13</c:f>
              <c:numCache>
                <c:formatCode>0.00</c:formatCode>
                <c:ptCount val="12"/>
                <c:pt idx="0">
                  <c:v>1.3075000000000028</c:v>
                </c:pt>
                <c:pt idx="1">
                  <c:v>2.620000000000001</c:v>
                </c:pt>
                <c:pt idx="2">
                  <c:v>2.7975000000000012</c:v>
                </c:pt>
                <c:pt idx="3">
                  <c:v>4.8050000000000015</c:v>
                </c:pt>
                <c:pt idx="4">
                  <c:v>6.754999999999999</c:v>
                </c:pt>
                <c:pt idx="5">
                  <c:v>8.8000000000000007</c:v>
                </c:pt>
                <c:pt idx="6">
                  <c:v>4.3475000000000019</c:v>
                </c:pt>
                <c:pt idx="7">
                  <c:v>9.7325000000000017</c:v>
                </c:pt>
                <c:pt idx="8">
                  <c:v>10.899999999999999</c:v>
                </c:pt>
                <c:pt idx="9">
                  <c:v>9.1674999999999986</c:v>
                </c:pt>
                <c:pt idx="10">
                  <c:v>12.61</c:v>
                </c:pt>
                <c:pt idx="11">
                  <c:v>9.4674999999999994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4A-4820-9731-FEBD7144B95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00"/>
        <c:overlap val="-50"/>
        <c:axId val="350769936"/>
        <c:axId val="350769104"/>
      </c:barChart>
      <c:catAx>
        <c:axId val="350769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00" b="1" i="0" u="none" strike="noStrike" kern="1200" baseline="0">
                <a:ln w="6350"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769104"/>
        <c:crosses val="autoZero"/>
        <c:auto val="1"/>
        <c:lblAlgn val="ctr"/>
        <c:lblOffset val="100"/>
        <c:noMultiLvlLbl val="0"/>
      </c:catAx>
      <c:valAx>
        <c:axId val="35076910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 w="6350">
                      <a:noFill/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b="1">
                    <a:solidFill>
                      <a:sysClr val="windowText" lastClr="000000"/>
                    </a:solidFill>
                  </a:rPr>
                  <a:t>Biomass</a:t>
                </a:r>
                <a:r>
                  <a:rPr lang="en-CA" b="1" baseline="0">
                    <a:solidFill>
                      <a:sysClr val="windowText" lastClr="000000"/>
                    </a:solidFill>
                  </a:rPr>
                  <a:t> yield (ug)</a:t>
                </a:r>
                <a:endParaRPr lang="en-CA" b="1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 w="6350">
                    <a:noFill/>
                  </a:ln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ln w="6350"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769936"/>
        <c:crosses val="autoZero"/>
        <c:crossBetween val="between"/>
      </c:valAx>
      <c:spPr>
        <a:noFill/>
        <a:ln w="6350">
          <a:noFill/>
        </a:ln>
        <a:effectLst/>
      </c:spPr>
    </c:plotArea>
    <c:legend>
      <c:legendPos val="r"/>
      <c:layout>
        <c:manualLayout>
          <c:xMode val="edge"/>
          <c:yMode val="edge"/>
          <c:x val="0.38909062237114461"/>
          <c:y val="7.7479673492951859E-2"/>
          <c:w val="0.26347317887706118"/>
          <c:h val="6.7007309250556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ln w="6350">
                <a:noFill/>
              </a:ln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3175" cap="flat" cmpd="sng" algn="ctr">
      <a:noFill/>
      <a:round/>
    </a:ln>
    <a:effectLst/>
  </c:spPr>
  <c:txPr>
    <a:bodyPr/>
    <a:lstStyle/>
    <a:p>
      <a:pPr>
        <a:defRPr>
          <a:ln w="6350">
            <a:noFill/>
          </a:ln>
        </a:defRPr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 w="6350"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1" i="0" u="none" strike="noStrike" baseline="0">
                <a:solidFill>
                  <a:sysClr val="windowText" lastClr="000000"/>
                </a:solidFill>
                <a:effectLst/>
              </a:rPr>
              <a:t>Growth chamber study 1 - </a:t>
            </a:r>
            <a:r>
              <a:rPr lang="en-CA" b="1">
                <a:solidFill>
                  <a:sysClr val="windowText" lastClr="000000"/>
                </a:solidFill>
              </a:rPr>
              <a:t>Nitrogen</a:t>
            </a:r>
            <a:r>
              <a:rPr lang="en-CA" b="1" baseline="0">
                <a:solidFill>
                  <a:sysClr val="windowText" lastClr="000000"/>
                </a:solidFill>
              </a:rPr>
              <a:t> uptake</a:t>
            </a:r>
            <a:endParaRPr lang="en-CA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 w="6350"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pattFill prst="dkDnDiag">
            <a:fgClr>
              <a:schemeClr val="tx1"/>
            </a:fgClr>
            <a:bgClr>
              <a:schemeClr val="bg1"/>
            </a:bgClr>
          </a:pattFill>
          <a:ln w="12700" cmpd="sng"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ln w="6350"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ln w="6350"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3689455804738984"/>
          <c:y val="4.1525103812759534E-2"/>
          <c:w val="0.85723567299933756"/>
          <c:h val="0.8153892569770794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Engineers!$B$18</c:f>
              <c:strCache>
                <c:ptCount val="1"/>
                <c:pt idx="0">
                  <c:v>Haverhill</c:v>
                </c:pt>
              </c:strCache>
            </c:strRef>
          </c:tx>
          <c:spPr>
            <a:pattFill prst="dkDnDiag">
              <a:fgClr>
                <a:schemeClr val="tx1"/>
              </a:fgClr>
              <a:bgClr>
                <a:schemeClr val="bg1"/>
              </a:bgClr>
            </a:pattFill>
            <a:ln w="12700" cmpd="sng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Engineers!$C$19:$C$30</c:f>
                <c:numCache>
                  <c:formatCode>General</c:formatCode>
                  <c:ptCount val="12"/>
                  <c:pt idx="0">
                    <c:v>4878.6914454193056</c:v>
                  </c:pt>
                  <c:pt idx="1">
                    <c:v>12118.714761833669</c:v>
                  </c:pt>
                  <c:pt idx="2">
                    <c:v>8598.2900636844461</c:v>
                  </c:pt>
                  <c:pt idx="3">
                    <c:v>2355.4617466797986</c:v>
                  </c:pt>
                  <c:pt idx="4">
                    <c:v>4045.5224661696948</c:v>
                  </c:pt>
                  <c:pt idx="5">
                    <c:v>1994.598773396566</c:v>
                  </c:pt>
                  <c:pt idx="6">
                    <c:v>3744.1141991518566</c:v>
                  </c:pt>
                  <c:pt idx="7">
                    <c:v>1815.2353319899503</c:v>
                  </c:pt>
                  <c:pt idx="8">
                    <c:v>2982.3150220758107</c:v>
                  </c:pt>
                  <c:pt idx="9">
                    <c:v>4934.6936618943537</c:v>
                  </c:pt>
                  <c:pt idx="10">
                    <c:v>3486.5034666617448</c:v>
                  </c:pt>
                  <c:pt idx="11">
                    <c:v>3396.3391145456735</c:v>
                  </c:pt>
                </c:numCache>
              </c:numRef>
            </c:plus>
            <c:minus>
              <c:numRef>
                <c:f>Engineers!$C$19:$C$30</c:f>
                <c:numCache>
                  <c:formatCode>General</c:formatCode>
                  <c:ptCount val="12"/>
                  <c:pt idx="0">
                    <c:v>4878.6914454193056</c:v>
                  </c:pt>
                  <c:pt idx="1">
                    <c:v>12118.714761833669</c:v>
                  </c:pt>
                  <c:pt idx="2">
                    <c:v>8598.2900636844461</c:v>
                  </c:pt>
                  <c:pt idx="3">
                    <c:v>2355.4617466797986</c:v>
                  </c:pt>
                  <c:pt idx="4">
                    <c:v>4045.5224661696948</c:v>
                  </c:pt>
                  <c:pt idx="5">
                    <c:v>1994.598773396566</c:v>
                  </c:pt>
                  <c:pt idx="6">
                    <c:v>3744.1141991518566</c:v>
                  </c:pt>
                  <c:pt idx="7">
                    <c:v>1815.2353319899503</c:v>
                  </c:pt>
                  <c:pt idx="8">
                    <c:v>2982.3150220758107</c:v>
                  </c:pt>
                  <c:pt idx="9">
                    <c:v>4934.6936618943537</c:v>
                  </c:pt>
                  <c:pt idx="10">
                    <c:v>3486.5034666617448</c:v>
                  </c:pt>
                  <c:pt idx="11">
                    <c:v>3396.3391145456735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Engineers!$A$19:$A$30</c:f>
              <c:strCache>
                <c:ptCount val="12"/>
                <c:pt idx="0">
                  <c:v>Control1</c:v>
                </c:pt>
                <c:pt idx="1">
                  <c:v>Control2</c:v>
                </c:pt>
                <c:pt idx="2">
                  <c:v>Canola Meal 50kg/ha</c:v>
                </c:pt>
                <c:pt idx="3">
                  <c:v>Canola Hull 50kg/ha</c:v>
                </c:pt>
                <c:pt idx="4">
                  <c:v>Manure 50kg/ha</c:v>
                </c:pt>
                <c:pt idx="5">
                  <c:v>Canola Meal 10t/ha</c:v>
                </c:pt>
                <c:pt idx="6">
                  <c:v>Canola Hull 10t/ha</c:v>
                </c:pt>
                <c:pt idx="7">
                  <c:v>Manure 10t/ha</c:v>
                </c:pt>
                <c:pt idx="8">
                  <c:v>Canola Meal 10t/ha &amp; TSP</c:v>
                </c:pt>
                <c:pt idx="9">
                  <c:v>Canola Hull 10t/ha &amp; TSP</c:v>
                </c:pt>
                <c:pt idx="10">
                  <c:v>Manure 10t/ha &amp; TSP</c:v>
                </c:pt>
                <c:pt idx="11">
                  <c:v>Triple Super Phosphate</c:v>
                </c:pt>
              </c:strCache>
            </c:strRef>
          </c:cat>
          <c:val>
            <c:numRef>
              <c:f>Engineers!$B$19:$B$30</c:f>
              <c:numCache>
                <c:formatCode>0.00</c:formatCode>
                <c:ptCount val="12"/>
                <c:pt idx="0">
                  <c:v>13283.152537500009</c:v>
                </c:pt>
                <c:pt idx="1">
                  <c:v>40297.465275000017</c:v>
                </c:pt>
                <c:pt idx="2">
                  <c:v>56624.485600000015</c:v>
                </c:pt>
                <c:pt idx="3">
                  <c:v>54553.587537499996</c:v>
                </c:pt>
                <c:pt idx="4">
                  <c:v>56308.133412499985</c:v>
                </c:pt>
                <c:pt idx="5">
                  <c:v>59262.983887500013</c:v>
                </c:pt>
                <c:pt idx="6">
                  <c:v>57122.890262500019</c:v>
                </c:pt>
                <c:pt idx="7">
                  <c:v>56102.923462499995</c:v>
                </c:pt>
                <c:pt idx="8">
                  <c:v>64725.590687500007</c:v>
                </c:pt>
                <c:pt idx="9">
                  <c:v>56128.717150000004</c:v>
                </c:pt>
                <c:pt idx="10">
                  <c:v>55521.740924999998</c:v>
                </c:pt>
                <c:pt idx="11">
                  <c:v>54607.272112499995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4A-4820-9731-FEBD7144B95A}"/>
            </c:ext>
          </c:extLst>
        </c:ser>
        <c:ser>
          <c:idx val="1"/>
          <c:order val="1"/>
          <c:tx>
            <c:strRef>
              <c:f>Engineers!$D$18</c:f>
              <c:strCache>
                <c:ptCount val="1"/>
                <c:pt idx="0">
                  <c:v>Oxbow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Engineers!$E$19:$E$30</c:f>
                <c:numCache>
                  <c:formatCode>General</c:formatCode>
                  <c:ptCount val="12"/>
                  <c:pt idx="0">
                    <c:v>1266.7691312611228</c:v>
                  </c:pt>
                  <c:pt idx="1">
                    <c:v>7559.4335131086918</c:v>
                  </c:pt>
                  <c:pt idx="2">
                    <c:v>15614.242315656773</c:v>
                  </c:pt>
                  <c:pt idx="3">
                    <c:v>7303.5527905259587</c:v>
                  </c:pt>
                  <c:pt idx="4">
                    <c:v>6737.2962577700928</c:v>
                  </c:pt>
                  <c:pt idx="5">
                    <c:v>9115.3482506065811</c:v>
                  </c:pt>
                  <c:pt idx="6">
                    <c:v>8588.0356926472905</c:v>
                  </c:pt>
                  <c:pt idx="7">
                    <c:v>3925.530667028464</c:v>
                  </c:pt>
                  <c:pt idx="8">
                    <c:v>4873.1786423798067</c:v>
                  </c:pt>
                  <c:pt idx="9">
                    <c:v>3058.3843353256366</c:v>
                  </c:pt>
                  <c:pt idx="10">
                    <c:v>3120.272436596827</c:v>
                  </c:pt>
                  <c:pt idx="11">
                    <c:v>2732.7526546403296</c:v>
                  </c:pt>
                </c:numCache>
              </c:numRef>
            </c:plus>
            <c:minus>
              <c:numRef>
                <c:f>Engineers!$E$19:$E$30</c:f>
                <c:numCache>
                  <c:formatCode>General</c:formatCode>
                  <c:ptCount val="12"/>
                  <c:pt idx="0">
                    <c:v>1266.7691312611228</c:v>
                  </c:pt>
                  <c:pt idx="1">
                    <c:v>7559.4335131086918</c:v>
                  </c:pt>
                  <c:pt idx="2">
                    <c:v>15614.242315656773</c:v>
                  </c:pt>
                  <c:pt idx="3">
                    <c:v>7303.5527905259587</c:v>
                  </c:pt>
                  <c:pt idx="4">
                    <c:v>6737.2962577700928</c:v>
                  </c:pt>
                  <c:pt idx="5">
                    <c:v>9115.3482506065811</c:v>
                  </c:pt>
                  <c:pt idx="6">
                    <c:v>8588.0356926472905</c:v>
                  </c:pt>
                  <c:pt idx="7">
                    <c:v>3925.530667028464</c:v>
                  </c:pt>
                  <c:pt idx="8">
                    <c:v>4873.1786423798067</c:v>
                  </c:pt>
                  <c:pt idx="9">
                    <c:v>3058.3843353256366</c:v>
                  </c:pt>
                  <c:pt idx="10">
                    <c:v>3120.272436596827</c:v>
                  </c:pt>
                  <c:pt idx="11">
                    <c:v>2732.7526546403296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Engineers!$A$19:$A$30</c:f>
              <c:strCache>
                <c:ptCount val="12"/>
                <c:pt idx="0">
                  <c:v>Control1</c:v>
                </c:pt>
                <c:pt idx="1">
                  <c:v>Control2</c:v>
                </c:pt>
                <c:pt idx="2">
                  <c:v>Canola Meal 50kg/ha</c:v>
                </c:pt>
                <c:pt idx="3">
                  <c:v>Canola Hull 50kg/ha</c:v>
                </c:pt>
                <c:pt idx="4">
                  <c:v>Manure 50kg/ha</c:v>
                </c:pt>
                <c:pt idx="5">
                  <c:v>Canola Meal 10t/ha</c:v>
                </c:pt>
                <c:pt idx="6">
                  <c:v>Canola Hull 10t/ha</c:v>
                </c:pt>
                <c:pt idx="7">
                  <c:v>Manure 10t/ha</c:v>
                </c:pt>
                <c:pt idx="8">
                  <c:v>Canola Meal 10t/ha &amp; TSP</c:v>
                </c:pt>
                <c:pt idx="9">
                  <c:v>Canola Hull 10t/ha &amp; TSP</c:v>
                </c:pt>
                <c:pt idx="10">
                  <c:v>Manure 10t/ha &amp; TSP</c:v>
                </c:pt>
                <c:pt idx="11">
                  <c:v>Triple Super Phosphate</c:v>
                </c:pt>
              </c:strCache>
            </c:strRef>
          </c:cat>
          <c:val>
            <c:numRef>
              <c:f>Engineers!$D$19:$D$30</c:f>
              <c:numCache>
                <c:formatCode>0.00</c:formatCode>
                <c:ptCount val="12"/>
                <c:pt idx="0">
                  <c:v>7688.565250000016</c:v>
                </c:pt>
                <c:pt idx="1">
                  <c:v>64848.199312500015</c:v>
                </c:pt>
                <c:pt idx="2">
                  <c:v>55630.062375000023</c:v>
                </c:pt>
                <c:pt idx="3">
                  <c:v>61197.751200000035</c:v>
                </c:pt>
                <c:pt idx="4">
                  <c:v>83957.539299999975</c:v>
                </c:pt>
                <c:pt idx="5">
                  <c:v>70954.82573750001</c:v>
                </c:pt>
                <c:pt idx="6">
                  <c:v>64059.824650000024</c:v>
                </c:pt>
                <c:pt idx="7">
                  <c:v>65298.613137500026</c:v>
                </c:pt>
                <c:pt idx="8">
                  <c:v>78592.901699999988</c:v>
                </c:pt>
                <c:pt idx="9">
                  <c:v>62425.799562499997</c:v>
                </c:pt>
                <c:pt idx="10">
                  <c:v>77445.384212500008</c:v>
                </c:pt>
                <c:pt idx="11">
                  <c:v>70933.416375000001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4A-4820-9731-FEBD7144B9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-50"/>
        <c:axId val="350769936"/>
        <c:axId val="350769104"/>
      </c:barChart>
      <c:catAx>
        <c:axId val="350769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00" b="1" i="0" u="none" strike="noStrike" kern="1200" baseline="0">
                <a:ln w="6350"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769104"/>
        <c:crosses val="autoZero"/>
        <c:auto val="1"/>
        <c:lblAlgn val="ctr"/>
        <c:lblOffset val="100"/>
        <c:noMultiLvlLbl val="0"/>
      </c:catAx>
      <c:valAx>
        <c:axId val="35076910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 w="6350">
                      <a:noFill/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b="1">
                    <a:solidFill>
                      <a:sysClr val="windowText" lastClr="000000"/>
                    </a:solidFill>
                  </a:rPr>
                  <a:t>N</a:t>
                </a:r>
                <a:r>
                  <a:rPr lang="en-CA" b="1" baseline="0">
                    <a:solidFill>
                      <a:sysClr val="windowText" lastClr="000000"/>
                    </a:solidFill>
                  </a:rPr>
                  <a:t> uptake (ug)</a:t>
                </a:r>
                <a:endParaRPr lang="en-CA" b="1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1.7637367467590981E-2"/>
              <c:y val="0.394150262467191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 w="6350">
                    <a:noFill/>
                  </a:ln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ln w="6350"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769936"/>
        <c:crosses val="autoZero"/>
        <c:crossBetween val="between"/>
      </c:valAx>
      <c:spPr>
        <a:noFill/>
        <a:ln w="6350">
          <a:noFill/>
        </a:ln>
        <a:effectLst/>
      </c:spPr>
    </c:plotArea>
    <c:legend>
      <c:legendPos val="r"/>
      <c:layout>
        <c:manualLayout>
          <c:xMode val="edge"/>
          <c:yMode val="edge"/>
          <c:x val="0.38909062237114461"/>
          <c:y val="7.7479673492951859E-2"/>
          <c:w val="0.26347317887706118"/>
          <c:h val="6.7007309250556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ln w="6350">
                <a:noFill/>
              </a:ln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3175" cap="flat" cmpd="sng" algn="ctr">
      <a:noFill/>
      <a:round/>
    </a:ln>
    <a:effectLst/>
  </c:spPr>
  <c:txPr>
    <a:bodyPr/>
    <a:lstStyle/>
    <a:p>
      <a:pPr>
        <a:defRPr>
          <a:ln w="6350">
            <a:noFill/>
          </a:ln>
        </a:defRPr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 w="6350"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1" i="0" u="none" strike="noStrike" baseline="0">
                <a:solidFill>
                  <a:sysClr val="windowText" lastClr="000000"/>
                </a:solidFill>
                <a:effectLst/>
              </a:rPr>
              <a:t>Growth chamber study 1 - </a:t>
            </a:r>
            <a:r>
              <a:rPr lang="en-CA" b="1">
                <a:solidFill>
                  <a:sysClr val="windowText" lastClr="000000"/>
                </a:solidFill>
              </a:rPr>
              <a:t>Phosphorus uptake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 w="6350"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pattFill prst="dkDnDiag">
            <a:fgClr>
              <a:schemeClr val="tx1"/>
            </a:fgClr>
            <a:bgClr>
              <a:schemeClr val="bg1"/>
            </a:bgClr>
          </a:pattFill>
          <a:ln w="12700" cmpd="sng"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ln w="6350"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ln w="6350"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5685281071114279"/>
          <c:y val="4.1525103812759534E-2"/>
          <c:w val="0.83727758323225454"/>
          <c:h val="0.8153892569770794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Engineers!$B$35</c:f>
              <c:strCache>
                <c:ptCount val="1"/>
                <c:pt idx="0">
                  <c:v>Haverhill</c:v>
                </c:pt>
              </c:strCache>
            </c:strRef>
          </c:tx>
          <c:spPr>
            <a:pattFill prst="dkDnDiag">
              <a:fgClr>
                <a:schemeClr val="tx1"/>
              </a:fgClr>
              <a:bgClr>
                <a:schemeClr val="bg1"/>
              </a:bgClr>
            </a:pattFill>
            <a:ln w="12700" cmpd="sng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Engineers!$C$36:$C$47</c:f>
                <c:numCache>
                  <c:formatCode>General</c:formatCode>
                  <c:ptCount val="12"/>
                  <c:pt idx="0">
                    <c:v>336.9843558826247</c:v>
                  </c:pt>
                  <c:pt idx="1">
                    <c:v>485.35766206198019</c:v>
                  </c:pt>
                  <c:pt idx="2">
                    <c:v>1631.5330544009503</c:v>
                  </c:pt>
                  <c:pt idx="3">
                    <c:v>825.0495381765453</c:v>
                  </c:pt>
                  <c:pt idx="4">
                    <c:v>1261.4214568613158</c:v>
                  </c:pt>
                  <c:pt idx="5">
                    <c:v>778.7622772030503</c:v>
                  </c:pt>
                  <c:pt idx="6">
                    <c:v>642.4069491537349</c:v>
                  </c:pt>
                  <c:pt idx="7">
                    <c:v>984.00028699482596</c:v>
                  </c:pt>
                  <c:pt idx="8">
                    <c:v>943.37651473295682</c:v>
                  </c:pt>
                  <c:pt idx="9">
                    <c:v>1320.9363343963928</c:v>
                  </c:pt>
                  <c:pt idx="10">
                    <c:v>1222.3897278411398</c:v>
                  </c:pt>
                  <c:pt idx="11">
                    <c:v>1227.9780175920355</c:v>
                  </c:pt>
                </c:numCache>
              </c:numRef>
            </c:plus>
            <c:minus>
              <c:numRef>
                <c:f>Engineers!$C$36:$C$47</c:f>
                <c:numCache>
                  <c:formatCode>General</c:formatCode>
                  <c:ptCount val="12"/>
                  <c:pt idx="0">
                    <c:v>336.9843558826247</c:v>
                  </c:pt>
                  <c:pt idx="1">
                    <c:v>485.35766206198019</c:v>
                  </c:pt>
                  <c:pt idx="2">
                    <c:v>1631.5330544009503</c:v>
                  </c:pt>
                  <c:pt idx="3">
                    <c:v>825.0495381765453</c:v>
                  </c:pt>
                  <c:pt idx="4">
                    <c:v>1261.4214568613158</c:v>
                  </c:pt>
                  <c:pt idx="5">
                    <c:v>778.7622772030503</c:v>
                  </c:pt>
                  <c:pt idx="6">
                    <c:v>642.4069491537349</c:v>
                  </c:pt>
                  <c:pt idx="7">
                    <c:v>984.00028699482596</c:v>
                  </c:pt>
                  <c:pt idx="8">
                    <c:v>943.37651473295682</c:v>
                  </c:pt>
                  <c:pt idx="9">
                    <c:v>1320.9363343963928</c:v>
                  </c:pt>
                  <c:pt idx="10">
                    <c:v>1222.3897278411398</c:v>
                  </c:pt>
                  <c:pt idx="11">
                    <c:v>1227.9780175920355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Engineers!$A$36:$A$47</c:f>
              <c:strCache>
                <c:ptCount val="12"/>
                <c:pt idx="0">
                  <c:v>Control1</c:v>
                </c:pt>
                <c:pt idx="1">
                  <c:v>Control2</c:v>
                </c:pt>
                <c:pt idx="2">
                  <c:v>Canola Meal 50kg/ha</c:v>
                </c:pt>
                <c:pt idx="3">
                  <c:v>Canola Hull 50kg/ha</c:v>
                </c:pt>
                <c:pt idx="4">
                  <c:v>Manure 50kg/ha</c:v>
                </c:pt>
                <c:pt idx="5">
                  <c:v>Canola Meal 10t/ha</c:v>
                </c:pt>
                <c:pt idx="6">
                  <c:v>Canola Hull 10t/ha</c:v>
                </c:pt>
                <c:pt idx="7">
                  <c:v>Manure 10t/ha</c:v>
                </c:pt>
                <c:pt idx="8">
                  <c:v>Canola Meal 10t/ha &amp; TSP</c:v>
                </c:pt>
                <c:pt idx="9">
                  <c:v>Canola Hull 10t/ha &amp; TSP</c:v>
                </c:pt>
                <c:pt idx="10">
                  <c:v>Manure 10t/ha &amp; TSP</c:v>
                </c:pt>
                <c:pt idx="11">
                  <c:v>Triple Super Phosphate</c:v>
                </c:pt>
              </c:strCache>
            </c:strRef>
          </c:cat>
          <c:val>
            <c:numRef>
              <c:f>Engineers!$B$36:$B$47</c:f>
              <c:numCache>
                <c:formatCode>0.00</c:formatCode>
                <c:ptCount val="12"/>
                <c:pt idx="0">
                  <c:v>1794.8995875000016</c:v>
                </c:pt>
                <c:pt idx="1">
                  <c:v>2538.3462875000005</c:v>
                </c:pt>
                <c:pt idx="2">
                  <c:v>7451.3783500000027</c:v>
                </c:pt>
                <c:pt idx="3">
                  <c:v>8687.9118124999986</c:v>
                </c:pt>
                <c:pt idx="4">
                  <c:v>8546.004399999998</c:v>
                </c:pt>
                <c:pt idx="5">
                  <c:v>13845.222200000004</c:v>
                </c:pt>
                <c:pt idx="6">
                  <c:v>10809.681687500004</c:v>
                </c:pt>
                <c:pt idx="7">
                  <c:v>17148.951524999997</c:v>
                </c:pt>
                <c:pt idx="8">
                  <c:v>20519.712337500005</c:v>
                </c:pt>
                <c:pt idx="9">
                  <c:v>18195.716475000001</c:v>
                </c:pt>
                <c:pt idx="10">
                  <c:v>19761.474225000002</c:v>
                </c:pt>
                <c:pt idx="11">
                  <c:v>16409.029137500002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4A-4820-9731-FEBD7144B95A}"/>
            </c:ext>
          </c:extLst>
        </c:ser>
        <c:ser>
          <c:idx val="1"/>
          <c:order val="1"/>
          <c:tx>
            <c:strRef>
              <c:f>Engineers!$D$35</c:f>
              <c:strCache>
                <c:ptCount val="1"/>
                <c:pt idx="0">
                  <c:v>Oxbow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Engineers!$E$36:$E$47</c:f>
                <c:numCache>
                  <c:formatCode>General</c:formatCode>
                  <c:ptCount val="12"/>
                  <c:pt idx="0">
                    <c:v>188.06940198546823</c:v>
                  </c:pt>
                  <c:pt idx="1">
                    <c:v>259.54026498526804</c:v>
                  </c:pt>
                  <c:pt idx="2">
                    <c:v>590.30487181140404</c:v>
                  </c:pt>
                  <c:pt idx="3">
                    <c:v>1599.4295462228879</c:v>
                  </c:pt>
                  <c:pt idx="4">
                    <c:v>1197.1924544874562</c:v>
                  </c:pt>
                  <c:pt idx="5">
                    <c:v>1231.6102213523909</c:v>
                  </c:pt>
                  <c:pt idx="6">
                    <c:v>1204.2471809893391</c:v>
                  </c:pt>
                  <c:pt idx="7">
                    <c:v>291.84220209655211</c:v>
                  </c:pt>
                  <c:pt idx="8">
                    <c:v>1228.8327580162982</c:v>
                  </c:pt>
                  <c:pt idx="9">
                    <c:v>627.03640416585336</c:v>
                  </c:pt>
                  <c:pt idx="10">
                    <c:v>1535.1215400158851</c:v>
                  </c:pt>
                  <c:pt idx="11">
                    <c:v>707.58750549536592</c:v>
                  </c:pt>
                </c:numCache>
              </c:numRef>
            </c:plus>
            <c:minus>
              <c:numRef>
                <c:f>Engineers!$E$36:$E$47</c:f>
                <c:numCache>
                  <c:formatCode>General</c:formatCode>
                  <c:ptCount val="12"/>
                  <c:pt idx="0">
                    <c:v>188.06940198546823</c:v>
                  </c:pt>
                  <c:pt idx="1">
                    <c:v>259.54026498526804</c:v>
                  </c:pt>
                  <c:pt idx="2">
                    <c:v>590.30487181140404</c:v>
                  </c:pt>
                  <c:pt idx="3">
                    <c:v>1599.4295462228879</c:v>
                  </c:pt>
                  <c:pt idx="4">
                    <c:v>1197.1924544874562</c:v>
                  </c:pt>
                  <c:pt idx="5">
                    <c:v>1231.6102213523909</c:v>
                  </c:pt>
                  <c:pt idx="6">
                    <c:v>1204.2471809893391</c:v>
                  </c:pt>
                  <c:pt idx="7">
                    <c:v>291.84220209655211</c:v>
                  </c:pt>
                  <c:pt idx="8">
                    <c:v>1228.8327580162982</c:v>
                  </c:pt>
                  <c:pt idx="9">
                    <c:v>627.03640416585336</c:v>
                  </c:pt>
                  <c:pt idx="10">
                    <c:v>1535.1215400158851</c:v>
                  </c:pt>
                  <c:pt idx="11">
                    <c:v>707.58750549536592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Engineers!$A$36:$A$47</c:f>
              <c:strCache>
                <c:ptCount val="12"/>
                <c:pt idx="0">
                  <c:v>Control1</c:v>
                </c:pt>
                <c:pt idx="1">
                  <c:v>Control2</c:v>
                </c:pt>
                <c:pt idx="2">
                  <c:v>Canola Meal 50kg/ha</c:v>
                </c:pt>
                <c:pt idx="3">
                  <c:v>Canola Hull 50kg/ha</c:v>
                </c:pt>
                <c:pt idx="4">
                  <c:v>Manure 50kg/ha</c:v>
                </c:pt>
                <c:pt idx="5">
                  <c:v>Canola Meal 10t/ha</c:v>
                </c:pt>
                <c:pt idx="6">
                  <c:v>Canola Hull 10t/ha</c:v>
                </c:pt>
                <c:pt idx="7">
                  <c:v>Manure 10t/ha</c:v>
                </c:pt>
                <c:pt idx="8">
                  <c:v>Canola Meal 10t/ha &amp; TSP</c:v>
                </c:pt>
                <c:pt idx="9">
                  <c:v>Canola Hull 10t/ha &amp; TSP</c:v>
                </c:pt>
                <c:pt idx="10">
                  <c:v>Manure 10t/ha &amp; TSP</c:v>
                </c:pt>
                <c:pt idx="11">
                  <c:v>Triple Super Phosphate</c:v>
                </c:pt>
              </c:strCache>
            </c:strRef>
          </c:cat>
          <c:val>
            <c:numRef>
              <c:f>Engineers!$D$36:$D$47</c:f>
              <c:numCache>
                <c:formatCode>0.00</c:formatCode>
                <c:ptCount val="12"/>
                <c:pt idx="0">
                  <c:v>1264.5835125000026</c:v>
                </c:pt>
                <c:pt idx="1">
                  <c:v>2817.442412500001</c:v>
                </c:pt>
                <c:pt idx="2">
                  <c:v>2929.8044500000015</c:v>
                </c:pt>
                <c:pt idx="3">
                  <c:v>4887.6583500000015</c:v>
                </c:pt>
                <c:pt idx="4">
                  <c:v>8796.8097249999992</c:v>
                </c:pt>
                <c:pt idx="5">
                  <c:v>13670.037787500001</c:v>
                </c:pt>
                <c:pt idx="6">
                  <c:v>5511.4803875000034</c:v>
                </c:pt>
                <c:pt idx="7">
                  <c:v>18143.000250000005</c:v>
                </c:pt>
                <c:pt idx="8">
                  <c:v>21734.659887499998</c:v>
                </c:pt>
                <c:pt idx="9">
                  <c:v>16642.956549999999</c:v>
                </c:pt>
                <c:pt idx="10">
                  <c:v>26589.730050000006</c:v>
                </c:pt>
                <c:pt idx="11">
                  <c:v>14746.103350000001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4A-4820-9731-FEBD7144B9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-50"/>
        <c:axId val="350769936"/>
        <c:axId val="350769104"/>
      </c:barChart>
      <c:catAx>
        <c:axId val="350769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00" b="1" i="0" u="none" strike="noStrike" kern="1200" baseline="0">
                <a:ln w="6350"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769104"/>
        <c:crosses val="autoZero"/>
        <c:auto val="1"/>
        <c:lblAlgn val="ctr"/>
        <c:lblOffset val="100"/>
        <c:noMultiLvlLbl val="0"/>
      </c:catAx>
      <c:valAx>
        <c:axId val="35076910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 w="6350">
                      <a:noFill/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b="1">
                    <a:solidFill>
                      <a:sysClr val="windowText" lastClr="000000"/>
                    </a:solidFill>
                  </a:rPr>
                  <a:t>P uptake (ug)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 w="6350">
                    <a:noFill/>
                  </a:ln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ln w="6350"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769936"/>
        <c:crosses val="autoZero"/>
        <c:crossBetween val="between"/>
      </c:valAx>
      <c:spPr>
        <a:noFill/>
        <a:ln w="6350">
          <a:noFill/>
        </a:ln>
        <a:effectLst/>
      </c:spPr>
    </c:plotArea>
    <c:legend>
      <c:legendPos val="r"/>
      <c:layout>
        <c:manualLayout>
          <c:xMode val="edge"/>
          <c:yMode val="edge"/>
          <c:x val="0.38909062237114461"/>
          <c:y val="7.7479673492951859E-2"/>
          <c:w val="0.26347317887706118"/>
          <c:h val="6.7007309250556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ln w="6350">
                <a:noFill/>
              </a:ln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3175" cap="flat" cmpd="sng" algn="ctr">
      <a:noFill/>
      <a:round/>
    </a:ln>
    <a:effectLst/>
  </c:spPr>
  <c:txPr>
    <a:bodyPr/>
    <a:lstStyle/>
    <a:p>
      <a:pPr>
        <a:defRPr>
          <a:ln w="6350">
            <a:noFill/>
          </a:ln>
        </a:defRPr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 w="6350"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600">
                <a:solidFill>
                  <a:sysClr val="windowText" lastClr="000000"/>
                </a:solidFill>
              </a:rPr>
              <a:t>Biomass</a:t>
            </a:r>
            <a:r>
              <a:rPr lang="en-CA" sz="1600" baseline="0">
                <a:solidFill>
                  <a:sysClr val="windowText" lastClr="000000"/>
                </a:solidFill>
              </a:rPr>
              <a:t> yield dry weight</a:t>
            </a:r>
            <a:endParaRPr lang="en-CA" sz="1600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 w="6350"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pattFill prst="dkDnDiag">
            <a:fgClr>
              <a:schemeClr val="tx1"/>
            </a:fgClr>
            <a:bgClr>
              <a:schemeClr val="bg1"/>
            </a:bgClr>
          </a:pattFill>
          <a:ln w="12700" cmpd="sng"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ln w="6350"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ln w="6350"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9513194851895886E-2"/>
          <c:y val="4.1525103812759534E-2"/>
          <c:w val="0.8946172038451361"/>
          <c:h val="0.8153892569770794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DryWt!$B$1</c:f>
              <c:strCache>
                <c:ptCount val="1"/>
                <c:pt idx="0">
                  <c:v>Haverhill</c:v>
                </c:pt>
              </c:strCache>
            </c:strRef>
          </c:tx>
          <c:spPr>
            <a:pattFill prst="dkDnDiag">
              <a:fgClr>
                <a:schemeClr val="tx1"/>
              </a:fgClr>
              <a:bgClr>
                <a:schemeClr val="bg1"/>
              </a:bgClr>
            </a:pattFill>
            <a:ln w="12700" cmpd="sng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DryWt!$C$2:$C$16</c:f>
                <c:numCache>
                  <c:formatCode>General</c:formatCode>
                  <c:ptCount val="15"/>
                  <c:pt idx="0">
                    <c:v>0.17180415206468858</c:v>
                  </c:pt>
                  <c:pt idx="1">
                    <c:v>0.44157624860643735</c:v>
                  </c:pt>
                  <c:pt idx="2">
                    <c:v>0.82318866812738156</c:v>
                  </c:pt>
                  <c:pt idx="3">
                    <c:v>0.46397512505162158</c:v>
                  </c:pt>
                  <c:pt idx="4">
                    <c:v>0.87265280419343527</c:v>
                  </c:pt>
                  <c:pt idx="5">
                    <c:v>7.9621500446382554E-2</c:v>
                  </c:pt>
                  <c:pt idx="6">
                    <c:v>0.4363675820528683</c:v>
                  </c:pt>
                  <c:pt idx="7">
                    <c:v>0.43883130775580087</c:v>
                  </c:pt>
                  <c:pt idx="8">
                    <c:v>0.44000710221540884</c:v>
                  </c:pt>
                  <c:pt idx="9">
                    <c:v>0.11608186766243855</c:v>
                  </c:pt>
                  <c:pt idx="10">
                    <c:v>0.80787143160282748</c:v>
                  </c:pt>
                  <c:pt idx="11">
                    <c:v>0.20242282479997289</c:v>
                  </c:pt>
                  <c:pt idx="12">
                    <c:v>0.23732449655833326</c:v>
                  </c:pt>
                  <c:pt idx="13">
                    <c:v>1.0370983158151728</c:v>
                  </c:pt>
                  <c:pt idx="14">
                    <c:v>0.99150138678672528</c:v>
                  </c:pt>
                </c:numCache>
              </c:numRef>
            </c:plus>
            <c:minus>
              <c:numRef>
                <c:f>DryWt!$C$2:$C$16</c:f>
                <c:numCache>
                  <c:formatCode>General</c:formatCode>
                  <c:ptCount val="15"/>
                  <c:pt idx="0">
                    <c:v>0.17180415206468858</c:v>
                  </c:pt>
                  <c:pt idx="1">
                    <c:v>0.44157624860643735</c:v>
                  </c:pt>
                  <c:pt idx="2">
                    <c:v>0.82318866812738156</c:v>
                  </c:pt>
                  <c:pt idx="3">
                    <c:v>0.46397512505162158</c:v>
                  </c:pt>
                  <c:pt idx="4">
                    <c:v>0.87265280419343527</c:v>
                  </c:pt>
                  <c:pt idx="5">
                    <c:v>7.9621500446382554E-2</c:v>
                  </c:pt>
                  <c:pt idx="6">
                    <c:v>0.4363675820528683</c:v>
                  </c:pt>
                  <c:pt idx="7">
                    <c:v>0.43883130775580087</c:v>
                  </c:pt>
                  <c:pt idx="8">
                    <c:v>0.44000710221540884</c:v>
                  </c:pt>
                  <c:pt idx="9">
                    <c:v>0.11608186766243855</c:v>
                  </c:pt>
                  <c:pt idx="10">
                    <c:v>0.80787143160282748</c:v>
                  </c:pt>
                  <c:pt idx="11">
                    <c:v>0.20242282479997289</c:v>
                  </c:pt>
                  <c:pt idx="12">
                    <c:v>0.23732449655833326</c:v>
                  </c:pt>
                  <c:pt idx="13">
                    <c:v>1.0370983158151728</c:v>
                  </c:pt>
                  <c:pt idx="14">
                    <c:v>0.99150138678672528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DryWt!$A$2:$A$16</c:f>
              <c:strCache>
                <c:ptCount val="15"/>
                <c:pt idx="0">
                  <c:v>Control1</c:v>
                </c:pt>
                <c:pt idx="1">
                  <c:v>Control2</c:v>
                </c:pt>
                <c:pt idx="2">
                  <c:v>Canola Meal 50kg/ha</c:v>
                </c:pt>
                <c:pt idx="3">
                  <c:v>Canola Hull 50kg/ha</c:v>
                </c:pt>
                <c:pt idx="4">
                  <c:v>Manure 50kg/ha</c:v>
                </c:pt>
                <c:pt idx="5">
                  <c:v>Willow 50kg/ha</c:v>
                </c:pt>
                <c:pt idx="6">
                  <c:v>Canola Meal 10t/ha</c:v>
                </c:pt>
                <c:pt idx="7">
                  <c:v>Canola Hull 10t/ha</c:v>
                </c:pt>
                <c:pt idx="8">
                  <c:v>Manure 10t/ha</c:v>
                </c:pt>
                <c:pt idx="9">
                  <c:v>Willow 10t/ha</c:v>
                </c:pt>
                <c:pt idx="10">
                  <c:v>Canola Meal 10t/ha &amp; TSP</c:v>
                </c:pt>
                <c:pt idx="11">
                  <c:v>Canola Hull 10t/ha &amp; TSP</c:v>
                </c:pt>
                <c:pt idx="12">
                  <c:v>Manure 10t/ha &amp; TSP</c:v>
                </c:pt>
                <c:pt idx="13">
                  <c:v>Willow 10t/ha &amp; TSP</c:v>
                </c:pt>
                <c:pt idx="14">
                  <c:v>Triple Super Phosphate</c:v>
                </c:pt>
              </c:strCache>
            </c:strRef>
          </c:cat>
          <c:val>
            <c:numRef>
              <c:f>DryWt!$B$2:$B$16</c:f>
              <c:numCache>
                <c:formatCode>0.00</c:formatCode>
                <c:ptCount val="15"/>
                <c:pt idx="0">
                  <c:v>1.2000000000000011</c:v>
                </c:pt>
                <c:pt idx="1">
                  <c:v>2.5975000000000001</c:v>
                </c:pt>
                <c:pt idx="2">
                  <c:v>5.5475000000000012</c:v>
                </c:pt>
                <c:pt idx="3">
                  <c:v>6.6724999999999994</c:v>
                </c:pt>
                <c:pt idx="4">
                  <c:v>6.0474999999999977</c:v>
                </c:pt>
                <c:pt idx="5">
                  <c:v>8.1775000000000002</c:v>
                </c:pt>
                <c:pt idx="6">
                  <c:v>8.6700000000000017</c:v>
                </c:pt>
                <c:pt idx="7">
                  <c:v>7.8925000000000018</c:v>
                </c:pt>
                <c:pt idx="8">
                  <c:v>8.4174999999999986</c:v>
                </c:pt>
                <c:pt idx="9">
                  <c:v>7.3350000000000044</c:v>
                </c:pt>
                <c:pt idx="10">
                  <c:v>9.9425000000000008</c:v>
                </c:pt>
                <c:pt idx="11">
                  <c:v>9.2550000000000008</c:v>
                </c:pt>
                <c:pt idx="12">
                  <c:v>9.4824999999999999</c:v>
                </c:pt>
                <c:pt idx="13">
                  <c:v>8.9024999999999981</c:v>
                </c:pt>
                <c:pt idx="14">
                  <c:v>8.754999999999999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4A-4820-9731-FEBD7144B95A}"/>
            </c:ext>
          </c:extLst>
        </c:ser>
        <c:ser>
          <c:idx val="1"/>
          <c:order val="1"/>
          <c:tx>
            <c:strRef>
              <c:f>DryWt!$E$1</c:f>
              <c:strCache>
                <c:ptCount val="1"/>
                <c:pt idx="0">
                  <c:v>Oxbow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DryWt!$F$2:$F$16</c:f>
                <c:numCache>
                  <c:formatCode>General</c:formatCode>
                  <c:ptCount val="15"/>
                  <c:pt idx="0">
                    <c:v>0.14873774459318145</c:v>
                  </c:pt>
                  <c:pt idx="1">
                    <c:v>0.28008927148321805</c:v>
                  </c:pt>
                  <c:pt idx="2">
                    <c:v>0.54265358808973763</c:v>
                  </c:pt>
                  <c:pt idx="3">
                    <c:v>1.1520886829291095</c:v>
                  </c:pt>
                  <c:pt idx="4">
                    <c:v>0.78643181522621453</c:v>
                  </c:pt>
                  <c:pt idx="5">
                    <c:v>0.59636922288125804</c:v>
                  </c:pt>
                  <c:pt idx="6">
                    <c:v>0.84708323085751303</c:v>
                  </c:pt>
                  <c:pt idx="7">
                    <c:v>0.24997916579853885</c:v>
                  </c:pt>
                  <c:pt idx="8">
                    <c:v>0.20130304683900746</c:v>
                  </c:pt>
                  <c:pt idx="9">
                    <c:v>1.0967755771654784</c:v>
                  </c:pt>
                  <c:pt idx="10">
                    <c:v>0.86830294252639639</c:v>
                  </c:pt>
                  <c:pt idx="11">
                    <c:v>0.64861872467575254</c:v>
                  </c:pt>
                  <c:pt idx="12">
                    <c:v>0.80001041659885141</c:v>
                  </c:pt>
                  <c:pt idx="13">
                    <c:v>0.59516629328841153</c:v>
                  </c:pt>
                  <c:pt idx="14">
                    <c:v>0.77551461408968514</c:v>
                  </c:pt>
                </c:numCache>
              </c:numRef>
            </c:plus>
            <c:minus>
              <c:numRef>
                <c:f>DryWt!$F$2:$F$16</c:f>
                <c:numCache>
                  <c:formatCode>General</c:formatCode>
                  <c:ptCount val="15"/>
                  <c:pt idx="0">
                    <c:v>0.14873774459318145</c:v>
                  </c:pt>
                  <c:pt idx="1">
                    <c:v>0.28008927148321805</c:v>
                  </c:pt>
                  <c:pt idx="2">
                    <c:v>0.54265358808973763</c:v>
                  </c:pt>
                  <c:pt idx="3">
                    <c:v>1.1520886829291095</c:v>
                  </c:pt>
                  <c:pt idx="4">
                    <c:v>0.78643181522621453</c:v>
                  </c:pt>
                  <c:pt idx="5">
                    <c:v>0.59636922288125804</c:v>
                  </c:pt>
                  <c:pt idx="6">
                    <c:v>0.84708323085751303</c:v>
                  </c:pt>
                  <c:pt idx="7">
                    <c:v>0.24997916579853885</c:v>
                  </c:pt>
                  <c:pt idx="8">
                    <c:v>0.20130304683900746</c:v>
                  </c:pt>
                  <c:pt idx="9">
                    <c:v>1.0967755771654784</c:v>
                  </c:pt>
                  <c:pt idx="10">
                    <c:v>0.86830294252639639</c:v>
                  </c:pt>
                  <c:pt idx="11">
                    <c:v>0.64861872467575254</c:v>
                  </c:pt>
                  <c:pt idx="12">
                    <c:v>0.80001041659885141</c:v>
                  </c:pt>
                  <c:pt idx="13">
                    <c:v>0.59516629328841153</c:v>
                  </c:pt>
                  <c:pt idx="14">
                    <c:v>0.77551461408968514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DryWt!$A$2:$A$16</c:f>
              <c:strCache>
                <c:ptCount val="15"/>
                <c:pt idx="0">
                  <c:v>Control1</c:v>
                </c:pt>
                <c:pt idx="1">
                  <c:v>Control2</c:v>
                </c:pt>
                <c:pt idx="2">
                  <c:v>Canola Meal 50kg/ha</c:v>
                </c:pt>
                <c:pt idx="3">
                  <c:v>Canola Hull 50kg/ha</c:v>
                </c:pt>
                <c:pt idx="4">
                  <c:v>Manure 50kg/ha</c:v>
                </c:pt>
                <c:pt idx="5">
                  <c:v>Willow 50kg/ha</c:v>
                </c:pt>
                <c:pt idx="6">
                  <c:v>Canola Meal 10t/ha</c:v>
                </c:pt>
                <c:pt idx="7">
                  <c:v>Canola Hull 10t/ha</c:v>
                </c:pt>
                <c:pt idx="8">
                  <c:v>Manure 10t/ha</c:v>
                </c:pt>
                <c:pt idx="9">
                  <c:v>Willow 10t/ha</c:v>
                </c:pt>
                <c:pt idx="10">
                  <c:v>Canola Meal 10t/ha &amp; TSP</c:v>
                </c:pt>
                <c:pt idx="11">
                  <c:v>Canola Hull 10t/ha &amp; TSP</c:v>
                </c:pt>
                <c:pt idx="12">
                  <c:v>Manure 10t/ha &amp; TSP</c:v>
                </c:pt>
                <c:pt idx="13">
                  <c:v>Willow 10t/ha &amp; TSP</c:v>
                </c:pt>
                <c:pt idx="14">
                  <c:v>Triple Super Phosphate</c:v>
                </c:pt>
              </c:strCache>
            </c:strRef>
          </c:cat>
          <c:val>
            <c:numRef>
              <c:f>DryWt!$E$2:$E$16</c:f>
              <c:numCache>
                <c:formatCode>0.00</c:formatCode>
                <c:ptCount val="15"/>
                <c:pt idx="0">
                  <c:v>1.3075000000000028</c:v>
                </c:pt>
                <c:pt idx="1">
                  <c:v>2.620000000000001</c:v>
                </c:pt>
                <c:pt idx="2">
                  <c:v>2.7975000000000012</c:v>
                </c:pt>
                <c:pt idx="3">
                  <c:v>4.8050000000000015</c:v>
                </c:pt>
                <c:pt idx="4">
                  <c:v>6.754999999999999</c:v>
                </c:pt>
                <c:pt idx="5">
                  <c:v>9.4625000000000004</c:v>
                </c:pt>
                <c:pt idx="6">
                  <c:v>8.8000000000000007</c:v>
                </c:pt>
                <c:pt idx="7">
                  <c:v>4.3475000000000019</c:v>
                </c:pt>
                <c:pt idx="8">
                  <c:v>9.7325000000000017</c:v>
                </c:pt>
                <c:pt idx="9">
                  <c:v>5.3999999999999986</c:v>
                </c:pt>
                <c:pt idx="10">
                  <c:v>10.899999999999999</c:v>
                </c:pt>
                <c:pt idx="11">
                  <c:v>9.1674999999999986</c:v>
                </c:pt>
                <c:pt idx="12">
                  <c:v>12.61</c:v>
                </c:pt>
                <c:pt idx="13">
                  <c:v>11.717499999999999</c:v>
                </c:pt>
                <c:pt idx="14">
                  <c:v>9.4674999999999994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4A-4820-9731-FEBD7144B9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-50"/>
        <c:axId val="350769936"/>
        <c:axId val="350769104"/>
      </c:barChart>
      <c:catAx>
        <c:axId val="350769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00" b="1" i="0" u="none" strike="noStrike" kern="1200" baseline="0">
                <a:ln w="6350"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769104"/>
        <c:crosses val="autoZero"/>
        <c:auto val="1"/>
        <c:lblAlgn val="ctr"/>
        <c:lblOffset val="100"/>
        <c:noMultiLvlLbl val="0"/>
      </c:catAx>
      <c:valAx>
        <c:axId val="35076910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 w="6350">
                      <a:noFill/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200" b="1">
                    <a:solidFill>
                      <a:sysClr val="windowText" lastClr="000000"/>
                    </a:solidFill>
                  </a:rPr>
                  <a:t>Biomass yield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 w="6350">
                    <a:noFill/>
                  </a:ln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ln w="6350"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769936"/>
        <c:crosses val="autoZero"/>
        <c:crossBetween val="between"/>
      </c:valAx>
      <c:spPr>
        <a:noFill/>
        <a:ln w="6350">
          <a:noFill/>
        </a:ln>
        <a:effectLst/>
      </c:spPr>
    </c:plotArea>
    <c:legend>
      <c:legendPos val="r"/>
      <c:layout>
        <c:manualLayout>
          <c:xMode val="edge"/>
          <c:yMode val="edge"/>
          <c:x val="0.38909062237114461"/>
          <c:y val="7.7479673492951859E-2"/>
          <c:w val="0.26347317887706118"/>
          <c:h val="6.7007309250556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ln w="6350">
                <a:noFill/>
              </a:ln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3175" cap="flat" cmpd="sng" algn="ctr">
      <a:noFill/>
      <a:round/>
    </a:ln>
    <a:effectLst/>
  </c:spPr>
  <c:txPr>
    <a:bodyPr/>
    <a:lstStyle/>
    <a:p>
      <a:pPr>
        <a:defRPr>
          <a:ln w="6350">
            <a:noFill/>
          </a:ln>
        </a:defRPr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156924</xdr:colOff>
      <xdr:row>0</xdr:row>
      <xdr:rowOff>25241</xdr:rowOff>
    </xdr:from>
    <xdr:to>
      <xdr:col>10</xdr:col>
      <xdr:colOff>1123235</xdr:colOff>
      <xdr:row>15</xdr:row>
      <xdr:rowOff>89535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762D12-62AA-B491-8A13-0769E7B00E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280033</xdr:colOff>
      <xdr:row>15</xdr:row>
      <xdr:rowOff>124300</xdr:rowOff>
    </xdr:from>
    <xdr:to>
      <xdr:col>10</xdr:col>
      <xdr:colOff>2349339</xdr:colOff>
      <xdr:row>36</xdr:row>
      <xdr:rowOff>51434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D87741A-6D04-EFCA-8E1A-14EAEA28B4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17857</xdr:colOff>
      <xdr:row>34</xdr:row>
      <xdr:rowOff>86677</xdr:rowOff>
    </xdr:from>
    <xdr:to>
      <xdr:col>10</xdr:col>
      <xdr:colOff>1512092</xdr:colOff>
      <xdr:row>53</xdr:row>
      <xdr:rowOff>23812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69799E6-5826-78C8-80FC-2A3D01CB86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415288</xdr:colOff>
      <xdr:row>5</xdr:row>
      <xdr:rowOff>163830</xdr:rowOff>
    </xdr:from>
    <xdr:to>
      <xdr:col>21</xdr:col>
      <xdr:colOff>548639</xdr:colOff>
      <xdr:row>28</xdr:row>
      <xdr:rowOff>139065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D1FE72D-BC12-D810-759A-8D59AD3370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èl Dannhauser" refreshedDate="44894.578760069446" createdVersion="8" refreshedVersion="8" minRefreshableVersion="3" recordCount="120" xr:uid="{A6197345-AC48-4FBB-8E68-9712A7C21E15}">
  <cacheSource type="worksheet">
    <worksheetSource ref="A1:L121" sheet="Outlier removed pivot"/>
  </cacheSource>
  <cacheFields count="12">
    <cacheField name="Soil" numFmtId="0">
      <sharedItems count="2">
        <s v="Redvers"/>
        <s v="Wilkie"/>
      </sharedItems>
    </cacheField>
    <cacheField name="Treatment" numFmtId="0">
      <sharedItems count="15">
        <s v="CHull25"/>
        <s v="CHull5000"/>
        <s v="CHull5000TSP"/>
        <s v="CMeal25"/>
        <s v="CMeal5000"/>
        <s v="CMeal5000TSP"/>
        <s v="Control1"/>
        <s v="Control2"/>
        <s v="Manure25"/>
        <s v="Manure5000"/>
        <s v="Manure5000TSP"/>
        <s v="TSP"/>
        <s v="Willow25"/>
        <s v="Willow5000"/>
        <s v="Willow5000TSP"/>
      </sharedItems>
    </cacheField>
    <cacheField name="Drywt" numFmtId="0">
      <sharedItems containsString="0" containsBlank="1" containsNumber="1" minValue="0.94" maxValue="14.47"/>
    </cacheField>
    <cacheField name="TotalN" numFmtId="0">
      <sharedItems containsString="0" containsBlank="1" containsNumber="1" minValue="4332.43" maxValue="30325.94"/>
    </cacheField>
    <cacheField name="TotalP1" numFmtId="2">
      <sharedItems containsSemiMixedTypes="0" containsString="0" containsNumber="1" minValue="722.79" maxValue="2382.36"/>
    </cacheField>
    <cacheField name="NO3" numFmtId="0">
      <sharedItems containsString="0" containsBlank="1" containsNumber="1" minValue="2.14" maxValue="28.59"/>
    </cacheField>
    <cacheField name="NH4" numFmtId="0">
      <sharedItems containsString="0" containsBlank="1" containsNumber="1" minValue="2.37" maxValue="27.09"/>
    </cacheField>
    <cacheField name="PO4" numFmtId="0">
      <sharedItems containsString="0" containsBlank="1" containsNumber="1" minValue="1.95" maxValue="26.68"/>
    </cacheField>
    <cacheField name="WaterSolP" numFmtId="2">
      <sharedItems containsSemiMixedTypes="0" containsString="0" containsNumber="1" minValue="1.5" maxValue="8.8000000000000007"/>
    </cacheField>
    <cacheField name="TotalP2" numFmtId="0">
      <sharedItems containsString="0" containsBlank="1" containsNumber="1" minValue="444.6" maxValue="676.2"/>
    </cacheField>
    <cacheField name="pH" numFmtId="2">
      <sharedItems containsSemiMixedTypes="0" containsString="0" containsNumber="1" minValue="7.6" maxValue="8.1"/>
    </cacheField>
    <cacheField name="EC" numFmtId="0">
      <sharedItems containsString="0" containsBlank="1" containsNumber="1" containsInteger="1" minValue="180" maxValue="412"/>
    </cacheField>
  </cacheFields>
  <extLst>
    <ext xmlns:x14="http://schemas.microsoft.com/office/spreadsheetml/2009/9/main" uri="{725AE2AE-9491-48be-B2B4-4EB974FC3084}">
      <x14:pivotCacheDefinition pivotCacheId="101378499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">
  <r>
    <x v="0"/>
    <x v="0"/>
    <n v="8.19"/>
    <n v="8021.79"/>
    <n v="1170.05"/>
    <n v="3.77"/>
    <n v="15.17"/>
    <n v="2.67"/>
    <n v="2.95"/>
    <n v="537.29999999999995"/>
    <n v="7.89"/>
    <n v="299"/>
  </r>
  <r>
    <x v="0"/>
    <x v="0"/>
    <n v="3.69"/>
    <n v="11782.84"/>
    <n v="722.79"/>
    <n v="28.59"/>
    <n v="13.72"/>
    <n v="2.59"/>
    <n v="1.85"/>
    <n v="599.1"/>
    <n v="7.86"/>
    <n v="412"/>
  </r>
  <r>
    <x v="0"/>
    <x v="0"/>
    <n v="3.1"/>
    <n v="25245.05"/>
    <n v="991.89"/>
    <n v="8.94"/>
    <n v="21.25"/>
    <n v="3.39"/>
    <n v="2.95"/>
    <n v="509.4"/>
    <n v="7.91"/>
    <n v="352"/>
  </r>
  <r>
    <x v="0"/>
    <x v="0"/>
    <n v="4.24"/>
    <n v="13526.94"/>
    <n v="996.71"/>
    <n v="6.05"/>
    <n v="15.57"/>
    <n v="2.89"/>
    <n v="2.7"/>
    <n v="524.4"/>
    <n v="7.96"/>
    <n v="287"/>
  </r>
  <r>
    <x v="0"/>
    <x v="1"/>
    <n v="4.12"/>
    <n v="9878.24"/>
    <n v="908.97"/>
    <m/>
    <n v="10.14"/>
    <n v="4.1100000000000003"/>
    <n v="3.1"/>
    <n v="524.1"/>
    <n v="7.93"/>
    <n v="325"/>
  </r>
  <r>
    <x v="0"/>
    <x v="1"/>
    <n v="4.78"/>
    <n v="17168.150000000001"/>
    <n v="1863.94"/>
    <n v="4.2"/>
    <n v="13.25"/>
    <n v="3.43"/>
    <n v="2.85"/>
    <n v="514.5"/>
    <n v="7.94"/>
    <n v="319"/>
  </r>
  <r>
    <x v="0"/>
    <x v="1"/>
    <n v="4.74"/>
    <n v="14213.35"/>
    <n v="1167.3699999999999"/>
    <n v="5.79"/>
    <n v="18"/>
    <n v="3.24"/>
    <n v="3.15"/>
    <n v="505.2"/>
    <n v="7.96"/>
    <n v="344"/>
  </r>
  <r>
    <x v="0"/>
    <x v="1"/>
    <n v="3.75"/>
    <n v="17628.25"/>
    <n v="1028.81"/>
    <n v="5.16"/>
    <n v="9.69"/>
    <n v="2.89"/>
    <n v="2.7"/>
    <n v="510.9"/>
    <n v="7.98"/>
    <n v="263"/>
  </r>
  <r>
    <x v="0"/>
    <x v="2"/>
    <n v="8.4600000000000009"/>
    <n v="8219.74"/>
    <n v="1988.6"/>
    <n v="5.65"/>
    <n v="4.55"/>
    <n v="5.6"/>
    <n v="4.1500000000000004"/>
    <n v="533.70000000000005"/>
    <n v="7.71"/>
    <n v="358"/>
  </r>
  <r>
    <x v="0"/>
    <x v="2"/>
    <n v="7.71"/>
    <n v="7097.31"/>
    <n v="1923.33"/>
    <n v="4.17"/>
    <n v="4.18"/>
    <n v="5.53"/>
    <n v="5.45"/>
    <n v="572.70000000000005"/>
    <n v="7.71"/>
    <n v="366"/>
  </r>
  <r>
    <x v="0"/>
    <x v="2"/>
    <n v="10.45"/>
    <n v="6100.07"/>
    <n v="1687.39"/>
    <n v="6.21"/>
    <n v="3.93"/>
    <n v="4.2"/>
    <n v="3.4"/>
    <n v="477"/>
    <n v="7.71"/>
    <n v="331"/>
  </r>
  <r>
    <x v="0"/>
    <x v="2"/>
    <n v="10.050000000000001"/>
    <n v="6139.13"/>
    <n v="1720.03"/>
    <n v="3.7"/>
    <n v="3.37"/>
    <n v="4.21"/>
    <n v="4.8"/>
    <n v="546.9"/>
    <n v="7.71"/>
    <n v="283"/>
  </r>
  <r>
    <x v="0"/>
    <x v="3"/>
    <n v="1.98"/>
    <n v="12447.85"/>
    <n v="944.28"/>
    <n v="11.35"/>
    <n v="12.69"/>
    <n v="2.73"/>
    <n v="2.5"/>
    <n v="541.79999999999995"/>
    <n v="7.94"/>
    <n v="245"/>
  </r>
  <r>
    <x v="0"/>
    <x v="3"/>
    <n v="3.91"/>
    <n v="18718.580000000002"/>
    <n v="965.14"/>
    <n v="11.11"/>
    <n v="15.22"/>
    <n v="2.36"/>
    <n v="2.2000000000000002"/>
    <n v="546"/>
    <n v="7.98"/>
    <n v="221"/>
  </r>
  <r>
    <x v="0"/>
    <x v="3"/>
    <n v="1.76"/>
    <n v="19516.27"/>
    <n v="1113.8699999999999"/>
    <n v="10.51"/>
    <n v="9.77"/>
    <n v="2.4900000000000002"/>
    <n v="2.1"/>
    <n v="555.29999999999995"/>
    <n v="8.01"/>
    <n v="211"/>
  </r>
  <r>
    <x v="0"/>
    <x v="3"/>
    <n v="3.54"/>
    <n v="25518.43"/>
    <n v="1162.56"/>
    <n v="9.7799999999999994"/>
    <n v="9.8699999999999992"/>
    <n v="2.42"/>
    <n v="2.65"/>
    <n v="500.7"/>
    <n v="7.96"/>
    <n v="246"/>
  </r>
  <r>
    <x v="0"/>
    <x v="4"/>
    <n v="10.3"/>
    <n v="8146.98"/>
    <n v="1571.83"/>
    <n v="3.43"/>
    <n v="12.58"/>
    <n v="2.78"/>
    <n v="3.1"/>
    <n v="613.79999999999995"/>
    <n v="7.91"/>
    <n v="218"/>
  </r>
  <r>
    <x v="0"/>
    <x v="4"/>
    <n v="9.86"/>
    <n v="7861.29"/>
    <n v="1342.32"/>
    <n v="3.29"/>
    <n v="12.98"/>
    <n v="2.79"/>
    <n v="3.6"/>
    <n v="650.1"/>
    <n v="7.9"/>
    <n v="239"/>
  </r>
  <r>
    <x v="0"/>
    <x v="4"/>
    <n v="8.51"/>
    <n v="9219.1200000000008"/>
    <n v="1739.82"/>
    <n v="2.79"/>
    <n v="9.49"/>
    <n v="2.6"/>
    <n v="3"/>
    <n v="604.20000000000005"/>
    <n v="7.93"/>
    <n v="211"/>
  </r>
  <r>
    <x v="0"/>
    <x v="4"/>
    <n v="6.53"/>
    <n v="6728.7"/>
    <n v="1600.19"/>
    <n v="2.95"/>
    <n v="10.59"/>
    <n v="2.56"/>
    <n v="2.7"/>
    <n v="591.29999999999995"/>
    <n v="7.96"/>
    <n v="224"/>
  </r>
  <r>
    <x v="0"/>
    <x v="5"/>
    <n v="12.7"/>
    <n v="6919.16"/>
    <n v="1943.12"/>
    <n v="3.49"/>
    <n v="2.37"/>
    <n v="2.82"/>
    <n v="3.95"/>
    <n v="579.29999999999995"/>
    <n v="7.72"/>
    <n v="236"/>
  </r>
  <r>
    <x v="0"/>
    <x v="5"/>
    <n v="12.03"/>
    <n v="6908.99"/>
    <n v="1885.34"/>
    <n v="3.1"/>
    <n v="2.69"/>
    <n v="2.96"/>
    <n v="4.05"/>
    <n v="624.29999999999995"/>
    <n v="7.71"/>
    <n v="215"/>
  </r>
  <r>
    <x v="0"/>
    <x v="5"/>
    <n v="9.09"/>
    <n v="7177.56"/>
    <n v="2255.0300000000002"/>
    <n v="7.38"/>
    <n v="2.99"/>
    <n v="3.36"/>
    <n v="3.55"/>
    <n v="568.20000000000005"/>
    <n v="7.74"/>
    <n v="210"/>
  </r>
  <r>
    <x v="0"/>
    <x v="5"/>
    <n v="9.7799999999999994"/>
    <n v="7989.69"/>
    <n v="1951.15"/>
    <n v="4.92"/>
    <n v="3.06"/>
    <m/>
    <n v="5.85"/>
    <n v="676.2"/>
    <n v="7.72"/>
    <n v="232"/>
  </r>
  <r>
    <x v="0"/>
    <x v="6"/>
    <n v="1.49"/>
    <n v="5581.12"/>
    <n v="1044.8599999999999"/>
    <n v="10.66"/>
    <n v="10.18"/>
    <n v="1.95"/>
    <n v="2.1"/>
    <n v="544.5"/>
    <n v="8.08"/>
    <n v="201"/>
  </r>
  <r>
    <x v="0"/>
    <x v="6"/>
    <n v="0.94"/>
    <n v="4332.43"/>
    <n v="764.52"/>
    <n v="22.44"/>
    <n v="9.98"/>
    <n v="2.0299999999999998"/>
    <n v="1.95"/>
    <n v="524.1"/>
    <n v="7.99"/>
    <n v="232"/>
  </r>
  <r>
    <x v="0"/>
    <x v="6"/>
    <n v="1.6"/>
    <n v="6247.2"/>
    <n v="911.11"/>
    <n v="8.43"/>
    <n v="9.83"/>
    <n v="2.2200000000000002"/>
    <n v="2.15"/>
    <n v="537.29999999999995"/>
    <n v="8.01"/>
    <n v="201"/>
  </r>
  <r>
    <x v="0"/>
    <x v="6"/>
    <n v="1.2"/>
    <n v="6975.33"/>
    <n v="1104.24"/>
    <n v="17.93"/>
    <m/>
    <n v="3.14"/>
    <n v="2.4500000000000002"/>
    <n v="524.1"/>
    <n v="7.95"/>
    <n v="243"/>
  </r>
  <r>
    <x v="0"/>
    <x v="7"/>
    <n v="2"/>
    <n v="30325.94"/>
    <n v="1395.28"/>
    <n v="5.13"/>
    <n v="14.41"/>
    <n v="2.99"/>
    <n v="3.1"/>
    <n v="524.4"/>
    <n v="7.98"/>
    <n v="208"/>
  </r>
  <r>
    <x v="0"/>
    <x v="7"/>
    <n v="3.01"/>
    <n v="25604.57"/>
    <n v="1054.49"/>
    <n v="11.64"/>
    <n v="12.47"/>
    <n v="2.56"/>
    <n v="2.5499999999999998"/>
    <n v="555.9"/>
    <n v="7.97"/>
    <n v="233"/>
  </r>
  <r>
    <x v="0"/>
    <x v="7"/>
    <n v="2.2999999999999998"/>
    <n v="19668.740000000002"/>
    <n v="910.04"/>
    <n v="20.47"/>
    <n v="11.36"/>
    <n v="2.2599999999999998"/>
    <n v="1.8"/>
    <n v="578.1"/>
    <n v="7.95"/>
    <n v="265"/>
  </r>
  <r>
    <x v="0"/>
    <x v="7"/>
    <n v="3.17"/>
    <n v="24111.38"/>
    <n v="1013.29"/>
    <n v="9.73"/>
    <n v="23.39"/>
    <n v="2.91"/>
    <n v="2.65"/>
    <n v="517.5"/>
    <n v="7.97"/>
    <n v="235"/>
  </r>
  <r>
    <x v="0"/>
    <x v="8"/>
    <n v="5.39"/>
    <n v="14816.83"/>
    <n v="1151.32"/>
    <n v="5.4"/>
    <n v="19.82"/>
    <n v="2.4"/>
    <n v="2.95"/>
    <n v="516.9"/>
    <n v="7.99"/>
    <n v="216"/>
  </r>
  <r>
    <x v="0"/>
    <x v="8"/>
    <n v="5.83"/>
    <n v="17152.64"/>
    <n v="1263.67"/>
    <n v="5.0999999999999996"/>
    <n v="22.53"/>
    <n v="2.79"/>
    <n v="2.9"/>
    <n v="526.20000000000005"/>
    <n v="7.97"/>
    <n v="230"/>
  </r>
  <r>
    <x v="0"/>
    <x v="8"/>
    <n v="6.88"/>
    <n v="12785.43"/>
    <n v="1632.29"/>
    <n v="4.03"/>
    <n v="15.85"/>
    <n v="2.2000000000000002"/>
    <n v="2.65"/>
    <n v="538.79999999999995"/>
    <n v="7.95"/>
    <n v="220"/>
  </r>
  <r>
    <x v="0"/>
    <x v="8"/>
    <n v="8.92"/>
    <n v="7623.75"/>
    <n v="1164.1600000000001"/>
    <n v="8"/>
    <n v="27.09"/>
    <n v="2.69"/>
    <n v="3.1"/>
    <n v="548.4"/>
    <n v="7.99"/>
    <n v="216"/>
  </r>
  <r>
    <x v="0"/>
    <x v="9"/>
    <n v="9.9"/>
    <n v="7169"/>
    <n v="1820.61"/>
    <n v="3.27"/>
    <m/>
    <n v="3.43"/>
    <n v="3.4"/>
    <n v="523.20000000000005"/>
    <n v="8"/>
    <n v="238"/>
  </r>
  <r>
    <x v="0"/>
    <x v="9"/>
    <n v="9.4600000000000009"/>
    <n v="7654.25"/>
    <n v="1880.53"/>
    <n v="3.48"/>
    <n v="10.78"/>
    <n v="5.22"/>
    <n v="4"/>
    <n v="538.79999999999995"/>
    <n v="7.96"/>
    <n v="264"/>
  </r>
  <r>
    <x v="0"/>
    <x v="9"/>
    <n v="9.35"/>
    <n v="5958.3"/>
    <n v="1899.25"/>
    <n v="3.26"/>
    <n v="10.62"/>
    <n v="3.7"/>
    <n v="3.3"/>
    <n v="519"/>
    <n v="7.97"/>
    <n v="294"/>
  </r>
  <r>
    <x v="0"/>
    <x v="9"/>
    <n v="10.220000000000001"/>
    <n v="6076.53"/>
    <n v="1859.13"/>
    <m/>
    <n v="11.34"/>
    <n v="7.28"/>
    <n v="4.9000000000000004"/>
    <n v="591.29999999999995"/>
    <n v="7.99"/>
    <n v="245"/>
  </r>
  <r>
    <x v="0"/>
    <x v="10"/>
    <n v="10.56"/>
    <n v="6577.29"/>
    <n v="2100.9499999999998"/>
    <n v="3.67"/>
    <n v="3.14"/>
    <n v="9.76"/>
    <n v="7.8"/>
    <n v="555.29999999999995"/>
    <n v="7.8"/>
    <n v="262"/>
  </r>
  <r>
    <x v="0"/>
    <x v="10"/>
    <n v="12.7"/>
    <n v="6669.85"/>
    <n v="2196.1799999999998"/>
    <n v="4.33"/>
    <n v="4.28"/>
    <n v="11.74"/>
    <n v="8.8000000000000007"/>
    <n v="572.4"/>
    <n v="7.79"/>
    <n v="243"/>
  </r>
  <r>
    <x v="0"/>
    <x v="10"/>
    <n v="12.71"/>
    <n v="6127.36"/>
    <n v="2128.23"/>
    <n v="4.17"/>
    <n v="4.18"/>
    <n v="9.48"/>
    <n v="6.85"/>
    <n v="579.9"/>
    <n v="7.8"/>
    <n v="220"/>
  </r>
  <r>
    <x v="0"/>
    <x v="10"/>
    <n v="14.47"/>
    <n v="5372.47"/>
    <n v="2020.16"/>
    <n v="6.7"/>
    <n v="3.52"/>
    <n v="5.26"/>
    <n v="4.2"/>
    <n v="614.70000000000005"/>
    <n v="7.81"/>
    <n v="238"/>
  </r>
  <r>
    <x v="0"/>
    <x v="11"/>
    <n v="8.39"/>
    <n v="9117.4699999999993"/>
    <n v="1850.03"/>
    <n v="8.07"/>
    <n v="4.3499999999999996"/>
    <n v="3.07"/>
    <n v="3.15"/>
    <n v="496.5"/>
    <n v="7.83"/>
    <n v="207"/>
  </r>
  <r>
    <x v="0"/>
    <x v="11"/>
    <n v="8.2799999999999994"/>
    <n v="7984.88"/>
    <n v="1632.29"/>
    <n v="3.35"/>
    <n v="4.33"/>
    <n v="3.47"/>
    <n v="3.8"/>
    <n v="550.5"/>
    <n v="7.81"/>
    <n v="241"/>
  </r>
  <r>
    <x v="0"/>
    <x v="11"/>
    <n v="9.58"/>
    <n v="6927.72"/>
    <n v="1419.36"/>
    <n v="5.17"/>
    <n v="4.6500000000000004"/>
    <n v="3.51"/>
    <n v="3.2"/>
    <n v="540"/>
    <n v="7.83"/>
    <n v="224"/>
  </r>
  <r>
    <x v="0"/>
    <x v="11"/>
    <n v="11.62"/>
    <n v="6433.38"/>
    <n v="1407.05"/>
    <n v="9.18"/>
    <n v="5.1100000000000003"/>
    <n v="2.4700000000000002"/>
    <n v="2.95"/>
    <n v="554.1"/>
    <n v="7.86"/>
    <n v="212"/>
  </r>
  <r>
    <x v="0"/>
    <x v="12"/>
    <n v="9.83"/>
    <n v="7878.41"/>
    <n v="1666.53"/>
    <n v="3.8"/>
    <n v="10.039999999999999"/>
    <n v="3.32"/>
    <n v="3.6"/>
    <n v="533.70000000000005"/>
    <n v="7.93"/>
    <n v="253"/>
  </r>
  <r>
    <x v="0"/>
    <x v="12"/>
    <n v="10.119999999999999"/>
    <n v="7112.83"/>
    <n v="1569.16"/>
    <n v="3.19"/>
    <n v="19.66"/>
    <n v="2.84"/>
    <n v="2.65"/>
    <n v="525.6"/>
    <n v="8"/>
    <n v="219"/>
  </r>
  <r>
    <x v="0"/>
    <x v="12"/>
    <n v="10.210000000000001"/>
    <n v="7416.17"/>
    <n v="1413.47"/>
    <n v="4.45"/>
    <n v="16.850000000000001"/>
    <n v="2.52"/>
    <n v="2.85"/>
    <m/>
    <n v="7.98"/>
    <n v="239"/>
  </r>
  <r>
    <x v="0"/>
    <x v="12"/>
    <m/>
    <n v="7709.35"/>
    <n v="1194.6600000000001"/>
    <n v="3.46"/>
    <n v="13.12"/>
    <n v="2.5099999999999998"/>
    <n v="3"/>
    <n v="537.6"/>
    <n v="7.94"/>
    <n v="229"/>
  </r>
  <r>
    <x v="0"/>
    <x v="13"/>
    <n v="8.5"/>
    <n v="6413.58"/>
    <n v="977.98"/>
    <n v="9.39"/>
    <m/>
    <n v="2.21"/>
    <n v="2.65"/>
    <n v="499.5"/>
    <n v="7.64"/>
    <n v="230"/>
  </r>
  <r>
    <x v="0"/>
    <x v="13"/>
    <n v="4.4000000000000004"/>
    <n v="10356.530000000001"/>
    <n v="946.42"/>
    <n v="13.31"/>
    <n v="12.5"/>
    <n v="2.95"/>
    <n v="2.65"/>
    <n v="474.9"/>
    <n v="7.6"/>
    <n v="282"/>
  </r>
  <r>
    <x v="0"/>
    <x v="13"/>
    <n v="5.25"/>
    <n v="13668.18"/>
    <n v="1205.3599999999999"/>
    <n v="12.31"/>
    <n v="12.75"/>
    <n v="2.35"/>
    <n v="1.95"/>
    <n v="538.20000000000005"/>
    <n v="7.68"/>
    <n v="249"/>
  </r>
  <r>
    <x v="0"/>
    <x v="13"/>
    <n v="3.45"/>
    <n v="14403.81"/>
    <n v="805.18"/>
    <n v="23.48"/>
    <n v="12.57"/>
    <n v="2.13"/>
    <n v="2.0499999999999998"/>
    <n v="534.29999999999995"/>
    <n v="7.7"/>
    <n v="300"/>
  </r>
  <r>
    <x v="0"/>
    <x v="14"/>
    <n v="12.91"/>
    <n v="5993.07"/>
    <n v="1335.9"/>
    <n v="4.7699999999999996"/>
    <n v="3.68"/>
    <n v="2.13"/>
    <n v="2.9"/>
    <n v="514.79999999999995"/>
    <n v="7.82"/>
    <n v="210"/>
  </r>
  <r>
    <x v="0"/>
    <x v="14"/>
    <n v="12.48"/>
    <n v="5768.37"/>
    <n v="1652.08"/>
    <n v="3.66"/>
    <n v="3.4"/>
    <n v="2.34"/>
    <n v="3.05"/>
    <n v="524.1"/>
    <n v="7.82"/>
    <n v="207"/>
  </r>
  <r>
    <x v="0"/>
    <x v="14"/>
    <n v="11.15"/>
    <n v="6849.07"/>
    <n v="1665.46"/>
    <n v="2.94"/>
    <n v="3.53"/>
    <n v="2.75"/>
    <n v="3.55"/>
    <n v="531.6"/>
    <n v="7.81"/>
    <n v="207"/>
  </r>
  <r>
    <x v="0"/>
    <x v="14"/>
    <n v="10.33"/>
    <n v="7307.57"/>
    <n v="1805.09"/>
    <n v="3.94"/>
    <n v="3.77"/>
    <n v="3.19"/>
    <n v="3.75"/>
    <n v="564.6"/>
    <n v="7.81"/>
    <n v="222"/>
  </r>
  <r>
    <x v="1"/>
    <x v="0"/>
    <n v="7.85"/>
    <n v="7465.93"/>
    <n v="1165.77"/>
    <n v="3.69"/>
    <n v="9.94"/>
    <n v="8.35"/>
    <n v="2.1"/>
    <n v="467.4"/>
    <n v="7.86"/>
    <n v="261"/>
  </r>
  <r>
    <x v="1"/>
    <x v="0"/>
    <n v="5.61"/>
    <n v="10268.26"/>
    <n v="1249.23"/>
    <n v="4.51"/>
    <n v="9.94"/>
    <n v="8.7899999999999991"/>
    <n v="2.0499999999999998"/>
    <n v="516.29999999999995"/>
    <n v="7.85"/>
    <n v="283"/>
  </r>
  <r>
    <x v="1"/>
    <x v="0"/>
    <n v="6.44"/>
    <n v="8352.9599999999991"/>
    <n v="1213.3800000000001"/>
    <n v="7.58"/>
    <n v="10.14"/>
    <n v="9.31"/>
    <n v="2.2000000000000002"/>
    <n v="497.1"/>
    <n v="7.87"/>
    <n v="278"/>
  </r>
  <r>
    <x v="1"/>
    <x v="0"/>
    <n v="6.79"/>
    <n v="7099.99"/>
    <n v="1587.35"/>
    <n v="2.73"/>
    <m/>
    <n v="9.8800000000000008"/>
    <n v="1.95"/>
    <n v="479.7"/>
    <n v="7.88"/>
    <n v="280"/>
  </r>
  <r>
    <x v="1"/>
    <x v="1"/>
    <n v="6.92"/>
    <n v="6712.65"/>
    <n v="1351.41"/>
    <n v="2.97"/>
    <n v="10.07"/>
    <n v="11.08"/>
    <n v="2.25"/>
    <n v="485.1"/>
    <n v="7.9"/>
    <n v="309"/>
  </r>
  <r>
    <x v="1"/>
    <x v="1"/>
    <n v="7.45"/>
    <n v="7702.93"/>
    <n v="1388.86"/>
    <n v="5.67"/>
    <n v="9.02"/>
    <n v="8.08"/>
    <n v="2.0499999999999998"/>
    <n v="490.5"/>
    <n v="7.94"/>
    <n v="282"/>
  </r>
  <r>
    <x v="1"/>
    <x v="1"/>
    <n v="8.31"/>
    <n v="7529.06"/>
    <n v="1341.78"/>
    <n v="4.9800000000000004"/>
    <n v="11.84"/>
    <n v="9.59"/>
    <n v="2.15"/>
    <n v="479.4"/>
    <n v="7.99"/>
    <n v="235"/>
  </r>
  <r>
    <x v="1"/>
    <x v="1"/>
    <n v="8.89"/>
    <n v="6983.89"/>
    <n v="1393.68"/>
    <n v="5.77"/>
    <n v="13.32"/>
    <n v="9.24"/>
    <n v="1.85"/>
    <n v="504.3"/>
    <n v="7.96"/>
    <n v="286"/>
  </r>
  <r>
    <x v="1"/>
    <x v="2"/>
    <n v="8.99"/>
    <n v="4613.84"/>
    <n v="1586.28"/>
    <m/>
    <n v="9.36"/>
    <n v="9.81"/>
    <n v="2.5499999999999998"/>
    <n v="503.7"/>
    <n v="8"/>
    <n v="272"/>
  </r>
  <r>
    <x v="1"/>
    <x v="2"/>
    <n v="9.69"/>
    <n v="6187.81"/>
    <n v="2056.0100000000002"/>
    <n v="2.82"/>
    <n v="8.36"/>
    <n v="13.04"/>
    <n v="4.1500000000000004"/>
    <n v="488.1"/>
    <n v="7.96"/>
    <n v="285"/>
  </r>
  <r>
    <x v="1"/>
    <x v="2"/>
    <n v="8.84"/>
    <n v="6793.97"/>
    <n v="2197.7800000000002"/>
    <n v="3.47"/>
    <n v="8.48"/>
    <n v="12.89"/>
    <n v="4.7"/>
    <n v="468.3"/>
    <n v="7.98"/>
    <n v="312"/>
  </r>
  <r>
    <x v="1"/>
    <x v="2"/>
    <n v="9.5"/>
    <n v="6633.47"/>
    <n v="2018.02"/>
    <n v="2.98"/>
    <n v="7.39"/>
    <n v="11.4"/>
    <n v="2.95"/>
    <n v="474"/>
    <n v="7.91"/>
    <n v="321"/>
  </r>
  <r>
    <x v="1"/>
    <x v="3"/>
    <n v="6.63"/>
    <n v="7993.97"/>
    <n v="1334.29"/>
    <n v="3.16"/>
    <n v="6.72"/>
    <n v="8.86"/>
    <n v="2.75"/>
    <n v="493.2"/>
    <n v="7.86"/>
    <n v="232"/>
  </r>
  <r>
    <x v="1"/>
    <x v="3"/>
    <n v="6.55"/>
    <n v="9791.57"/>
    <n v="1610.35"/>
    <n v="2.57"/>
    <n v="5.5"/>
    <n v="8.5500000000000007"/>
    <n v="2.35"/>
    <n v="475.5"/>
    <n v="7.89"/>
    <n v="216"/>
  </r>
  <r>
    <x v="1"/>
    <x v="3"/>
    <n v="5.88"/>
    <n v="12722.3"/>
    <n v="1271.7"/>
    <n v="3.49"/>
    <n v="9.5299999999999994"/>
    <n v="8.5299999999999994"/>
    <n v="2.35"/>
    <n v="450"/>
    <n v="7.88"/>
    <n v="211"/>
  </r>
  <r>
    <x v="1"/>
    <x v="3"/>
    <n v="3.13"/>
    <n v="11040.26"/>
    <n v="937.32"/>
    <m/>
    <n v="10.77"/>
    <m/>
    <n v="1.8"/>
    <n v="525.29999999999995"/>
    <n v="7.8"/>
    <n v="308"/>
  </r>
  <r>
    <x v="1"/>
    <x v="4"/>
    <n v="9.7799999999999994"/>
    <n v="5610.01"/>
    <n v="1216.06"/>
    <n v="7.27"/>
    <n v="8.4499999999999993"/>
    <n v="9.41"/>
    <n v="3"/>
    <n v="498.9"/>
    <n v="7.93"/>
    <n v="218"/>
  </r>
  <r>
    <x v="1"/>
    <x v="4"/>
    <n v="7.71"/>
    <n v="8371.68"/>
    <n v="2023.91"/>
    <n v="3.82"/>
    <n v="12.99"/>
    <n v="9.2899999999999991"/>
    <n v="2.4500000000000002"/>
    <n v="522.9"/>
    <n v="7.96"/>
    <n v="201"/>
  </r>
  <r>
    <x v="1"/>
    <x v="4"/>
    <n v="8.35"/>
    <n v="7072.17"/>
    <n v="1720.03"/>
    <n v="5.42"/>
    <n v="9.77"/>
    <n v="8.84"/>
    <n v="2.0499999999999998"/>
    <n v="516.9"/>
    <n v="7.96"/>
    <n v="196"/>
  </r>
  <r>
    <x v="1"/>
    <x v="4"/>
    <n v="8.84"/>
    <n v="6627.58"/>
    <n v="1529.57"/>
    <n v="9.2899999999999991"/>
    <n v="9.2200000000000006"/>
    <n v="10.07"/>
    <n v="2.7"/>
    <n v="525.29999999999995"/>
    <n v="7.94"/>
    <n v="225"/>
  </r>
  <r>
    <x v="1"/>
    <x v="5"/>
    <m/>
    <n v="7491.61"/>
    <n v="2382.36"/>
    <n v="8.68"/>
    <n v="7.75"/>
    <n v="10.72"/>
    <n v="3.15"/>
    <n v="555"/>
    <n v="8.0299999999999994"/>
    <n v="213"/>
  </r>
  <r>
    <x v="1"/>
    <x v="5"/>
    <n v="10.75"/>
    <n v="6234.89"/>
    <n v="2017.49"/>
    <n v="3.39"/>
    <n v="8.8699999999999992"/>
    <n v="13.02"/>
    <n v="3.85"/>
    <n v="518.70000000000005"/>
    <n v="8.02"/>
    <n v="209"/>
  </r>
  <r>
    <x v="1"/>
    <x v="5"/>
    <n v="10.69"/>
    <n v="6105.42"/>
    <n v="1905.67"/>
    <n v="6.21"/>
    <n v="9.2899999999999991"/>
    <n v="11.6"/>
    <n v="3.65"/>
    <n v="563.70000000000005"/>
    <n v="8.01"/>
    <n v="237"/>
  </r>
  <r>
    <x v="1"/>
    <x v="5"/>
    <n v="10.81"/>
    <n v="6500.79"/>
    <n v="2044.77"/>
    <n v="5.16"/>
    <n v="9.83"/>
    <n v="13.64"/>
    <n v="3.5"/>
    <n v="647.70000000000005"/>
    <n v="8.0500000000000007"/>
    <n v="217"/>
  </r>
  <r>
    <x v="1"/>
    <x v="6"/>
    <n v="1.07"/>
    <m/>
    <n v="1649.94"/>
    <n v="9.91"/>
    <n v="6.58"/>
    <n v="6.36"/>
    <n v="2.7"/>
    <n v="552"/>
    <n v="7.72"/>
    <n v="216"/>
  </r>
  <r>
    <x v="1"/>
    <x v="6"/>
    <n v="0.96"/>
    <n v="5612.15"/>
    <n v="1254.04"/>
    <n v="24.65"/>
    <n v="10.18"/>
    <n v="5.23"/>
    <n v="1.9"/>
    <n v="450.3"/>
    <n v="7.83"/>
    <n v="252"/>
  </r>
  <r>
    <x v="1"/>
    <x v="6"/>
    <n v="1.06"/>
    <n v="7123.53"/>
    <n v="1381.91"/>
    <n v="21.01"/>
    <n v="10.91"/>
    <n v="5.68"/>
    <n v="2.4"/>
    <n v="536.4"/>
    <n v="7.8"/>
    <n v="242"/>
  </r>
  <r>
    <x v="1"/>
    <x v="6"/>
    <m/>
    <n v="7668.16"/>
    <n v="1605.54"/>
    <n v="4.28"/>
    <n v="8.08"/>
    <n v="9.7799999999999994"/>
    <n v="2.5499999999999998"/>
    <n v="504.6"/>
    <n v="7.95"/>
    <n v="180"/>
  </r>
  <r>
    <x v="1"/>
    <x v="7"/>
    <n v="2.19"/>
    <n v="11928.36"/>
    <n v="1003.13"/>
    <n v="25.57"/>
    <n v="13.67"/>
    <n v="4.5599999999999996"/>
    <n v="1.5"/>
    <n v="461.1"/>
    <n v="7.83"/>
    <n v="306"/>
  </r>
  <r>
    <x v="1"/>
    <x v="7"/>
    <n v="3.42"/>
    <n v="15552.99"/>
    <n v="971.56"/>
    <n v="21.42"/>
    <n v="8.2799999999999994"/>
    <n v="6.66"/>
    <n v="2.65"/>
    <n v="526.5"/>
    <n v="7.85"/>
    <n v="275"/>
  </r>
  <r>
    <x v="1"/>
    <x v="7"/>
    <n v="1.55"/>
    <n v="9376.41"/>
    <n v="850.12"/>
    <n v="24.02"/>
    <n v="7.62"/>
    <n v="6.59"/>
    <n v="2"/>
    <n v="488.7"/>
    <n v="7.78"/>
    <n v="321"/>
  </r>
  <r>
    <x v="1"/>
    <x v="7"/>
    <n v="3.23"/>
    <n v="20848.95"/>
    <n v="1026.67"/>
    <n v="5.57"/>
    <n v="6.9"/>
    <n v="8.41"/>
    <n v="3"/>
    <n v="481.8"/>
    <n v="7.86"/>
    <n v="237"/>
  </r>
  <r>
    <x v="1"/>
    <x v="8"/>
    <n v="6.14"/>
    <n v="9337.89"/>
    <n v="1610.89"/>
    <n v="2.2799999999999998"/>
    <n v="5.98"/>
    <n v="9.35"/>
    <n v="2.35"/>
    <n v="497.7"/>
    <n v="7.9"/>
    <n v="208"/>
  </r>
  <r>
    <x v="1"/>
    <x v="8"/>
    <n v="3.55"/>
    <n v="13603.45"/>
    <n v="1343.92"/>
    <n v="4.0599999999999996"/>
    <n v="6.58"/>
    <n v="10.86"/>
    <n v="2.8"/>
    <n v="490.2"/>
    <n v="7.91"/>
    <n v="237"/>
  </r>
  <r>
    <x v="1"/>
    <x v="8"/>
    <n v="7.26"/>
    <n v="9243.2000000000007"/>
    <n v="1372.28"/>
    <n v="2.8"/>
    <n v="5.95"/>
    <n v="10.4"/>
    <n v="2.6"/>
    <n v="533.70000000000005"/>
    <n v="7.91"/>
    <n v="216"/>
  </r>
  <r>
    <x v="1"/>
    <x v="8"/>
    <n v="7.24"/>
    <n v="7251.39"/>
    <n v="1320.38"/>
    <n v="4.74"/>
    <n v="7.8"/>
    <n v="10.09"/>
    <n v="2.4500000000000002"/>
    <n v="521.70000000000005"/>
    <n v="7.9"/>
    <n v="225"/>
  </r>
  <r>
    <x v="1"/>
    <x v="9"/>
    <n v="8.94"/>
    <n v="6567.13"/>
    <n v="1989.67"/>
    <n v="2.73"/>
    <n v="12.09"/>
    <n v="13.38"/>
    <n v="3.95"/>
    <n v="541.79999999999995"/>
    <n v="7.99"/>
    <n v="247"/>
  </r>
  <r>
    <x v="1"/>
    <x v="9"/>
    <n v="7.17"/>
    <n v="8299.4599999999991"/>
    <n v="2013.74"/>
    <n v="2.42"/>
    <n v="11.59"/>
    <n v="17.73"/>
    <n v="4.7"/>
    <n v="516.29999999999995"/>
    <n v="8.0299999999999994"/>
    <n v="243"/>
  </r>
  <r>
    <x v="1"/>
    <x v="9"/>
    <n v="9.1199999999999992"/>
    <n v="5958.3"/>
    <n v="2095.6"/>
    <n v="2.5099999999999998"/>
    <n v="10.54"/>
    <n v="10.19"/>
    <n v="3.65"/>
    <n v="499.2"/>
    <n v="8.0299999999999994"/>
    <n v="234"/>
  </r>
  <r>
    <x v="1"/>
    <x v="9"/>
    <n v="8.44"/>
    <n v="6143.94"/>
    <n v="2044.77"/>
    <m/>
    <n v="8.56"/>
    <n v="15.3"/>
    <n v="3.65"/>
    <n v="531"/>
    <n v="8.0399999999999991"/>
    <n v="247"/>
  </r>
  <r>
    <x v="1"/>
    <x v="10"/>
    <n v="8.89"/>
    <n v="5721.29"/>
    <n v="1976.29"/>
    <n v="5.72"/>
    <n v="7.58"/>
    <n v="23.22"/>
    <n v="8"/>
    <n v="562.5"/>
    <n v="8.07"/>
    <n v="232"/>
  </r>
  <r>
    <x v="1"/>
    <x v="10"/>
    <n v="9.83"/>
    <n v="4977.6400000000003"/>
    <n v="1814.19"/>
    <n v="6.63"/>
    <n v="7.91"/>
    <n v="13.37"/>
    <n v="4.4000000000000004"/>
    <n v="524.4"/>
    <n v="8.06"/>
    <n v="245"/>
  </r>
  <r>
    <x v="1"/>
    <x v="10"/>
    <n v="9.9"/>
    <n v="6474.57"/>
    <n v="2272.6799999999998"/>
    <n v="4.0199999999999996"/>
    <n v="9.51"/>
    <n v="26.68"/>
    <n v="8.4"/>
    <n v="636.6"/>
    <n v="8.09"/>
    <n v="236"/>
  </r>
  <r>
    <x v="1"/>
    <x v="10"/>
    <n v="9.31"/>
    <n v="6250.94"/>
    <n v="2271.08"/>
    <n v="5.66"/>
    <n v="8.6999999999999993"/>
    <n v="19.48"/>
    <n v="5.55"/>
    <n v="606.29999999999995"/>
    <n v="8.06"/>
    <n v="236"/>
  </r>
  <r>
    <x v="1"/>
    <x v="11"/>
    <n v="6.02"/>
    <n v="7384.07"/>
    <n v="2159.8000000000002"/>
    <n v="2.37"/>
    <n v="7.32"/>
    <n v="14.59"/>
    <n v="3.65"/>
    <n v="501.9"/>
    <n v="8.08"/>
    <n v="201"/>
  </r>
  <r>
    <x v="1"/>
    <x v="11"/>
    <n v="9.86"/>
    <n v="5832.04"/>
    <n v="1823.28"/>
    <n v="3.87"/>
    <n v="8.1"/>
    <n v="11.83"/>
    <n v="3"/>
    <n v="496.2"/>
    <n v="8.1"/>
    <n v="193"/>
  </r>
  <r>
    <x v="1"/>
    <x v="11"/>
    <n v="8.6300000000000008"/>
    <n v="6809.48"/>
    <n v="1882.67"/>
    <n v="2.94"/>
    <n v="9.09"/>
    <n v="11.21"/>
    <n v="3.35"/>
    <n v="528.6"/>
    <n v="8.06"/>
    <n v="215"/>
  </r>
  <r>
    <x v="1"/>
    <x v="11"/>
    <n v="10.51"/>
    <n v="5490.71"/>
    <n v="1751.59"/>
    <n v="5.61"/>
    <n v="7.82"/>
    <n v="13.04"/>
    <n v="3.3"/>
    <n v="482.4"/>
    <n v="8.06"/>
    <n v="220"/>
  </r>
  <r>
    <x v="1"/>
    <x v="12"/>
    <n v="8.25"/>
    <n v="6683.22"/>
    <n v="1786.37"/>
    <n v="4.5999999999999996"/>
    <n v="9.17"/>
    <n v="9.06"/>
    <n v="2.65"/>
    <n v="484.8"/>
    <n v="7.93"/>
    <n v="209"/>
  </r>
  <r>
    <x v="1"/>
    <x v="12"/>
    <n v="8.36"/>
    <n v="7247.11"/>
    <n v="1571.83"/>
    <n v="3.34"/>
    <n v="7.66"/>
    <n v="10.23"/>
    <n v="2.9"/>
    <n v="501.9"/>
    <n v="7.9"/>
    <n v="223"/>
  </r>
  <r>
    <x v="1"/>
    <x v="12"/>
    <n v="8.1"/>
    <n v="8130.93"/>
    <n v="1836.12"/>
    <n v="3.8"/>
    <n v="7.26"/>
    <n v="11.13"/>
    <n v="3"/>
    <n v="444.6"/>
    <n v="7.93"/>
    <n v="202"/>
  </r>
  <r>
    <x v="1"/>
    <x v="12"/>
    <n v="8"/>
    <n v="6703.55"/>
    <n v="1733.94"/>
    <n v="3.56"/>
    <n v="7.46"/>
    <n v="8.48"/>
    <n v="2.15"/>
    <n v="600.6"/>
    <n v="7.94"/>
    <n v="200"/>
  </r>
  <r>
    <x v="1"/>
    <x v="13"/>
    <n v="7.56"/>
    <n v="6508.28"/>
    <n v="1134.2"/>
    <n v="4.21"/>
    <n v="9.91"/>
    <n v="6.24"/>
    <n v="1.8"/>
    <n v="495.9"/>
    <n v="8.0500000000000007"/>
    <n v="189"/>
  </r>
  <r>
    <x v="1"/>
    <x v="13"/>
    <n v="7.51"/>
    <n v="7042.21"/>
    <n v="1393.68"/>
    <n v="6.15"/>
    <n v="11.43"/>
    <n v="7.97"/>
    <n v="2"/>
    <n v="496.2"/>
    <n v="8.0399999999999991"/>
    <n v="203"/>
  </r>
  <r>
    <x v="1"/>
    <x v="13"/>
    <n v="7.12"/>
    <n v="6605.11"/>
    <n v="1432.2"/>
    <n v="7.88"/>
    <n v="11.62"/>
    <n v="9.6"/>
    <n v="2.35"/>
    <n v="468.6"/>
    <n v="8.02"/>
    <n v="216"/>
  </r>
  <r>
    <x v="1"/>
    <x v="13"/>
    <n v="7.15"/>
    <n v="7458.44"/>
    <n v="1739.29"/>
    <n v="8.01"/>
    <n v="14.14"/>
    <n v="7.36"/>
    <n v="2.15"/>
    <n v="487.2"/>
    <n v="8.0399999999999991"/>
    <n v="210"/>
  </r>
  <r>
    <x v="1"/>
    <x v="14"/>
    <n v="10.130000000000001"/>
    <n v="7238.02"/>
    <n v="1978.43"/>
    <n v="2.14"/>
    <n v="8.07"/>
    <n v="10.36"/>
    <n v="3.1"/>
    <n v="505.2"/>
    <n v="8.0299999999999994"/>
    <n v="202"/>
  </r>
  <r>
    <x v="1"/>
    <x v="14"/>
    <n v="6.82"/>
    <n v="9131.92"/>
    <n v="2072.59"/>
    <n v="2.79"/>
    <n v="8.9"/>
    <n v="15.32"/>
    <n v="5.55"/>
    <n v="536.70000000000005"/>
    <n v="8.02"/>
    <m/>
  </r>
  <r>
    <x v="1"/>
    <x v="14"/>
    <n v="7.5"/>
    <n v="8162.5"/>
    <n v="1976.83"/>
    <n v="3.14"/>
    <n v="9.26"/>
    <n v="12.51"/>
    <n v="4.05"/>
    <n v="529.5"/>
    <n v="8.06"/>
    <n v="198"/>
  </r>
  <r>
    <x v="1"/>
    <x v="14"/>
    <n v="11.16"/>
    <n v="6245.06"/>
    <n v="1753.2"/>
    <n v="4.54"/>
    <n v="10.44"/>
    <n v="11.47"/>
    <n v="3.5"/>
    <n v="499.2"/>
    <n v="8.07"/>
    <n v="20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25D750-5C21-4C6A-B075-6392BEE037FA}" name="PivotTable1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N3:X36" firstHeaderRow="0" firstDataRow="1" firstDataCol="1"/>
  <pivotFields count="12">
    <pivotField axis="axisRow" showAll="0">
      <items count="3">
        <item n="Oxbow" x="0"/>
        <item n="Haverhill" x="1"/>
        <item t="default"/>
      </items>
    </pivotField>
    <pivotField axis="axisRow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dataField="1" showAll="0"/>
    <pivotField dataField="1" showAll="0"/>
    <pivotField dataField="1" numFmtId="2" showAll="0"/>
    <pivotField dataField="1" showAll="0"/>
    <pivotField dataField="1" showAll="0"/>
    <pivotField dataField="1" showAll="0"/>
    <pivotField dataField="1" numFmtId="2" showAll="0"/>
    <pivotField dataField="1" showAll="0"/>
    <pivotField dataField="1" numFmtId="2" showAll="0"/>
    <pivotField dataField="1" showAll="0"/>
  </pivotFields>
  <rowFields count="2">
    <field x="0"/>
    <field x="1"/>
  </rowFields>
  <rowItems count="33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t="grand">
      <x/>
    </i>
  </rowItems>
  <colFields count="1">
    <field x="-2"/>
  </colFields>
  <colItems count="10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</colItems>
  <dataFields count="10">
    <dataField name="Average of Drywt" fld="2" subtotal="average" baseField="0" baseItem="0"/>
    <dataField name="Average of TotalN" fld="3" subtotal="average" baseField="0" baseItem="0"/>
    <dataField name="Average of TotalP1" fld="4" subtotal="average" baseField="0" baseItem="0"/>
    <dataField name="Average of NH4" fld="6" subtotal="average" baseField="0" baseItem="0"/>
    <dataField name="Average of NO3" fld="5" subtotal="average" baseField="0" baseItem="0"/>
    <dataField name="Average of PO4" fld="7" subtotal="average" baseField="0" baseItem="0"/>
    <dataField name="Average of WaterSolP" fld="8" subtotal="average" baseField="0" baseItem="0"/>
    <dataField name="Average of TotalP2" fld="9" subtotal="average" baseField="0" baseItem="0"/>
    <dataField name="Average of pH" fld="10" subtotal="average" baseField="0" baseItem="0"/>
    <dataField name="Average of EC" fld="11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Custom 1">
    <a:dk1>
      <a:sysClr val="windowText" lastClr="000000"/>
    </a:dk1>
    <a:lt1>
      <a:srgbClr val="FFFFFF"/>
    </a:lt1>
    <a:dk2>
      <a:srgbClr val="000000"/>
    </a:dk2>
    <a:lt2>
      <a:srgbClr val="FFFFFF"/>
    </a:lt2>
    <a:accent1>
      <a:srgbClr val="DDDDDD"/>
    </a:accent1>
    <a:accent2>
      <a:srgbClr val="B2B2B2"/>
    </a:accent2>
    <a:accent3>
      <a:srgbClr val="969696"/>
    </a:accent3>
    <a:accent4>
      <a:srgbClr val="808080"/>
    </a:accent4>
    <a:accent5>
      <a:srgbClr val="5F5F5F"/>
    </a:accent5>
    <a:accent6>
      <a:srgbClr val="4D4D4D"/>
    </a:accent6>
    <a:hlink>
      <a:srgbClr val="5F5F5F"/>
    </a:hlink>
    <a:folHlink>
      <a:srgbClr val="919191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Custom 1">
    <a:dk1>
      <a:sysClr val="windowText" lastClr="000000"/>
    </a:dk1>
    <a:lt1>
      <a:srgbClr val="FFFFFF"/>
    </a:lt1>
    <a:dk2>
      <a:srgbClr val="000000"/>
    </a:dk2>
    <a:lt2>
      <a:srgbClr val="FFFFFF"/>
    </a:lt2>
    <a:accent1>
      <a:srgbClr val="DDDDDD"/>
    </a:accent1>
    <a:accent2>
      <a:srgbClr val="B2B2B2"/>
    </a:accent2>
    <a:accent3>
      <a:srgbClr val="969696"/>
    </a:accent3>
    <a:accent4>
      <a:srgbClr val="808080"/>
    </a:accent4>
    <a:accent5>
      <a:srgbClr val="5F5F5F"/>
    </a:accent5>
    <a:accent6>
      <a:srgbClr val="4D4D4D"/>
    </a:accent6>
    <a:hlink>
      <a:srgbClr val="5F5F5F"/>
    </a:hlink>
    <a:folHlink>
      <a:srgbClr val="919191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Custom 1">
    <a:dk1>
      <a:sysClr val="windowText" lastClr="000000"/>
    </a:dk1>
    <a:lt1>
      <a:srgbClr val="FFFFFF"/>
    </a:lt1>
    <a:dk2>
      <a:srgbClr val="000000"/>
    </a:dk2>
    <a:lt2>
      <a:srgbClr val="FFFFFF"/>
    </a:lt2>
    <a:accent1>
      <a:srgbClr val="DDDDDD"/>
    </a:accent1>
    <a:accent2>
      <a:srgbClr val="B2B2B2"/>
    </a:accent2>
    <a:accent3>
      <a:srgbClr val="969696"/>
    </a:accent3>
    <a:accent4>
      <a:srgbClr val="808080"/>
    </a:accent4>
    <a:accent5>
      <a:srgbClr val="5F5F5F"/>
    </a:accent5>
    <a:accent6>
      <a:srgbClr val="4D4D4D"/>
    </a:accent6>
    <a:hlink>
      <a:srgbClr val="5F5F5F"/>
    </a:hlink>
    <a:folHlink>
      <a:srgbClr val="919191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Custom 1">
    <a:dk1>
      <a:sysClr val="windowText" lastClr="000000"/>
    </a:dk1>
    <a:lt1>
      <a:srgbClr val="FFFFFF"/>
    </a:lt1>
    <a:dk2>
      <a:srgbClr val="000000"/>
    </a:dk2>
    <a:lt2>
      <a:srgbClr val="FFFFFF"/>
    </a:lt2>
    <a:accent1>
      <a:srgbClr val="DDDDDD"/>
    </a:accent1>
    <a:accent2>
      <a:srgbClr val="B2B2B2"/>
    </a:accent2>
    <a:accent3>
      <a:srgbClr val="969696"/>
    </a:accent3>
    <a:accent4>
      <a:srgbClr val="808080"/>
    </a:accent4>
    <a:accent5>
      <a:srgbClr val="5F5F5F"/>
    </a:accent5>
    <a:accent6>
      <a:srgbClr val="4D4D4D"/>
    </a:accent6>
    <a:hlink>
      <a:srgbClr val="5F5F5F"/>
    </a:hlink>
    <a:folHlink>
      <a:srgbClr val="919191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pivotTable" Target="../pivotTables/pivotTable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B61AD-AC19-40A4-BCD9-EFF48C512A12}">
  <dimension ref="A1:L12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16" sqref="F16"/>
    </sheetView>
  </sheetViews>
  <sheetFormatPr defaultRowHeight="13.8" x14ac:dyDescent="0.3"/>
  <cols>
    <col min="1" max="1" width="5.33203125" style="36" bestFit="1" customWidth="1"/>
    <col min="2" max="2" width="8" style="35" bestFit="1" customWidth="1"/>
    <col min="3" max="3" width="37.5546875" style="35" bestFit="1" customWidth="1"/>
    <col min="4" max="4" width="16.88671875" style="35" bestFit="1" customWidth="1"/>
    <col min="5" max="5" width="17.77734375" style="36" bestFit="1" customWidth="1"/>
    <col min="6" max="6" width="16.6640625" style="35" bestFit="1" customWidth="1"/>
    <col min="7" max="7" width="37.5546875" style="35" bestFit="1" customWidth="1"/>
    <col min="8" max="8" width="52.5546875" style="35" customWidth="1"/>
    <col min="9" max="9" width="5.33203125" style="36" bestFit="1" customWidth="1"/>
    <col min="10" max="10" width="8.33203125" style="35" customWidth="1"/>
    <col min="11" max="11" width="37.5546875" style="35" bestFit="1" customWidth="1"/>
    <col min="12" max="12" width="3.77734375" style="35" customWidth="1"/>
    <col min="13" max="16384" width="8.88671875" style="35"/>
  </cols>
  <sheetData>
    <row r="1" spans="1:12" ht="13.5" customHeight="1" x14ac:dyDescent="0.3">
      <c r="A1" s="40" t="s">
        <v>0</v>
      </c>
      <c r="B1" s="40" t="s">
        <v>1</v>
      </c>
      <c r="C1" s="40" t="s">
        <v>2</v>
      </c>
      <c r="D1" s="40" t="s">
        <v>136</v>
      </c>
      <c r="E1" s="40" t="s">
        <v>135</v>
      </c>
      <c r="F1" s="40" t="s">
        <v>134</v>
      </c>
      <c r="G1" s="53" t="s">
        <v>133</v>
      </c>
      <c r="H1" s="52"/>
      <c r="L1" s="51"/>
    </row>
    <row r="2" spans="1:12" ht="55.2" x14ac:dyDescent="0.3">
      <c r="A2" s="42">
        <v>1</v>
      </c>
      <c r="B2" s="41" t="s">
        <v>159</v>
      </c>
      <c r="C2" s="41" t="s">
        <v>3</v>
      </c>
      <c r="D2" s="38">
        <v>45.88</v>
      </c>
      <c r="E2" s="38">
        <v>44.81</v>
      </c>
      <c r="F2" s="38">
        <f t="shared" ref="F2:F33" si="0">D2-E2</f>
        <v>1.0700000000000003</v>
      </c>
      <c r="G2" s="50" t="s">
        <v>132</v>
      </c>
      <c r="H2" s="49" t="s">
        <v>140</v>
      </c>
    </row>
    <row r="3" spans="1:12" ht="13.5" customHeight="1" x14ac:dyDescent="0.3">
      <c r="A3" s="42">
        <v>2</v>
      </c>
      <c r="B3" s="41" t="s">
        <v>159</v>
      </c>
      <c r="C3" s="41" t="s">
        <v>63</v>
      </c>
      <c r="D3" s="38">
        <v>45.96</v>
      </c>
      <c r="E3" s="38">
        <v>45</v>
      </c>
      <c r="F3" s="38">
        <f t="shared" si="0"/>
        <v>0.96000000000000085</v>
      </c>
      <c r="G3" s="37"/>
    </row>
    <row r="4" spans="1:12" ht="13.5" customHeight="1" x14ac:dyDescent="0.3">
      <c r="A4" s="42">
        <v>3</v>
      </c>
      <c r="B4" s="41" t="s">
        <v>159</v>
      </c>
      <c r="C4" s="41" t="s">
        <v>63</v>
      </c>
      <c r="D4" s="38">
        <v>45.88</v>
      </c>
      <c r="E4" s="38">
        <v>44.82</v>
      </c>
      <c r="F4" s="38">
        <f t="shared" si="0"/>
        <v>1.0600000000000023</v>
      </c>
      <c r="G4" s="37"/>
    </row>
    <row r="5" spans="1:12" ht="13.5" customHeight="1" x14ac:dyDescent="0.3">
      <c r="A5" s="42">
        <v>4</v>
      </c>
      <c r="B5" s="41" t="s">
        <v>159</v>
      </c>
      <c r="C5" s="41" t="s">
        <v>63</v>
      </c>
      <c r="D5" s="38">
        <v>47.28</v>
      </c>
      <c r="E5" s="38">
        <v>45.57</v>
      </c>
      <c r="F5" s="38">
        <f t="shared" si="0"/>
        <v>1.7100000000000009</v>
      </c>
      <c r="G5" s="37"/>
    </row>
    <row r="6" spans="1:12" ht="13.5" customHeight="1" x14ac:dyDescent="0.3">
      <c r="A6" s="40">
        <v>5</v>
      </c>
      <c r="B6" s="39" t="s">
        <v>159</v>
      </c>
      <c r="C6" s="39" t="s">
        <v>63</v>
      </c>
      <c r="D6" s="38">
        <v>47.29</v>
      </c>
      <c r="E6" s="38">
        <v>45.1</v>
      </c>
      <c r="F6" s="38">
        <f t="shared" si="0"/>
        <v>2.1899999999999977</v>
      </c>
      <c r="G6" s="37"/>
    </row>
    <row r="7" spans="1:12" ht="13.5" customHeight="1" x14ac:dyDescent="0.3">
      <c r="A7" s="40">
        <v>6</v>
      </c>
      <c r="B7" s="39" t="s">
        <v>159</v>
      </c>
      <c r="C7" s="39" t="s">
        <v>64</v>
      </c>
      <c r="D7" s="38">
        <v>47.54</v>
      </c>
      <c r="E7" s="38">
        <v>44.12</v>
      </c>
      <c r="F7" s="38">
        <f t="shared" si="0"/>
        <v>3.4200000000000017</v>
      </c>
      <c r="G7" s="37"/>
    </row>
    <row r="8" spans="1:12" ht="13.5" customHeight="1" x14ac:dyDescent="0.3">
      <c r="A8" s="40">
        <v>7</v>
      </c>
      <c r="B8" s="39" t="s">
        <v>159</v>
      </c>
      <c r="C8" s="39" t="s">
        <v>64</v>
      </c>
      <c r="D8" s="38">
        <v>46.29</v>
      </c>
      <c r="E8" s="38">
        <v>44.74</v>
      </c>
      <c r="F8" s="38">
        <f t="shared" si="0"/>
        <v>1.5499999999999972</v>
      </c>
      <c r="G8" s="37"/>
    </row>
    <row r="9" spans="1:12" ht="13.5" customHeight="1" x14ac:dyDescent="0.3">
      <c r="A9" s="40">
        <v>8</v>
      </c>
      <c r="B9" s="39" t="s">
        <v>159</v>
      </c>
      <c r="C9" s="39" t="s">
        <v>64</v>
      </c>
      <c r="D9" s="38">
        <v>48.96</v>
      </c>
      <c r="E9" s="38">
        <v>45.73</v>
      </c>
      <c r="F9" s="38">
        <f t="shared" si="0"/>
        <v>3.230000000000004</v>
      </c>
      <c r="G9" s="37"/>
    </row>
    <row r="10" spans="1:12" ht="13.5" customHeight="1" x14ac:dyDescent="0.3">
      <c r="A10" s="42">
        <v>9</v>
      </c>
      <c r="B10" s="41" t="s">
        <v>159</v>
      </c>
      <c r="C10" s="41" t="s">
        <v>64</v>
      </c>
      <c r="D10" s="38">
        <v>51.47</v>
      </c>
      <c r="E10" s="38">
        <v>44.84</v>
      </c>
      <c r="F10" s="38">
        <f t="shared" si="0"/>
        <v>6.6299999999999955</v>
      </c>
      <c r="G10" s="37"/>
    </row>
    <row r="11" spans="1:12" ht="13.5" customHeight="1" x14ac:dyDescent="0.3">
      <c r="A11" s="42">
        <v>10</v>
      </c>
      <c r="B11" s="41" t="s">
        <v>159</v>
      </c>
      <c r="C11" s="41" t="s">
        <v>148</v>
      </c>
      <c r="D11" s="38">
        <v>51.63</v>
      </c>
      <c r="E11" s="38">
        <v>45.08</v>
      </c>
      <c r="F11" s="38">
        <f t="shared" si="0"/>
        <v>6.5500000000000043</v>
      </c>
      <c r="G11" s="37"/>
    </row>
    <row r="12" spans="1:12" ht="13.5" customHeight="1" x14ac:dyDescent="0.3">
      <c r="A12" s="42">
        <v>11</v>
      </c>
      <c r="B12" s="41" t="s">
        <v>159</v>
      </c>
      <c r="C12" s="41" t="s">
        <v>148</v>
      </c>
      <c r="D12" s="38">
        <v>50.89</v>
      </c>
      <c r="E12" s="38">
        <v>45.01</v>
      </c>
      <c r="F12" s="38">
        <f t="shared" si="0"/>
        <v>5.8800000000000026</v>
      </c>
      <c r="G12" s="37"/>
    </row>
    <row r="13" spans="1:12" ht="13.5" customHeight="1" x14ac:dyDescent="0.3">
      <c r="A13" s="42">
        <v>12</v>
      </c>
      <c r="B13" s="41" t="s">
        <v>159</v>
      </c>
      <c r="C13" s="41" t="s">
        <v>148</v>
      </c>
      <c r="D13" s="38">
        <v>48.79</v>
      </c>
      <c r="E13" s="38">
        <v>45.66</v>
      </c>
      <c r="F13" s="38">
        <f t="shared" si="0"/>
        <v>3.1300000000000026</v>
      </c>
      <c r="G13" s="37"/>
    </row>
    <row r="14" spans="1:12" ht="13.5" customHeight="1" x14ac:dyDescent="0.3">
      <c r="A14" s="40">
        <v>13</v>
      </c>
      <c r="B14" s="39" t="s">
        <v>159</v>
      </c>
      <c r="C14" s="39" t="s">
        <v>148</v>
      </c>
      <c r="D14" s="38">
        <v>53.42</v>
      </c>
      <c r="E14" s="38">
        <v>45.57</v>
      </c>
      <c r="F14" s="38">
        <f t="shared" si="0"/>
        <v>7.8500000000000014</v>
      </c>
      <c r="G14" s="37"/>
    </row>
    <row r="15" spans="1:12" ht="13.5" customHeight="1" x14ac:dyDescent="0.3">
      <c r="A15" s="40">
        <v>14</v>
      </c>
      <c r="B15" s="39" t="s">
        <v>159</v>
      </c>
      <c r="C15" s="39" t="s">
        <v>144</v>
      </c>
      <c r="D15" s="38">
        <v>50.4</v>
      </c>
      <c r="E15" s="38">
        <v>44.79</v>
      </c>
      <c r="F15" s="38">
        <f t="shared" si="0"/>
        <v>5.6099999999999994</v>
      </c>
      <c r="G15" s="37"/>
    </row>
    <row r="16" spans="1:12" ht="13.5" customHeight="1" x14ac:dyDescent="0.3">
      <c r="A16" s="40">
        <v>15</v>
      </c>
      <c r="B16" s="39" t="s">
        <v>159</v>
      </c>
      <c r="C16" s="39" t="s">
        <v>144</v>
      </c>
      <c r="D16" s="38">
        <v>50.76</v>
      </c>
      <c r="E16" s="38">
        <v>44.32</v>
      </c>
      <c r="F16" s="38">
        <f t="shared" si="0"/>
        <v>6.4399999999999977</v>
      </c>
      <c r="G16" s="37"/>
    </row>
    <row r="17" spans="1:7" ht="13.5" customHeight="1" x14ac:dyDescent="0.3">
      <c r="A17" s="40">
        <v>16</v>
      </c>
      <c r="B17" s="39" t="s">
        <v>159</v>
      </c>
      <c r="C17" s="39" t="s">
        <v>144</v>
      </c>
      <c r="D17" s="38">
        <v>51.54</v>
      </c>
      <c r="E17" s="38">
        <v>44.75</v>
      </c>
      <c r="F17" s="38">
        <f t="shared" si="0"/>
        <v>6.7899999999999991</v>
      </c>
      <c r="G17" s="37"/>
    </row>
    <row r="18" spans="1:7" ht="13.5" customHeight="1" x14ac:dyDescent="0.3">
      <c r="A18" s="42">
        <v>17</v>
      </c>
      <c r="B18" s="41" t="s">
        <v>159</v>
      </c>
      <c r="C18" s="41" t="s">
        <v>144</v>
      </c>
      <c r="D18" s="38">
        <v>50.9</v>
      </c>
      <c r="E18" s="38">
        <v>44.76</v>
      </c>
      <c r="F18" s="38">
        <f t="shared" si="0"/>
        <v>6.1400000000000006</v>
      </c>
      <c r="G18" s="37"/>
    </row>
    <row r="19" spans="1:7" ht="13.5" customHeight="1" x14ac:dyDescent="0.3">
      <c r="A19" s="42">
        <v>18</v>
      </c>
      <c r="B19" s="41" t="s">
        <v>159</v>
      </c>
      <c r="C19" s="41" t="s">
        <v>149</v>
      </c>
      <c r="D19" s="38">
        <v>48.76</v>
      </c>
      <c r="E19" s="38">
        <v>45.21</v>
      </c>
      <c r="F19" s="38">
        <f t="shared" si="0"/>
        <v>3.5499999999999972</v>
      </c>
      <c r="G19" s="37"/>
    </row>
    <row r="20" spans="1:7" ht="13.5" customHeight="1" x14ac:dyDescent="0.3">
      <c r="A20" s="42">
        <v>19</v>
      </c>
      <c r="B20" s="41" t="s">
        <v>159</v>
      </c>
      <c r="C20" s="41" t="s">
        <v>149</v>
      </c>
      <c r="D20" s="38">
        <v>52.64</v>
      </c>
      <c r="E20" s="38">
        <v>45.38</v>
      </c>
      <c r="F20" s="38">
        <f t="shared" si="0"/>
        <v>7.259999999999998</v>
      </c>
      <c r="G20" s="37"/>
    </row>
    <row r="21" spans="1:7" ht="13.5" customHeight="1" x14ac:dyDescent="0.3">
      <c r="A21" s="42">
        <v>20</v>
      </c>
      <c r="B21" s="41" t="s">
        <v>159</v>
      </c>
      <c r="C21" s="41" t="s">
        <v>149</v>
      </c>
      <c r="D21" s="38">
        <v>52.83</v>
      </c>
      <c r="E21" s="38">
        <v>45.59</v>
      </c>
      <c r="F21" s="38">
        <f t="shared" si="0"/>
        <v>7.2399999999999949</v>
      </c>
      <c r="G21" s="37"/>
    </row>
    <row r="22" spans="1:7" ht="13.5" customHeight="1" x14ac:dyDescent="0.3">
      <c r="A22" s="40">
        <v>21</v>
      </c>
      <c r="B22" s="39" t="s">
        <v>159</v>
      </c>
      <c r="C22" s="39" t="s">
        <v>149</v>
      </c>
      <c r="D22" s="38">
        <v>53.77</v>
      </c>
      <c r="E22" s="38">
        <v>45.52</v>
      </c>
      <c r="F22" s="38">
        <f t="shared" si="0"/>
        <v>8.25</v>
      </c>
      <c r="G22" s="37"/>
    </row>
    <row r="23" spans="1:7" ht="13.5" customHeight="1" x14ac:dyDescent="0.3">
      <c r="A23" s="40">
        <v>22</v>
      </c>
      <c r="B23" s="39" t="s">
        <v>159</v>
      </c>
      <c r="C23" s="39" t="s">
        <v>150</v>
      </c>
      <c r="D23" s="38">
        <v>53.23</v>
      </c>
      <c r="E23" s="38">
        <v>44.87</v>
      </c>
      <c r="F23" s="38">
        <f t="shared" si="0"/>
        <v>8.36</v>
      </c>
      <c r="G23" s="37"/>
    </row>
    <row r="24" spans="1:7" ht="13.5" customHeight="1" x14ac:dyDescent="0.3">
      <c r="A24" s="40">
        <v>23</v>
      </c>
      <c r="B24" s="39" t="s">
        <v>159</v>
      </c>
      <c r="C24" s="39" t="s">
        <v>150</v>
      </c>
      <c r="D24" s="38">
        <v>53.51</v>
      </c>
      <c r="E24" s="38">
        <v>45.41</v>
      </c>
      <c r="F24" s="38">
        <f t="shared" si="0"/>
        <v>8.1000000000000014</v>
      </c>
      <c r="G24" s="37"/>
    </row>
    <row r="25" spans="1:7" ht="13.5" customHeight="1" x14ac:dyDescent="0.3">
      <c r="A25" s="40">
        <v>24</v>
      </c>
      <c r="B25" s="39" t="s">
        <v>159</v>
      </c>
      <c r="C25" s="39" t="s">
        <v>150</v>
      </c>
      <c r="D25" s="38">
        <v>53.84</v>
      </c>
      <c r="E25" s="38">
        <v>45.84</v>
      </c>
      <c r="F25" s="38">
        <f t="shared" si="0"/>
        <v>8</v>
      </c>
      <c r="G25" s="37"/>
    </row>
    <row r="26" spans="1:7" ht="13.5" customHeight="1" x14ac:dyDescent="0.3">
      <c r="A26" s="42">
        <v>25</v>
      </c>
      <c r="B26" s="41" t="s">
        <v>159</v>
      </c>
      <c r="C26" s="41" t="s">
        <v>150</v>
      </c>
      <c r="D26" s="38">
        <v>55.54</v>
      </c>
      <c r="E26" s="38">
        <v>45.76</v>
      </c>
      <c r="F26" s="38">
        <f t="shared" si="0"/>
        <v>9.7800000000000011</v>
      </c>
      <c r="G26" s="37"/>
    </row>
    <row r="27" spans="1:7" ht="13.5" customHeight="1" x14ac:dyDescent="0.3">
      <c r="A27" s="42">
        <v>26</v>
      </c>
      <c r="B27" s="41" t="s">
        <v>159</v>
      </c>
      <c r="C27" s="41" t="s">
        <v>154</v>
      </c>
      <c r="D27" s="38">
        <v>54.06</v>
      </c>
      <c r="E27" s="38">
        <v>46.35</v>
      </c>
      <c r="F27" s="38">
        <f t="shared" si="0"/>
        <v>7.7100000000000009</v>
      </c>
      <c r="G27" s="37"/>
    </row>
    <row r="28" spans="1:7" ht="13.5" customHeight="1" x14ac:dyDescent="0.3">
      <c r="A28" s="42">
        <v>27</v>
      </c>
      <c r="B28" s="41" t="s">
        <v>159</v>
      </c>
      <c r="C28" s="41" t="s">
        <v>154</v>
      </c>
      <c r="D28" s="38">
        <v>53.1</v>
      </c>
      <c r="E28" s="38">
        <v>44.75</v>
      </c>
      <c r="F28" s="38">
        <f t="shared" si="0"/>
        <v>8.3500000000000014</v>
      </c>
      <c r="G28" s="37"/>
    </row>
    <row r="29" spans="1:7" ht="13.5" customHeight="1" x14ac:dyDescent="0.3">
      <c r="A29" s="42">
        <v>28</v>
      </c>
      <c r="B29" s="41" t="s">
        <v>159</v>
      </c>
      <c r="C29" s="41" t="s">
        <v>154</v>
      </c>
      <c r="D29" s="38">
        <v>54.59</v>
      </c>
      <c r="E29" s="38">
        <v>45.75</v>
      </c>
      <c r="F29" s="38">
        <f t="shared" si="0"/>
        <v>8.8400000000000034</v>
      </c>
      <c r="G29" s="37"/>
    </row>
    <row r="30" spans="1:7" ht="13.5" customHeight="1" x14ac:dyDescent="0.3">
      <c r="A30" s="40">
        <v>29</v>
      </c>
      <c r="B30" s="39" t="s">
        <v>159</v>
      </c>
      <c r="C30" s="39" t="s">
        <v>154</v>
      </c>
      <c r="D30" s="38">
        <v>52.04</v>
      </c>
      <c r="E30" s="38">
        <v>45.12</v>
      </c>
      <c r="F30" s="38">
        <f t="shared" si="0"/>
        <v>6.9200000000000017</v>
      </c>
      <c r="G30" s="37"/>
    </row>
    <row r="31" spans="1:7" ht="13.5" customHeight="1" x14ac:dyDescent="0.3">
      <c r="A31" s="40">
        <v>30</v>
      </c>
      <c r="B31" s="39" t="s">
        <v>159</v>
      </c>
      <c r="C31" s="39" t="s">
        <v>145</v>
      </c>
      <c r="D31" s="38">
        <v>52.61</v>
      </c>
      <c r="E31" s="38">
        <v>45.16</v>
      </c>
      <c r="F31" s="38">
        <f t="shared" si="0"/>
        <v>7.4500000000000028</v>
      </c>
      <c r="G31" s="37"/>
    </row>
    <row r="32" spans="1:7" ht="13.5" customHeight="1" x14ac:dyDescent="0.3">
      <c r="A32" s="40">
        <v>31</v>
      </c>
      <c r="B32" s="39" t="s">
        <v>159</v>
      </c>
      <c r="C32" s="39" t="s">
        <v>145</v>
      </c>
      <c r="D32" s="38">
        <v>53.07</v>
      </c>
      <c r="E32" s="38">
        <v>44.76</v>
      </c>
      <c r="F32" s="38">
        <f t="shared" si="0"/>
        <v>8.3100000000000023</v>
      </c>
      <c r="G32" s="37"/>
    </row>
    <row r="33" spans="1:7" ht="13.5" customHeight="1" x14ac:dyDescent="0.3">
      <c r="A33" s="40">
        <v>32</v>
      </c>
      <c r="B33" s="39" t="s">
        <v>159</v>
      </c>
      <c r="C33" s="39" t="s">
        <v>145</v>
      </c>
      <c r="D33" s="38">
        <v>54.06</v>
      </c>
      <c r="E33" s="38">
        <v>45.17</v>
      </c>
      <c r="F33" s="38">
        <f t="shared" si="0"/>
        <v>8.89</v>
      </c>
      <c r="G33" s="37"/>
    </row>
    <row r="34" spans="1:7" ht="13.5" customHeight="1" x14ac:dyDescent="0.3">
      <c r="A34" s="42">
        <v>33</v>
      </c>
      <c r="B34" s="41" t="s">
        <v>159</v>
      </c>
      <c r="C34" s="41" t="s">
        <v>145</v>
      </c>
      <c r="D34" s="38">
        <v>54.56</v>
      </c>
      <c r="E34" s="38">
        <v>45.62</v>
      </c>
      <c r="F34" s="38">
        <f t="shared" ref="F34:F65" si="1">D34-E34</f>
        <v>8.9400000000000048</v>
      </c>
      <c r="G34" s="37"/>
    </row>
    <row r="35" spans="1:7" ht="13.5" customHeight="1" x14ac:dyDescent="0.3">
      <c r="A35" s="42">
        <v>34</v>
      </c>
      <c r="B35" s="41" t="s">
        <v>159</v>
      </c>
      <c r="C35" s="41" t="s">
        <v>155</v>
      </c>
      <c r="D35" s="38">
        <v>53.73</v>
      </c>
      <c r="E35" s="38">
        <v>46.56</v>
      </c>
      <c r="F35" s="38">
        <f t="shared" si="1"/>
        <v>7.1699999999999946</v>
      </c>
      <c r="G35" s="37"/>
    </row>
    <row r="36" spans="1:7" ht="13.5" customHeight="1" x14ac:dyDescent="0.3">
      <c r="A36" s="42">
        <v>35</v>
      </c>
      <c r="B36" s="41" t="s">
        <v>159</v>
      </c>
      <c r="C36" s="41" t="s">
        <v>155</v>
      </c>
      <c r="D36" s="38">
        <v>54.44</v>
      </c>
      <c r="E36" s="38">
        <v>45.32</v>
      </c>
      <c r="F36" s="38">
        <f t="shared" si="1"/>
        <v>9.1199999999999974</v>
      </c>
      <c r="G36" s="37"/>
    </row>
    <row r="37" spans="1:7" ht="13.5" customHeight="1" x14ac:dyDescent="0.3">
      <c r="A37" s="42">
        <v>36</v>
      </c>
      <c r="B37" s="41" t="s">
        <v>159</v>
      </c>
      <c r="C37" s="41" t="s">
        <v>155</v>
      </c>
      <c r="D37" s="38">
        <v>53.62</v>
      </c>
      <c r="E37" s="38">
        <v>45.18</v>
      </c>
      <c r="F37" s="38">
        <f t="shared" si="1"/>
        <v>8.4399999999999977</v>
      </c>
      <c r="G37" s="37"/>
    </row>
    <row r="38" spans="1:7" ht="13.5" customHeight="1" x14ac:dyDescent="0.3">
      <c r="A38" s="40">
        <v>37</v>
      </c>
      <c r="B38" s="39" t="s">
        <v>159</v>
      </c>
      <c r="C38" s="39" t="s">
        <v>155</v>
      </c>
      <c r="D38" s="38">
        <v>52.6</v>
      </c>
      <c r="E38" s="38">
        <v>45.04</v>
      </c>
      <c r="F38" s="38">
        <f t="shared" si="1"/>
        <v>7.5600000000000023</v>
      </c>
      <c r="G38" s="37"/>
    </row>
    <row r="39" spans="1:7" ht="13.5" customHeight="1" x14ac:dyDescent="0.3">
      <c r="A39" s="40">
        <v>38</v>
      </c>
      <c r="B39" s="39" t="s">
        <v>159</v>
      </c>
      <c r="C39" s="39" t="s">
        <v>156</v>
      </c>
      <c r="D39" s="38">
        <v>53.42</v>
      </c>
      <c r="E39" s="38">
        <v>45.91</v>
      </c>
      <c r="F39" s="38">
        <f t="shared" si="1"/>
        <v>7.5100000000000051</v>
      </c>
      <c r="G39" s="37"/>
    </row>
    <row r="40" spans="1:7" ht="13.5" customHeight="1" x14ac:dyDescent="0.3">
      <c r="A40" s="40">
        <v>39</v>
      </c>
      <c r="B40" s="39" t="s">
        <v>159</v>
      </c>
      <c r="C40" s="39" t="s">
        <v>156</v>
      </c>
      <c r="D40" s="38">
        <v>52.88</v>
      </c>
      <c r="E40" s="38">
        <v>45.76</v>
      </c>
      <c r="F40" s="38">
        <f t="shared" si="1"/>
        <v>7.1200000000000045</v>
      </c>
      <c r="G40" s="37"/>
    </row>
    <row r="41" spans="1:7" ht="13.5" customHeight="1" x14ac:dyDescent="0.3">
      <c r="A41" s="40">
        <v>40</v>
      </c>
      <c r="B41" s="39" t="s">
        <v>159</v>
      </c>
      <c r="C41" s="39" t="s">
        <v>156</v>
      </c>
      <c r="D41" s="38">
        <v>51.88</v>
      </c>
      <c r="E41" s="38">
        <v>44.73</v>
      </c>
      <c r="F41" s="38">
        <f t="shared" si="1"/>
        <v>7.1500000000000057</v>
      </c>
      <c r="G41" s="37"/>
    </row>
    <row r="42" spans="1:7" x14ac:dyDescent="0.3">
      <c r="A42" s="40">
        <v>41</v>
      </c>
      <c r="B42" s="39" t="s">
        <v>159</v>
      </c>
      <c r="C42" s="39" t="s">
        <v>156</v>
      </c>
      <c r="D42" s="38">
        <v>52.08</v>
      </c>
      <c r="E42" s="38">
        <v>44.56</v>
      </c>
      <c r="F42" s="38">
        <f t="shared" si="1"/>
        <v>7.519999999999996</v>
      </c>
      <c r="G42" s="37"/>
    </row>
    <row r="43" spans="1:7" x14ac:dyDescent="0.3">
      <c r="A43" s="40">
        <v>42</v>
      </c>
      <c r="B43" s="39" t="s">
        <v>159</v>
      </c>
      <c r="C43" s="39" t="s">
        <v>153</v>
      </c>
      <c r="D43" s="38">
        <v>56.57</v>
      </c>
      <c r="E43" s="38">
        <v>45.82</v>
      </c>
      <c r="F43" s="38">
        <f t="shared" si="1"/>
        <v>10.75</v>
      </c>
      <c r="G43" s="37"/>
    </row>
    <row r="44" spans="1:7" x14ac:dyDescent="0.3">
      <c r="A44" s="40">
        <v>43</v>
      </c>
      <c r="B44" s="39" t="s">
        <v>159</v>
      </c>
      <c r="C44" s="39" t="s">
        <v>153</v>
      </c>
      <c r="D44" s="38">
        <v>56.02</v>
      </c>
      <c r="E44" s="38">
        <v>45.33</v>
      </c>
      <c r="F44" s="38">
        <f t="shared" si="1"/>
        <v>10.690000000000005</v>
      </c>
      <c r="G44" s="37"/>
    </row>
    <row r="45" spans="1:7" x14ac:dyDescent="0.3">
      <c r="A45" s="48">
        <v>44</v>
      </c>
      <c r="B45" s="47" t="s">
        <v>159</v>
      </c>
      <c r="C45" s="47" t="s">
        <v>153</v>
      </c>
      <c r="D45" s="44">
        <v>55.61</v>
      </c>
      <c r="E45" s="44">
        <v>44.8</v>
      </c>
      <c r="F45" s="44">
        <f t="shared" si="1"/>
        <v>10.810000000000002</v>
      </c>
      <c r="G45" s="43"/>
    </row>
    <row r="46" spans="1:7" x14ac:dyDescent="0.3">
      <c r="A46" s="42">
        <v>45</v>
      </c>
      <c r="B46" s="41" t="s">
        <v>159</v>
      </c>
      <c r="C46" s="41" t="s">
        <v>153</v>
      </c>
      <c r="D46" s="38">
        <v>53.77</v>
      </c>
      <c r="E46" s="38">
        <v>44.78</v>
      </c>
      <c r="F46" s="38">
        <f t="shared" si="1"/>
        <v>8.990000000000002</v>
      </c>
      <c r="G46" s="37"/>
    </row>
    <row r="47" spans="1:7" x14ac:dyDescent="0.3">
      <c r="A47" s="42">
        <v>46</v>
      </c>
      <c r="B47" s="41" t="s">
        <v>159</v>
      </c>
      <c r="C47" s="41" t="s">
        <v>146</v>
      </c>
      <c r="D47" s="38">
        <v>55.24</v>
      </c>
      <c r="E47" s="38">
        <v>45.55</v>
      </c>
      <c r="F47" s="38">
        <f t="shared" si="1"/>
        <v>9.6900000000000048</v>
      </c>
      <c r="G47" s="37"/>
    </row>
    <row r="48" spans="1:7" x14ac:dyDescent="0.3">
      <c r="A48" s="42">
        <v>47</v>
      </c>
      <c r="B48" s="41" t="s">
        <v>159</v>
      </c>
      <c r="C48" s="41" t="s">
        <v>146</v>
      </c>
      <c r="D48" s="38">
        <v>54.29</v>
      </c>
      <c r="E48" s="38">
        <v>45.45</v>
      </c>
      <c r="F48" s="38">
        <f t="shared" si="1"/>
        <v>8.8399999999999963</v>
      </c>
      <c r="G48" s="37"/>
    </row>
    <row r="49" spans="1:7" x14ac:dyDescent="0.3">
      <c r="A49" s="42">
        <v>48</v>
      </c>
      <c r="B49" s="41" t="s">
        <v>159</v>
      </c>
      <c r="C49" s="41" t="s">
        <v>146</v>
      </c>
      <c r="D49" s="38">
        <v>53.91</v>
      </c>
      <c r="E49" s="38">
        <v>44.41</v>
      </c>
      <c r="F49" s="38">
        <f t="shared" si="1"/>
        <v>9.5</v>
      </c>
      <c r="G49" s="37"/>
    </row>
    <row r="50" spans="1:7" x14ac:dyDescent="0.3">
      <c r="A50" s="40">
        <v>49</v>
      </c>
      <c r="B50" s="39" t="s">
        <v>159</v>
      </c>
      <c r="C50" s="39" t="s">
        <v>146</v>
      </c>
      <c r="D50" s="38">
        <v>52.88</v>
      </c>
      <c r="E50" s="38">
        <v>43.99</v>
      </c>
      <c r="F50" s="38">
        <f t="shared" si="1"/>
        <v>8.89</v>
      </c>
      <c r="G50" s="37"/>
    </row>
    <row r="51" spans="1:7" x14ac:dyDescent="0.3">
      <c r="A51" s="40">
        <v>50</v>
      </c>
      <c r="B51" s="39" t="s">
        <v>159</v>
      </c>
      <c r="C51" s="39" t="s">
        <v>152</v>
      </c>
      <c r="D51" s="38">
        <v>55.1</v>
      </c>
      <c r="E51" s="38">
        <v>45.27</v>
      </c>
      <c r="F51" s="38">
        <f t="shared" si="1"/>
        <v>9.8299999999999983</v>
      </c>
      <c r="G51" s="37"/>
    </row>
    <row r="52" spans="1:7" x14ac:dyDescent="0.3">
      <c r="A52" s="40">
        <v>51</v>
      </c>
      <c r="B52" s="39" t="s">
        <v>159</v>
      </c>
      <c r="C52" s="39" t="s">
        <v>152</v>
      </c>
      <c r="D52" s="38">
        <v>55.73</v>
      </c>
      <c r="E52" s="38">
        <v>45.83</v>
      </c>
      <c r="F52" s="38">
        <f t="shared" si="1"/>
        <v>9.8999999999999986</v>
      </c>
      <c r="G52" s="37"/>
    </row>
    <row r="53" spans="1:7" x14ac:dyDescent="0.3">
      <c r="A53" s="40">
        <v>52</v>
      </c>
      <c r="B53" s="39" t="s">
        <v>159</v>
      </c>
      <c r="C53" s="39" t="s">
        <v>152</v>
      </c>
      <c r="D53" s="38">
        <v>54.88</v>
      </c>
      <c r="E53" s="38">
        <v>45.57</v>
      </c>
      <c r="F53" s="38">
        <f t="shared" si="1"/>
        <v>9.3100000000000023</v>
      </c>
      <c r="G53" s="37"/>
    </row>
    <row r="54" spans="1:7" x14ac:dyDescent="0.3">
      <c r="A54" s="42">
        <v>53</v>
      </c>
      <c r="B54" s="41" t="s">
        <v>159</v>
      </c>
      <c r="C54" s="41" t="s">
        <v>152</v>
      </c>
      <c r="D54" s="38">
        <v>55.37</v>
      </c>
      <c r="E54" s="38">
        <v>45.24</v>
      </c>
      <c r="F54" s="38">
        <f t="shared" si="1"/>
        <v>10.129999999999995</v>
      </c>
      <c r="G54" s="37"/>
    </row>
    <row r="55" spans="1:7" x14ac:dyDescent="0.3">
      <c r="A55" s="42">
        <v>54</v>
      </c>
      <c r="B55" s="41" t="s">
        <v>159</v>
      </c>
      <c r="C55" s="41" t="s">
        <v>151</v>
      </c>
      <c r="D55" s="38">
        <v>51.98</v>
      </c>
      <c r="E55" s="38">
        <v>45.16</v>
      </c>
      <c r="F55" s="38">
        <f t="shared" si="1"/>
        <v>6.82</v>
      </c>
      <c r="G55" s="37"/>
    </row>
    <row r="56" spans="1:7" x14ac:dyDescent="0.3">
      <c r="A56" s="42">
        <v>55</v>
      </c>
      <c r="B56" s="41" t="s">
        <v>159</v>
      </c>
      <c r="C56" s="41" t="s">
        <v>151</v>
      </c>
      <c r="D56" s="38">
        <v>52.15</v>
      </c>
      <c r="E56" s="38">
        <v>44.65</v>
      </c>
      <c r="F56" s="38">
        <f t="shared" si="1"/>
        <v>7.5</v>
      </c>
      <c r="G56" s="37"/>
    </row>
    <row r="57" spans="1:7" x14ac:dyDescent="0.3">
      <c r="A57" s="42">
        <v>56</v>
      </c>
      <c r="B57" s="41" t="s">
        <v>159</v>
      </c>
      <c r="C57" s="41" t="s">
        <v>151</v>
      </c>
      <c r="D57" s="38">
        <v>56.79</v>
      </c>
      <c r="E57" s="38">
        <v>45.63</v>
      </c>
      <c r="F57" s="38">
        <f t="shared" si="1"/>
        <v>11.159999999999997</v>
      </c>
      <c r="G57" s="37"/>
    </row>
    <row r="58" spans="1:7" x14ac:dyDescent="0.3">
      <c r="A58" s="40">
        <v>57</v>
      </c>
      <c r="B58" s="39" t="s">
        <v>159</v>
      </c>
      <c r="C58" s="39" t="s">
        <v>151</v>
      </c>
      <c r="D58" s="38">
        <v>51.01</v>
      </c>
      <c r="E58" s="38">
        <v>44.99</v>
      </c>
      <c r="F58" s="38">
        <f t="shared" si="1"/>
        <v>6.019999999999996</v>
      </c>
      <c r="G58" s="37"/>
    </row>
    <row r="59" spans="1:7" x14ac:dyDescent="0.3">
      <c r="A59" s="40">
        <v>58</v>
      </c>
      <c r="B59" s="39" t="s">
        <v>159</v>
      </c>
      <c r="C59" s="39" t="s">
        <v>147</v>
      </c>
      <c r="D59" s="38">
        <v>55.59</v>
      </c>
      <c r="E59" s="38">
        <v>45.73</v>
      </c>
      <c r="F59" s="38">
        <f t="shared" si="1"/>
        <v>9.8600000000000065</v>
      </c>
      <c r="G59" s="37"/>
    </row>
    <row r="60" spans="1:7" x14ac:dyDescent="0.3">
      <c r="A60" s="40">
        <v>59</v>
      </c>
      <c r="B60" s="39" t="s">
        <v>159</v>
      </c>
      <c r="C60" s="39" t="s">
        <v>147</v>
      </c>
      <c r="D60" s="38">
        <v>54.33</v>
      </c>
      <c r="E60" s="38">
        <v>45.7</v>
      </c>
      <c r="F60" s="38">
        <f t="shared" si="1"/>
        <v>8.6299999999999955</v>
      </c>
      <c r="G60" s="37"/>
    </row>
    <row r="61" spans="1:7" x14ac:dyDescent="0.3">
      <c r="A61" s="40">
        <v>60</v>
      </c>
      <c r="B61" s="39" t="s">
        <v>159</v>
      </c>
      <c r="C61" s="39" t="s">
        <v>147</v>
      </c>
      <c r="D61" s="38">
        <v>55.48</v>
      </c>
      <c r="E61" s="38">
        <v>44.97</v>
      </c>
      <c r="F61" s="38">
        <f t="shared" si="1"/>
        <v>10.509999999999998</v>
      </c>
      <c r="G61" s="37"/>
    </row>
    <row r="62" spans="1:7" x14ac:dyDescent="0.3">
      <c r="A62" s="42">
        <v>61</v>
      </c>
      <c r="B62" s="41" t="s">
        <v>158</v>
      </c>
      <c r="C62" s="41" t="s">
        <v>147</v>
      </c>
      <c r="D62" s="38">
        <v>46.15</v>
      </c>
      <c r="E62" s="38">
        <v>44.66</v>
      </c>
      <c r="F62" s="38">
        <f t="shared" si="1"/>
        <v>1.490000000000002</v>
      </c>
      <c r="G62" s="37"/>
    </row>
    <row r="63" spans="1:7" x14ac:dyDescent="0.3">
      <c r="A63" s="42">
        <v>62</v>
      </c>
      <c r="B63" s="41" t="s">
        <v>158</v>
      </c>
      <c r="C63" s="41" t="s">
        <v>63</v>
      </c>
      <c r="D63" s="38">
        <v>45.92</v>
      </c>
      <c r="E63" s="38">
        <v>44.98</v>
      </c>
      <c r="F63" s="38">
        <f t="shared" si="1"/>
        <v>0.94000000000000483</v>
      </c>
      <c r="G63" s="37"/>
    </row>
    <row r="64" spans="1:7" x14ac:dyDescent="0.3">
      <c r="A64" s="42">
        <v>63</v>
      </c>
      <c r="B64" s="41" t="s">
        <v>158</v>
      </c>
      <c r="C64" s="41" t="s">
        <v>63</v>
      </c>
      <c r="D64" s="38">
        <v>46.35</v>
      </c>
      <c r="E64" s="38">
        <v>44.75</v>
      </c>
      <c r="F64" s="38">
        <f t="shared" si="1"/>
        <v>1.6000000000000014</v>
      </c>
      <c r="G64" s="37"/>
    </row>
    <row r="65" spans="1:7" x14ac:dyDescent="0.3">
      <c r="A65" s="42">
        <v>64</v>
      </c>
      <c r="B65" s="41" t="s">
        <v>158</v>
      </c>
      <c r="C65" s="41" t="s">
        <v>63</v>
      </c>
      <c r="D65" s="38">
        <v>46.99</v>
      </c>
      <c r="E65" s="38">
        <v>45.79</v>
      </c>
      <c r="F65" s="38">
        <f t="shared" si="1"/>
        <v>1.2000000000000028</v>
      </c>
      <c r="G65" s="37"/>
    </row>
    <row r="66" spans="1:7" x14ac:dyDescent="0.3">
      <c r="A66" s="40">
        <v>65</v>
      </c>
      <c r="B66" s="39" t="s">
        <v>158</v>
      </c>
      <c r="C66" s="39" t="s">
        <v>63</v>
      </c>
      <c r="D66" s="38">
        <v>46.1</v>
      </c>
      <c r="E66" s="38">
        <v>44.1</v>
      </c>
      <c r="F66" s="38">
        <f t="shared" ref="F66:F97" si="2">D66-E66</f>
        <v>2</v>
      </c>
      <c r="G66" s="37"/>
    </row>
    <row r="67" spans="1:7" x14ac:dyDescent="0.3">
      <c r="A67" s="40">
        <v>66</v>
      </c>
      <c r="B67" s="39" t="s">
        <v>158</v>
      </c>
      <c r="C67" s="39" t="s">
        <v>64</v>
      </c>
      <c r="D67" s="38">
        <v>47.89</v>
      </c>
      <c r="E67" s="38">
        <v>44.88</v>
      </c>
      <c r="F67" s="38">
        <f t="shared" si="2"/>
        <v>3.009999999999998</v>
      </c>
      <c r="G67" s="37"/>
    </row>
    <row r="68" spans="1:7" x14ac:dyDescent="0.3">
      <c r="A68" s="40">
        <v>67</v>
      </c>
      <c r="B68" s="39" t="s">
        <v>158</v>
      </c>
      <c r="C68" s="39" t="s">
        <v>64</v>
      </c>
      <c r="D68" s="38">
        <v>46.38</v>
      </c>
      <c r="E68" s="38">
        <v>44.08</v>
      </c>
      <c r="F68" s="38">
        <f t="shared" si="2"/>
        <v>2.3000000000000043</v>
      </c>
      <c r="G68" s="37"/>
    </row>
    <row r="69" spans="1:7" x14ac:dyDescent="0.3">
      <c r="A69" s="40">
        <v>68</v>
      </c>
      <c r="B69" s="39" t="s">
        <v>158</v>
      </c>
      <c r="C69" s="39" t="s">
        <v>64</v>
      </c>
      <c r="D69" s="38">
        <v>48.52</v>
      </c>
      <c r="E69" s="38">
        <v>45.35</v>
      </c>
      <c r="F69" s="38">
        <f t="shared" si="2"/>
        <v>3.1700000000000017</v>
      </c>
      <c r="G69" s="37"/>
    </row>
    <row r="70" spans="1:7" x14ac:dyDescent="0.3">
      <c r="A70" s="42">
        <v>69</v>
      </c>
      <c r="B70" s="41" t="s">
        <v>158</v>
      </c>
      <c r="C70" s="41" t="s">
        <v>64</v>
      </c>
      <c r="D70" s="38">
        <v>47.65</v>
      </c>
      <c r="E70" s="38">
        <v>45.67</v>
      </c>
      <c r="F70" s="38">
        <f t="shared" si="2"/>
        <v>1.9799999999999969</v>
      </c>
      <c r="G70" s="37"/>
    </row>
    <row r="71" spans="1:7" x14ac:dyDescent="0.3">
      <c r="A71" s="42">
        <v>70</v>
      </c>
      <c r="B71" s="41" t="s">
        <v>158</v>
      </c>
      <c r="C71" s="41" t="s">
        <v>148</v>
      </c>
      <c r="D71" s="38">
        <v>48.6</v>
      </c>
      <c r="E71" s="38">
        <v>44.69</v>
      </c>
      <c r="F71" s="38">
        <f t="shared" si="2"/>
        <v>3.9100000000000037</v>
      </c>
      <c r="G71" s="37"/>
    </row>
    <row r="72" spans="1:7" x14ac:dyDescent="0.3">
      <c r="A72" s="42">
        <v>71</v>
      </c>
      <c r="B72" s="41" t="s">
        <v>158</v>
      </c>
      <c r="C72" s="41" t="s">
        <v>148</v>
      </c>
      <c r="D72" s="38">
        <v>46.49</v>
      </c>
      <c r="E72" s="38">
        <v>44.73</v>
      </c>
      <c r="F72" s="38">
        <f t="shared" si="2"/>
        <v>1.7600000000000051</v>
      </c>
      <c r="G72" s="37"/>
    </row>
    <row r="73" spans="1:7" x14ac:dyDescent="0.3">
      <c r="A73" s="42">
        <v>72</v>
      </c>
      <c r="B73" s="41" t="s">
        <v>158</v>
      </c>
      <c r="C73" s="41" t="s">
        <v>148</v>
      </c>
      <c r="D73" s="38">
        <v>48.55</v>
      </c>
      <c r="E73" s="38">
        <v>45.01</v>
      </c>
      <c r="F73" s="38">
        <f t="shared" si="2"/>
        <v>3.5399999999999991</v>
      </c>
      <c r="G73" s="37"/>
    </row>
    <row r="74" spans="1:7" x14ac:dyDescent="0.3">
      <c r="A74" s="40">
        <v>73</v>
      </c>
      <c r="B74" s="39" t="s">
        <v>158</v>
      </c>
      <c r="C74" s="39" t="s">
        <v>148</v>
      </c>
      <c r="D74" s="38">
        <v>53.53</v>
      </c>
      <c r="E74" s="38">
        <v>45.34</v>
      </c>
      <c r="F74" s="38">
        <f t="shared" si="2"/>
        <v>8.1899999999999977</v>
      </c>
      <c r="G74" s="37"/>
    </row>
    <row r="75" spans="1:7" x14ac:dyDescent="0.3">
      <c r="A75" s="40">
        <v>74</v>
      </c>
      <c r="B75" s="39" t="s">
        <v>158</v>
      </c>
      <c r="C75" s="39" t="s">
        <v>144</v>
      </c>
      <c r="D75" s="38">
        <v>48.59</v>
      </c>
      <c r="E75" s="38">
        <v>44.9</v>
      </c>
      <c r="F75" s="38">
        <f t="shared" si="2"/>
        <v>3.6900000000000048</v>
      </c>
      <c r="G75" s="37"/>
    </row>
    <row r="76" spans="1:7" x14ac:dyDescent="0.3">
      <c r="A76" s="40">
        <v>75</v>
      </c>
      <c r="B76" s="39" t="s">
        <v>158</v>
      </c>
      <c r="C76" s="39" t="s">
        <v>144</v>
      </c>
      <c r="D76" s="38">
        <v>48.7</v>
      </c>
      <c r="E76" s="38">
        <v>45.6</v>
      </c>
      <c r="F76" s="38">
        <f t="shared" si="2"/>
        <v>3.1000000000000014</v>
      </c>
      <c r="G76" s="37"/>
    </row>
    <row r="77" spans="1:7" x14ac:dyDescent="0.3">
      <c r="A77" s="40">
        <v>76</v>
      </c>
      <c r="B77" s="39" t="s">
        <v>158</v>
      </c>
      <c r="C77" s="39" t="s">
        <v>144</v>
      </c>
      <c r="D77" s="38">
        <v>50.06</v>
      </c>
      <c r="E77" s="38">
        <v>45.82</v>
      </c>
      <c r="F77" s="38">
        <f t="shared" si="2"/>
        <v>4.240000000000002</v>
      </c>
      <c r="G77" s="37"/>
    </row>
    <row r="78" spans="1:7" x14ac:dyDescent="0.3">
      <c r="A78" s="42">
        <v>77</v>
      </c>
      <c r="B78" s="41" t="s">
        <v>158</v>
      </c>
      <c r="C78" s="41" t="s">
        <v>144</v>
      </c>
      <c r="D78" s="38">
        <v>50.55</v>
      </c>
      <c r="E78" s="38">
        <v>45.16</v>
      </c>
      <c r="F78" s="38">
        <f t="shared" si="2"/>
        <v>5.3900000000000006</v>
      </c>
      <c r="G78" s="37"/>
    </row>
    <row r="79" spans="1:7" x14ac:dyDescent="0.3">
      <c r="A79" s="42">
        <v>78</v>
      </c>
      <c r="B79" s="41" t="s">
        <v>158</v>
      </c>
      <c r="C79" s="41" t="s">
        <v>149</v>
      </c>
      <c r="D79" s="38">
        <v>50.15</v>
      </c>
      <c r="E79" s="38">
        <v>44.32</v>
      </c>
      <c r="F79" s="38">
        <f t="shared" si="2"/>
        <v>5.8299999999999983</v>
      </c>
      <c r="G79" s="37"/>
    </row>
    <row r="80" spans="1:7" x14ac:dyDescent="0.3">
      <c r="A80" s="42">
        <v>79</v>
      </c>
      <c r="B80" s="41" t="s">
        <v>158</v>
      </c>
      <c r="C80" s="41" t="s">
        <v>149</v>
      </c>
      <c r="D80" s="38">
        <v>51.87</v>
      </c>
      <c r="E80" s="38">
        <v>44.99</v>
      </c>
      <c r="F80" s="38">
        <f t="shared" si="2"/>
        <v>6.8799999999999955</v>
      </c>
      <c r="G80" s="37"/>
    </row>
    <row r="81" spans="1:7" x14ac:dyDescent="0.3">
      <c r="A81" s="42">
        <v>80</v>
      </c>
      <c r="B81" s="41" t="s">
        <v>158</v>
      </c>
      <c r="C81" s="41" t="s">
        <v>149</v>
      </c>
      <c r="D81" s="38">
        <v>53.97</v>
      </c>
      <c r="E81" s="38">
        <v>45.05</v>
      </c>
      <c r="F81" s="38">
        <f t="shared" si="2"/>
        <v>8.9200000000000017</v>
      </c>
      <c r="G81" s="37"/>
    </row>
    <row r="82" spans="1:7" x14ac:dyDescent="0.3">
      <c r="A82" s="42">
        <v>81</v>
      </c>
      <c r="B82" s="41" t="s">
        <v>158</v>
      </c>
      <c r="C82" s="41" t="s">
        <v>149</v>
      </c>
      <c r="D82" s="38">
        <v>54.05</v>
      </c>
      <c r="E82" s="38">
        <v>44.22</v>
      </c>
      <c r="F82" s="38">
        <f t="shared" si="2"/>
        <v>9.8299999999999983</v>
      </c>
      <c r="G82" s="37"/>
    </row>
    <row r="83" spans="1:7" x14ac:dyDescent="0.3">
      <c r="A83" s="42">
        <v>82</v>
      </c>
      <c r="B83" s="41" t="s">
        <v>158</v>
      </c>
      <c r="C83" s="41" t="s">
        <v>150</v>
      </c>
      <c r="D83" s="38">
        <v>55.28</v>
      </c>
      <c r="E83" s="38">
        <v>45.16</v>
      </c>
      <c r="F83" s="38">
        <f t="shared" si="2"/>
        <v>10.120000000000005</v>
      </c>
      <c r="G83" s="37"/>
    </row>
    <row r="84" spans="1:7" x14ac:dyDescent="0.3">
      <c r="A84" s="42">
        <v>83</v>
      </c>
      <c r="B84" s="41" t="s">
        <v>158</v>
      </c>
      <c r="C84" s="41" t="s">
        <v>150</v>
      </c>
      <c r="D84" s="38">
        <v>54.32</v>
      </c>
      <c r="E84" s="38">
        <v>44.11</v>
      </c>
      <c r="F84" s="38">
        <f t="shared" si="2"/>
        <v>10.210000000000001</v>
      </c>
      <c r="G84" s="37"/>
    </row>
    <row r="85" spans="1:7" x14ac:dyDescent="0.3">
      <c r="A85" s="42">
        <v>84</v>
      </c>
      <c r="B85" s="41" t="s">
        <v>158</v>
      </c>
      <c r="C85" s="41" t="s">
        <v>150</v>
      </c>
      <c r="D85" s="38">
        <v>53.16</v>
      </c>
      <c r="E85" s="38">
        <v>45.47</v>
      </c>
      <c r="F85" s="38">
        <f t="shared" si="2"/>
        <v>7.6899999999999977</v>
      </c>
      <c r="G85" s="37"/>
    </row>
    <row r="86" spans="1:7" x14ac:dyDescent="0.3">
      <c r="A86" s="40">
        <v>85</v>
      </c>
      <c r="B86" s="39" t="s">
        <v>158</v>
      </c>
      <c r="C86" s="39" t="s">
        <v>150</v>
      </c>
      <c r="D86" s="38">
        <v>55.04</v>
      </c>
      <c r="E86" s="38">
        <v>44.74</v>
      </c>
      <c r="F86" s="38">
        <f t="shared" si="2"/>
        <v>10.299999999999997</v>
      </c>
      <c r="G86" s="37"/>
    </row>
    <row r="87" spans="1:7" x14ac:dyDescent="0.3">
      <c r="A87" s="40">
        <v>86</v>
      </c>
      <c r="B87" s="39" t="s">
        <v>158</v>
      </c>
      <c r="C87" s="39" t="s">
        <v>154</v>
      </c>
      <c r="D87" s="38">
        <v>54.77</v>
      </c>
      <c r="E87" s="38">
        <v>44.91</v>
      </c>
      <c r="F87" s="38">
        <f t="shared" si="2"/>
        <v>9.8600000000000065</v>
      </c>
      <c r="G87" s="37"/>
    </row>
    <row r="88" spans="1:7" x14ac:dyDescent="0.3">
      <c r="A88" s="40">
        <v>87</v>
      </c>
      <c r="B88" s="39" t="s">
        <v>158</v>
      </c>
      <c r="C88" s="39" t="s">
        <v>154</v>
      </c>
      <c r="D88" s="38">
        <v>53.25</v>
      </c>
      <c r="E88" s="38">
        <v>44.74</v>
      </c>
      <c r="F88" s="38">
        <f t="shared" si="2"/>
        <v>8.509999999999998</v>
      </c>
      <c r="G88" s="37"/>
    </row>
    <row r="89" spans="1:7" x14ac:dyDescent="0.3">
      <c r="A89" s="40">
        <v>88</v>
      </c>
      <c r="B89" s="39" t="s">
        <v>158</v>
      </c>
      <c r="C89" s="39" t="s">
        <v>154</v>
      </c>
      <c r="D89" s="38">
        <v>51.29</v>
      </c>
      <c r="E89" s="38">
        <v>44.76</v>
      </c>
      <c r="F89" s="38">
        <f t="shared" si="2"/>
        <v>6.5300000000000011</v>
      </c>
      <c r="G89" s="37"/>
    </row>
    <row r="90" spans="1:7" x14ac:dyDescent="0.3">
      <c r="A90" s="46">
        <v>89</v>
      </c>
      <c r="B90" s="45" t="s">
        <v>158</v>
      </c>
      <c r="C90" s="45" t="s">
        <v>154</v>
      </c>
      <c r="D90" s="44">
        <v>49.28</v>
      </c>
      <c r="E90" s="44">
        <v>45.16</v>
      </c>
      <c r="F90" s="44">
        <f t="shared" si="2"/>
        <v>4.1200000000000045</v>
      </c>
      <c r="G90" s="43"/>
    </row>
    <row r="91" spans="1:7" x14ac:dyDescent="0.3">
      <c r="A91" s="42">
        <v>90</v>
      </c>
      <c r="B91" s="41" t="s">
        <v>158</v>
      </c>
      <c r="C91" s="41" t="s">
        <v>145</v>
      </c>
      <c r="D91" s="38">
        <v>49.5</v>
      </c>
      <c r="E91" s="38">
        <v>44.72</v>
      </c>
      <c r="F91" s="38">
        <f t="shared" si="2"/>
        <v>4.7800000000000011</v>
      </c>
      <c r="G91" s="37"/>
    </row>
    <row r="92" spans="1:7" x14ac:dyDescent="0.3">
      <c r="A92" s="42">
        <v>91</v>
      </c>
      <c r="B92" s="41" t="s">
        <v>158</v>
      </c>
      <c r="C92" s="41" t="s">
        <v>145</v>
      </c>
      <c r="D92" s="38">
        <v>49.84</v>
      </c>
      <c r="E92" s="38">
        <v>45.1</v>
      </c>
      <c r="F92" s="38">
        <f t="shared" si="2"/>
        <v>4.740000000000002</v>
      </c>
      <c r="G92" s="37"/>
    </row>
    <row r="93" spans="1:7" x14ac:dyDescent="0.3">
      <c r="A93" s="42">
        <v>92</v>
      </c>
      <c r="B93" s="41" t="s">
        <v>158</v>
      </c>
      <c r="C93" s="41" t="s">
        <v>145</v>
      </c>
      <c r="D93" s="38">
        <v>49.07</v>
      </c>
      <c r="E93" s="38">
        <v>45.32</v>
      </c>
      <c r="F93" s="38">
        <f t="shared" si="2"/>
        <v>3.75</v>
      </c>
      <c r="G93" s="37"/>
    </row>
    <row r="94" spans="1:7" x14ac:dyDescent="0.3">
      <c r="A94" s="40">
        <v>93</v>
      </c>
      <c r="B94" s="39" t="s">
        <v>158</v>
      </c>
      <c r="C94" s="39" t="s">
        <v>145</v>
      </c>
      <c r="D94" s="38">
        <v>55.09</v>
      </c>
      <c r="E94" s="38">
        <v>45.19</v>
      </c>
      <c r="F94" s="38">
        <f t="shared" si="2"/>
        <v>9.9000000000000057</v>
      </c>
      <c r="G94" s="37"/>
    </row>
    <row r="95" spans="1:7" x14ac:dyDescent="0.3">
      <c r="A95" s="40">
        <v>94</v>
      </c>
      <c r="B95" s="39" t="s">
        <v>158</v>
      </c>
      <c r="C95" s="39" t="s">
        <v>155</v>
      </c>
      <c r="D95" s="38">
        <v>54.62</v>
      </c>
      <c r="E95" s="38">
        <v>45.16</v>
      </c>
      <c r="F95" s="38">
        <f t="shared" si="2"/>
        <v>9.4600000000000009</v>
      </c>
      <c r="G95" s="37"/>
    </row>
    <row r="96" spans="1:7" x14ac:dyDescent="0.3">
      <c r="A96" s="40">
        <v>95</v>
      </c>
      <c r="B96" s="39" t="s">
        <v>158</v>
      </c>
      <c r="C96" s="39" t="s">
        <v>155</v>
      </c>
      <c r="D96" s="38">
        <v>55.16</v>
      </c>
      <c r="E96" s="38">
        <v>45.81</v>
      </c>
      <c r="F96" s="38">
        <f t="shared" si="2"/>
        <v>9.3499999999999943</v>
      </c>
      <c r="G96" s="37"/>
    </row>
    <row r="97" spans="1:7" x14ac:dyDescent="0.3">
      <c r="A97" s="40">
        <v>96</v>
      </c>
      <c r="B97" s="39" t="s">
        <v>158</v>
      </c>
      <c r="C97" s="39" t="s">
        <v>155</v>
      </c>
      <c r="D97" s="38">
        <v>55.63</v>
      </c>
      <c r="E97" s="38">
        <v>45.41</v>
      </c>
      <c r="F97" s="38">
        <f t="shared" si="2"/>
        <v>10.220000000000006</v>
      </c>
      <c r="G97" s="37"/>
    </row>
    <row r="98" spans="1:7" x14ac:dyDescent="0.3">
      <c r="A98" s="42">
        <v>97</v>
      </c>
      <c r="B98" s="41" t="s">
        <v>158</v>
      </c>
      <c r="C98" s="41" t="s">
        <v>155</v>
      </c>
      <c r="D98" s="38">
        <v>53.86</v>
      </c>
      <c r="E98" s="38">
        <v>45.36</v>
      </c>
      <c r="F98" s="38">
        <f t="shared" ref="F98:F121" si="3">D98-E98</f>
        <v>8.5</v>
      </c>
      <c r="G98" s="37"/>
    </row>
    <row r="99" spans="1:7" x14ac:dyDescent="0.3">
      <c r="A99" s="42">
        <v>98</v>
      </c>
      <c r="B99" s="41" t="s">
        <v>158</v>
      </c>
      <c r="C99" s="41" t="s">
        <v>156</v>
      </c>
      <c r="D99" s="38">
        <v>48.96</v>
      </c>
      <c r="E99" s="38">
        <v>44.56</v>
      </c>
      <c r="F99" s="38">
        <f t="shared" si="3"/>
        <v>4.3999999999999986</v>
      </c>
      <c r="G99" s="37"/>
    </row>
    <row r="100" spans="1:7" x14ac:dyDescent="0.3">
      <c r="A100" s="42">
        <v>99</v>
      </c>
      <c r="B100" s="41" t="s">
        <v>158</v>
      </c>
      <c r="C100" s="41" t="s">
        <v>156</v>
      </c>
      <c r="D100" s="38">
        <v>50.21</v>
      </c>
      <c r="E100" s="38">
        <v>44.96</v>
      </c>
      <c r="F100" s="38">
        <f t="shared" si="3"/>
        <v>5.25</v>
      </c>
      <c r="G100" s="37"/>
    </row>
    <row r="101" spans="1:7" x14ac:dyDescent="0.3">
      <c r="A101" s="42">
        <v>100</v>
      </c>
      <c r="B101" s="41" t="s">
        <v>158</v>
      </c>
      <c r="C101" s="41" t="s">
        <v>156</v>
      </c>
      <c r="D101" s="38">
        <v>48.47</v>
      </c>
      <c r="E101" s="38">
        <v>45.02</v>
      </c>
      <c r="F101" s="38">
        <f t="shared" si="3"/>
        <v>3.4499999999999957</v>
      </c>
      <c r="G101" s="37"/>
    </row>
    <row r="102" spans="1:7" x14ac:dyDescent="0.3">
      <c r="A102" s="40">
        <v>101</v>
      </c>
      <c r="B102" s="39" t="s">
        <v>158</v>
      </c>
      <c r="C102" s="39" t="s">
        <v>156</v>
      </c>
      <c r="D102" s="38">
        <v>58.52</v>
      </c>
      <c r="E102" s="38">
        <v>45.82</v>
      </c>
      <c r="F102" s="38">
        <f t="shared" si="3"/>
        <v>12.700000000000003</v>
      </c>
      <c r="G102" s="37"/>
    </row>
    <row r="103" spans="1:7" x14ac:dyDescent="0.3">
      <c r="A103" s="40">
        <v>102</v>
      </c>
      <c r="B103" s="39" t="s">
        <v>158</v>
      </c>
      <c r="C103" s="39" t="s">
        <v>153</v>
      </c>
      <c r="D103" s="38">
        <v>57.5</v>
      </c>
      <c r="E103" s="38">
        <v>45.47</v>
      </c>
      <c r="F103" s="38">
        <f t="shared" si="3"/>
        <v>12.030000000000001</v>
      </c>
      <c r="G103" s="37"/>
    </row>
    <row r="104" spans="1:7" x14ac:dyDescent="0.3">
      <c r="A104" s="40">
        <v>103</v>
      </c>
      <c r="B104" s="39" t="s">
        <v>158</v>
      </c>
      <c r="C104" s="39" t="s">
        <v>153</v>
      </c>
      <c r="D104" s="38">
        <v>54.26</v>
      </c>
      <c r="E104" s="38">
        <v>45.17</v>
      </c>
      <c r="F104" s="38">
        <f t="shared" si="3"/>
        <v>9.0899999999999963</v>
      </c>
      <c r="G104" s="37"/>
    </row>
    <row r="105" spans="1:7" x14ac:dyDescent="0.3">
      <c r="A105" s="40">
        <v>104</v>
      </c>
      <c r="B105" s="39" t="s">
        <v>158</v>
      </c>
      <c r="C105" s="39" t="s">
        <v>153</v>
      </c>
      <c r="D105" s="38">
        <v>55.3</v>
      </c>
      <c r="E105" s="38">
        <v>45.52</v>
      </c>
      <c r="F105" s="38">
        <f t="shared" si="3"/>
        <v>9.779999999999994</v>
      </c>
      <c r="G105" s="37"/>
    </row>
    <row r="106" spans="1:7" x14ac:dyDescent="0.3">
      <c r="A106" s="42">
        <v>105</v>
      </c>
      <c r="B106" s="41" t="s">
        <v>158</v>
      </c>
      <c r="C106" s="41" t="s">
        <v>153</v>
      </c>
      <c r="D106" s="38">
        <v>53.64</v>
      </c>
      <c r="E106" s="38">
        <v>45.18</v>
      </c>
      <c r="F106" s="38">
        <f t="shared" si="3"/>
        <v>8.4600000000000009</v>
      </c>
      <c r="G106" s="37"/>
    </row>
    <row r="107" spans="1:7" x14ac:dyDescent="0.3">
      <c r="A107" s="42">
        <v>106</v>
      </c>
      <c r="B107" s="41" t="s">
        <v>158</v>
      </c>
      <c r="C107" s="41" t="s">
        <v>146</v>
      </c>
      <c r="D107" s="38">
        <v>51.99</v>
      </c>
      <c r="E107" s="38">
        <v>44.28</v>
      </c>
      <c r="F107" s="38">
        <f t="shared" si="3"/>
        <v>7.7100000000000009</v>
      </c>
      <c r="G107" s="37"/>
    </row>
    <row r="108" spans="1:7" x14ac:dyDescent="0.3">
      <c r="A108" s="42">
        <v>107</v>
      </c>
      <c r="B108" s="41" t="s">
        <v>158</v>
      </c>
      <c r="C108" s="41" t="s">
        <v>146</v>
      </c>
      <c r="D108" s="38">
        <v>55.55</v>
      </c>
      <c r="E108" s="38">
        <v>45.1</v>
      </c>
      <c r="F108" s="38">
        <f t="shared" si="3"/>
        <v>10.449999999999996</v>
      </c>
      <c r="G108" s="37"/>
    </row>
    <row r="109" spans="1:7" x14ac:dyDescent="0.3">
      <c r="A109" s="42">
        <v>108</v>
      </c>
      <c r="B109" s="41" t="s">
        <v>158</v>
      </c>
      <c r="C109" s="41" t="s">
        <v>146</v>
      </c>
      <c r="D109" s="38">
        <v>54.61</v>
      </c>
      <c r="E109" s="38">
        <v>44.56</v>
      </c>
      <c r="F109" s="38">
        <f t="shared" si="3"/>
        <v>10.049999999999997</v>
      </c>
      <c r="G109" s="37"/>
    </row>
    <row r="110" spans="1:7" x14ac:dyDescent="0.3">
      <c r="A110" s="40">
        <v>109</v>
      </c>
      <c r="B110" s="39" t="s">
        <v>158</v>
      </c>
      <c r="C110" s="39" t="s">
        <v>146</v>
      </c>
      <c r="D110" s="38">
        <v>56.16</v>
      </c>
      <c r="E110" s="38">
        <v>45.6</v>
      </c>
      <c r="F110" s="38">
        <f t="shared" si="3"/>
        <v>10.559999999999995</v>
      </c>
      <c r="G110" s="37"/>
    </row>
    <row r="111" spans="1:7" x14ac:dyDescent="0.3">
      <c r="A111" s="40">
        <v>110</v>
      </c>
      <c r="B111" s="39" t="s">
        <v>158</v>
      </c>
      <c r="C111" s="39" t="s">
        <v>152</v>
      </c>
      <c r="D111" s="38">
        <v>57.5</v>
      </c>
      <c r="E111" s="38">
        <v>44.8</v>
      </c>
      <c r="F111" s="38">
        <f t="shared" si="3"/>
        <v>12.700000000000003</v>
      </c>
      <c r="G111" s="37"/>
    </row>
    <row r="112" spans="1:7" x14ac:dyDescent="0.3">
      <c r="A112" s="40">
        <v>111</v>
      </c>
      <c r="B112" s="39" t="s">
        <v>158</v>
      </c>
      <c r="C112" s="39" t="s">
        <v>152</v>
      </c>
      <c r="D112" s="38">
        <v>58.04</v>
      </c>
      <c r="E112" s="38">
        <v>45.33</v>
      </c>
      <c r="F112" s="38">
        <f t="shared" si="3"/>
        <v>12.71</v>
      </c>
      <c r="G112" s="37"/>
    </row>
    <row r="113" spans="1:7" x14ac:dyDescent="0.3">
      <c r="A113" s="40">
        <v>112</v>
      </c>
      <c r="B113" s="39" t="s">
        <v>158</v>
      </c>
      <c r="C113" s="39" t="s">
        <v>152</v>
      </c>
      <c r="D113" s="38">
        <v>59.68</v>
      </c>
      <c r="E113" s="38">
        <v>45.21</v>
      </c>
      <c r="F113" s="38">
        <f t="shared" si="3"/>
        <v>14.469999999999999</v>
      </c>
      <c r="G113" s="37"/>
    </row>
    <row r="114" spans="1:7" x14ac:dyDescent="0.3">
      <c r="A114" s="42">
        <v>113</v>
      </c>
      <c r="B114" s="41" t="s">
        <v>158</v>
      </c>
      <c r="C114" s="41" t="s">
        <v>152</v>
      </c>
      <c r="D114" s="38">
        <v>58.17</v>
      </c>
      <c r="E114" s="38">
        <v>45.26</v>
      </c>
      <c r="F114" s="38">
        <f t="shared" si="3"/>
        <v>12.910000000000004</v>
      </c>
      <c r="G114" s="37"/>
    </row>
    <row r="115" spans="1:7" x14ac:dyDescent="0.3">
      <c r="A115" s="42">
        <v>114</v>
      </c>
      <c r="B115" s="41" t="s">
        <v>158</v>
      </c>
      <c r="C115" s="41" t="s">
        <v>151</v>
      </c>
      <c r="D115" s="38">
        <v>57.98</v>
      </c>
      <c r="E115" s="38">
        <v>45.5</v>
      </c>
      <c r="F115" s="38">
        <f t="shared" si="3"/>
        <v>12.479999999999997</v>
      </c>
      <c r="G115" s="37"/>
    </row>
    <row r="116" spans="1:7" x14ac:dyDescent="0.3">
      <c r="A116" s="42">
        <v>115</v>
      </c>
      <c r="B116" s="41" t="s">
        <v>158</v>
      </c>
      <c r="C116" s="41" t="s">
        <v>151</v>
      </c>
      <c r="D116" s="38">
        <v>56.22</v>
      </c>
      <c r="E116" s="38">
        <v>45.07</v>
      </c>
      <c r="F116" s="38">
        <f t="shared" si="3"/>
        <v>11.149999999999999</v>
      </c>
      <c r="G116" s="37"/>
    </row>
    <row r="117" spans="1:7" x14ac:dyDescent="0.3">
      <c r="A117" s="42">
        <v>116</v>
      </c>
      <c r="B117" s="41" t="s">
        <v>158</v>
      </c>
      <c r="C117" s="41" t="s">
        <v>151</v>
      </c>
      <c r="D117" s="38">
        <v>55.18</v>
      </c>
      <c r="E117" s="38">
        <v>44.85</v>
      </c>
      <c r="F117" s="38">
        <f t="shared" si="3"/>
        <v>10.329999999999998</v>
      </c>
      <c r="G117" s="37"/>
    </row>
    <row r="118" spans="1:7" x14ac:dyDescent="0.3">
      <c r="A118" s="40">
        <v>117</v>
      </c>
      <c r="B118" s="39" t="s">
        <v>158</v>
      </c>
      <c r="C118" s="39" t="s">
        <v>151</v>
      </c>
      <c r="D118" s="38">
        <v>53.48</v>
      </c>
      <c r="E118" s="38">
        <v>45.09</v>
      </c>
      <c r="F118" s="38">
        <f t="shared" si="3"/>
        <v>8.3899999999999935</v>
      </c>
      <c r="G118" s="37"/>
    </row>
    <row r="119" spans="1:7" x14ac:dyDescent="0.3">
      <c r="A119" s="40">
        <v>118</v>
      </c>
      <c r="B119" s="39" t="s">
        <v>158</v>
      </c>
      <c r="C119" s="39" t="s">
        <v>147</v>
      </c>
      <c r="D119" s="38">
        <v>52.86</v>
      </c>
      <c r="E119" s="38">
        <v>44.58</v>
      </c>
      <c r="F119" s="38">
        <f t="shared" si="3"/>
        <v>8.2800000000000011</v>
      </c>
      <c r="G119" s="37"/>
    </row>
    <row r="120" spans="1:7" x14ac:dyDescent="0.3">
      <c r="A120" s="40">
        <v>119</v>
      </c>
      <c r="B120" s="39" t="s">
        <v>158</v>
      </c>
      <c r="C120" s="39" t="s">
        <v>147</v>
      </c>
      <c r="D120" s="38">
        <v>54.68</v>
      </c>
      <c r="E120" s="38">
        <v>45.1</v>
      </c>
      <c r="F120" s="38">
        <f t="shared" si="3"/>
        <v>9.5799999999999983</v>
      </c>
      <c r="G120" s="37"/>
    </row>
    <row r="121" spans="1:7" x14ac:dyDescent="0.3">
      <c r="A121" s="40">
        <v>120</v>
      </c>
      <c r="B121" s="39" t="s">
        <v>158</v>
      </c>
      <c r="C121" s="39" t="s">
        <v>147</v>
      </c>
      <c r="D121" s="38">
        <v>57.09</v>
      </c>
      <c r="E121" s="38">
        <v>45.47</v>
      </c>
      <c r="F121" s="38">
        <f t="shared" si="3"/>
        <v>11.620000000000005</v>
      </c>
      <c r="G121" s="37"/>
    </row>
    <row r="122" spans="1:7" x14ac:dyDescent="0.3">
      <c r="C122" s="35" t="s">
        <v>147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16D5FF-E444-4F60-892B-0378248A02C8}">
  <sheetPr codeName="Sheet3"/>
  <dimension ref="A1:X121"/>
  <sheetViews>
    <sheetView workbookViewId="0">
      <pane xSplit="2" ySplit="1" topLeftCell="C71" activePane="bottomRight" state="frozen"/>
      <selection pane="topRight" activeCell="C1" sqref="C1"/>
      <selection pane="bottomLeft" activeCell="A2" sqref="A2"/>
      <selection pane="bottomRight" activeCell="N125" sqref="N125"/>
    </sheetView>
  </sheetViews>
  <sheetFormatPr defaultColWidth="12.77734375" defaultRowHeight="14.4" x14ac:dyDescent="0.3"/>
  <cols>
    <col min="1" max="1" width="8.109375" bestFit="1" customWidth="1"/>
    <col min="2" max="2" width="14.33203125" bestFit="1" customWidth="1"/>
    <col min="3" max="3" width="6" bestFit="1" customWidth="1"/>
    <col min="4" max="4" width="8.5546875" bestFit="1" customWidth="1"/>
    <col min="5" max="5" width="7.5546875" bestFit="1" customWidth="1"/>
    <col min="6" max="8" width="5.5546875" bestFit="1" customWidth="1"/>
    <col min="9" max="9" width="9.77734375" bestFit="1" customWidth="1"/>
    <col min="10" max="10" width="7.33203125" bestFit="1" customWidth="1"/>
    <col min="11" max="11" width="4.5546875" bestFit="1" customWidth="1"/>
    <col min="12" max="12" width="6.5546875" bestFit="1" customWidth="1"/>
    <col min="14" max="14" width="18.33203125" bestFit="1" customWidth="1"/>
    <col min="15" max="15" width="15.6640625" bestFit="1" customWidth="1"/>
    <col min="16" max="16" width="16.21875" bestFit="1" customWidth="1"/>
    <col min="17" max="17" width="17" bestFit="1" customWidth="1"/>
    <col min="18" max="18" width="14.21875" bestFit="1" customWidth="1"/>
    <col min="19" max="19" width="14.33203125" bestFit="1" customWidth="1"/>
    <col min="20" max="20" width="14.109375" bestFit="1" customWidth="1"/>
    <col min="21" max="21" width="19.5546875" bestFit="1" customWidth="1"/>
    <col min="22" max="22" width="17" bestFit="1" customWidth="1"/>
    <col min="23" max="23" width="12.88671875" bestFit="1" customWidth="1"/>
    <col min="24" max="24" width="12.6640625" bestFit="1" customWidth="1"/>
  </cols>
  <sheetData>
    <row r="1" spans="1:24" x14ac:dyDescent="0.3">
      <c r="A1" s="14" t="s">
        <v>1</v>
      </c>
      <c r="B1" s="14" t="s">
        <v>2</v>
      </c>
      <c r="C1" s="14" t="s">
        <v>31</v>
      </c>
      <c r="D1" s="14" t="s">
        <v>32</v>
      </c>
      <c r="E1" s="14" t="s">
        <v>95</v>
      </c>
      <c r="F1" s="14" t="s">
        <v>9</v>
      </c>
      <c r="G1" s="14" t="s">
        <v>10</v>
      </c>
      <c r="H1" s="14" t="s">
        <v>11</v>
      </c>
      <c r="I1" s="14" t="s">
        <v>33</v>
      </c>
      <c r="J1" s="14" t="s">
        <v>94</v>
      </c>
      <c r="K1" s="14" t="s">
        <v>14</v>
      </c>
      <c r="L1" s="14" t="s">
        <v>15</v>
      </c>
    </row>
    <row r="2" spans="1:24" x14ac:dyDescent="0.3">
      <c r="A2" t="s">
        <v>158</v>
      </c>
      <c r="B2" t="s">
        <v>117</v>
      </c>
      <c r="C2" s="11">
        <v>8.19</v>
      </c>
      <c r="D2" s="11">
        <v>8021.79</v>
      </c>
      <c r="E2" s="11">
        <v>1170.05</v>
      </c>
      <c r="F2" s="11">
        <v>3.77</v>
      </c>
      <c r="G2" s="11">
        <v>15.17</v>
      </c>
      <c r="H2" s="11">
        <v>2.67</v>
      </c>
      <c r="I2" s="11">
        <v>2.95</v>
      </c>
      <c r="J2" s="11">
        <v>537.29999999999995</v>
      </c>
      <c r="K2" s="11">
        <v>7.89</v>
      </c>
      <c r="L2" s="11">
        <v>299</v>
      </c>
    </row>
    <row r="3" spans="1:24" x14ac:dyDescent="0.3">
      <c r="A3" t="s">
        <v>158</v>
      </c>
      <c r="B3" t="s">
        <v>117</v>
      </c>
      <c r="C3" s="11">
        <v>3.69</v>
      </c>
      <c r="D3" s="11">
        <v>11782.84</v>
      </c>
      <c r="E3" s="11">
        <v>722.79</v>
      </c>
      <c r="F3" s="11">
        <v>28.59</v>
      </c>
      <c r="G3" s="11">
        <v>13.72</v>
      </c>
      <c r="H3" s="11">
        <v>2.59</v>
      </c>
      <c r="I3" s="11">
        <v>1.85</v>
      </c>
      <c r="J3" s="11">
        <v>599.1</v>
      </c>
      <c r="K3" s="11">
        <v>7.86</v>
      </c>
      <c r="L3" s="11">
        <v>412</v>
      </c>
      <c r="N3" s="8" t="s">
        <v>27</v>
      </c>
      <c r="O3" t="s">
        <v>100</v>
      </c>
      <c r="P3" t="s">
        <v>107</v>
      </c>
      <c r="Q3" t="s">
        <v>108</v>
      </c>
      <c r="R3" t="s">
        <v>106</v>
      </c>
      <c r="S3" t="s">
        <v>105</v>
      </c>
      <c r="T3" t="s">
        <v>104</v>
      </c>
      <c r="U3" t="s">
        <v>103</v>
      </c>
      <c r="V3" t="s">
        <v>102</v>
      </c>
      <c r="W3" t="s">
        <v>29</v>
      </c>
      <c r="X3" t="s">
        <v>101</v>
      </c>
    </row>
    <row r="4" spans="1:24" x14ac:dyDescent="0.3">
      <c r="A4" t="s">
        <v>158</v>
      </c>
      <c r="B4" t="s">
        <v>117</v>
      </c>
      <c r="C4" s="11">
        <v>3.1</v>
      </c>
      <c r="D4" s="11">
        <v>25245.05</v>
      </c>
      <c r="E4" s="11">
        <v>991.89</v>
      </c>
      <c r="F4" s="11">
        <v>8.94</v>
      </c>
      <c r="G4" s="11">
        <v>21.25</v>
      </c>
      <c r="H4" s="11">
        <v>3.39</v>
      </c>
      <c r="I4" s="11">
        <v>2.95</v>
      </c>
      <c r="J4" s="11">
        <v>509.4</v>
      </c>
      <c r="K4" s="11">
        <v>7.91</v>
      </c>
      <c r="L4" s="11">
        <v>352</v>
      </c>
      <c r="N4" s="9" t="s">
        <v>158</v>
      </c>
      <c r="O4">
        <v>7.3198305084745741</v>
      </c>
      <c r="P4">
        <v>10672.404666666665</v>
      </c>
      <c r="Q4">
        <v>1441.7476666666664</v>
      </c>
      <c r="R4">
        <v>10.389473684210527</v>
      </c>
      <c r="S4">
        <v>7.3903448275862056</v>
      </c>
      <c r="T4">
        <v>3.4642372881355925</v>
      </c>
      <c r="U4">
        <v>3.3441666666666672</v>
      </c>
      <c r="V4">
        <v>546.73220338983049</v>
      </c>
      <c r="W4">
        <v>7.8788333333333345</v>
      </c>
      <c r="X4">
        <v>251.36666666666667</v>
      </c>
    </row>
    <row r="5" spans="1:24" x14ac:dyDescent="0.3">
      <c r="A5" t="s">
        <v>158</v>
      </c>
      <c r="B5" t="s">
        <v>117</v>
      </c>
      <c r="C5" s="11">
        <v>4.24</v>
      </c>
      <c r="D5" s="11">
        <v>13526.94</v>
      </c>
      <c r="E5" s="11">
        <v>996.71</v>
      </c>
      <c r="F5" s="11">
        <v>6.05</v>
      </c>
      <c r="G5" s="11">
        <v>15.57</v>
      </c>
      <c r="H5" s="11">
        <v>2.89</v>
      </c>
      <c r="I5" s="11">
        <v>2.7</v>
      </c>
      <c r="J5" s="11">
        <v>524.4</v>
      </c>
      <c r="K5" s="11">
        <v>7.96</v>
      </c>
      <c r="L5" s="11">
        <v>287</v>
      </c>
      <c r="N5" s="10" t="s">
        <v>66</v>
      </c>
      <c r="O5">
        <v>4.8049999999999997</v>
      </c>
      <c r="P5">
        <v>14644.155000000001</v>
      </c>
      <c r="Q5">
        <v>970.36</v>
      </c>
      <c r="R5">
        <v>16.427500000000002</v>
      </c>
      <c r="S5">
        <v>11.837499999999999</v>
      </c>
      <c r="T5">
        <v>2.8850000000000002</v>
      </c>
      <c r="U5">
        <v>2.6125000000000003</v>
      </c>
      <c r="V5">
        <v>542.55000000000007</v>
      </c>
      <c r="W5">
        <v>7.9050000000000002</v>
      </c>
      <c r="X5">
        <v>337.5</v>
      </c>
    </row>
    <row r="6" spans="1:24" x14ac:dyDescent="0.3">
      <c r="A6" t="s">
        <v>158</v>
      </c>
      <c r="B6" t="s">
        <v>125</v>
      </c>
      <c r="C6" s="11">
        <v>4.12</v>
      </c>
      <c r="D6" s="11">
        <v>9878.24</v>
      </c>
      <c r="E6" s="11">
        <v>908.97</v>
      </c>
      <c r="G6" s="11">
        <v>10.14</v>
      </c>
      <c r="H6" s="11">
        <v>4.1100000000000003</v>
      </c>
      <c r="I6" s="11">
        <v>3.1</v>
      </c>
      <c r="J6" s="11">
        <v>524.1</v>
      </c>
      <c r="K6" s="11">
        <v>7.93</v>
      </c>
      <c r="L6" s="11">
        <v>325</v>
      </c>
      <c r="N6" s="10" t="s">
        <v>70</v>
      </c>
      <c r="O6">
        <v>4.3475000000000001</v>
      </c>
      <c r="P6">
        <v>14721.997499999999</v>
      </c>
      <c r="Q6">
        <v>1242.2725</v>
      </c>
      <c r="R6">
        <v>12.77</v>
      </c>
      <c r="S6">
        <v>5.05</v>
      </c>
      <c r="T6">
        <v>3.4175000000000004</v>
      </c>
      <c r="U6">
        <v>2.95</v>
      </c>
      <c r="V6">
        <v>513.67499999999995</v>
      </c>
      <c r="W6">
        <v>7.9525000000000006</v>
      </c>
      <c r="X6">
        <v>312.75</v>
      </c>
    </row>
    <row r="7" spans="1:24" x14ac:dyDescent="0.3">
      <c r="A7" t="s">
        <v>158</v>
      </c>
      <c r="B7" t="s">
        <v>125</v>
      </c>
      <c r="C7" s="11">
        <v>4.78</v>
      </c>
      <c r="D7" s="11">
        <v>17168.150000000001</v>
      </c>
      <c r="E7" s="11">
        <v>1863.94</v>
      </c>
      <c r="F7" s="11">
        <v>4.2</v>
      </c>
      <c r="G7" s="11">
        <v>13.25</v>
      </c>
      <c r="H7" s="11">
        <v>3.43</v>
      </c>
      <c r="I7" s="11">
        <v>2.85</v>
      </c>
      <c r="J7" s="11">
        <v>514.5</v>
      </c>
      <c r="K7" s="11">
        <v>7.94</v>
      </c>
      <c r="L7" s="11">
        <v>319</v>
      </c>
      <c r="N7" s="10" t="s">
        <v>74</v>
      </c>
      <c r="O7">
        <v>9.1675000000000004</v>
      </c>
      <c r="P7">
        <v>6889.0625</v>
      </c>
      <c r="Q7">
        <v>1829.8374999999999</v>
      </c>
      <c r="R7">
        <v>4.0075000000000003</v>
      </c>
      <c r="S7">
        <v>4.9325000000000001</v>
      </c>
      <c r="T7">
        <v>4.8849999999999998</v>
      </c>
      <c r="U7">
        <v>4.45</v>
      </c>
      <c r="V7">
        <v>532.57500000000005</v>
      </c>
      <c r="W7">
        <v>7.71</v>
      </c>
      <c r="X7">
        <v>334.5</v>
      </c>
    </row>
    <row r="8" spans="1:24" x14ac:dyDescent="0.3">
      <c r="A8" t="s">
        <v>158</v>
      </c>
      <c r="B8" t="s">
        <v>125</v>
      </c>
      <c r="C8" s="11">
        <v>4.74</v>
      </c>
      <c r="D8" s="11">
        <v>14213.35</v>
      </c>
      <c r="E8" s="11">
        <v>1167.3699999999999</v>
      </c>
      <c r="F8" s="11">
        <v>5.79</v>
      </c>
      <c r="G8" s="11">
        <v>18</v>
      </c>
      <c r="H8" s="11">
        <v>3.24</v>
      </c>
      <c r="I8" s="11">
        <v>3.15</v>
      </c>
      <c r="J8" s="11">
        <v>505.2</v>
      </c>
      <c r="K8" s="11">
        <v>7.96</v>
      </c>
      <c r="L8" s="11">
        <v>344</v>
      </c>
      <c r="N8" s="10" t="s">
        <v>65</v>
      </c>
      <c r="O8">
        <v>2.7975000000000003</v>
      </c>
      <c r="P8">
        <v>19050.282500000001</v>
      </c>
      <c r="Q8">
        <v>1046.4625000000001</v>
      </c>
      <c r="R8">
        <v>11.887499999999999</v>
      </c>
      <c r="S8">
        <v>10.6875</v>
      </c>
      <c r="T8">
        <v>2.5</v>
      </c>
      <c r="U8">
        <v>2.3625000000000003</v>
      </c>
      <c r="V8">
        <v>535.94999999999993</v>
      </c>
      <c r="W8">
        <v>7.9725000000000001</v>
      </c>
      <c r="X8">
        <v>230.75</v>
      </c>
    </row>
    <row r="9" spans="1:24" x14ac:dyDescent="0.3">
      <c r="A9" t="s">
        <v>158</v>
      </c>
      <c r="B9" t="s">
        <v>125</v>
      </c>
      <c r="C9" s="11">
        <v>3.75</v>
      </c>
      <c r="D9" s="11">
        <v>17628.25</v>
      </c>
      <c r="E9" s="11">
        <v>1028.81</v>
      </c>
      <c r="F9" s="11">
        <v>5.16</v>
      </c>
      <c r="G9" s="11">
        <v>9.69</v>
      </c>
      <c r="H9" s="11">
        <v>2.89</v>
      </c>
      <c r="I9" s="11">
        <v>2.7</v>
      </c>
      <c r="J9" s="11">
        <v>510.9</v>
      </c>
      <c r="K9" s="11">
        <v>7.98</v>
      </c>
      <c r="L9" s="11">
        <v>263</v>
      </c>
      <c r="N9" s="10" t="s">
        <v>69</v>
      </c>
      <c r="O9">
        <v>8.8000000000000007</v>
      </c>
      <c r="P9">
        <v>7989.0225</v>
      </c>
      <c r="Q9">
        <v>1563.54</v>
      </c>
      <c r="R9">
        <v>11.41</v>
      </c>
      <c r="S9">
        <v>3.1150000000000002</v>
      </c>
      <c r="T9">
        <v>2.6825000000000001</v>
      </c>
      <c r="U9">
        <v>3.0999999999999996</v>
      </c>
      <c r="V9">
        <v>614.85</v>
      </c>
      <c r="W9">
        <v>7.9250000000000007</v>
      </c>
      <c r="X9">
        <v>223</v>
      </c>
    </row>
    <row r="10" spans="1:24" x14ac:dyDescent="0.3">
      <c r="A10" t="s">
        <v>158</v>
      </c>
      <c r="B10" t="s">
        <v>126</v>
      </c>
      <c r="C10" s="11">
        <v>8.4600000000000009</v>
      </c>
      <c r="D10" s="11">
        <v>8219.74</v>
      </c>
      <c r="E10" s="11">
        <v>1988.6</v>
      </c>
      <c r="F10" s="11">
        <v>5.65</v>
      </c>
      <c r="G10" s="11">
        <v>4.55</v>
      </c>
      <c r="H10" s="11">
        <v>5.6</v>
      </c>
      <c r="I10" s="11">
        <v>4.1500000000000004</v>
      </c>
      <c r="J10" s="11">
        <v>533.70000000000005</v>
      </c>
      <c r="K10" s="11">
        <v>7.71</v>
      </c>
      <c r="L10" s="11">
        <v>358</v>
      </c>
      <c r="N10" s="10" t="s">
        <v>73</v>
      </c>
      <c r="O10">
        <v>10.899999999999999</v>
      </c>
      <c r="P10">
        <v>7248.8499999999995</v>
      </c>
      <c r="Q10">
        <v>2008.6599999999999</v>
      </c>
      <c r="R10">
        <v>2.7775000000000003</v>
      </c>
      <c r="S10">
        <v>4.7225000000000001</v>
      </c>
      <c r="T10">
        <v>3.0466666666666664</v>
      </c>
      <c r="U10">
        <v>4.3499999999999996</v>
      </c>
      <c r="V10">
        <v>612</v>
      </c>
      <c r="W10">
        <v>7.7225000000000001</v>
      </c>
      <c r="X10">
        <v>223.25</v>
      </c>
    </row>
    <row r="11" spans="1:24" x14ac:dyDescent="0.3">
      <c r="A11" t="s">
        <v>158</v>
      </c>
      <c r="B11" t="s">
        <v>126</v>
      </c>
      <c r="C11" s="11">
        <v>7.71</v>
      </c>
      <c r="D11" s="11">
        <v>7097.31</v>
      </c>
      <c r="E11" s="11">
        <v>1923.33</v>
      </c>
      <c r="F11" s="11">
        <v>4.17</v>
      </c>
      <c r="G11" s="11">
        <v>4.18</v>
      </c>
      <c r="H11" s="11">
        <v>5.53</v>
      </c>
      <c r="I11" s="11">
        <v>5.45</v>
      </c>
      <c r="J11" s="11">
        <v>572.70000000000005</v>
      </c>
      <c r="K11" s="11">
        <v>7.71</v>
      </c>
      <c r="L11" s="11">
        <v>366</v>
      </c>
      <c r="N11" s="10" t="s">
        <v>63</v>
      </c>
      <c r="O11">
        <v>1.3074999999999999</v>
      </c>
      <c r="P11">
        <v>5784.02</v>
      </c>
      <c r="Q11">
        <v>956.18249999999989</v>
      </c>
      <c r="R11">
        <v>9.9966666666666679</v>
      </c>
      <c r="S11">
        <v>14.865</v>
      </c>
      <c r="T11">
        <v>2.335</v>
      </c>
      <c r="U11">
        <v>2.1624999999999996</v>
      </c>
      <c r="V11">
        <v>532.5</v>
      </c>
      <c r="W11">
        <v>8.0075000000000003</v>
      </c>
      <c r="X11">
        <v>219.25</v>
      </c>
    </row>
    <row r="12" spans="1:24" x14ac:dyDescent="0.3">
      <c r="A12" t="s">
        <v>158</v>
      </c>
      <c r="B12" t="s">
        <v>126</v>
      </c>
      <c r="C12" s="11">
        <v>10.45</v>
      </c>
      <c r="D12" s="11">
        <v>6100.07</v>
      </c>
      <c r="E12" s="11">
        <v>1687.39</v>
      </c>
      <c r="F12" s="11">
        <v>6.21</v>
      </c>
      <c r="G12" s="11">
        <v>3.93</v>
      </c>
      <c r="H12" s="11">
        <v>4.2</v>
      </c>
      <c r="I12" s="11">
        <v>3.4</v>
      </c>
      <c r="J12" s="11">
        <v>477</v>
      </c>
      <c r="K12" s="11">
        <v>7.71</v>
      </c>
      <c r="L12" s="11">
        <v>331</v>
      </c>
      <c r="N12" s="10" t="s">
        <v>64</v>
      </c>
      <c r="O12">
        <v>2.62</v>
      </c>
      <c r="P12">
        <v>24927.657500000001</v>
      </c>
      <c r="Q12">
        <v>1093.2750000000001</v>
      </c>
      <c r="R12">
        <v>15.407500000000001</v>
      </c>
      <c r="S12">
        <v>11.7425</v>
      </c>
      <c r="T12">
        <v>2.68</v>
      </c>
      <c r="U12">
        <v>2.5249999999999999</v>
      </c>
      <c r="V12">
        <v>543.97500000000002</v>
      </c>
      <c r="W12">
        <v>7.9674999999999994</v>
      </c>
      <c r="X12">
        <v>235.25</v>
      </c>
    </row>
    <row r="13" spans="1:24" x14ac:dyDescent="0.3">
      <c r="A13" t="s">
        <v>158</v>
      </c>
      <c r="B13" t="s">
        <v>126</v>
      </c>
      <c r="C13" s="11">
        <v>10.050000000000001</v>
      </c>
      <c r="D13" s="11">
        <v>6139.13</v>
      </c>
      <c r="E13" s="11">
        <v>1720.03</v>
      </c>
      <c r="F13" s="11">
        <v>3.7</v>
      </c>
      <c r="G13" s="11">
        <v>3.37</v>
      </c>
      <c r="H13" s="11">
        <v>4.21</v>
      </c>
      <c r="I13" s="11">
        <v>4.8</v>
      </c>
      <c r="J13" s="11">
        <v>546.9</v>
      </c>
      <c r="K13" s="11">
        <v>7.71</v>
      </c>
      <c r="L13" s="11">
        <v>283</v>
      </c>
      <c r="N13" s="10" t="s">
        <v>67</v>
      </c>
      <c r="O13">
        <v>6.754999999999999</v>
      </c>
      <c r="P13">
        <v>13094.6625</v>
      </c>
      <c r="Q13">
        <v>1302.8599999999999</v>
      </c>
      <c r="R13">
        <v>21.322500000000002</v>
      </c>
      <c r="S13">
        <v>5.6325000000000003</v>
      </c>
      <c r="T13">
        <v>2.52</v>
      </c>
      <c r="U13">
        <v>2.9</v>
      </c>
      <c r="V13">
        <v>532.57499999999993</v>
      </c>
      <c r="W13">
        <v>7.9749999999999996</v>
      </c>
      <c r="X13">
        <v>220.5</v>
      </c>
    </row>
    <row r="14" spans="1:24" x14ac:dyDescent="0.3">
      <c r="A14" t="s">
        <v>158</v>
      </c>
      <c r="B14" t="s">
        <v>118</v>
      </c>
      <c r="C14" s="11">
        <v>1.98</v>
      </c>
      <c r="D14" s="11">
        <v>12447.85</v>
      </c>
      <c r="E14" s="13">
        <v>944.28</v>
      </c>
      <c r="F14" s="11">
        <v>11.35</v>
      </c>
      <c r="G14" s="11">
        <v>12.69</v>
      </c>
      <c r="H14" s="11">
        <v>2.73</v>
      </c>
      <c r="I14" s="11">
        <v>2.5</v>
      </c>
      <c r="J14" s="11">
        <v>541.79999999999995</v>
      </c>
      <c r="K14" s="11">
        <v>7.94</v>
      </c>
      <c r="L14" s="11">
        <v>245</v>
      </c>
      <c r="N14" s="10" t="s">
        <v>71</v>
      </c>
      <c r="O14">
        <v>9.7324999999999999</v>
      </c>
      <c r="P14">
        <v>6714.5199999999995</v>
      </c>
      <c r="Q14">
        <v>1864.8799999999999</v>
      </c>
      <c r="R14">
        <v>10.913333333333332</v>
      </c>
      <c r="S14">
        <v>3.3366666666666664</v>
      </c>
      <c r="T14">
        <v>4.9075000000000006</v>
      </c>
      <c r="U14">
        <v>3.9</v>
      </c>
      <c r="V14">
        <v>543.07500000000005</v>
      </c>
      <c r="W14">
        <v>7.98</v>
      </c>
      <c r="X14">
        <v>260.25</v>
      </c>
    </row>
    <row r="15" spans="1:24" x14ac:dyDescent="0.3">
      <c r="A15" t="s">
        <v>158</v>
      </c>
      <c r="B15" t="s">
        <v>118</v>
      </c>
      <c r="C15" s="11">
        <v>3.91</v>
      </c>
      <c r="D15" s="11">
        <v>18718.580000000002</v>
      </c>
      <c r="E15" s="13">
        <v>965.14</v>
      </c>
      <c r="F15" s="11">
        <v>11.11</v>
      </c>
      <c r="G15" s="11">
        <v>15.22</v>
      </c>
      <c r="H15" s="11">
        <v>2.36</v>
      </c>
      <c r="I15" s="11">
        <v>2.2000000000000002</v>
      </c>
      <c r="J15" s="11">
        <v>546</v>
      </c>
      <c r="K15" s="11">
        <v>7.98</v>
      </c>
      <c r="L15" s="11">
        <v>221</v>
      </c>
      <c r="N15" s="10" t="s">
        <v>75</v>
      </c>
      <c r="O15">
        <v>12.61</v>
      </c>
      <c r="P15">
        <v>6186.7425000000003</v>
      </c>
      <c r="Q15">
        <v>2111.3799999999997</v>
      </c>
      <c r="R15">
        <v>3.78</v>
      </c>
      <c r="S15">
        <v>4.7175000000000002</v>
      </c>
      <c r="T15">
        <v>9.06</v>
      </c>
      <c r="U15">
        <v>6.9125000000000005</v>
      </c>
      <c r="V15">
        <v>580.57500000000005</v>
      </c>
      <c r="W15">
        <v>7.8</v>
      </c>
      <c r="X15">
        <v>240.75</v>
      </c>
    </row>
    <row r="16" spans="1:24" x14ac:dyDescent="0.3">
      <c r="A16" t="s">
        <v>158</v>
      </c>
      <c r="B16" t="s">
        <v>118</v>
      </c>
      <c r="C16" s="11">
        <v>1.76</v>
      </c>
      <c r="D16" s="11">
        <v>19516.27</v>
      </c>
      <c r="E16" s="13">
        <v>1113.8699999999999</v>
      </c>
      <c r="F16" s="11">
        <v>10.51</v>
      </c>
      <c r="G16" s="11">
        <v>9.77</v>
      </c>
      <c r="H16" s="11">
        <v>2.4900000000000002</v>
      </c>
      <c r="I16" s="11">
        <v>2.1</v>
      </c>
      <c r="J16" s="11">
        <v>555.29999999999995</v>
      </c>
      <c r="K16" s="11">
        <v>8.01</v>
      </c>
      <c r="L16" s="11">
        <v>211</v>
      </c>
      <c r="N16" s="10" t="s">
        <v>77</v>
      </c>
      <c r="O16">
        <v>9.4674999999999994</v>
      </c>
      <c r="P16">
        <v>7615.8625000000002</v>
      </c>
      <c r="Q16">
        <v>1577.1824999999999</v>
      </c>
      <c r="R16">
        <v>4.6100000000000003</v>
      </c>
      <c r="S16">
        <v>6.4424999999999999</v>
      </c>
      <c r="T16">
        <v>3.1300000000000003</v>
      </c>
      <c r="U16">
        <v>3.2749999999999995</v>
      </c>
      <c r="V16">
        <v>535.27499999999998</v>
      </c>
      <c r="W16">
        <v>7.8324999999999996</v>
      </c>
      <c r="X16">
        <v>221</v>
      </c>
    </row>
    <row r="17" spans="1:24" x14ac:dyDescent="0.3">
      <c r="A17" t="s">
        <v>158</v>
      </c>
      <c r="B17" t="s">
        <v>118</v>
      </c>
      <c r="C17" s="11">
        <v>3.54</v>
      </c>
      <c r="D17" s="11">
        <v>25518.43</v>
      </c>
      <c r="E17" s="13">
        <v>1162.56</v>
      </c>
      <c r="F17" s="11">
        <v>9.7799999999999994</v>
      </c>
      <c r="G17" s="11">
        <v>9.8699999999999992</v>
      </c>
      <c r="H17" s="11">
        <v>2.42</v>
      </c>
      <c r="I17" s="11">
        <v>2.65</v>
      </c>
      <c r="J17" s="11">
        <v>500.7</v>
      </c>
      <c r="K17" s="11">
        <v>7.96</v>
      </c>
      <c r="L17" s="11">
        <v>246</v>
      </c>
      <c r="N17" s="10" t="s">
        <v>68</v>
      </c>
      <c r="O17">
        <v>10.053333333333333</v>
      </c>
      <c r="P17">
        <v>7529.1900000000005</v>
      </c>
      <c r="Q17">
        <v>1460.9549999999999</v>
      </c>
      <c r="R17">
        <v>14.917499999999999</v>
      </c>
      <c r="S17">
        <v>3.7250000000000005</v>
      </c>
      <c r="T17">
        <v>2.7974999999999999</v>
      </c>
      <c r="U17">
        <v>3.0249999999999999</v>
      </c>
      <c r="V17">
        <v>532.30000000000007</v>
      </c>
      <c r="W17">
        <v>7.9625000000000004</v>
      </c>
      <c r="X17">
        <v>235</v>
      </c>
    </row>
    <row r="18" spans="1:24" x14ac:dyDescent="0.3">
      <c r="A18" t="s">
        <v>158</v>
      </c>
      <c r="B18" t="s">
        <v>124</v>
      </c>
      <c r="C18" s="11">
        <v>10.3</v>
      </c>
      <c r="D18" s="11">
        <v>8146.98</v>
      </c>
      <c r="E18" s="11">
        <v>1571.83</v>
      </c>
      <c r="F18" s="11">
        <v>3.43</v>
      </c>
      <c r="G18" s="11">
        <v>12.58</v>
      </c>
      <c r="H18" s="11">
        <v>2.78</v>
      </c>
      <c r="I18" s="11">
        <v>3.1</v>
      </c>
      <c r="J18" s="11">
        <v>613.79999999999995</v>
      </c>
      <c r="K18" s="11">
        <v>7.91</v>
      </c>
      <c r="L18" s="11">
        <v>218</v>
      </c>
      <c r="N18" s="10" t="s">
        <v>72</v>
      </c>
      <c r="O18">
        <v>5.3999999999999995</v>
      </c>
      <c r="P18">
        <v>11210.525</v>
      </c>
      <c r="Q18">
        <v>983.73500000000001</v>
      </c>
      <c r="R18">
        <v>12.606666666666667</v>
      </c>
      <c r="S18">
        <v>14.622500000000002</v>
      </c>
      <c r="T18">
        <v>2.41</v>
      </c>
      <c r="U18">
        <v>2.3250000000000002</v>
      </c>
      <c r="V18">
        <v>511.72499999999997</v>
      </c>
      <c r="W18">
        <v>7.6549999999999994</v>
      </c>
      <c r="X18">
        <v>265.25</v>
      </c>
    </row>
    <row r="19" spans="1:24" x14ac:dyDescent="0.3">
      <c r="A19" t="s">
        <v>158</v>
      </c>
      <c r="B19" t="s">
        <v>124</v>
      </c>
      <c r="C19" s="11">
        <v>9.86</v>
      </c>
      <c r="D19" s="11">
        <v>7861.29</v>
      </c>
      <c r="E19" s="11">
        <v>1342.32</v>
      </c>
      <c r="F19" s="11">
        <v>3.29</v>
      </c>
      <c r="G19" s="11">
        <v>12.98</v>
      </c>
      <c r="H19" s="11">
        <v>2.79</v>
      </c>
      <c r="I19" s="11">
        <v>3.6</v>
      </c>
      <c r="J19" s="11">
        <v>650.1</v>
      </c>
      <c r="K19" s="11">
        <v>7.9</v>
      </c>
      <c r="L19" s="11">
        <v>239</v>
      </c>
      <c r="N19" s="10" t="s">
        <v>76</v>
      </c>
      <c r="O19">
        <v>11.717499999999999</v>
      </c>
      <c r="P19">
        <v>6479.5199999999995</v>
      </c>
      <c r="Q19">
        <v>1614.6325000000002</v>
      </c>
      <c r="R19">
        <v>3.5949999999999998</v>
      </c>
      <c r="S19">
        <v>3.8274999999999997</v>
      </c>
      <c r="T19">
        <v>2.6025</v>
      </c>
      <c r="U19">
        <v>3.3125</v>
      </c>
      <c r="V19">
        <v>533.77499999999998</v>
      </c>
      <c r="W19">
        <v>7.8149999999999995</v>
      </c>
      <c r="X19">
        <v>211.5</v>
      </c>
    </row>
    <row r="20" spans="1:24" x14ac:dyDescent="0.3">
      <c r="A20" t="s">
        <v>158</v>
      </c>
      <c r="B20" t="s">
        <v>124</v>
      </c>
      <c r="C20" s="11">
        <v>8.51</v>
      </c>
      <c r="D20" s="11">
        <v>9219.1200000000008</v>
      </c>
      <c r="E20" s="11">
        <v>1739.82</v>
      </c>
      <c r="F20" s="11">
        <v>2.79</v>
      </c>
      <c r="G20" s="11">
        <v>9.49</v>
      </c>
      <c r="H20" s="11">
        <v>2.6</v>
      </c>
      <c r="I20" s="11">
        <v>3</v>
      </c>
      <c r="J20" s="11">
        <v>604.20000000000005</v>
      </c>
      <c r="K20" s="11">
        <v>7.93</v>
      </c>
      <c r="L20" s="11">
        <v>211</v>
      </c>
      <c r="N20" s="9" t="s">
        <v>159</v>
      </c>
      <c r="O20">
        <v>7.3508620689655153</v>
      </c>
      <c r="P20">
        <v>7839.3120338983053</v>
      </c>
      <c r="Q20">
        <v>1640.6248333333322</v>
      </c>
      <c r="R20">
        <v>9.1391525423728819</v>
      </c>
      <c r="S20">
        <v>6.2207017543859653</v>
      </c>
      <c r="T20">
        <v>10.808644067796612</v>
      </c>
      <c r="U20">
        <v>3.0708333333333351</v>
      </c>
      <c r="V20">
        <v>511.15500000000009</v>
      </c>
      <c r="W20">
        <v>7.9561666666666664</v>
      </c>
      <c r="X20">
        <v>237.38983050847457</v>
      </c>
    </row>
    <row r="21" spans="1:24" x14ac:dyDescent="0.3">
      <c r="A21" t="s">
        <v>158</v>
      </c>
      <c r="B21" t="s">
        <v>124</v>
      </c>
      <c r="C21" s="11">
        <v>6.53</v>
      </c>
      <c r="D21" s="11">
        <v>6728.7</v>
      </c>
      <c r="E21" s="11">
        <v>1600.19</v>
      </c>
      <c r="F21" s="11">
        <v>2.95</v>
      </c>
      <c r="G21" s="11">
        <v>10.59</v>
      </c>
      <c r="H21" s="11">
        <v>2.56</v>
      </c>
      <c r="I21" s="11">
        <v>2.7</v>
      </c>
      <c r="J21" s="11">
        <v>591.29999999999995</v>
      </c>
      <c r="K21" s="11">
        <v>7.96</v>
      </c>
      <c r="L21" s="11">
        <v>224</v>
      </c>
      <c r="N21" s="10" t="s">
        <v>66</v>
      </c>
      <c r="O21">
        <v>6.6725000000000003</v>
      </c>
      <c r="P21">
        <v>8296.7849999999999</v>
      </c>
      <c r="Q21">
        <v>1303.9324999999999</v>
      </c>
      <c r="R21">
        <v>10.006666666666666</v>
      </c>
      <c r="S21">
        <v>4.6274999999999995</v>
      </c>
      <c r="T21">
        <v>9.0825000000000014</v>
      </c>
      <c r="U21">
        <v>2.0750000000000002</v>
      </c>
      <c r="V21">
        <v>490.125</v>
      </c>
      <c r="W21">
        <v>7.8650000000000002</v>
      </c>
      <c r="X21">
        <v>275.5</v>
      </c>
    </row>
    <row r="22" spans="1:24" x14ac:dyDescent="0.3">
      <c r="A22" t="s">
        <v>158</v>
      </c>
      <c r="B22" t="s">
        <v>123</v>
      </c>
      <c r="C22" s="11">
        <v>12.7</v>
      </c>
      <c r="D22" s="11">
        <v>6919.16</v>
      </c>
      <c r="E22" s="11">
        <v>1943.12</v>
      </c>
      <c r="F22" s="11">
        <v>3.49</v>
      </c>
      <c r="G22" s="11">
        <v>2.37</v>
      </c>
      <c r="H22" s="11">
        <v>2.82</v>
      </c>
      <c r="I22" s="11">
        <v>3.95</v>
      </c>
      <c r="J22" s="11">
        <v>579.29999999999995</v>
      </c>
      <c r="K22" s="11">
        <v>7.72</v>
      </c>
      <c r="L22" s="11">
        <v>236</v>
      </c>
      <c r="N22" s="10" t="s">
        <v>70</v>
      </c>
      <c r="O22">
        <v>7.8925000000000001</v>
      </c>
      <c r="P22">
        <v>7232.1324999999997</v>
      </c>
      <c r="Q22">
        <v>1368.9325000000001</v>
      </c>
      <c r="R22">
        <v>11.0625</v>
      </c>
      <c r="S22">
        <v>4.8475000000000001</v>
      </c>
      <c r="T22">
        <v>9.4975000000000005</v>
      </c>
      <c r="U22">
        <v>2.0749999999999997</v>
      </c>
      <c r="V22">
        <v>489.82499999999999</v>
      </c>
      <c r="W22">
        <v>7.9474999999999998</v>
      </c>
      <c r="X22">
        <v>278</v>
      </c>
    </row>
    <row r="23" spans="1:24" x14ac:dyDescent="0.3">
      <c r="A23" t="s">
        <v>158</v>
      </c>
      <c r="B23" t="s">
        <v>123</v>
      </c>
      <c r="C23" s="11">
        <v>12.03</v>
      </c>
      <c r="D23" s="11">
        <v>6908.99</v>
      </c>
      <c r="E23" s="11">
        <v>1885.34</v>
      </c>
      <c r="F23" s="11">
        <v>3.1</v>
      </c>
      <c r="G23" s="11">
        <v>2.69</v>
      </c>
      <c r="H23" s="11">
        <v>2.96</v>
      </c>
      <c r="I23" s="11">
        <v>4.05</v>
      </c>
      <c r="J23" s="11">
        <v>624.29999999999995</v>
      </c>
      <c r="K23" s="11">
        <v>7.71</v>
      </c>
      <c r="L23" s="11">
        <v>215</v>
      </c>
      <c r="N23" s="10" t="s">
        <v>74</v>
      </c>
      <c r="O23">
        <v>9.254999999999999</v>
      </c>
      <c r="P23">
        <v>6057.2725000000009</v>
      </c>
      <c r="Q23">
        <v>1964.5225</v>
      </c>
      <c r="R23">
        <v>8.3974999999999991</v>
      </c>
      <c r="S23">
        <v>3.09</v>
      </c>
      <c r="T23">
        <v>11.785</v>
      </c>
      <c r="U23">
        <v>3.5875000000000004</v>
      </c>
      <c r="V23">
        <v>483.52499999999998</v>
      </c>
      <c r="W23">
        <v>7.9625000000000004</v>
      </c>
      <c r="X23">
        <v>297.5</v>
      </c>
    </row>
    <row r="24" spans="1:24" x14ac:dyDescent="0.3">
      <c r="A24" t="s">
        <v>158</v>
      </c>
      <c r="B24" t="s">
        <v>123</v>
      </c>
      <c r="C24" s="11">
        <v>9.09</v>
      </c>
      <c r="D24" s="11">
        <v>7177.56</v>
      </c>
      <c r="E24" s="11">
        <v>2255.0300000000002</v>
      </c>
      <c r="F24" s="11">
        <v>7.38</v>
      </c>
      <c r="G24" s="11">
        <v>2.99</v>
      </c>
      <c r="H24" s="11">
        <v>3.36</v>
      </c>
      <c r="I24" s="11">
        <v>3.55</v>
      </c>
      <c r="J24" s="11">
        <v>568.20000000000005</v>
      </c>
      <c r="K24" s="11">
        <v>7.74</v>
      </c>
      <c r="L24" s="11">
        <v>210</v>
      </c>
      <c r="N24" s="10" t="s">
        <v>65</v>
      </c>
      <c r="O24">
        <v>5.5474999999999994</v>
      </c>
      <c r="P24">
        <v>10387.025</v>
      </c>
      <c r="Q24">
        <v>1288.415</v>
      </c>
      <c r="R24">
        <v>8.129999999999999</v>
      </c>
      <c r="S24">
        <v>3.0733333333333337</v>
      </c>
      <c r="T24">
        <v>8.6466666666666665</v>
      </c>
      <c r="U24">
        <v>2.3125</v>
      </c>
      <c r="V24">
        <v>486</v>
      </c>
      <c r="W24">
        <v>7.8574999999999999</v>
      </c>
      <c r="X24">
        <v>241.75</v>
      </c>
    </row>
    <row r="25" spans="1:24" x14ac:dyDescent="0.3">
      <c r="A25" t="s">
        <v>158</v>
      </c>
      <c r="B25" t="s">
        <v>123</v>
      </c>
      <c r="C25" s="11">
        <v>9.7799999999999994</v>
      </c>
      <c r="D25" s="11">
        <v>7989.69</v>
      </c>
      <c r="E25" s="11">
        <v>1951.15</v>
      </c>
      <c r="F25" s="11">
        <v>4.92</v>
      </c>
      <c r="G25" s="11">
        <v>3.06</v>
      </c>
      <c r="I25" s="11">
        <v>5.85</v>
      </c>
      <c r="J25" s="11">
        <v>676.2</v>
      </c>
      <c r="K25" s="11">
        <v>7.72</v>
      </c>
      <c r="L25" s="11">
        <v>232</v>
      </c>
      <c r="N25" s="10" t="s">
        <v>69</v>
      </c>
      <c r="O25">
        <v>8.6699999999999982</v>
      </c>
      <c r="P25">
        <v>6920.3600000000006</v>
      </c>
      <c r="Q25">
        <v>1622.3924999999999</v>
      </c>
      <c r="R25">
        <v>10.1075</v>
      </c>
      <c r="S25">
        <v>6.4499999999999993</v>
      </c>
      <c r="T25">
        <v>9.4024999999999999</v>
      </c>
      <c r="U25">
        <v>2.5499999999999998</v>
      </c>
      <c r="V25">
        <v>516</v>
      </c>
      <c r="W25">
        <v>7.9475000000000007</v>
      </c>
      <c r="X25">
        <v>210</v>
      </c>
    </row>
    <row r="26" spans="1:24" x14ac:dyDescent="0.3">
      <c r="A26" t="s">
        <v>158</v>
      </c>
      <c r="B26" t="s">
        <v>113</v>
      </c>
      <c r="C26" s="11">
        <v>1.49</v>
      </c>
      <c r="D26" s="11">
        <v>5581.12</v>
      </c>
      <c r="E26" s="11">
        <v>1044.8599999999999</v>
      </c>
      <c r="F26" s="11">
        <v>10.66</v>
      </c>
      <c r="G26" s="11">
        <v>10.18</v>
      </c>
      <c r="H26" s="11">
        <v>1.95</v>
      </c>
      <c r="I26" s="11">
        <v>2.1</v>
      </c>
      <c r="J26" s="11">
        <v>544.5</v>
      </c>
      <c r="K26" s="11">
        <v>8.08</v>
      </c>
      <c r="L26" s="11">
        <v>201</v>
      </c>
      <c r="N26" s="10" t="s">
        <v>73</v>
      </c>
      <c r="O26">
        <v>10.75</v>
      </c>
      <c r="P26">
        <v>6583.1774999999998</v>
      </c>
      <c r="Q26">
        <v>2087.5725000000002</v>
      </c>
      <c r="R26">
        <v>8.9349999999999987</v>
      </c>
      <c r="S26">
        <v>5.86</v>
      </c>
      <c r="T26">
        <v>12.245000000000001</v>
      </c>
      <c r="U26">
        <v>3.5375000000000001</v>
      </c>
      <c r="V26">
        <v>571.27500000000009</v>
      </c>
      <c r="W26">
        <v>8.0274999999999999</v>
      </c>
      <c r="X26">
        <v>219</v>
      </c>
    </row>
    <row r="27" spans="1:24" x14ac:dyDescent="0.3">
      <c r="A27" t="s">
        <v>158</v>
      </c>
      <c r="B27" t="s">
        <v>113</v>
      </c>
      <c r="C27" s="11">
        <v>0.94</v>
      </c>
      <c r="D27" s="11">
        <v>4332.43</v>
      </c>
      <c r="E27" s="11">
        <v>764.52</v>
      </c>
      <c r="F27" s="11">
        <v>22.44</v>
      </c>
      <c r="G27" s="11">
        <v>9.98</v>
      </c>
      <c r="H27" s="11">
        <v>2.0299999999999998</v>
      </c>
      <c r="I27" s="11">
        <v>1.95</v>
      </c>
      <c r="J27" s="11">
        <v>524.1</v>
      </c>
      <c r="K27" s="11">
        <v>7.99</v>
      </c>
      <c r="L27" s="11">
        <v>232</v>
      </c>
      <c r="N27" s="10" t="s">
        <v>63</v>
      </c>
      <c r="O27">
        <v>1.03</v>
      </c>
      <c r="P27">
        <v>6801.28</v>
      </c>
      <c r="Q27">
        <v>1472.8575000000001</v>
      </c>
      <c r="R27">
        <v>8.9375</v>
      </c>
      <c r="S27">
        <v>14.962500000000002</v>
      </c>
      <c r="T27">
        <v>6.7624999999999993</v>
      </c>
      <c r="U27">
        <v>2.3875000000000002</v>
      </c>
      <c r="V27">
        <v>510.82499999999993</v>
      </c>
      <c r="W27">
        <v>7.8250000000000002</v>
      </c>
      <c r="X27">
        <v>222.5</v>
      </c>
    </row>
    <row r="28" spans="1:24" x14ac:dyDescent="0.3">
      <c r="A28" t="s">
        <v>158</v>
      </c>
      <c r="B28" t="s">
        <v>113</v>
      </c>
      <c r="C28" s="11">
        <v>1.6</v>
      </c>
      <c r="D28" s="11">
        <v>6247.2</v>
      </c>
      <c r="E28" s="11">
        <v>911.11</v>
      </c>
      <c r="F28" s="11">
        <v>8.43</v>
      </c>
      <c r="G28" s="11">
        <v>9.83</v>
      </c>
      <c r="H28" s="11">
        <v>2.2200000000000002</v>
      </c>
      <c r="I28" s="11">
        <v>2.15</v>
      </c>
      <c r="J28" s="11">
        <v>537.29999999999995</v>
      </c>
      <c r="K28" s="11">
        <v>8.01</v>
      </c>
      <c r="L28" s="11">
        <v>201</v>
      </c>
      <c r="N28" s="10" t="s">
        <v>64</v>
      </c>
      <c r="O28">
        <v>2.5974999999999997</v>
      </c>
      <c r="P28">
        <v>14426.677499999998</v>
      </c>
      <c r="Q28">
        <v>962.87</v>
      </c>
      <c r="R28">
        <v>9.1174999999999997</v>
      </c>
      <c r="S28">
        <v>19.145000000000003</v>
      </c>
      <c r="T28">
        <v>6.5549999999999997</v>
      </c>
      <c r="U28">
        <v>2.2875000000000001</v>
      </c>
      <c r="V28">
        <v>489.52499999999998</v>
      </c>
      <c r="W28">
        <v>7.83</v>
      </c>
      <c r="X28">
        <v>284.75</v>
      </c>
    </row>
    <row r="29" spans="1:24" x14ac:dyDescent="0.3">
      <c r="A29" t="s">
        <v>158</v>
      </c>
      <c r="B29" t="s">
        <v>113</v>
      </c>
      <c r="C29" s="11">
        <v>1.2</v>
      </c>
      <c r="D29" s="11">
        <v>6975.33</v>
      </c>
      <c r="E29" s="11">
        <v>1104.24</v>
      </c>
      <c r="F29" s="11">
        <v>17.93</v>
      </c>
      <c r="H29" s="11">
        <v>3.14</v>
      </c>
      <c r="I29" s="11">
        <v>2.4500000000000002</v>
      </c>
      <c r="J29" s="11">
        <v>524.1</v>
      </c>
      <c r="K29" s="11">
        <v>7.95</v>
      </c>
      <c r="L29" s="11">
        <v>243</v>
      </c>
      <c r="N29" s="10" t="s">
        <v>67</v>
      </c>
      <c r="O29">
        <v>6.0474999999999994</v>
      </c>
      <c r="P29">
        <v>9858.9825000000001</v>
      </c>
      <c r="Q29">
        <v>1411.8675000000001</v>
      </c>
      <c r="R29">
        <v>6.5775000000000006</v>
      </c>
      <c r="S29">
        <v>3.47</v>
      </c>
      <c r="T29">
        <v>10.175000000000001</v>
      </c>
      <c r="U29">
        <v>2.5499999999999998</v>
      </c>
      <c r="V29">
        <v>510.82499999999999</v>
      </c>
      <c r="W29">
        <v>7.9049999999999994</v>
      </c>
      <c r="X29">
        <v>221.5</v>
      </c>
    </row>
    <row r="30" spans="1:24" x14ac:dyDescent="0.3">
      <c r="A30" t="s">
        <v>158</v>
      </c>
      <c r="B30" t="s">
        <v>114</v>
      </c>
      <c r="C30" s="11">
        <v>2</v>
      </c>
      <c r="D30" s="11">
        <v>30325.94</v>
      </c>
      <c r="E30" s="11">
        <v>1395.28</v>
      </c>
      <c r="F30" s="11">
        <v>5.13</v>
      </c>
      <c r="G30" s="11">
        <v>14.41</v>
      </c>
      <c r="H30" s="11">
        <v>2.99</v>
      </c>
      <c r="I30" s="11">
        <v>3.1</v>
      </c>
      <c r="J30" s="11">
        <v>524.4</v>
      </c>
      <c r="K30" s="11">
        <v>7.98</v>
      </c>
      <c r="L30" s="11">
        <v>208</v>
      </c>
      <c r="N30" s="10" t="s">
        <v>71</v>
      </c>
      <c r="O30">
        <v>8.4174999999999986</v>
      </c>
      <c r="P30">
        <v>6742.2074999999995</v>
      </c>
      <c r="Q30">
        <v>2035.9450000000002</v>
      </c>
      <c r="R30">
        <v>10.695</v>
      </c>
      <c r="S30">
        <v>2.5533333333333332</v>
      </c>
      <c r="T30">
        <v>14.149999999999999</v>
      </c>
      <c r="U30">
        <v>3.9875000000000003</v>
      </c>
      <c r="V30">
        <v>522.07500000000005</v>
      </c>
      <c r="W30">
        <v>8.0224999999999991</v>
      </c>
      <c r="X30">
        <v>242.75</v>
      </c>
    </row>
    <row r="31" spans="1:24" x14ac:dyDescent="0.3">
      <c r="A31" t="s">
        <v>158</v>
      </c>
      <c r="B31" t="s">
        <v>114</v>
      </c>
      <c r="C31" s="11">
        <v>3.01</v>
      </c>
      <c r="D31" s="11">
        <v>25604.57</v>
      </c>
      <c r="E31" s="11">
        <v>1054.49</v>
      </c>
      <c r="F31" s="11">
        <v>11.64</v>
      </c>
      <c r="G31" s="11">
        <v>12.47</v>
      </c>
      <c r="H31" s="11">
        <v>2.56</v>
      </c>
      <c r="I31" s="11">
        <v>2.5499999999999998</v>
      </c>
      <c r="J31" s="11">
        <v>555.9</v>
      </c>
      <c r="K31" s="11">
        <v>7.97</v>
      </c>
      <c r="L31" s="11">
        <v>233</v>
      </c>
      <c r="N31" s="10" t="s">
        <v>75</v>
      </c>
      <c r="O31">
        <v>9.4824999999999999</v>
      </c>
      <c r="P31">
        <v>5856.11</v>
      </c>
      <c r="Q31">
        <v>2083.56</v>
      </c>
      <c r="R31">
        <v>8.4250000000000007</v>
      </c>
      <c r="S31">
        <v>5.5074999999999994</v>
      </c>
      <c r="T31">
        <v>20.6875</v>
      </c>
      <c r="U31">
        <v>6.5875000000000004</v>
      </c>
      <c r="V31">
        <v>582.45000000000005</v>
      </c>
      <c r="W31">
        <v>8.07</v>
      </c>
      <c r="X31">
        <v>237.25</v>
      </c>
    </row>
    <row r="32" spans="1:24" x14ac:dyDescent="0.3">
      <c r="A32" t="s">
        <v>158</v>
      </c>
      <c r="B32" t="s">
        <v>114</v>
      </c>
      <c r="C32" s="11">
        <v>2.2999999999999998</v>
      </c>
      <c r="D32" s="11">
        <v>19668.740000000002</v>
      </c>
      <c r="E32" s="11">
        <v>910.04</v>
      </c>
      <c r="F32" s="11">
        <v>20.47</v>
      </c>
      <c r="G32" s="11">
        <v>11.36</v>
      </c>
      <c r="H32" s="11">
        <v>2.2599999999999998</v>
      </c>
      <c r="I32" s="11">
        <v>1.8</v>
      </c>
      <c r="J32" s="11">
        <v>578.1</v>
      </c>
      <c r="K32" s="11">
        <v>7.95</v>
      </c>
      <c r="L32" s="11">
        <v>265</v>
      </c>
      <c r="N32" s="10" t="s">
        <v>77</v>
      </c>
      <c r="O32">
        <v>8.754999999999999</v>
      </c>
      <c r="P32">
        <v>6379.0749999999998</v>
      </c>
      <c r="Q32">
        <v>1904.335</v>
      </c>
      <c r="R32">
        <v>8.0824999999999996</v>
      </c>
      <c r="S32">
        <v>3.6974999999999998</v>
      </c>
      <c r="T32">
        <v>12.6675</v>
      </c>
      <c r="U32">
        <v>3.3250000000000002</v>
      </c>
      <c r="V32">
        <v>502.27499999999998</v>
      </c>
      <c r="W32">
        <v>8.0750000000000011</v>
      </c>
      <c r="X32">
        <v>207.25</v>
      </c>
    </row>
    <row r="33" spans="1:24" x14ac:dyDescent="0.3">
      <c r="A33" t="s">
        <v>158</v>
      </c>
      <c r="B33" t="s">
        <v>114</v>
      </c>
      <c r="C33" s="11">
        <v>3.17</v>
      </c>
      <c r="D33" s="11">
        <v>24111.38</v>
      </c>
      <c r="E33" s="11">
        <v>1013.29</v>
      </c>
      <c r="F33" s="11">
        <v>9.73</v>
      </c>
      <c r="G33" s="11">
        <v>23.39</v>
      </c>
      <c r="H33" s="11">
        <v>2.91</v>
      </c>
      <c r="I33" s="11">
        <v>2.65</v>
      </c>
      <c r="J33" s="11">
        <v>517.5</v>
      </c>
      <c r="K33" s="11">
        <v>7.97</v>
      </c>
      <c r="L33" s="11">
        <v>235</v>
      </c>
      <c r="N33" s="10" t="s">
        <v>68</v>
      </c>
      <c r="O33">
        <v>8.1775000000000002</v>
      </c>
      <c r="P33">
        <v>7191.2025000000003</v>
      </c>
      <c r="Q33">
        <v>1732.0650000000001</v>
      </c>
      <c r="R33">
        <v>7.8874999999999993</v>
      </c>
      <c r="S33">
        <v>3.8249999999999997</v>
      </c>
      <c r="T33">
        <v>9.7250000000000014</v>
      </c>
      <c r="U33">
        <v>2.6750000000000003</v>
      </c>
      <c r="V33">
        <v>507.97500000000002</v>
      </c>
      <c r="W33">
        <v>7.9249999999999998</v>
      </c>
      <c r="X33">
        <v>208.5</v>
      </c>
    </row>
    <row r="34" spans="1:24" x14ac:dyDescent="0.3">
      <c r="A34" t="s">
        <v>158</v>
      </c>
      <c r="B34" t="s">
        <v>115</v>
      </c>
      <c r="C34" s="11">
        <v>5.39</v>
      </c>
      <c r="D34" s="11">
        <v>14816.83</v>
      </c>
      <c r="E34" s="11">
        <v>1151.32</v>
      </c>
      <c r="F34" s="11">
        <v>5.4</v>
      </c>
      <c r="G34" s="11">
        <v>19.82</v>
      </c>
      <c r="H34" s="11">
        <v>2.4</v>
      </c>
      <c r="I34" s="11">
        <v>2.95</v>
      </c>
      <c r="J34" s="11">
        <v>516.9</v>
      </c>
      <c r="K34" s="11">
        <v>7.99</v>
      </c>
      <c r="L34" s="11">
        <v>216</v>
      </c>
      <c r="N34" s="10" t="s">
        <v>72</v>
      </c>
      <c r="O34">
        <v>7.3350000000000009</v>
      </c>
      <c r="P34">
        <v>6903.5099999999993</v>
      </c>
      <c r="Q34">
        <v>1424.8425</v>
      </c>
      <c r="R34">
        <v>11.775</v>
      </c>
      <c r="S34">
        <v>6.5625</v>
      </c>
      <c r="T34">
        <v>7.7925000000000004</v>
      </c>
      <c r="U34">
        <v>2.0750000000000002</v>
      </c>
      <c r="V34">
        <v>486.97499999999997</v>
      </c>
      <c r="W34">
        <v>8.0374999999999996</v>
      </c>
      <c r="X34">
        <v>204.5</v>
      </c>
    </row>
    <row r="35" spans="1:24" x14ac:dyDescent="0.3">
      <c r="A35" t="s">
        <v>158</v>
      </c>
      <c r="B35" t="s">
        <v>115</v>
      </c>
      <c r="C35" s="11">
        <v>5.83</v>
      </c>
      <c r="D35" s="11">
        <v>17152.64</v>
      </c>
      <c r="E35" s="11">
        <v>1263.67</v>
      </c>
      <c r="F35" s="11">
        <v>5.0999999999999996</v>
      </c>
      <c r="G35" s="11">
        <v>22.53</v>
      </c>
      <c r="H35" s="11">
        <v>2.79</v>
      </c>
      <c r="I35" s="11">
        <v>2.9</v>
      </c>
      <c r="J35" s="11">
        <v>526.20000000000005</v>
      </c>
      <c r="K35" s="11">
        <v>7.97</v>
      </c>
      <c r="L35" s="11">
        <v>230</v>
      </c>
      <c r="N35" s="10" t="s">
        <v>76</v>
      </c>
      <c r="O35">
        <v>8.9024999999999999</v>
      </c>
      <c r="P35">
        <v>7694.3750000000009</v>
      </c>
      <c r="Q35">
        <v>1945.2625</v>
      </c>
      <c r="R35">
        <v>9.1674999999999986</v>
      </c>
      <c r="S35">
        <v>3.1524999999999999</v>
      </c>
      <c r="T35">
        <v>12.414999999999999</v>
      </c>
      <c r="U35">
        <v>4.05</v>
      </c>
      <c r="V35">
        <v>517.65</v>
      </c>
      <c r="W35">
        <v>8.0449999999999999</v>
      </c>
      <c r="X35">
        <v>201</v>
      </c>
    </row>
    <row r="36" spans="1:24" x14ac:dyDescent="0.3">
      <c r="A36" t="s">
        <v>158</v>
      </c>
      <c r="B36" t="s">
        <v>115</v>
      </c>
      <c r="C36" s="11">
        <v>6.88</v>
      </c>
      <c r="D36" s="11">
        <v>12785.43</v>
      </c>
      <c r="E36" s="11">
        <v>1632.29</v>
      </c>
      <c r="F36" s="11">
        <v>4.03</v>
      </c>
      <c r="G36" s="11">
        <v>15.85</v>
      </c>
      <c r="H36" s="11">
        <v>2.2000000000000002</v>
      </c>
      <c r="I36" s="11">
        <v>2.65</v>
      </c>
      <c r="J36" s="11">
        <v>538.79999999999995</v>
      </c>
      <c r="K36" s="11">
        <v>7.95</v>
      </c>
      <c r="L36" s="11">
        <v>220</v>
      </c>
      <c r="N36" s="9" t="s">
        <v>28</v>
      </c>
      <c r="O36">
        <v>7.3352136752136747</v>
      </c>
      <c r="P36">
        <v>9267.7621008403348</v>
      </c>
      <c r="Q36">
        <v>1541.18625</v>
      </c>
      <c r="R36">
        <v>9.7535344827586279</v>
      </c>
      <c r="S36">
        <v>6.8106086956521708</v>
      </c>
      <c r="T36">
        <v>7.136440677966104</v>
      </c>
      <c r="U36">
        <v>3.2074999999999987</v>
      </c>
      <c r="V36">
        <v>528.79411764705867</v>
      </c>
      <c r="W36">
        <v>7.9174999999999986</v>
      </c>
      <c r="X36">
        <v>244.43697478991598</v>
      </c>
    </row>
    <row r="37" spans="1:24" x14ac:dyDescent="0.3">
      <c r="A37" t="s">
        <v>158</v>
      </c>
      <c r="B37" t="s">
        <v>115</v>
      </c>
      <c r="C37" s="11">
        <v>8.92</v>
      </c>
      <c r="D37" s="11">
        <v>7623.75</v>
      </c>
      <c r="E37" s="11">
        <v>1164.1600000000001</v>
      </c>
      <c r="F37" s="11">
        <v>8</v>
      </c>
      <c r="G37" s="11">
        <v>27.09</v>
      </c>
      <c r="H37" s="11">
        <v>2.69</v>
      </c>
      <c r="I37" s="11">
        <v>3.1</v>
      </c>
      <c r="J37" s="11">
        <v>548.4</v>
      </c>
      <c r="K37" s="11">
        <v>7.99</v>
      </c>
      <c r="L37" s="11">
        <v>216</v>
      </c>
    </row>
    <row r="38" spans="1:24" x14ac:dyDescent="0.3">
      <c r="A38" t="s">
        <v>158</v>
      </c>
      <c r="B38" t="s">
        <v>121</v>
      </c>
      <c r="C38" s="11">
        <v>9.9</v>
      </c>
      <c r="D38" s="11">
        <v>7169</v>
      </c>
      <c r="E38" s="11">
        <v>1820.61</v>
      </c>
      <c r="F38" s="11">
        <v>3.27</v>
      </c>
      <c r="H38" s="11">
        <v>3.43</v>
      </c>
      <c r="I38" s="11">
        <v>3.4</v>
      </c>
      <c r="J38" s="11">
        <v>523.20000000000005</v>
      </c>
      <c r="K38" s="11">
        <v>8</v>
      </c>
      <c r="L38" s="11">
        <v>238</v>
      </c>
    </row>
    <row r="39" spans="1:24" x14ac:dyDescent="0.3">
      <c r="A39" t="s">
        <v>158</v>
      </c>
      <c r="B39" t="s">
        <v>121</v>
      </c>
      <c r="C39" s="11">
        <v>9.4600000000000009</v>
      </c>
      <c r="D39" s="11">
        <v>7654.25</v>
      </c>
      <c r="E39" s="11">
        <v>1880.53</v>
      </c>
      <c r="F39" s="11">
        <v>3.48</v>
      </c>
      <c r="G39" s="11">
        <v>10.78</v>
      </c>
      <c r="H39" s="11">
        <v>5.22</v>
      </c>
      <c r="I39" s="11">
        <v>4</v>
      </c>
      <c r="J39" s="11">
        <v>538.79999999999995</v>
      </c>
      <c r="K39" s="11">
        <v>7.96</v>
      </c>
      <c r="L39" s="11">
        <v>264</v>
      </c>
    </row>
    <row r="40" spans="1:24" x14ac:dyDescent="0.3">
      <c r="A40" t="s">
        <v>158</v>
      </c>
      <c r="B40" t="s">
        <v>121</v>
      </c>
      <c r="C40" s="11">
        <v>9.35</v>
      </c>
      <c r="D40" s="11">
        <v>5958.3</v>
      </c>
      <c r="E40" s="11">
        <v>1899.25</v>
      </c>
      <c r="F40" s="11">
        <v>3.26</v>
      </c>
      <c r="G40" s="11">
        <v>10.62</v>
      </c>
      <c r="H40" s="11">
        <v>3.7</v>
      </c>
      <c r="I40" s="11">
        <v>3.3</v>
      </c>
      <c r="J40" s="11">
        <v>519</v>
      </c>
      <c r="K40" s="11">
        <v>7.97</v>
      </c>
      <c r="L40" s="11">
        <v>294</v>
      </c>
    </row>
    <row r="41" spans="1:24" x14ac:dyDescent="0.3">
      <c r="A41" t="s">
        <v>158</v>
      </c>
      <c r="B41" t="s">
        <v>121</v>
      </c>
      <c r="C41" s="11">
        <v>10.220000000000001</v>
      </c>
      <c r="D41" s="11">
        <v>6076.53</v>
      </c>
      <c r="E41" s="11">
        <v>1859.13</v>
      </c>
      <c r="G41" s="11">
        <v>11.34</v>
      </c>
      <c r="H41" s="11">
        <v>7.28</v>
      </c>
      <c r="I41" s="11">
        <v>4.9000000000000004</v>
      </c>
      <c r="J41" s="11">
        <v>591.29999999999995</v>
      </c>
      <c r="K41" s="11">
        <v>7.99</v>
      </c>
      <c r="L41" s="11">
        <v>245</v>
      </c>
    </row>
    <row r="42" spans="1:24" x14ac:dyDescent="0.3">
      <c r="A42" t="s">
        <v>158</v>
      </c>
      <c r="B42" t="s">
        <v>122</v>
      </c>
      <c r="C42" s="11">
        <v>10.56</v>
      </c>
      <c r="D42" s="11">
        <v>6577.29</v>
      </c>
      <c r="E42" s="11">
        <v>2100.9499999999998</v>
      </c>
      <c r="F42" s="11">
        <v>3.67</v>
      </c>
      <c r="G42" s="11">
        <v>3.14</v>
      </c>
      <c r="H42" s="11">
        <v>9.76</v>
      </c>
      <c r="I42" s="11">
        <v>7.8</v>
      </c>
      <c r="J42" s="11">
        <v>555.29999999999995</v>
      </c>
      <c r="K42" s="11">
        <v>7.8</v>
      </c>
      <c r="L42" s="11">
        <v>262</v>
      </c>
    </row>
    <row r="43" spans="1:24" x14ac:dyDescent="0.3">
      <c r="A43" t="s">
        <v>158</v>
      </c>
      <c r="B43" t="s">
        <v>122</v>
      </c>
      <c r="C43" s="11">
        <v>12.7</v>
      </c>
      <c r="D43" s="11">
        <v>6669.85</v>
      </c>
      <c r="E43" s="11">
        <v>2196.1799999999998</v>
      </c>
      <c r="F43" s="11">
        <v>4.33</v>
      </c>
      <c r="G43" s="11">
        <v>4.28</v>
      </c>
      <c r="H43" s="11">
        <v>11.74</v>
      </c>
      <c r="I43" s="11">
        <v>8.8000000000000007</v>
      </c>
      <c r="J43" s="11">
        <v>572.4</v>
      </c>
      <c r="K43" s="11">
        <v>7.79</v>
      </c>
      <c r="L43" s="11">
        <v>243</v>
      </c>
    </row>
    <row r="44" spans="1:24" x14ac:dyDescent="0.3">
      <c r="A44" t="s">
        <v>158</v>
      </c>
      <c r="B44" t="s">
        <v>122</v>
      </c>
      <c r="C44" s="11">
        <v>12.71</v>
      </c>
      <c r="D44" s="11">
        <v>6127.36</v>
      </c>
      <c r="E44" s="11">
        <v>2128.23</v>
      </c>
      <c r="F44" s="11">
        <v>4.17</v>
      </c>
      <c r="G44" s="11">
        <v>4.18</v>
      </c>
      <c r="H44" s="11">
        <v>9.48</v>
      </c>
      <c r="I44" s="11">
        <v>6.85</v>
      </c>
      <c r="J44" s="11">
        <v>579.9</v>
      </c>
      <c r="K44" s="11">
        <v>7.8</v>
      </c>
      <c r="L44" s="11">
        <v>220</v>
      </c>
    </row>
    <row r="45" spans="1:24" x14ac:dyDescent="0.3">
      <c r="A45" t="s">
        <v>158</v>
      </c>
      <c r="B45" t="s">
        <v>122</v>
      </c>
      <c r="C45" s="11">
        <v>14.47</v>
      </c>
      <c r="D45" s="11">
        <v>5372.47</v>
      </c>
      <c r="E45" s="11">
        <v>2020.16</v>
      </c>
      <c r="F45" s="11">
        <v>6.7</v>
      </c>
      <c r="G45" s="11">
        <v>3.52</v>
      </c>
      <c r="H45" s="11">
        <v>5.26</v>
      </c>
      <c r="I45" s="11">
        <v>4.2</v>
      </c>
      <c r="J45" s="11">
        <v>614.70000000000005</v>
      </c>
      <c r="K45" s="11">
        <v>7.81</v>
      </c>
      <c r="L45" s="11">
        <v>238</v>
      </c>
    </row>
    <row r="46" spans="1:24" x14ac:dyDescent="0.3">
      <c r="A46" t="s">
        <v>158</v>
      </c>
      <c r="B46" t="s">
        <v>77</v>
      </c>
      <c r="C46" s="11">
        <v>8.39</v>
      </c>
      <c r="D46" s="11">
        <v>9117.4699999999993</v>
      </c>
      <c r="E46" s="11">
        <v>1850.03</v>
      </c>
      <c r="F46" s="11">
        <v>8.07</v>
      </c>
      <c r="G46" s="11">
        <v>4.3499999999999996</v>
      </c>
      <c r="H46" s="11">
        <v>3.07</v>
      </c>
      <c r="I46" s="11">
        <v>3.15</v>
      </c>
      <c r="J46" s="11">
        <v>496.5</v>
      </c>
      <c r="K46" s="11">
        <v>7.83</v>
      </c>
      <c r="L46" s="11">
        <v>207</v>
      </c>
    </row>
    <row r="47" spans="1:24" x14ac:dyDescent="0.3">
      <c r="A47" t="s">
        <v>158</v>
      </c>
      <c r="B47" t="s">
        <v>77</v>
      </c>
      <c r="C47" s="11">
        <v>8.2799999999999994</v>
      </c>
      <c r="D47" s="11">
        <v>7984.88</v>
      </c>
      <c r="E47" s="11">
        <v>1632.29</v>
      </c>
      <c r="F47" s="11">
        <v>3.35</v>
      </c>
      <c r="G47" s="11">
        <v>4.33</v>
      </c>
      <c r="H47" s="11">
        <v>3.47</v>
      </c>
      <c r="I47" s="11">
        <v>3.8</v>
      </c>
      <c r="J47" s="11">
        <v>550.5</v>
      </c>
      <c r="K47" s="11">
        <v>7.81</v>
      </c>
      <c r="L47" s="11">
        <v>241</v>
      </c>
    </row>
    <row r="48" spans="1:24" x14ac:dyDescent="0.3">
      <c r="A48" t="s">
        <v>158</v>
      </c>
      <c r="B48" t="s">
        <v>77</v>
      </c>
      <c r="C48" s="11">
        <v>9.58</v>
      </c>
      <c r="D48" s="11">
        <v>6927.72</v>
      </c>
      <c r="E48" s="11">
        <v>1419.36</v>
      </c>
      <c r="F48" s="11">
        <v>5.17</v>
      </c>
      <c r="G48" s="11">
        <v>4.6500000000000004</v>
      </c>
      <c r="H48" s="11">
        <v>3.51</v>
      </c>
      <c r="I48" s="11">
        <v>3.2</v>
      </c>
      <c r="J48" s="11">
        <v>540</v>
      </c>
      <c r="K48" s="11">
        <v>7.83</v>
      </c>
      <c r="L48" s="11">
        <v>224</v>
      </c>
    </row>
    <row r="49" spans="1:12" x14ac:dyDescent="0.3">
      <c r="A49" t="s">
        <v>158</v>
      </c>
      <c r="B49" t="s">
        <v>77</v>
      </c>
      <c r="C49" s="11">
        <v>11.62</v>
      </c>
      <c r="D49" s="11">
        <v>6433.38</v>
      </c>
      <c r="E49" s="11">
        <v>1407.05</v>
      </c>
      <c r="F49" s="11">
        <v>9.18</v>
      </c>
      <c r="G49" s="11">
        <v>5.1100000000000003</v>
      </c>
      <c r="H49" s="11">
        <v>2.4700000000000002</v>
      </c>
      <c r="I49" s="11">
        <v>2.95</v>
      </c>
      <c r="J49" s="11">
        <v>554.1</v>
      </c>
      <c r="K49" s="11">
        <v>7.86</v>
      </c>
      <c r="L49" s="11">
        <v>212</v>
      </c>
    </row>
    <row r="50" spans="1:12" x14ac:dyDescent="0.3">
      <c r="A50" t="s">
        <v>158</v>
      </c>
      <c r="B50" t="s">
        <v>116</v>
      </c>
      <c r="C50" s="11">
        <v>9.83</v>
      </c>
      <c r="D50" s="11">
        <v>7878.41</v>
      </c>
      <c r="E50" s="11">
        <v>1666.53</v>
      </c>
      <c r="F50" s="11">
        <v>3.8</v>
      </c>
      <c r="G50" s="11">
        <v>10.039999999999999</v>
      </c>
      <c r="H50" s="11">
        <v>3.32</v>
      </c>
      <c r="I50" s="11">
        <v>3.6</v>
      </c>
      <c r="J50" s="11">
        <v>533.70000000000005</v>
      </c>
      <c r="K50" s="11">
        <v>7.93</v>
      </c>
      <c r="L50" s="11">
        <v>253</v>
      </c>
    </row>
    <row r="51" spans="1:12" x14ac:dyDescent="0.3">
      <c r="A51" t="s">
        <v>158</v>
      </c>
      <c r="B51" t="s">
        <v>116</v>
      </c>
      <c r="C51" s="11">
        <v>10.119999999999999</v>
      </c>
      <c r="D51" s="11">
        <v>7112.83</v>
      </c>
      <c r="E51" s="11">
        <v>1569.16</v>
      </c>
      <c r="F51" s="11">
        <v>3.19</v>
      </c>
      <c r="G51" s="11">
        <v>19.66</v>
      </c>
      <c r="H51" s="11">
        <v>2.84</v>
      </c>
      <c r="I51" s="11">
        <v>2.65</v>
      </c>
      <c r="J51" s="11">
        <v>525.6</v>
      </c>
      <c r="K51" s="11">
        <v>8</v>
      </c>
      <c r="L51" s="11">
        <v>219</v>
      </c>
    </row>
    <row r="52" spans="1:12" x14ac:dyDescent="0.3">
      <c r="A52" t="s">
        <v>158</v>
      </c>
      <c r="B52" t="s">
        <v>116</v>
      </c>
      <c r="C52" s="11">
        <v>10.210000000000001</v>
      </c>
      <c r="D52" s="11">
        <v>7416.17</v>
      </c>
      <c r="E52" s="11">
        <v>1413.47</v>
      </c>
      <c r="F52" s="11">
        <v>4.45</v>
      </c>
      <c r="G52" s="11">
        <v>16.850000000000001</v>
      </c>
      <c r="H52" s="11">
        <v>2.52</v>
      </c>
      <c r="I52" s="11">
        <v>2.85</v>
      </c>
      <c r="K52" s="11">
        <v>7.98</v>
      </c>
      <c r="L52" s="11">
        <v>239</v>
      </c>
    </row>
    <row r="53" spans="1:12" x14ac:dyDescent="0.3">
      <c r="A53" t="s">
        <v>158</v>
      </c>
      <c r="B53" t="s">
        <v>116</v>
      </c>
      <c r="D53" s="11">
        <v>7709.35</v>
      </c>
      <c r="E53" s="11">
        <v>1194.6600000000001</v>
      </c>
      <c r="F53" s="11">
        <v>3.46</v>
      </c>
      <c r="G53" s="11">
        <v>13.12</v>
      </c>
      <c r="H53" s="11">
        <v>2.5099999999999998</v>
      </c>
      <c r="I53" s="11">
        <v>3</v>
      </c>
      <c r="J53" s="11">
        <v>537.6</v>
      </c>
      <c r="K53" s="11">
        <v>7.94</v>
      </c>
      <c r="L53" s="11">
        <v>229</v>
      </c>
    </row>
    <row r="54" spans="1:12" x14ac:dyDescent="0.3">
      <c r="A54" t="s">
        <v>158</v>
      </c>
      <c r="B54" t="s">
        <v>120</v>
      </c>
      <c r="C54" s="11">
        <v>8.5</v>
      </c>
      <c r="D54" s="11">
        <v>6413.58</v>
      </c>
      <c r="E54" s="11">
        <v>977.98</v>
      </c>
      <c r="F54" s="11">
        <v>9.39</v>
      </c>
      <c r="H54" s="11">
        <v>2.21</v>
      </c>
      <c r="I54" s="11">
        <v>2.65</v>
      </c>
      <c r="J54" s="11">
        <v>499.5</v>
      </c>
      <c r="K54" s="11">
        <v>7.64</v>
      </c>
      <c r="L54" s="11">
        <v>230</v>
      </c>
    </row>
    <row r="55" spans="1:12" x14ac:dyDescent="0.3">
      <c r="A55" t="s">
        <v>158</v>
      </c>
      <c r="B55" t="s">
        <v>120</v>
      </c>
      <c r="C55" s="11">
        <v>4.4000000000000004</v>
      </c>
      <c r="D55" s="11">
        <v>10356.530000000001</v>
      </c>
      <c r="E55" s="11">
        <v>946.42</v>
      </c>
      <c r="F55" s="11">
        <v>13.31</v>
      </c>
      <c r="G55" s="11">
        <v>12.5</v>
      </c>
      <c r="H55" s="11">
        <v>2.95</v>
      </c>
      <c r="I55" s="11">
        <v>2.65</v>
      </c>
      <c r="J55" s="11">
        <v>474.9</v>
      </c>
      <c r="K55" s="11">
        <v>7.6</v>
      </c>
      <c r="L55" s="11">
        <v>282</v>
      </c>
    </row>
    <row r="56" spans="1:12" x14ac:dyDescent="0.3">
      <c r="A56" t="s">
        <v>158</v>
      </c>
      <c r="B56" t="s">
        <v>120</v>
      </c>
      <c r="C56" s="11">
        <v>5.25</v>
      </c>
      <c r="D56" s="11">
        <v>13668.18</v>
      </c>
      <c r="E56" s="11">
        <v>1205.3599999999999</v>
      </c>
      <c r="F56" s="11">
        <v>12.31</v>
      </c>
      <c r="G56" s="11">
        <v>12.75</v>
      </c>
      <c r="H56" s="11">
        <v>2.35</v>
      </c>
      <c r="I56" s="11">
        <v>1.95</v>
      </c>
      <c r="J56" s="11">
        <v>538.20000000000005</v>
      </c>
      <c r="K56" s="11">
        <v>7.68</v>
      </c>
      <c r="L56" s="11">
        <v>249</v>
      </c>
    </row>
    <row r="57" spans="1:12" x14ac:dyDescent="0.3">
      <c r="A57" t="s">
        <v>158</v>
      </c>
      <c r="B57" t="s">
        <v>120</v>
      </c>
      <c r="C57" s="11">
        <v>3.45</v>
      </c>
      <c r="D57" s="11">
        <v>14403.81</v>
      </c>
      <c r="E57" s="11">
        <v>805.18</v>
      </c>
      <c r="F57" s="11">
        <v>23.48</v>
      </c>
      <c r="G57" s="11">
        <v>12.57</v>
      </c>
      <c r="H57" s="11">
        <v>2.13</v>
      </c>
      <c r="I57" s="11">
        <v>2.0499999999999998</v>
      </c>
      <c r="J57" s="11">
        <v>534.29999999999995</v>
      </c>
      <c r="K57" s="11">
        <v>7.7</v>
      </c>
      <c r="L57" s="11">
        <v>300</v>
      </c>
    </row>
    <row r="58" spans="1:12" x14ac:dyDescent="0.3">
      <c r="A58" t="s">
        <v>158</v>
      </c>
      <c r="B58" t="s">
        <v>119</v>
      </c>
      <c r="C58" s="11">
        <v>12.91</v>
      </c>
      <c r="D58" s="11">
        <v>5993.07</v>
      </c>
      <c r="E58" s="11">
        <v>1335.9</v>
      </c>
      <c r="F58" s="11">
        <v>4.7699999999999996</v>
      </c>
      <c r="G58" s="11">
        <v>3.68</v>
      </c>
      <c r="H58" s="11">
        <v>2.13</v>
      </c>
      <c r="I58" s="11">
        <v>2.9</v>
      </c>
      <c r="J58" s="11">
        <v>514.79999999999995</v>
      </c>
      <c r="K58" s="11">
        <v>7.82</v>
      </c>
      <c r="L58" s="11">
        <v>210</v>
      </c>
    </row>
    <row r="59" spans="1:12" x14ac:dyDescent="0.3">
      <c r="A59" t="s">
        <v>158</v>
      </c>
      <c r="B59" t="s">
        <v>119</v>
      </c>
      <c r="C59" s="11">
        <v>12.48</v>
      </c>
      <c r="D59" s="11">
        <v>5768.37</v>
      </c>
      <c r="E59" s="11">
        <v>1652.08</v>
      </c>
      <c r="F59" s="11">
        <v>3.66</v>
      </c>
      <c r="G59" s="11">
        <v>3.4</v>
      </c>
      <c r="H59" s="11">
        <v>2.34</v>
      </c>
      <c r="I59" s="11">
        <v>3.05</v>
      </c>
      <c r="J59" s="11">
        <v>524.1</v>
      </c>
      <c r="K59" s="11">
        <v>7.82</v>
      </c>
      <c r="L59" s="11">
        <v>207</v>
      </c>
    </row>
    <row r="60" spans="1:12" x14ac:dyDescent="0.3">
      <c r="A60" t="s">
        <v>158</v>
      </c>
      <c r="B60" t="s">
        <v>119</v>
      </c>
      <c r="C60" s="11">
        <v>11.15</v>
      </c>
      <c r="D60" s="11">
        <v>6849.07</v>
      </c>
      <c r="E60" s="11">
        <v>1665.46</v>
      </c>
      <c r="F60" s="11">
        <v>2.94</v>
      </c>
      <c r="G60" s="11">
        <v>3.53</v>
      </c>
      <c r="H60" s="11">
        <v>2.75</v>
      </c>
      <c r="I60" s="11">
        <v>3.55</v>
      </c>
      <c r="J60" s="11">
        <v>531.6</v>
      </c>
      <c r="K60" s="11">
        <v>7.81</v>
      </c>
      <c r="L60" s="11">
        <v>207</v>
      </c>
    </row>
    <row r="61" spans="1:12" x14ac:dyDescent="0.3">
      <c r="A61" t="s">
        <v>158</v>
      </c>
      <c r="B61" t="s">
        <v>119</v>
      </c>
      <c r="C61" s="11">
        <v>10.33</v>
      </c>
      <c r="D61" s="11">
        <v>7307.57</v>
      </c>
      <c r="E61" s="11">
        <v>1805.09</v>
      </c>
      <c r="F61" s="11">
        <v>3.94</v>
      </c>
      <c r="G61" s="11">
        <v>3.77</v>
      </c>
      <c r="H61" s="11">
        <v>3.19</v>
      </c>
      <c r="I61" s="11">
        <v>3.75</v>
      </c>
      <c r="J61" s="11">
        <v>564.6</v>
      </c>
      <c r="K61" s="11">
        <v>7.81</v>
      </c>
      <c r="L61" s="11">
        <v>222</v>
      </c>
    </row>
    <row r="62" spans="1:12" x14ac:dyDescent="0.3">
      <c r="A62" t="s">
        <v>159</v>
      </c>
      <c r="B62" t="s">
        <v>117</v>
      </c>
      <c r="C62" s="11">
        <v>7.85</v>
      </c>
      <c r="D62" s="11">
        <v>7465.93</v>
      </c>
      <c r="E62" s="11">
        <v>1165.77</v>
      </c>
      <c r="F62" s="11">
        <v>3.69</v>
      </c>
      <c r="G62" s="11">
        <v>9.94</v>
      </c>
      <c r="H62" s="11">
        <v>8.35</v>
      </c>
      <c r="I62" s="11">
        <v>2.1</v>
      </c>
      <c r="J62" s="11">
        <v>467.4</v>
      </c>
      <c r="K62" s="11">
        <v>7.86</v>
      </c>
      <c r="L62" s="11">
        <v>261</v>
      </c>
    </row>
    <row r="63" spans="1:12" x14ac:dyDescent="0.3">
      <c r="A63" t="s">
        <v>159</v>
      </c>
      <c r="B63" t="s">
        <v>117</v>
      </c>
      <c r="C63" s="11">
        <v>5.61</v>
      </c>
      <c r="D63" s="11">
        <v>10268.26</v>
      </c>
      <c r="E63" s="11">
        <v>1249.23</v>
      </c>
      <c r="F63" s="11">
        <v>4.51</v>
      </c>
      <c r="G63" s="11">
        <v>9.94</v>
      </c>
      <c r="H63" s="11">
        <v>8.7899999999999991</v>
      </c>
      <c r="I63" s="11">
        <v>2.0499999999999998</v>
      </c>
      <c r="J63" s="11">
        <v>516.29999999999995</v>
      </c>
      <c r="K63" s="11">
        <v>7.85</v>
      </c>
      <c r="L63" s="11">
        <v>283</v>
      </c>
    </row>
    <row r="64" spans="1:12" x14ac:dyDescent="0.3">
      <c r="A64" t="s">
        <v>159</v>
      </c>
      <c r="B64" t="s">
        <v>117</v>
      </c>
      <c r="C64" s="11">
        <v>6.44</v>
      </c>
      <c r="D64" s="11">
        <v>8352.9599999999991</v>
      </c>
      <c r="E64" s="11">
        <v>1213.3800000000001</v>
      </c>
      <c r="F64" s="11">
        <v>7.58</v>
      </c>
      <c r="G64" s="11">
        <v>10.14</v>
      </c>
      <c r="H64" s="11">
        <v>9.31</v>
      </c>
      <c r="I64" s="11">
        <v>2.2000000000000002</v>
      </c>
      <c r="J64" s="11">
        <v>497.1</v>
      </c>
      <c r="K64" s="11">
        <v>7.87</v>
      </c>
      <c r="L64" s="11">
        <v>278</v>
      </c>
    </row>
    <row r="65" spans="1:12" x14ac:dyDescent="0.3">
      <c r="A65" t="s">
        <v>159</v>
      </c>
      <c r="B65" t="s">
        <v>117</v>
      </c>
      <c r="C65" s="11">
        <v>6.79</v>
      </c>
      <c r="D65" s="11">
        <v>7099.99</v>
      </c>
      <c r="E65" s="11">
        <v>1587.35</v>
      </c>
      <c r="F65" s="11">
        <v>2.73</v>
      </c>
      <c r="H65" s="11">
        <v>9.8800000000000008</v>
      </c>
      <c r="I65" s="11">
        <v>1.95</v>
      </c>
      <c r="J65" s="11">
        <v>479.7</v>
      </c>
      <c r="K65" s="11">
        <v>7.88</v>
      </c>
      <c r="L65" s="11">
        <v>280</v>
      </c>
    </row>
    <row r="66" spans="1:12" x14ac:dyDescent="0.3">
      <c r="A66" t="s">
        <v>159</v>
      </c>
      <c r="B66" t="s">
        <v>125</v>
      </c>
      <c r="C66" s="11">
        <v>6.92</v>
      </c>
      <c r="D66" s="11">
        <v>6712.65</v>
      </c>
      <c r="E66" s="11">
        <v>1351.41</v>
      </c>
      <c r="F66" s="11">
        <v>2.97</v>
      </c>
      <c r="G66" s="11">
        <v>10.07</v>
      </c>
      <c r="H66" s="11">
        <v>11.08</v>
      </c>
      <c r="I66" s="11">
        <v>2.25</v>
      </c>
      <c r="J66" s="11">
        <v>485.1</v>
      </c>
      <c r="K66" s="11">
        <v>7.9</v>
      </c>
      <c r="L66" s="11">
        <v>309</v>
      </c>
    </row>
    <row r="67" spans="1:12" x14ac:dyDescent="0.3">
      <c r="A67" t="s">
        <v>159</v>
      </c>
      <c r="B67" t="s">
        <v>125</v>
      </c>
      <c r="C67" s="11">
        <v>7.45</v>
      </c>
      <c r="D67" s="11">
        <v>7702.93</v>
      </c>
      <c r="E67" s="11">
        <v>1388.86</v>
      </c>
      <c r="F67" s="11">
        <v>5.67</v>
      </c>
      <c r="G67" s="11">
        <v>9.02</v>
      </c>
      <c r="H67" s="11">
        <v>8.08</v>
      </c>
      <c r="I67" s="11">
        <v>2.0499999999999998</v>
      </c>
      <c r="J67" s="11">
        <v>490.5</v>
      </c>
      <c r="K67" s="11">
        <v>7.94</v>
      </c>
      <c r="L67" s="11">
        <v>282</v>
      </c>
    </row>
    <row r="68" spans="1:12" x14ac:dyDescent="0.3">
      <c r="A68" t="s">
        <v>159</v>
      </c>
      <c r="B68" t="s">
        <v>125</v>
      </c>
      <c r="C68" s="11">
        <v>8.31</v>
      </c>
      <c r="D68" s="11">
        <v>7529.06</v>
      </c>
      <c r="E68" s="11">
        <v>1341.78</v>
      </c>
      <c r="F68" s="11">
        <v>4.9800000000000004</v>
      </c>
      <c r="G68" s="11">
        <v>11.84</v>
      </c>
      <c r="H68" s="11">
        <v>9.59</v>
      </c>
      <c r="I68" s="11">
        <v>2.15</v>
      </c>
      <c r="J68" s="11">
        <v>479.4</v>
      </c>
      <c r="K68" s="11">
        <v>7.99</v>
      </c>
      <c r="L68" s="11">
        <v>235</v>
      </c>
    </row>
    <row r="69" spans="1:12" x14ac:dyDescent="0.3">
      <c r="A69" t="s">
        <v>159</v>
      </c>
      <c r="B69" t="s">
        <v>125</v>
      </c>
      <c r="C69" s="11">
        <v>8.89</v>
      </c>
      <c r="D69" s="11">
        <v>6983.89</v>
      </c>
      <c r="E69" s="11">
        <v>1393.68</v>
      </c>
      <c r="F69" s="11">
        <v>5.77</v>
      </c>
      <c r="G69" s="11">
        <v>13.32</v>
      </c>
      <c r="H69" s="11">
        <v>9.24</v>
      </c>
      <c r="I69" s="11">
        <v>1.85</v>
      </c>
      <c r="J69" s="11">
        <v>504.3</v>
      </c>
      <c r="K69" s="11">
        <v>7.96</v>
      </c>
      <c r="L69" s="11">
        <v>286</v>
      </c>
    </row>
    <row r="70" spans="1:12" x14ac:dyDescent="0.3">
      <c r="A70" t="s">
        <v>159</v>
      </c>
      <c r="B70" t="s">
        <v>126</v>
      </c>
      <c r="C70" s="11">
        <v>8.99</v>
      </c>
      <c r="D70" s="11">
        <v>4613.84</v>
      </c>
      <c r="E70" s="11">
        <v>1586.28</v>
      </c>
      <c r="G70" s="11">
        <v>9.36</v>
      </c>
      <c r="H70" s="11">
        <v>9.81</v>
      </c>
      <c r="I70" s="11">
        <v>2.5499999999999998</v>
      </c>
      <c r="J70" s="11">
        <v>503.7</v>
      </c>
      <c r="K70" s="11">
        <v>8</v>
      </c>
      <c r="L70" s="11">
        <v>272</v>
      </c>
    </row>
    <row r="71" spans="1:12" x14ac:dyDescent="0.3">
      <c r="A71" t="s">
        <v>159</v>
      </c>
      <c r="B71" t="s">
        <v>126</v>
      </c>
      <c r="C71" s="11">
        <v>9.69</v>
      </c>
      <c r="D71" s="11">
        <v>6187.81</v>
      </c>
      <c r="E71" s="11">
        <v>2056.0100000000002</v>
      </c>
      <c r="F71" s="11">
        <v>2.82</v>
      </c>
      <c r="G71" s="11">
        <v>8.36</v>
      </c>
      <c r="H71" s="11">
        <v>13.04</v>
      </c>
      <c r="I71" s="11">
        <v>4.1500000000000004</v>
      </c>
      <c r="J71" s="11">
        <v>488.1</v>
      </c>
      <c r="K71" s="11">
        <v>7.96</v>
      </c>
      <c r="L71" s="11">
        <v>285</v>
      </c>
    </row>
    <row r="72" spans="1:12" x14ac:dyDescent="0.3">
      <c r="A72" t="s">
        <v>159</v>
      </c>
      <c r="B72" t="s">
        <v>126</v>
      </c>
      <c r="C72" s="11">
        <v>8.84</v>
      </c>
      <c r="D72" s="11">
        <v>6793.97</v>
      </c>
      <c r="E72" s="11">
        <v>2197.7800000000002</v>
      </c>
      <c r="F72" s="11">
        <v>3.47</v>
      </c>
      <c r="G72" s="11">
        <v>8.48</v>
      </c>
      <c r="H72" s="11">
        <v>12.89</v>
      </c>
      <c r="I72" s="11">
        <v>4.7</v>
      </c>
      <c r="J72" s="11">
        <v>468.3</v>
      </c>
      <c r="K72" s="11">
        <v>7.98</v>
      </c>
      <c r="L72" s="11">
        <v>312</v>
      </c>
    </row>
    <row r="73" spans="1:12" x14ac:dyDescent="0.3">
      <c r="A73" t="s">
        <v>159</v>
      </c>
      <c r="B73" t="s">
        <v>126</v>
      </c>
      <c r="C73" s="11">
        <v>9.5</v>
      </c>
      <c r="D73" s="11">
        <v>6633.47</v>
      </c>
      <c r="E73" s="11">
        <v>2018.02</v>
      </c>
      <c r="F73" s="11">
        <v>2.98</v>
      </c>
      <c r="G73" s="11">
        <v>7.39</v>
      </c>
      <c r="H73" s="11">
        <v>11.4</v>
      </c>
      <c r="I73" s="11">
        <v>2.95</v>
      </c>
      <c r="J73" s="11">
        <v>474</v>
      </c>
      <c r="K73" s="11">
        <v>7.91</v>
      </c>
      <c r="L73" s="11">
        <v>321</v>
      </c>
    </row>
    <row r="74" spans="1:12" x14ac:dyDescent="0.3">
      <c r="A74" t="s">
        <v>159</v>
      </c>
      <c r="B74" t="s">
        <v>118</v>
      </c>
      <c r="C74" s="11">
        <v>6.63</v>
      </c>
      <c r="D74" s="11">
        <v>7993.97</v>
      </c>
      <c r="E74" s="11">
        <v>1334.29</v>
      </c>
      <c r="F74" s="11">
        <v>3.16</v>
      </c>
      <c r="G74" s="11">
        <v>6.72</v>
      </c>
      <c r="H74" s="11">
        <v>8.86</v>
      </c>
      <c r="I74" s="11">
        <v>2.75</v>
      </c>
      <c r="J74" s="11">
        <v>493.2</v>
      </c>
      <c r="K74" s="11">
        <v>7.86</v>
      </c>
      <c r="L74" s="11">
        <v>232</v>
      </c>
    </row>
    <row r="75" spans="1:12" x14ac:dyDescent="0.3">
      <c r="A75" t="s">
        <v>159</v>
      </c>
      <c r="B75" t="s">
        <v>118</v>
      </c>
      <c r="C75" s="11">
        <v>6.55</v>
      </c>
      <c r="D75" s="11">
        <v>9791.57</v>
      </c>
      <c r="E75" s="11">
        <v>1610.35</v>
      </c>
      <c r="F75" s="11">
        <v>2.57</v>
      </c>
      <c r="G75" s="11">
        <v>5.5</v>
      </c>
      <c r="H75" s="11">
        <v>8.5500000000000007</v>
      </c>
      <c r="I75" s="11">
        <v>2.35</v>
      </c>
      <c r="J75" s="11">
        <v>475.5</v>
      </c>
      <c r="K75" s="11">
        <v>7.89</v>
      </c>
      <c r="L75" s="11">
        <v>216</v>
      </c>
    </row>
    <row r="76" spans="1:12" x14ac:dyDescent="0.3">
      <c r="A76" t="s">
        <v>159</v>
      </c>
      <c r="B76" t="s">
        <v>118</v>
      </c>
      <c r="C76" s="11">
        <v>5.88</v>
      </c>
      <c r="D76" s="11">
        <v>12722.3</v>
      </c>
      <c r="E76" s="11">
        <v>1271.7</v>
      </c>
      <c r="F76" s="11">
        <v>3.49</v>
      </c>
      <c r="G76" s="11">
        <v>9.5299999999999994</v>
      </c>
      <c r="H76" s="11">
        <v>8.5299999999999994</v>
      </c>
      <c r="I76" s="11">
        <v>2.35</v>
      </c>
      <c r="J76" s="11">
        <v>450</v>
      </c>
      <c r="K76" s="11">
        <v>7.88</v>
      </c>
      <c r="L76" s="11">
        <v>211</v>
      </c>
    </row>
    <row r="77" spans="1:12" x14ac:dyDescent="0.3">
      <c r="A77" t="s">
        <v>159</v>
      </c>
      <c r="B77" t="s">
        <v>118</v>
      </c>
      <c r="C77" s="11">
        <v>3.13</v>
      </c>
      <c r="D77" s="11">
        <v>11040.26</v>
      </c>
      <c r="E77" s="11">
        <v>937.32</v>
      </c>
      <c r="G77" s="11">
        <v>10.77</v>
      </c>
      <c r="I77" s="11">
        <v>1.8</v>
      </c>
      <c r="J77" s="11">
        <v>525.29999999999995</v>
      </c>
      <c r="K77" s="11">
        <v>7.8</v>
      </c>
      <c r="L77" s="11">
        <v>308</v>
      </c>
    </row>
    <row r="78" spans="1:12" x14ac:dyDescent="0.3">
      <c r="A78" t="s">
        <v>159</v>
      </c>
      <c r="B78" t="s">
        <v>124</v>
      </c>
      <c r="C78" s="11">
        <v>9.7799999999999994</v>
      </c>
      <c r="D78" s="11">
        <v>5610.01</v>
      </c>
      <c r="E78" s="11">
        <v>1216.06</v>
      </c>
      <c r="F78" s="11">
        <v>7.27</v>
      </c>
      <c r="G78" s="11">
        <v>8.4499999999999993</v>
      </c>
      <c r="H78" s="11">
        <v>9.41</v>
      </c>
      <c r="I78" s="11">
        <v>3</v>
      </c>
      <c r="J78" s="11">
        <v>498.9</v>
      </c>
      <c r="K78" s="11">
        <v>7.93</v>
      </c>
      <c r="L78" s="11">
        <v>218</v>
      </c>
    </row>
    <row r="79" spans="1:12" x14ac:dyDescent="0.3">
      <c r="A79" t="s">
        <v>159</v>
      </c>
      <c r="B79" t="s">
        <v>124</v>
      </c>
      <c r="C79" s="11">
        <v>7.71</v>
      </c>
      <c r="D79" s="11">
        <v>8371.68</v>
      </c>
      <c r="E79" s="11">
        <v>2023.91</v>
      </c>
      <c r="F79" s="11">
        <v>3.82</v>
      </c>
      <c r="G79" s="11">
        <v>12.99</v>
      </c>
      <c r="H79" s="11">
        <v>9.2899999999999991</v>
      </c>
      <c r="I79" s="11">
        <v>2.4500000000000002</v>
      </c>
      <c r="J79" s="11">
        <v>522.9</v>
      </c>
      <c r="K79" s="11">
        <v>7.96</v>
      </c>
      <c r="L79" s="11">
        <v>201</v>
      </c>
    </row>
    <row r="80" spans="1:12" x14ac:dyDescent="0.3">
      <c r="A80" t="s">
        <v>159</v>
      </c>
      <c r="B80" t="s">
        <v>124</v>
      </c>
      <c r="C80" s="11">
        <v>8.35</v>
      </c>
      <c r="D80" s="11">
        <v>7072.17</v>
      </c>
      <c r="E80" s="11">
        <v>1720.03</v>
      </c>
      <c r="F80" s="11">
        <v>5.42</v>
      </c>
      <c r="G80" s="11">
        <v>9.77</v>
      </c>
      <c r="H80" s="11">
        <v>8.84</v>
      </c>
      <c r="I80" s="11">
        <v>2.0499999999999998</v>
      </c>
      <c r="J80" s="11">
        <v>516.9</v>
      </c>
      <c r="K80" s="11">
        <v>7.96</v>
      </c>
      <c r="L80" s="11">
        <v>196</v>
      </c>
    </row>
    <row r="81" spans="1:12" x14ac:dyDescent="0.3">
      <c r="A81" t="s">
        <v>159</v>
      </c>
      <c r="B81" t="s">
        <v>124</v>
      </c>
      <c r="C81" s="11">
        <v>8.84</v>
      </c>
      <c r="D81" s="11">
        <v>6627.58</v>
      </c>
      <c r="E81" s="11">
        <v>1529.57</v>
      </c>
      <c r="F81" s="11">
        <v>9.2899999999999991</v>
      </c>
      <c r="G81" s="11">
        <v>9.2200000000000006</v>
      </c>
      <c r="H81" s="11">
        <v>10.07</v>
      </c>
      <c r="I81" s="11">
        <v>2.7</v>
      </c>
      <c r="J81" s="11">
        <v>525.29999999999995</v>
      </c>
      <c r="K81" s="11">
        <v>7.94</v>
      </c>
      <c r="L81" s="11">
        <v>225</v>
      </c>
    </row>
    <row r="82" spans="1:12" x14ac:dyDescent="0.3">
      <c r="A82" t="s">
        <v>159</v>
      </c>
      <c r="B82" t="s">
        <v>123</v>
      </c>
      <c r="D82" s="11">
        <v>7491.61</v>
      </c>
      <c r="E82" s="11">
        <v>2382.36</v>
      </c>
      <c r="F82" s="11">
        <v>8.68</v>
      </c>
      <c r="G82" s="11">
        <v>7.75</v>
      </c>
      <c r="H82" s="11">
        <v>10.72</v>
      </c>
      <c r="I82" s="11">
        <v>3.15</v>
      </c>
      <c r="J82" s="11">
        <v>555</v>
      </c>
      <c r="K82" s="11">
        <v>8.0299999999999994</v>
      </c>
      <c r="L82" s="11">
        <v>213</v>
      </c>
    </row>
    <row r="83" spans="1:12" x14ac:dyDescent="0.3">
      <c r="A83" t="s">
        <v>159</v>
      </c>
      <c r="B83" t="s">
        <v>123</v>
      </c>
      <c r="C83" s="11">
        <v>10.75</v>
      </c>
      <c r="D83" s="11">
        <v>6234.89</v>
      </c>
      <c r="E83" s="11">
        <v>2017.49</v>
      </c>
      <c r="F83" s="11">
        <v>3.39</v>
      </c>
      <c r="G83" s="11">
        <v>8.8699999999999992</v>
      </c>
      <c r="H83" s="11">
        <v>13.02</v>
      </c>
      <c r="I83" s="11">
        <v>3.85</v>
      </c>
      <c r="J83" s="11">
        <v>518.70000000000005</v>
      </c>
      <c r="K83" s="11">
        <v>8.02</v>
      </c>
      <c r="L83" s="11">
        <v>209</v>
      </c>
    </row>
    <row r="84" spans="1:12" x14ac:dyDescent="0.3">
      <c r="A84" t="s">
        <v>159</v>
      </c>
      <c r="B84" t="s">
        <v>123</v>
      </c>
      <c r="C84" s="11">
        <v>10.69</v>
      </c>
      <c r="D84" s="11">
        <v>6105.42</v>
      </c>
      <c r="E84" s="11">
        <v>1905.67</v>
      </c>
      <c r="F84" s="11">
        <v>6.21</v>
      </c>
      <c r="G84" s="11">
        <v>9.2899999999999991</v>
      </c>
      <c r="H84" s="11">
        <v>11.6</v>
      </c>
      <c r="I84" s="11">
        <v>3.65</v>
      </c>
      <c r="J84" s="11">
        <v>563.70000000000005</v>
      </c>
      <c r="K84" s="11">
        <v>8.01</v>
      </c>
      <c r="L84" s="11">
        <v>237</v>
      </c>
    </row>
    <row r="85" spans="1:12" x14ac:dyDescent="0.3">
      <c r="A85" t="s">
        <v>159</v>
      </c>
      <c r="B85" t="s">
        <v>123</v>
      </c>
      <c r="C85" s="11">
        <v>10.81</v>
      </c>
      <c r="D85" s="11">
        <v>6500.79</v>
      </c>
      <c r="E85" s="11">
        <v>2044.77</v>
      </c>
      <c r="F85" s="11">
        <v>5.16</v>
      </c>
      <c r="G85" s="11">
        <v>9.83</v>
      </c>
      <c r="H85" s="11">
        <v>13.64</v>
      </c>
      <c r="I85" s="11">
        <v>3.5</v>
      </c>
      <c r="J85" s="11">
        <v>647.70000000000005</v>
      </c>
      <c r="K85" s="11">
        <v>8.0500000000000007</v>
      </c>
      <c r="L85" s="11">
        <v>217</v>
      </c>
    </row>
    <row r="86" spans="1:12" x14ac:dyDescent="0.3">
      <c r="A86" t="s">
        <v>159</v>
      </c>
      <c r="B86" t="s">
        <v>113</v>
      </c>
      <c r="C86" s="11">
        <v>1.07</v>
      </c>
      <c r="E86" s="11">
        <v>1649.94</v>
      </c>
      <c r="F86" s="11">
        <v>9.91</v>
      </c>
      <c r="G86" s="11">
        <v>6.58</v>
      </c>
      <c r="H86" s="11">
        <v>6.36</v>
      </c>
      <c r="I86" s="11">
        <v>2.7</v>
      </c>
      <c r="J86" s="11">
        <v>552</v>
      </c>
      <c r="K86" s="11">
        <v>7.72</v>
      </c>
      <c r="L86" s="11">
        <v>216</v>
      </c>
    </row>
    <row r="87" spans="1:12" x14ac:dyDescent="0.3">
      <c r="A87" t="s">
        <v>159</v>
      </c>
      <c r="B87" t="s">
        <v>113</v>
      </c>
      <c r="C87" s="11">
        <v>0.96</v>
      </c>
      <c r="D87" s="11">
        <v>5612.15</v>
      </c>
      <c r="E87" s="11">
        <v>1254.04</v>
      </c>
      <c r="F87" s="11">
        <v>24.65</v>
      </c>
      <c r="G87" s="11">
        <v>10.18</v>
      </c>
      <c r="H87" s="11">
        <v>5.23</v>
      </c>
      <c r="I87" s="11">
        <v>1.9</v>
      </c>
      <c r="J87" s="11">
        <v>450.3</v>
      </c>
      <c r="K87" s="11">
        <v>7.83</v>
      </c>
      <c r="L87" s="11">
        <v>252</v>
      </c>
    </row>
    <row r="88" spans="1:12" x14ac:dyDescent="0.3">
      <c r="A88" t="s">
        <v>159</v>
      </c>
      <c r="B88" t="s">
        <v>113</v>
      </c>
      <c r="C88" s="11">
        <v>1.06</v>
      </c>
      <c r="D88" s="11">
        <v>7123.53</v>
      </c>
      <c r="E88" s="11">
        <v>1381.91</v>
      </c>
      <c r="F88" s="11">
        <v>21.01</v>
      </c>
      <c r="G88" s="11">
        <v>10.91</v>
      </c>
      <c r="H88" s="11">
        <v>5.68</v>
      </c>
      <c r="I88" s="11">
        <v>2.4</v>
      </c>
      <c r="J88" s="11">
        <v>536.4</v>
      </c>
      <c r="K88" s="11">
        <v>7.8</v>
      </c>
      <c r="L88" s="11">
        <v>242</v>
      </c>
    </row>
    <row r="89" spans="1:12" x14ac:dyDescent="0.3">
      <c r="A89" t="s">
        <v>159</v>
      </c>
      <c r="B89" t="s">
        <v>113</v>
      </c>
      <c r="D89" s="11">
        <v>7668.16</v>
      </c>
      <c r="E89" s="11">
        <v>1605.54</v>
      </c>
      <c r="F89" s="11">
        <v>4.28</v>
      </c>
      <c r="G89" s="11">
        <v>8.08</v>
      </c>
      <c r="H89" s="11">
        <v>9.7799999999999994</v>
      </c>
      <c r="I89" s="11">
        <v>2.5499999999999998</v>
      </c>
      <c r="J89" s="11">
        <v>504.6</v>
      </c>
      <c r="K89" s="11">
        <v>7.95</v>
      </c>
      <c r="L89" s="11">
        <v>180</v>
      </c>
    </row>
    <row r="90" spans="1:12" x14ac:dyDescent="0.3">
      <c r="A90" t="s">
        <v>159</v>
      </c>
      <c r="B90" t="s">
        <v>114</v>
      </c>
      <c r="C90" s="11">
        <v>2.19</v>
      </c>
      <c r="D90" s="11">
        <v>11928.36</v>
      </c>
      <c r="E90" s="11">
        <v>1003.13</v>
      </c>
      <c r="F90" s="11">
        <v>25.57</v>
      </c>
      <c r="G90" s="11">
        <v>13.67</v>
      </c>
      <c r="H90" s="11">
        <v>4.5599999999999996</v>
      </c>
      <c r="I90" s="11">
        <v>1.5</v>
      </c>
      <c r="J90" s="11">
        <v>461.1</v>
      </c>
      <c r="K90" s="11">
        <v>7.83</v>
      </c>
      <c r="L90" s="11">
        <v>306</v>
      </c>
    </row>
    <row r="91" spans="1:12" x14ac:dyDescent="0.3">
      <c r="A91" t="s">
        <v>159</v>
      </c>
      <c r="B91" t="s">
        <v>114</v>
      </c>
      <c r="C91" s="11">
        <v>3.42</v>
      </c>
      <c r="D91" s="11">
        <v>15552.99</v>
      </c>
      <c r="E91" s="11">
        <v>971.56</v>
      </c>
      <c r="F91" s="11">
        <v>21.42</v>
      </c>
      <c r="G91" s="11">
        <v>8.2799999999999994</v>
      </c>
      <c r="H91" s="11">
        <v>6.66</v>
      </c>
      <c r="I91" s="11">
        <v>2.65</v>
      </c>
      <c r="J91" s="11">
        <v>526.5</v>
      </c>
      <c r="K91" s="11">
        <v>7.85</v>
      </c>
      <c r="L91" s="11">
        <v>275</v>
      </c>
    </row>
    <row r="92" spans="1:12" x14ac:dyDescent="0.3">
      <c r="A92" t="s">
        <v>159</v>
      </c>
      <c r="B92" t="s">
        <v>114</v>
      </c>
      <c r="C92" s="11">
        <v>1.55</v>
      </c>
      <c r="D92" s="11">
        <v>9376.41</v>
      </c>
      <c r="E92" s="11">
        <v>850.12</v>
      </c>
      <c r="F92" s="11">
        <v>24.02</v>
      </c>
      <c r="G92" s="11">
        <v>7.62</v>
      </c>
      <c r="H92" s="11">
        <v>6.59</v>
      </c>
      <c r="I92" s="11">
        <v>2</v>
      </c>
      <c r="J92" s="11">
        <v>488.7</v>
      </c>
      <c r="K92" s="11">
        <v>7.78</v>
      </c>
      <c r="L92" s="11">
        <v>321</v>
      </c>
    </row>
    <row r="93" spans="1:12" x14ac:dyDescent="0.3">
      <c r="A93" t="s">
        <v>159</v>
      </c>
      <c r="B93" t="s">
        <v>114</v>
      </c>
      <c r="C93" s="11">
        <v>3.23</v>
      </c>
      <c r="D93" s="11">
        <v>20848.95</v>
      </c>
      <c r="E93" s="11">
        <v>1026.67</v>
      </c>
      <c r="F93" s="11">
        <v>5.57</v>
      </c>
      <c r="G93" s="11">
        <v>6.9</v>
      </c>
      <c r="H93" s="11">
        <v>8.41</v>
      </c>
      <c r="I93" s="11">
        <v>3</v>
      </c>
      <c r="J93" s="11">
        <v>481.8</v>
      </c>
      <c r="K93" s="11">
        <v>7.86</v>
      </c>
      <c r="L93" s="11">
        <v>237</v>
      </c>
    </row>
    <row r="94" spans="1:12" x14ac:dyDescent="0.3">
      <c r="A94" t="s">
        <v>159</v>
      </c>
      <c r="B94" t="s">
        <v>115</v>
      </c>
      <c r="C94" s="11">
        <v>6.14</v>
      </c>
      <c r="D94" s="11">
        <v>9337.89</v>
      </c>
      <c r="E94" s="11">
        <v>1610.89</v>
      </c>
      <c r="F94" s="11">
        <v>2.2799999999999998</v>
      </c>
      <c r="G94" s="11">
        <v>5.98</v>
      </c>
      <c r="H94" s="11">
        <v>9.35</v>
      </c>
      <c r="I94" s="11">
        <v>2.35</v>
      </c>
      <c r="J94" s="11">
        <v>497.7</v>
      </c>
      <c r="K94" s="11">
        <v>7.9</v>
      </c>
      <c r="L94" s="11">
        <v>208</v>
      </c>
    </row>
    <row r="95" spans="1:12" x14ac:dyDescent="0.3">
      <c r="A95" t="s">
        <v>159</v>
      </c>
      <c r="B95" t="s">
        <v>115</v>
      </c>
      <c r="C95" s="11">
        <v>3.55</v>
      </c>
      <c r="D95" s="11">
        <v>13603.45</v>
      </c>
      <c r="E95" s="11">
        <v>1343.92</v>
      </c>
      <c r="F95" s="11">
        <v>4.0599999999999996</v>
      </c>
      <c r="G95" s="11">
        <v>6.58</v>
      </c>
      <c r="H95" s="11">
        <v>10.86</v>
      </c>
      <c r="I95" s="11">
        <v>2.8</v>
      </c>
      <c r="J95" s="11">
        <v>490.2</v>
      </c>
      <c r="K95" s="11">
        <v>7.91</v>
      </c>
      <c r="L95" s="11">
        <v>237</v>
      </c>
    </row>
    <row r="96" spans="1:12" x14ac:dyDescent="0.3">
      <c r="A96" t="s">
        <v>159</v>
      </c>
      <c r="B96" t="s">
        <v>115</v>
      </c>
      <c r="C96" s="11">
        <v>7.26</v>
      </c>
      <c r="D96" s="11">
        <v>9243.2000000000007</v>
      </c>
      <c r="E96" s="11">
        <v>1372.28</v>
      </c>
      <c r="F96" s="11">
        <v>2.8</v>
      </c>
      <c r="G96" s="11">
        <v>5.95</v>
      </c>
      <c r="H96" s="11">
        <v>10.4</v>
      </c>
      <c r="I96" s="11">
        <v>2.6</v>
      </c>
      <c r="J96" s="11">
        <v>533.70000000000005</v>
      </c>
      <c r="K96" s="11">
        <v>7.91</v>
      </c>
      <c r="L96" s="11">
        <v>216</v>
      </c>
    </row>
    <row r="97" spans="1:12" x14ac:dyDescent="0.3">
      <c r="A97" t="s">
        <v>159</v>
      </c>
      <c r="B97" t="s">
        <v>115</v>
      </c>
      <c r="C97" s="11">
        <v>7.24</v>
      </c>
      <c r="D97" s="11">
        <v>7251.39</v>
      </c>
      <c r="E97" s="11">
        <v>1320.38</v>
      </c>
      <c r="F97" s="11">
        <v>4.74</v>
      </c>
      <c r="G97" s="11">
        <v>7.8</v>
      </c>
      <c r="H97" s="11">
        <v>10.09</v>
      </c>
      <c r="I97" s="11">
        <v>2.4500000000000002</v>
      </c>
      <c r="J97" s="11">
        <v>521.70000000000005</v>
      </c>
      <c r="K97" s="11">
        <v>7.9</v>
      </c>
      <c r="L97" s="11">
        <v>225</v>
      </c>
    </row>
    <row r="98" spans="1:12" x14ac:dyDescent="0.3">
      <c r="A98" t="s">
        <v>159</v>
      </c>
      <c r="B98" t="s">
        <v>121</v>
      </c>
      <c r="C98" s="11">
        <v>8.94</v>
      </c>
      <c r="D98" s="11">
        <v>6567.13</v>
      </c>
      <c r="E98" s="11">
        <v>1989.67</v>
      </c>
      <c r="F98" s="11">
        <v>2.73</v>
      </c>
      <c r="G98" s="11">
        <v>12.09</v>
      </c>
      <c r="H98" s="11">
        <v>13.38</v>
      </c>
      <c r="I98" s="11">
        <v>3.95</v>
      </c>
      <c r="J98" s="11">
        <v>541.79999999999995</v>
      </c>
      <c r="K98" s="11">
        <v>7.99</v>
      </c>
      <c r="L98" s="11">
        <v>247</v>
      </c>
    </row>
    <row r="99" spans="1:12" x14ac:dyDescent="0.3">
      <c r="A99" t="s">
        <v>159</v>
      </c>
      <c r="B99" t="s">
        <v>121</v>
      </c>
      <c r="C99" s="11">
        <v>7.17</v>
      </c>
      <c r="D99" s="11">
        <v>8299.4599999999991</v>
      </c>
      <c r="E99" s="11">
        <v>2013.74</v>
      </c>
      <c r="F99" s="11">
        <v>2.42</v>
      </c>
      <c r="G99" s="11">
        <v>11.59</v>
      </c>
      <c r="H99" s="11">
        <v>17.73</v>
      </c>
      <c r="I99" s="11">
        <v>4.7</v>
      </c>
      <c r="J99" s="11">
        <v>516.29999999999995</v>
      </c>
      <c r="K99" s="11">
        <v>8.0299999999999994</v>
      </c>
      <c r="L99" s="11">
        <v>243</v>
      </c>
    </row>
    <row r="100" spans="1:12" x14ac:dyDescent="0.3">
      <c r="A100" t="s">
        <v>159</v>
      </c>
      <c r="B100" t="s">
        <v>121</v>
      </c>
      <c r="C100" s="11">
        <v>9.1199999999999992</v>
      </c>
      <c r="D100" s="11">
        <v>5958.3</v>
      </c>
      <c r="E100" s="11">
        <v>2095.6</v>
      </c>
      <c r="F100" s="11">
        <v>2.5099999999999998</v>
      </c>
      <c r="G100" s="11">
        <v>10.54</v>
      </c>
      <c r="H100" s="11">
        <v>10.19</v>
      </c>
      <c r="I100" s="11">
        <v>3.65</v>
      </c>
      <c r="J100" s="11">
        <v>499.2</v>
      </c>
      <c r="K100" s="11">
        <v>8.0299999999999994</v>
      </c>
      <c r="L100" s="11">
        <v>234</v>
      </c>
    </row>
    <row r="101" spans="1:12" x14ac:dyDescent="0.3">
      <c r="A101" t="s">
        <v>159</v>
      </c>
      <c r="B101" t="s">
        <v>121</v>
      </c>
      <c r="C101" s="11">
        <v>8.44</v>
      </c>
      <c r="D101" s="11">
        <v>6143.94</v>
      </c>
      <c r="E101" s="11">
        <v>2044.77</v>
      </c>
      <c r="G101" s="11">
        <v>8.56</v>
      </c>
      <c r="H101" s="11">
        <v>15.3</v>
      </c>
      <c r="I101" s="11">
        <v>3.65</v>
      </c>
      <c r="J101" s="11">
        <v>531</v>
      </c>
      <c r="K101" s="11">
        <v>8.0399999999999991</v>
      </c>
      <c r="L101" s="11">
        <v>247</v>
      </c>
    </row>
    <row r="102" spans="1:12" x14ac:dyDescent="0.3">
      <c r="A102" t="s">
        <v>159</v>
      </c>
      <c r="B102" t="s">
        <v>122</v>
      </c>
      <c r="C102" s="11">
        <v>8.89</v>
      </c>
      <c r="D102" s="11">
        <v>5721.29</v>
      </c>
      <c r="E102" s="11">
        <v>1976.29</v>
      </c>
      <c r="F102" s="11">
        <v>5.72</v>
      </c>
      <c r="G102" s="11">
        <v>7.58</v>
      </c>
      <c r="H102" s="11">
        <v>23.22</v>
      </c>
      <c r="I102" s="11">
        <v>8</v>
      </c>
      <c r="J102" s="11">
        <v>562.5</v>
      </c>
      <c r="K102" s="11">
        <v>8.07</v>
      </c>
      <c r="L102" s="11">
        <v>232</v>
      </c>
    </row>
    <row r="103" spans="1:12" x14ac:dyDescent="0.3">
      <c r="A103" t="s">
        <v>159</v>
      </c>
      <c r="B103" t="s">
        <v>122</v>
      </c>
      <c r="C103" s="11">
        <v>9.83</v>
      </c>
      <c r="D103" s="11">
        <v>4977.6400000000003</v>
      </c>
      <c r="E103" s="11">
        <v>1814.19</v>
      </c>
      <c r="F103" s="11">
        <v>6.63</v>
      </c>
      <c r="G103" s="11">
        <v>7.91</v>
      </c>
      <c r="H103" s="11">
        <v>13.37</v>
      </c>
      <c r="I103" s="11">
        <v>4.4000000000000004</v>
      </c>
      <c r="J103" s="11">
        <v>524.4</v>
      </c>
      <c r="K103" s="11">
        <v>8.06</v>
      </c>
      <c r="L103" s="11">
        <v>245</v>
      </c>
    </row>
    <row r="104" spans="1:12" x14ac:dyDescent="0.3">
      <c r="A104" t="s">
        <v>159</v>
      </c>
      <c r="B104" t="s">
        <v>122</v>
      </c>
      <c r="C104" s="11">
        <v>9.9</v>
      </c>
      <c r="D104" s="11">
        <v>6474.57</v>
      </c>
      <c r="E104" s="11">
        <v>2272.6799999999998</v>
      </c>
      <c r="F104" s="11">
        <v>4.0199999999999996</v>
      </c>
      <c r="G104" s="11">
        <v>9.51</v>
      </c>
      <c r="H104" s="11">
        <v>26.68</v>
      </c>
      <c r="I104" s="11">
        <v>8.4</v>
      </c>
      <c r="J104" s="11">
        <v>636.6</v>
      </c>
      <c r="K104" s="11">
        <v>8.09</v>
      </c>
      <c r="L104" s="11">
        <v>236</v>
      </c>
    </row>
    <row r="105" spans="1:12" x14ac:dyDescent="0.3">
      <c r="A105" t="s">
        <v>159</v>
      </c>
      <c r="B105" t="s">
        <v>122</v>
      </c>
      <c r="C105" s="11">
        <v>9.31</v>
      </c>
      <c r="D105" s="11">
        <v>6250.94</v>
      </c>
      <c r="E105" s="11">
        <v>2271.08</v>
      </c>
      <c r="F105" s="11">
        <v>5.66</v>
      </c>
      <c r="G105" s="11">
        <v>8.6999999999999993</v>
      </c>
      <c r="H105" s="11">
        <v>19.48</v>
      </c>
      <c r="I105" s="11">
        <v>5.55</v>
      </c>
      <c r="J105" s="11">
        <v>606.29999999999995</v>
      </c>
      <c r="K105" s="11">
        <v>8.06</v>
      </c>
      <c r="L105" s="11">
        <v>236</v>
      </c>
    </row>
    <row r="106" spans="1:12" x14ac:dyDescent="0.3">
      <c r="A106" t="s">
        <v>159</v>
      </c>
      <c r="B106" t="s">
        <v>77</v>
      </c>
      <c r="C106" s="11">
        <v>6.02</v>
      </c>
      <c r="D106" s="11">
        <v>7384.07</v>
      </c>
      <c r="E106" s="11">
        <v>2159.8000000000002</v>
      </c>
      <c r="F106" s="11">
        <v>2.37</v>
      </c>
      <c r="G106" s="11">
        <v>7.32</v>
      </c>
      <c r="H106" s="11">
        <v>14.59</v>
      </c>
      <c r="I106" s="11">
        <v>3.65</v>
      </c>
      <c r="J106" s="11">
        <v>501.9</v>
      </c>
      <c r="K106" s="11">
        <v>8.08</v>
      </c>
      <c r="L106" s="11">
        <v>201</v>
      </c>
    </row>
    <row r="107" spans="1:12" x14ac:dyDescent="0.3">
      <c r="A107" t="s">
        <v>159</v>
      </c>
      <c r="B107" t="s">
        <v>77</v>
      </c>
      <c r="C107" s="11">
        <v>9.86</v>
      </c>
      <c r="D107" s="11">
        <v>5832.04</v>
      </c>
      <c r="E107" s="11">
        <v>1823.28</v>
      </c>
      <c r="F107" s="11">
        <v>3.87</v>
      </c>
      <c r="G107" s="11">
        <v>8.1</v>
      </c>
      <c r="H107" s="11">
        <v>11.83</v>
      </c>
      <c r="I107" s="11">
        <v>3</v>
      </c>
      <c r="J107" s="11">
        <v>496.2</v>
      </c>
      <c r="K107" s="11">
        <v>8.1</v>
      </c>
      <c r="L107" s="11">
        <v>193</v>
      </c>
    </row>
    <row r="108" spans="1:12" x14ac:dyDescent="0.3">
      <c r="A108" t="s">
        <v>159</v>
      </c>
      <c r="B108" t="s">
        <v>77</v>
      </c>
      <c r="C108" s="11">
        <v>8.6300000000000008</v>
      </c>
      <c r="D108" s="11">
        <v>6809.48</v>
      </c>
      <c r="E108" s="11">
        <v>1882.67</v>
      </c>
      <c r="F108" s="11">
        <v>2.94</v>
      </c>
      <c r="G108" s="11">
        <v>9.09</v>
      </c>
      <c r="H108" s="11">
        <v>11.21</v>
      </c>
      <c r="I108" s="11">
        <v>3.35</v>
      </c>
      <c r="J108" s="11">
        <v>528.6</v>
      </c>
      <c r="K108" s="11">
        <v>8.06</v>
      </c>
      <c r="L108" s="11">
        <v>215</v>
      </c>
    </row>
    <row r="109" spans="1:12" x14ac:dyDescent="0.3">
      <c r="A109" t="s">
        <v>159</v>
      </c>
      <c r="B109" t="s">
        <v>77</v>
      </c>
      <c r="C109" s="11">
        <v>10.51</v>
      </c>
      <c r="D109" s="11">
        <v>5490.71</v>
      </c>
      <c r="E109" s="11">
        <v>1751.59</v>
      </c>
      <c r="F109" s="11">
        <v>5.61</v>
      </c>
      <c r="G109" s="11">
        <v>7.82</v>
      </c>
      <c r="H109" s="11">
        <v>13.04</v>
      </c>
      <c r="I109" s="11">
        <v>3.3</v>
      </c>
      <c r="J109" s="11">
        <v>482.4</v>
      </c>
      <c r="K109" s="11">
        <v>8.06</v>
      </c>
      <c r="L109" s="11">
        <v>220</v>
      </c>
    </row>
    <row r="110" spans="1:12" x14ac:dyDescent="0.3">
      <c r="A110" t="s">
        <v>159</v>
      </c>
      <c r="B110" t="s">
        <v>116</v>
      </c>
      <c r="C110" s="11">
        <v>8.25</v>
      </c>
      <c r="D110" s="11">
        <v>6683.22</v>
      </c>
      <c r="E110" s="11">
        <v>1786.37</v>
      </c>
      <c r="F110" s="11">
        <v>4.5999999999999996</v>
      </c>
      <c r="G110" s="11">
        <v>9.17</v>
      </c>
      <c r="H110" s="11">
        <v>9.06</v>
      </c>
      <c r="I110" s="11">
        <v>2.65</v>
      </c>
      <c r="J110" s="11">
        <v>484.8</v>
      </c>
      <c r="K110" s="11">
        <v>7.93</v>
      </c>
      <c r="L110" s="11">
        <v>209</v>
      </c>
    </row>
    <row r="111" spans="1:12" x14ac:dyDescent="0.3">
      <c r="A111" t="s">
        <v>159</v>
      </c>
      <c r="B111" t="s">
        <v>116</v>
      </c>
      <c r="C111" s="11">
        <v>8.36</v>
      </c>
      <c r="D111" s="11">
        <v>7247.11</v>
      </c>
      <c r="E111" s="11">
        <v>1571.83</v>
      </c>
      <c r="F111" s="11">
        <v>3.34</v>
      </c>
      <c r="G111" s="11">
        <v>7.66</v>
      </c>
      <c r="H111" s="11">
        <v>10.23</v>
      </c>
      <c r="I111" s="11">
        <v>2.9</v>
      </c>
      <c r="J111" s="11">
        <v>501.9</v>
      </c>
      <c r="K111" s="11">
        <v>7.9</v>
      </c>
      <c r="L111" s="11">
        <v>223</v>
      </c>
    </row>
    <row r="112" spans="1:12" x14ac:dyDescent="0.3">
      <c r="A112" t="s">
        <v>159</v>
      </c>
      <c r="B112" t="s">
        <v>116</v>
      </c>
      <c r="C112" s="11">
        <v>8.1</v>
      </c>
      <c r="D112" s="11">
        <v>8130.93</v>
      </c>
      <c r="E112" s="11">
        <v>1836.12</v>
      </c>
      <c r="F112" s="11">
        <v>3.8</v>
      </c>
      <c r="G112" s="11">
        <v>7.26</v>
      </c>
      <c r="H112" s="11">
        <v>11.13</v>
      </c>
      <c r="I112" s="11">
        <v>3</v>
      </c>
      <c r="J112" s="11">
        <v>444.6</v>
      </c>
      <c r="K112" s="11">
        <v>7.93</v>
      </c>
      <c r="L112" s="11">
        <v>202</v>
      </c>
    </row>
    <row r="113" spans="1:12" x14ac:dyDescent="0.3">
      <c r="A113" t="s">
        <v>159</v>
      </c>
      <c r="B113" t="s">
        <v>116</v>
      </c>
      <c r="C113" s="11">
        <v>8</v>
      </c>
      <c r="D113" s="11">
        <v>6703.55</v>
      </c>
      <c r="E113" s="11">
        <v>1733.94</v>
      </c>
      <c r="F113" s="11">
        <v>3.56</v>
      </c>
      <c r="G113" s="11">
        <v>7.46</v>
      </c>
      <c r="H113" s="11">
        <v>8.48</v>
      </c>
      <c r="I113" s="11">
        <v>2.15</v>
      </c>
      <c r="J113" s="11">
        <v>600.6</v>
      </c>
      <c r="K113" s="11">
        <v>7.94</v>
      </c>
      <c r="L113" s="11">
        <v>200</v>
      </c>
    </row>
    <row r="114" spans="1:12" x14ac:dyDescent="0.3">
      <c r="A114" t="s">
        <v>159</v>
      </c>
      <c r="B114" t="s">
        <v>120</v>
      </c>
      <c r="C114" s="11">
        <v>7.56</v>
      </c>
      <c r="D114" s="11">
        <v>6508.28</v>
      </c>
      <c r="E114" s="13">
        <v>1134.2</v>
      </c>
      <c r="F114" s="11">
        <v>4.21</v>
      </c>
      <c r="G114" s="11">
        <v>9.91</v>
      </c>
      <c r="H114" s="11">
        <v>6.24</v>
      </c>
      <c r="I114" s="11">
        <v>1.8</v>
      </c>
      <c r="J114" s="11">
        <v>495.9</v>
      </c>
      <c r="K114" s="11">
        <v>8.0500000000000007</v>
      </c>
      <c r="L114" s="11">
        <v>189</v>
      </c>
    </row>
    <row r="115" spans="1:12" x14ac:dyDescent="0.3">
      <c r="A115" t="s">
        <v>159</v>
      </c>
      <c r="B115" t="s">
        <v>120</v>
      </c>
      <c r="C115" s="11">
        <v>7.51</v>
      </c>
      <c r="D115" s="11">
        <v>7042.21</v>
      </c>
      <c r="E115" s="13">
        <v>1393.68</v>
      </c>
      <c r="F115" s="11">
        <v>6.15</v>
      </c>
      <c r="G115" s="11">
        <v>11.43</v>
      </c>
      <c r="H115" s="11">
        <v>7.97</v>
      </c>
      <c r="I115" s="11">
        <v>2</v>
      </c>
      <c r="J115" s="11">
        <v>496.2</v>
      </c>
      <c r="K115" s="11">
        <v>8.0399999999999991</v>
      </c>
      <c r="L115" s="11">
        <v>203</v>
      </c>
    </row>
    <row r="116" spans="1:12" x14ac:dyDescent="0.3">
      <c r="A116" t="s">
        <v>159</v>
      </c>
      <c r="B116" t="s">
        <v>120</v>
      </c>
      <c r="C116" s="11">
        <v>7.12</v>
      </c>
      <c r="D116" s="11">
        <v>6605.11</v>
      </c>
      <c r="E116" s="13">
        <v>1432.2</v>
      </c>
      <c r="F116" s="11">
        <v>7.88</v>
      </c>
      <c r="G116" s="11">
        <v>11.62</v>
      </c>
      <c r="H116" s="11">
        <v>9.6</v>
      </c>
      <c r="I116" s="11">
        <v>2.35</v>
      </c>
      <c r="J116" s="11">
        <v>468.6</v>
      </c>
      <c r="K116" s="11">
        <v>8.02</v>
      </c>
      <c r="L116" s="11">
        <v>216</v>
      </c>
    </row>
    <row r="117" spans="1:12" x14ac:dyDescent="0.3">
      <c r="A117" t="s">
        <v>159</v>
      </c>
      <c r="B117" t="s">
        <v>120</v>
      </c>
      <c r="C117" s="11">
        <v>7.15</v>
      </c>
      <c r="D117" s="11">
        <v>7458.44</v>
      </c>
      <c r="E117" s="13">
        <v>1739.29</v>
      </c>
      <c r="F117" s="11">
        <v>8.01</v>
      </c>
      <c r="G117" s="11">
        <v>14.14</v>
      </c>
      <c r="H117" s="11">
        <v>7.36</v>
      </c>
      <c r="I117" s="11">
        <v>2.15</v>
      </c>
      <c r="J117" s="11">
        <v>487.2</v>
      </c>
      <c r="K117" s="11">
        <v>8.0399999999999991</v>
      </c>
      <c r="L117" s="11">
        <v>210</v>
      </c>
    </row>
    <row r="118" spans="1:12" x14ac:dyDescent="0.3">
      <c r="A118" t="s">
        <v>159</v>
      </c>
      <c r="B118" t="s">
        <v>119</v>
      </c>
      <c r="C118" s="11">
        <v>10.130000000000001</v>
      </c>
      <c r="D118" s="11">
        <v>7238.02</v>
      </c>
      <c r="E118" s="11">
        <v>1978.43</v>
      </c>
      <c r="F118" s="11">
        <v>2.14</v>
      </c>
      <c r="G118" s="11">
        <v>8.07</v>
      </c>
      <c r="H118" s="11">
        <v>10.36</v>
      </c>
      <c r="I118" s="11">
        <v>3.1</v>
      </c>
      <c r="J118" s="11">
        <v>505.2</v>
      </c>
      <c r="K118" s="11">
        <v>8.0299999999999994</v>
      </c>
      <c r="L118" s="11">
        <v>202</v>
      </c>
    </row>
    <row r="119" spans="1:12" x14ac:dyDescent="0.3">
      <c r="A119" t="s">
        <v>159</v>
      </c>
      <c r="B119" t="s">
        <v>119</v>
      </c>
      <c r="C119" s="11">
        <v>6.82</v>
      </c>
      <c r="D119" s="11">
        <v>9131.92</v>
      </c>
      <c r="E119" s="11">
        <v>2072.59</v>
      </c>
      <c r="F119" s="11">
        <v>2.79</v>
      </c>
      <c r="G119" s="11">
        <v>8.9</v>
      </c>
      <c r="H119" s="11">
        <v>15.32</v>
      </c>
      <c r="I119" s="11">
        <v>5.55</v>
      </c>
      <c r="J119" s="11">
        <v>536.70000000000005</v>
      </c>
      <c r="K119" s="11">
        <v>8.02</v>
      </c>
    </row>
    <row r="120" spans="1:12" x14ac:dyDescent="0.3">
      <c r="A120" t="s">
        <v>159</v>
      </c>
      <c r="B120" t="s">
        <v>119</v>
      </c>
      <c r="C120" s="11">
        <v>7.5</v>
      </c>
      <c r="D120" s="11">
        <v>8162.5</v>
      </c>
      <c r="E120" s="11">
        <v>1976.83</v>
      </c>
      <c r="F120" s="11">
        <v>3.14</v>
      </c>
      <c r="G120" s="11">
        <v>9.26</v>
      </c>
      <c r="H120" s="11">
        <v>12.51</v>
      </c>
      <c r="I120" s="11">
        <v>4.05</v>
      </c>
      <c r="J120" s="11">
        <v>529.5</v>
      </c>
      <c r="K120" s="11">
        <v>8.06</v>
      </c>
      <c r="L120" s="11">
        <v>198</v>
      </c>
    </row>
    <row r="121" spans="1:12" x14ac:dyDescent="0.3">
      <c r="A121" t="s">
        <v>159</v>
      </c>
      <c r="B121" t="s">
        <v>119</v>
      </c>
      <c r="C121" s="11">
        <v>11.16</v>
      </c>
      <c r="D121" s="11">
        <v>6245.06</v>
      </c>
      <c r="E121" s="11">
        <v>1753.2</v>
      </c>
      <c r="F121" s="11">
        <v>4.54</v>
      </c>
      <c r="G121" s="11">
        <v>10.44</v>
      </c>
      <c r="H121" s="11">
        <v>11.47</v>
      </c>
      <c r="I121" s="11">
        <v>3.5</v>
      </c>
      <c r="J121" s="11">
        <v>499.2</v>
      </c>
      <c r="K121" s="11">
        <v>8.07</v>
      </c>
      <c r="L121" s="11">
        <v>203</v>
      </c>
    </row>
  </sheetData>
  <autoFilter ref="A1:L122" xr:uid="{3116D5FF-E444-4F60-892B-0378248A02C8}"/>
  <pageMargins left="0.7" right="0.7" top="0.75" bottom="0.75" header="0.3" footer="0.3"/>
  <pageSetup orientation="portrait"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C2FC5-E993-45B7-96BD-DE9DDD1FD2DB}">
  <dimension ref="A1:G16"/>
  <sheetViews>
    <sheetView workbookViewId="0">
      <selection activeCell="I27" sqref="I27"/>
    </sheetView>
  </sheetViews>
  <sheetFormatPr defaultRowHeight="14.4" x14ac:dyDescent="0.3"/>
  <cols>
    <col min="1" max="1" width="23.21875" bestFit="1" customWidth="1"/>
    <col min="2" max="2" width="8.77734375" bestFit="1" customWidth="1"/>
    <col min="3" max="4" width="8.77734375" customWidth="1"/>
    <col min="5" max="5" width="8.5546875" bestFit="1" customWidth="1"/>
    <col min="6" max="6" width="11" bestFit="1" customWidth="1"/>
  </cols>
  <sheetData>
    <row r="1" spans="1:7" x14ac:dyDescent="0.3">
      <c r="A1" s="124" t="s">
        <v>2</v>
      </c>
      <c r="B1" s="124" t="s">
        <v>159</v>
      </c>
      <c r="C1" s="124" t="s">
        <v>187</v>
      </c>
      <c r="D1" s="124" t="s">
        <v>206</v>
      </c>
      <c r="E1" s="124" t="s">
        <v>158</v>
      </c>
      <c r="F1" s="124" t="s">
        <v>187</v>
      </c>
      <c r="G1" s="124" t="s">
        <v>206</v>
      </c>
    </row>
    <row r="2" spans="1:7" x14ac:dyDescent="0.3">
      <c r="A2" s="95" t="s">
        <v>63</v>
      </c>
      <c r="B2" s="123">
        <v>1.2000000000000011</v>
      </c>
      <c r="C2" s="123">
        <v>0.17180415206468858</v>
      </c>
      <c r="D2" s="123"/>
      <c r="E2" s="123">
        <v>1.3075000000000028</v>
      </c>
      <c r="F2" s="11">
        <v>0.14873774459318145</v>
      </c>
    </row>
    <row r="3" spans="1:7" x14ac:dyDescent="0.3">
      <c r="A3" s="95" t="s">
        <v>64</v>
      </c>
      <c r="B3" s="123">
        <v>2.5975000000000001</v>
      </c>
      <c r="C3" s="123">
        <v>0.44157624860643735</v>
      </c>
      <c r="D3" s="123"/>
      <c r="E3" s="123">
        <v>2.620000000000001</v>
      </c>
      <c r="F3" s="11">
        <v>0.28008927148321805</v>
      </c>
    </row>
    <row r="4" spans="1:7" x14ac:dyDescent="0.3">
      <c r="A4" s="95" t="s">
        <v>148</v>
      </c>
      <c r="B4" s="123">
        <v>5.5475000000000012</v>
      </c>
      <c r="C4" s="123">
        <v>0.82318866812738156</v>
      </c>
      <c r="D4" s="123"/>
      <c r="E4" s="123">
        <v>2.7975000000000012</v>
      </c>
      <c r="F4" s="11">
        <v>0.54265358808973763</v>
      </c>
    </row>
    <row r="5" spans="1:7" x14ac:dyDescent="0.3">
      <c r="A5" s="95" t="s">
        <v>144</v>
      </c>
      <c r="B5" s="123">
        <v>6.6724999999999994</v>
      </c>
      <c r="C5" s="123">
        <v>0.46397512505162158</v>
      </c>
      <c r="D5" s="123"/>
      <c r="E5" s="123">
        <v>4.8050000000000015</v>
      </c>
      <c r="F5" s="11">
        <v>1.1520886829291095</v>
      </c>
    </row>
    <row r="6" spans="1:7" x14ac:dyDescent="0.3">
      <c r="A6" s="95" t="s">
        <v>149</v>
      </c>
      <c r="B6" s="123">
        <v>6.0474999999999977</v>
      </c>
      <c r="C6" s="123">
        <v>0.87265280419343527</v>
      </c>
      <c r="D6" s="123"/>
      <c r="E6" s="123">
        <v>6.754999999999999</v>
      </c>
      <c r="F6" s="11">
        <v>0.78643181522621453</v>
      </c>
    </row>
    <row r="7" spans="1:7" x14ac:dyDescent="0.3">
      <c r="A7" s="95" t="s">
        <v>150</v>
      </c>
      <c r="B7" s="123">
        <v>8.1775000000000002</v>
      </c>
      <c r="C7" s="123">
        <v>7.9621500446382554E-2</v>
      </c>
      <c r="D7" s="123"/>
      <c r="E7" s="123">
        <v>9.4625000000000004</v>
      </c>
      <c r="F7" s="11">
        <v>0.59636922288125804</v>
      </c>
    </row>
    <row r="8" spans="1:7" x14ac:dyDescent="0.3">
      <c r="A8" s="95" t="s">
        <v>154</v>
      </c>
      <c r="B8" s="123">
        <v>8.6700000000000017</v>
      </c>
      <c r="C8" s="123">
        <v>0.4363675820528683</v>
      </c>
      <c r="D8" s="123"/>
      <c r="E8" s="123">
        <v>8.8000000000000007</v>
      </c>
      <c r="F8" s="11">
        <v>0.84708323085751303</v>
      </c>
    </row>
    <row r="9" spans="1:7" x14ac:dyDescent="0.3">
      <c r="A9" s="95" t="s">
        <v>145</v>
      </c>
      <c r="B9" s="123">
        <v>7.8925000000000018</v>
      </c>
      <c r="C9" s="123">
        <v>0.43883130775580087</v>
      </c>
      <c r="D9" s="123"/>
      <c r="E9" s="123">
        <v>4.3475000000000019</v>
      </c>
      <c r="F9" s="11">
        <v>0.24997916579853885</v>
      </c>
    </row>
    <row r="10" spans="1:7" x14ac:dyDescent="0.3">
      <c r="A10" s="95" t="s">
        <v>155</v>
      </c>
      <c r="B10" s="123">
        <v>8.4174999999999986</v>
      </c>
      <c r="C10" s="123">
        <v>0.44000710221540884</v>
      </c>
      <c r="D10" s="123"/>
      <c r="E10" s="123">
        <v>9.7325000000000017</v>
      </c>
      <c r="F10" s="11">
        <v>0.20130304683900746</v>
      </c>
    </row>
    <row r="11" spans="1:7" x14ac:dyDescent="0.3">
      <c r="A11" s="95" t="s">
        <v>156</v>
      </c>
      <c r="B11" s="123">
        <v>7.3350000000000044</v>
      </c>
      <c r="C11" s="123">
        <v>0.11608186766243855</v>
      </c>
      <c r="D11" s="123"/>
      <c r="E11" s="123">
        <v>5.3999999999999986</v>
      </c>
      <c r="F11" s="11">
        <v>1.0967755771654784</v>
      </c>
    </row>
    <row r="12" spans="1:7" x14ac:dyDescent="0.3">
      <c r="A12" s="95" t="s">
        <v>153</v>
      </c>
      <c r="B12" s="123">
        <v>9.9425000000000008</v>
      </c>
      <c r="C12" s="123">
        <v>0.80787143160282748</v>
      </c>
      <c r="D12" s="123"/>
      <c r="E12" s="123">
        <v>10.899999999999999</v>
      </c>
      <c r="F12" s="11">
        <v>0.86830294252639639</v>
      </c>
    </row>
    <row r="13" spans="1:7" x14ac:dyDescent="0.3">
      <c r="A13" s="95" t="s">
        <v>146</v>
      </c>
      <c r="B13" s="123">
        <v>9.2550000000000008</v>
      </c>
      <c r="C13" s="123">
        <v>0.20242282479997289</v>
      </c>
      <c r="D13" s="123"/>
      <c r="E13" s="123">
        <v>9.1674999999999986</v>
      </c>
      <c r="F13" s="11">
        <v>0.64861872467575254</v>
      </c>
    </row>
    <row r="14" spans="1:7" x14ac:dyDescent="0.3">
      <c r="A14" s="95" t="s">
        <v>152</v>
      </c>
      <c r="B14" s="123">
        <v>9.4824999999999999</v>
      </c>
      <c r="C14" s="123">
        <v>0.23732449655833326</v>
      </c>
      <c r="D14" s="123"/>
      <c r="E14" s="123">
        <v>12.61</v>
      </c>
      <c r="F14" s="11">
        <v>0.80001041659885141</v>
      </c>
    </row>
    <row r="15" spans="1:7" x14ac:dyDescent="0.3">
      <c r="A15" s="95" t="s">
        <v>151</v>
      </c>
      <c r="B15" s="123">
        <v>8.9024999999999981</v>
      </c>
      <c r="C15" s="123">
        <v>1.0370983158151728</v>
      </c>
      <c r="D15" s="123"/>
      <c r="E15" s="123">
        <v>11.717499999999999</v>
      </c>
      <c r="F15" s="11">
        <v>0.59516629328841153</v>
      </c>
    </row>
    <row r="16" spans="1:7" x14ac:dyDescent="0.3">
      <c r="A16" s="95" t="s">
        <v>147</v>
      </c>
      <c r="B16" s="123">
        <v>8.754999999999999</v>
      </c>
      <c r="C16" s="123">
        <v>0.99150138678672528</v>
      </c>
      <c r="D16" s="123"/>
      <c r="E16" s="123">
        <v>9.4674999999999994</v>
      </c>
      <c r="F16" s="11">
        <v>0.77551461408968514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98ECF-AE58-45E2-BC10-22E17505902B}">
  <dimension ref="A1:E56"/>
  <sheetViews>
    <sheetView workbookViewId="0">
      <selection sqref="A1:E16"/>
    </sheetView>
  </sheetViews>
  <sheetFormatPr defaultRowHeight="14.4" x14ac:dyDescent="0.3"/>
  <cols>
    <col min="1" max="1" width="23.21875" bestFit="1" customWidth="1"/>
    <col min="2" max="2" width="8.77734375" bestFit="1" customWidth="1"/>
    <col min="3" max="5" width="8.5546875" bestFit="1" customWidth="1"/>
    <col min="6" max="6" width="10.6640625" customWidth="1"/>
    <col min="17" max="17" width="9.5546875" bestFit="1" customWidth="1"/>
    <col min="19" max="19" width="36.109375" bestFit="1" customWidth="1"/>
  </cols>
  <sheetData>
    <row r="1" spans="1:5" x14ac:dyDescent="0.3">
      <c r="A1" s="134" t="s">
        <v>195</v>
      </c>
      <c r="B1" s="134" t="s">
        <v>159</v>
      </c>
      <c r="C1" s="134" t="s">
        <v>187</v>
      </c>
      <c r="D1" s="134" t="s">
        <v>158</v>
      </c>
      <c r="E1" s="134" t="s">
        <v>187</v>
      </c>
    </row>
    <row r="2" spans="1:5" x14ac:dyDescent="0.3">
      <c r="A2" s="135" t="s">
        <v>63</v>
      </c>
      <c r="B2" s="87">
        <v>13283.152537500009</v>
      </c>
      <c r="C2" s="87">
        <v>4878.6914454193056</v>
      </c>
      <c r="D2" s="87">
        <v>7688.565250000016</v>
      </c>
      <c r="E2" s="87">
        <v>1266.7691312611228</v>
      </c>
    </row>
    <row r="3" spans="1:5" x14ac:dyDescent="0.3">
      <c r="A3" s="135" t="s">
        <v>64</v>
      </c>
      <c r="B3" s="87">
        <v>40297.465275000017</v>
      </c>
      <c r="C3" s="87">
        <v>12118.714761833669</v>
      </c>
      <c r="D3" s="87">
        <v>64848.199312500015</v>
      </c>
      <c r="E3" s="87">
        <v>7559.4335131086918</v>
      </c>
    </row>
    <row r="4" spans="1:5" x14ac:dyDescent="0.3">
      <c r="A4" s="135" t="s">
        <v>148</v>
      </c>
      <c r="B4" s="87">
        <v>56624.485600000015</v>
      </c>
      <c r="C4" s="87">
        <v>8598.2900636844461</v>
      </c>
      <c r="D4" s="87">
        <v>55630.062375000023</v>
      </c>
      <c r="E4" s="87">
        <v>15614.242315656773</v>
      </c>
    </row>
    <row r="5" spans="1:5" x14ac:dyDescent="0.3">
      <c r="A5" s="135" t="s">
        <v>144</v>
      </c>
      <c r="B5" s="87">
        <v>54553.587537499996</v>
      </c>
      <c r="C5" s="87">
        <v>2355.4617466797986</v>
      </c>
      <c r="D5" s="87">
        <v>61197.751200000035</v>
      </c>
      <c r="E5" s="87">
        <v>7303.5527905259587</v>
      </c>
    </row>
    <row r="6" spans="1:5" x14ac:dyDescent="0.3">
      <c r="A6" s="135" t="s">
        <v>149</v>
      </c>
      <c r="B6" s="87">
        <v>56308.133412499985</v>
      </c>
      <c r="C6" s="87">
        <v>4045.5224661696948</v>
      </c>
      <c r="D6" s="87">
        <v>83957.539299999975</v>
      </c>
      <c r="E6" s="87">
        <v>6737.2962577700928</v>
      </c>
    </row>
    <row r="7" spans="1:5" x14ac:dyDescent="0.3">
      <c r="A7" s="135" t="s">
        <v>150</v>
      </c>
      <c r="B7" s="87">
        <v>58802.834400000007</v>
      </c>
      <c r="C7" s="87">
        <v>2786.9714707448566</v>
      </c>
      <c r="D7" s="87">
        <v>71107.639125000002</v>
      </c>
      <c r="E7" s="87">
        <v>4102.4995046294753</v>
      </c>
    </row>
    <row r="8" spans="1:5" x14ac:dyDescent="0.3">
      <c r="A8" s="135" t="s">
        <v>154</v>
      </c>
      <c r="B8" s="87">
        <v>59262.983887500013</v>
      </c>
      <c r="C8" s="87">
        <v>1994.598773396566</v>
      </c>
      <c r="D8" s="87">
        <v>70954.82573750001</v>
      </c>
      <c r="E8" s="87">
        <v>9115.3482506065811</v>
      </c>
    </row>
    <row r="9" spans="1:5" x14ac:dyDescent="0.3">
      <c r="A9" s="135" t="s">
        <v>145</v>
      </c>
      <c r="B9" s="87">
        <v>57122.890262500019</v>
      </c>
      <c r="C9" s="87">
        <v>3744.1141991518566</v>
      </c>
      <c r="D9" s="87">
        <v>64059.824650000024</v>
      </c>
      <c r="E9" s="87">
        <v>8588.0356926472905</v>
      </c>
    </row>
    <row r="10" spans="1:5" x14ac:dyDescent="0.3">
      <c r="A10" s="135" t="s">
        <v>155</v>
      </c>
      <c r="B10" s="87">
        <v>56102.923462499995</v>
      </c>
      <c r="C10" s="87">
        <v>1815.2353319899503</v>
      </c>
      <c r="D10" s="87">
        <v>65298.613137500026</v>
      </c>
      <c r="E10" s="87">
        <v>3925.530667028464</v>
      </c>
    </row>
    <row r="11" spans="1:5" x14ac:dyDescent="0.3">
      <c r="A11" s="135" t="s">
        <v>156</v>
      </c>
      <c r="B11" s="87">
        <v>50611.428000000036</v>
      </c>
      <c r="C11" s="87">
        <v>1510.5158683136663</v>
      </c>
      <c r="D11" s="87">
        <v>55383.808562499988</v>
      </c>
      <c r="E11" s="87">
        <v>5756.0548347649146</v>
      </c>
    </row>
    <row r="12" spans="1:5" x14ac:dyDescent="0.3">
      <c r="A12" s="135" t="s">
        <v>153</v>
      </c>
      <c r="B12" s="87">
        <v>64725.590687500007</v>
      </c>
      <c r="C12" s="87">
        <v>2982.3150220758107</v>
      </c>
      <c r="D12" s="87">
        <v>78592.901699999988</v>
      </c>
      <c r="E12" s="87">
        <v>4873.1786423798067</v>
      </c>
    </row>
    <row r="13" spans="1:5" x14ac:dyDescent="0.3">
      <c r="A13" s="135" t="s">
        <v>146</v>
      </c>
      <c r="B13" s="87">
        <v>56128.717150000004</v>
      </c>
      <c r="C13" s="87">
        <v>4934.6936618943537</v>
      </c>
      <c r="D13" s="87">
        <v>62425.799562499997</v>
      </c>
      <c r="E13" s="87">
        <v>3058.3843353256366</v>
      </c>
    </row>
    <row r="14" spans="1:5" x14ac:dyDescent="0.3">
      <c r="A14" s="135" t="s">
        <v>152</v>
      </c>
      <c r="B14" s="87">
        <v>55521.740924999998</v>
      </c>
      <c r="C14" s="87">
        <v>3486.5034666617448</v>
      </c>
      <c r="D14" s="87">
        <v>77445.384212500008</v>
      </c>
      <c r="E14" s="87">
        <v>3120.272436596827</v>
      </c>
    </row>
    <row r="15" spans="1:5" x14ac:dyDescent="0.3">
      <c r="A15" s="135" t="s">
        <v>151</v>
      </c>
      <c r="B15" s="87">
        <v>66628.569637499982</v>
      </c>
      <c r="C15" s="87">
        <v>2920.777220212251</v>
      </c>
      <c r="D15" s="87">
        <v>75303.517062500003</v>
      </c>
      <c r="E15" s="87">
        <v>1169.824305214855</v>
      </c>
    </row>
    <row r="16" spans="1:5" x14ac:dyDescent="0.3">
      <c r="A16" s="135" t="s">
        <v>147</v>
      </c>
      <c r="B16" s="87">
        <v>54607.272112499995</v>
      </c>
      <c r="C16" s="87">
        <v>3396.3391145456735</v>
      </c>
      <c r="D16" s="87">
        <v>70933.416375000001</v>
      </c>
      <c r="E16" s="87">
        <v>2732.7526546403296</v>
      </c>
    </row>
    <row r="17" spans="1:5" x14ac:dyDescent="0.3">
      <c r="A17" s="11"/>
      <c r="B17" s="11"/>
      <c r="C17" s="11"/>
      <c r="D17" s="11"/>
      <c r="E17" s="11"/>
    </row>
    <row r="18" spans="1:5" x14ac:dyDescent="0.3">
      <c r="A18" s="11"/>
      <c r="B18" s="11"/>
      <c r="C18" s="11"/>
      <c r="D18" s="11"/>
      <c r="E18" s="11"/>
    </row>
    <row r="19" spans="1:5" x14ac:dyDescent="0.3">
      <c r="A19" s="136" t="s">
        <v>197</v>
      </c>
      <c r="B19" s="134" t="s">
        <v>159</v>
      </c>
      <c r="C19" s="134" t="s">
        <v>187</v>
      </c>
      <c r="D19" s="134" t="s">
        <v>158</v>
      </c>
      <c r="E19" s="134" t="s">
        <v>187</v>
      </c>
    </row>
    <row r="20" spans="1:5" x14ac:dyDescent="0.3">
      <c r="A20" s="135" t="s">
        <v>64</v>
      </c>
      <c r="B20" s="87">
        <v>7.6571937812500046E-2</v>
      </c>
      <c r="C20" s="87">
        <v>2.7873043952217451E-2</v>
      </c>
      <c r="D20" s="87">
        <v>0.13175686427375008</v>
      </c>
      <c r="E20" s="87">
        <v>1.7386697080149918E-2</v>
      </c>
    </row>
    <row r="21" spans="1:5" x14ac:dyDescent="0.3">
      <c r="A21" s="135" t="s">
        <v>148</v>
      </c>
      <c r="B21" s="87">
        <v>9.9032622115036217E-2</v>
      </c>
      <c r="C21" s="87">
        <v>1.7160933138602386E-2</v>
      </c>
      <c r="D21" s="87">
        <v>9.5935633284096558E-2</v>
      </c>
      <c r="E21" s="87">
        <v>3.1163750746285072E-2</v>
      </c>
    </row>
    <row r="22" spans="1:5" ht="14.4" customHeight="1" x14ac:dyDescent="0.3">
      <c r="A22" s="135" t="s">
        <v>144</v>
      </c>
      <c r="B22" s="87">
        <v>8.0973523560291805E-2</v>
      </c>
      <c r="C22" s="87">
        <v>4.0112929597624246E-3</v>
      </c>
      <c r="D22" s="87">
        <v>9.1339322338036932E-2</v>
      </c>
      <c r="E22" s="87">
        <v>1.2437769338086659E-2</v>
      </c>
    </row>
    <row r="23" spans="1:5" x14ac:dyDescent="0.3">
      <c r="A23" s="135" t="s">
        <v>149</v>
      </c>
      <c r="B23" s="87">
        <v>0.11053139035924792</v>
      </c>
      <c r="C23" s="87">
        <v>9.0696083540450553E-3</v>
      </c>
      <c r="D23" s="87">
        <v>0.17126888546486521</v>
      </c>
      <c r="E23" s="87">
        <v>1.5104263771646283E-2</v>
      </c>
    </row>
    <row r="24" spans="1:5" x14ac:dyDescent="0.3">
      <c r="A24" s="135" t="s">
        <v>150</v>
      </c>
      <c r="B24" s="87">
        <v>8.0842341595291217E-2</v>
      </c>
      <c r="C24" s="87">
        <v>4.3497317449409482E-3</v>
      </c>
      <c r="D24" s="87">
        <v>9.9177135491381352E-2</v>
      </c>
      <c r="E24" s="87">
        <v>6.4029260852541238E-3</v>
      </c>
    </row>
    <row r="25" spans="1:5" s="6" customFormat="1" x14ac:dyDescent="0.3">
      <c r="A25" s="135" t="s">
        <v>154</v>
      </c>
      <c r="B25" s="87">
        <v>6.2301798995049784E-2</v>
      </c>
      <c r="C25" s="87">
        <v>2.377968680702934E-3</v>
      </c>
      <c r="D25" s="87">
        <v>7.5576459180618921E-2</v>
      </c>
      <c r="E25" s="87">
        <v>1.0867354849883475E-2</v>
      </c>
    </row>
    <row r="26" spans="1:5" x14ac:dyDescent="0.3">
      <c r="A26" s="135" t="s">
        <v>145</v>
      </c>
      <c r="B26" s="87">
        <v>8.3212716321061225E-2</v>
      </c>
      <c r="C26" s="87">
        <v>6.2165404497739217E-3</v>
      </c>
      <c r="D26" s="87">
        <v>9.3805163364013774E-2</v>
      </c>
      <c r="E26" s="87">
        <v>1.4259146069726572E-2</v>
      </c>
    </row>
    <row r="27" spans="1:5" x14ac:dyDescent="0.3">
      <c r="A27" s="135" t="s">
        <v>155</v>
      </c>
      <c r="B27" s="87">
        <v>0.10148691618922442</v>
      </c>
      <c r="C27" s="87">
        <v>3.7521715319285441E-3</v>
      </c>
      <c r="D27" s="87">
        <v>0.1193428741540847</v>
      </c>
      <c r="E27" s="87">
        <v>8.1142451102413846E-3</v>
      </c>
    </row>
    <row r="28" spans="1:5" x14ac:dyDescent="0.3">
      <c r="A28" s="135" t="s">
        <v>156</v>
      </c>
      <c r="B28" s="87">
        <v>8.6385919104220582E-2</v>
      </c>
      <c r="C28" s="87">
        <v>2.9924086969176826E-3</v>
      </c>
      <c r="D28" s="87">
        <v>9.4736232169465973E-2</v>
      </c>
      <c r="E28" s="87">
        <v>1.1403037140361182E-2</v>
      </c>
    </row>
    <row r="29" spans="1:5" x14ac:dyDescent="0.3">
      <c r="A29" s="135" t="s">
        <v>153</v>
      </c>
      <c r="B29" s="87">
        <v>6.8814340794759496E-2</v>
      </c>
      <c r="C29" s="87">
        <v>3.555527965360961E-3</v>
      </c>
      <c r="D29" s="87">
        <v>8.4682604066452408E-2</v>
      </c>
      <c r="E29" s="87">
        <v>5.8098231792834314E-3</v>
      </c>
    </row>
    <row r="30" spans="1:5" x14ac:dyDescent="0.3">
      <c r="A30" s="135" t="s">
        <v>146</v>
      </c>
      <c r="B30" s="87">
        <v>8.1562040877098022E-2</v>
      </c>
      <c r="C30" s="87">
        <v>8.1933192004020675E-3</v>
      </c>
      <c r="D30" s="87">
        <v>9.1092109618299943E-2</v>
      </c>
      <c r="E30" s="87">
        <v>5.07798878992887E-3</v>
      </c>
    </row>
    <row r="31" spans="1:5" x14ac:dyDescent="0.3">
      <c r="A31" s="135" t="s">
        <v>152</v>
      </c>
      <c r="B31" s="87">
        <v>0.10028558623842906</v>
      </c>
      <c r="C31" s="87">
        <v>7.2067565141744963E-3</v>
      </c>
      <c r="D31" s="87">
        <v>0.14445078596544444</v>
      </c>
      <c r="E31" s="87">
        <v>6.4497408143908558E-3</v>
      </c>
    </row>
    <row r="32" spans="1:5" x14ac:dyDescent="0.3">
      <c r="A32" s="135" t="s">
        <v>151</v>
      </c>
      <c r="B32" s="87">
        <v>0.11811669065137813</v>
      </c>
      <c r="C32" s="87">
        <v>5.7862081020569984E-3</v>
      </c>
      <c r="D32" s="87">
        <v>0.13419818699289407</v>
      </c>
      <c r="E32" s="87">
        <v>2.3174813970664614E-3</v>
      </c>
    </row>
    <row r="33" spans="1:5" x14ac:dyDescent="0.3">
      <c r="A33" s="135" t="s">
        <v>147</v>
      </c>
      <c r="B33" s="87">
        <v>0.10948449353875001</v>
      </c>
      <c r="C33" s="87">
        <v>7.8115799634550717E-3</v>
      </c>
      <c r="D33" s="87">
        <v>0.14575286351750003</v>
      </c>
      <c r="E33" s="87">
        <v>6.2853311056727621E-3</v>
      </c>
    </row>
    <row r="34" spans="1:5" x14ac:dyDescent="0.3">
      <c r="A34" s="54"/>
      <c r="B34" s="129"/>
      <c r="C34" s="129"/>
      <c r="D34" s="11"/>
      <c r="E34" s="129"/>
    </row>
    <row r="35" spans="1:5" x14ac:dyDescent="0.3">
      <c r="A35" s="126" t="s">
        <v>204</v>
      </c>
      <c r="B35" s="126"/>
      <c r="C35" s="126"/>
      <c r="D35" s="126"/>
      <c r="E35" s="126"/>
    </row>
    <row r="36" spans="1:5" x14ac:dyDescent="0.3">
      <c r="A36" s="152" t="s">
        <v>137</v>
      </c>
      <c r="B36" s="152"/>
      <c r="C36" s="152"/>
      <c r="D36" s="152"/>
      <c r="E36" s="152"/>
    </row>
    <row r="37" spans="1:5" x14ac:dyDescent="0.3">
      <c r="A37" s="152" t="s">
        <v>138</v>
      </c>
      <c r="B37" s="152"/>
      <c r="C37" s="152"/>
      <c r="D37" s="152"/>
      <c r="E37" s="152"/>
    </row>
    <row r="38" spans="1:5" ht="14.4" customHeight="1" x14ac:dyDescent="0.3">
      <c r="A38" s="153" t="s">
        <v>128</v>
      </c>
      <c r="B38" s="153"/>
      <c r="C38" s="153"/>
      <c r="D38" s="153"/>
      <c r="E38" s="153"/>
    </row>
    <row r="39" spans="1:5" x14ac:dyDescent="0.3">
      <c r="A39" s="153"/>
      <c r="B39" s="153"/>
      <c r="C39" s="153"/>
      <c r="D39" s="153"/>
      <c r="E39" s="153"/>
    </row>
    <row r="40" spans="1:5" x14ac:dyDescent="0.3">
      <c r="A40" s="137"/>
      <c r="B40" s="137"/>
      <c r="C40" s="137"/>
      <c r="D40" s="137"/>
      <c r="E40" s="137"/>
    </row>
    <row r="41" spans="1:5" x14ac:dyDescent="0.3">
      <c r="A41" s="130"/>
      <c r="B41" s="130"/>
      <c r="C41" s="130"/>
      <c r="D41" s="130"/>
      <c r="E41" s="130"/>
    </row>
    <row r="42" spans="1:5" x14ac:dyDescent="0.3">
      <c r="A42" s="54"/>
      <c r="B42" s="131"/>
      <c r="C42" s="132"/>
      <c r="D42" s="131"/>
      <c r="E42" s="132"/>
    </row>
    <row r="43" spans="1:5" x14ac:dyDescent="0.3">
      <c r="A43" s="54"/>
      <c r="B43" s="131"/>
      <c r="C43" s="132"/>
      <c r="D43" s="131"/>
      <c r="E43" s="132"/>
    </row>
    <row r="44" spans="1:5" x14ac:dyDescent="0.3">
      <c r="A44" s="54"/>
      <c r="B44" s="131"/>
      <c r="C44" s="132"/>
      <c r="D44" s="131"/>
      <c r="E44" s="132"/>
    </row>
    <row r="45" spans="1:5" x14ac:dyDescent="0.3">
      <c r="A45" s="54"/>
      <c r="B45" s="131"/>
      <c r="C45" s="132"/>
      <c r="D45" s="131"/>
      <c r="E45" s="132"/>
    </row>
    <row r="46" spans="1:5" x14ac:dyDescent="0.3">
      <c r="A46" s="54"/>
      <c r="B46" s="131"/>
      <c r="C46" s="132"/>
      <c r="D46" s="131"/>
      <c r="E46" s="132"/>
    </row>
    <row r="47" spans="1:5" x14ac:dyDescent="0.3">
      <c r="A47" s="54"/>
      <c r="B47" s="131"/>
      <c r="C47" s="132"/>
      <c r="D47" s="131"/>
      <c r="E47" s="132"/>
    </row>
    <row r="48" spans="1:5" x14ac:dyDescent="0.3">
      <c r="A48" s="54"/>
      <c r="B48" s="131"/>
      <c r="C48" s="132"/>
      <c r="D48" s="131"/>
      <c r="E48" s="132"/>
    </row>
    <row r="49" spans="1:5" x14ac:dyDescent="0.3">
      <c r="A49" s="54"/>
      <c r="B49" s="131"/>
      <c r="C49" s="132"/>
      <c r="D49" s="131"/>
      <c r="E49" s="132"/>
    </row>
    <row r="50" spans="1:5" x14ac:dyDescent="0.3">
      <c r="A50" s="54"/>
      <c r="B50" s="131"/>
      <c r="C50" s="132"/>
      <c r="D50" s="131"/>
      <c r="E50" s="132"/>
    </row>
    <row r="51" spans="1:5" x14ac:dyDescent="0.3">
      <c r="A51" s="54"/>
      <c r="B51" s="131"/>
      <c r="C51" s="132"/>
      <c r="D51" s="131"/>
      <c r="E51" s="132"/>
    </row>
    <row r="52" spans="1:5" x14ac:dyDescent="0.3">
      <c r="A52" s="54"/>
      <c r="B52" s="131"/>
      <c r="C52" s="132"/>
      <c r="D52" s="131"/>
      <c r="E52" s="132"/>
    </row>
    <row r="53" spans="1:5" x14ac:dyDescent="0.3">
      <c r="A53" s="54"/>
      <c r="B53" s="131"/>
      <c r="C53" s="132"/>
      <c r="D53" s="131"/>
      <c r="E53" s="132"/>
    </row>
    <row r="54" spans="1:5" x14ac:dyDescent="0.3">
      <c r="A54" s="54"/>
      <c r="B54" s="131"/>
      <c r="C54" s="132"/>
      <c r="D54" s="131"/>
      <c r="E54" s="132"/>
    </row>
    <row r="55" spans="1:5" x14ac:dyDescent="0.3">
      <c r="A55" s="54"/>
      <c r="B55" s="131"/>
      <c r="C55" s="132"/>
      <c r="D55" s="131"/>
      <c r="E55" s="132"/>
    </row>
    <row r="56" spans="1:5" x14ac:dyDescent="0.3">
      <c r="A56" s="54"/>
      <c r="B56" s="131"/>
      <c r="C56" s="132"/>
      <c r="D56" s="131"/>
      <c r="E56" s="132"/>
    </row>
  </sheetData>
  <mergeCells count="3">
    <mergeCell ref="A36:E36"/>
    <mergeCell ref="A37:E37"/>
    <mergeCell ref="A38:E39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B8A07-0102-4F18-A3B7-3EB51F3678C6}">
  <dimension ref="A1:E53"/>
  <sheetViews>
    <sheetView workbookViewId="0">
      <selection sqref="A1:E16"/>
    </sheetView>
  </sheetViews>
  <sheetFormatPr defaultRowHeight="14.4" x14ac:dyDescent="0.3"/>
  <cols>
    <col min="1" max="1" width="22.77734375" bestFit="1" customWidth="1"/>
    <col min="2" max="2" width="8.77734375" bestFit="1" customWidth="1"/>
    <col min="3" max="3" width="8.33203125" bestFit="1" customWidth="1"/>
    <col min="4" max="4" width="8.5546875" bestFit="1" customWidth="1"/>
    <col min="5" max="5" width="8.33203125" bestFit="1" customWidth="1"/>
  </cols>
  <sheetData>
    <row r="1" spans="1:5" x14ac:dyDescent="0.3">
      <c r="A1" s="134" t="s">
        <v>196</v>
      </c>
      <c r="B1" s="134" t="s">
        <v>159</v>
      </c>
      <c r="C1" s="134" t="s">
        <v>187</v>
      </c>
      <c r="D1" s="134" t="s">
        <v>158</v>
      </c>
      <c r="E1" s="134" t="s">
        <v>187</v>
      </c>
    </row>
    <row r="2" spans="1:5" x14ac:dyDescent="0.3">
      <c r="A2" s="135" t="s">
        <v>63</v>
      </c>
      <c r="B2" s="87">
        <v>1794.8995875000016</v>
      </c>
      <c r="C2" s="87">
        <v>336.9843558826247</v>
      </c>
      <c r="D2" s="87">
        <v>1264.5835125000026</v>
      </c>
      <c r="E2" s="87">
        <v>188.06940198546823</v>
      </c>
    </row>
    <row r="3" spans="1:5" x14ac:dyDescent="0.3">
      <c r="A3" s="135" t="s">
        <v>64</v>
      </c>
      <c r="B3" s="87">
        <v>2538.3462875000005</v>
      </c>
      <c r="C3" s="87">
        <v>485.35766206198019</v>
      </c>
      <c r="D3" s="87">
        <v>2817.442412500001</v>
      </c>
      <c r="E3" s="87">
        <v>259.54026498526804</v>
      </c>
    </row>
    <row r="4" spans="1:5" x14ac:dyDescent="0.3">
      <c r="A4" s="135" t="s">
        <v>148</v>
      </c>
      <c r="B4" s="87">
        <v>7451.3783500000027</v>
      </c>
      <c r="C4" s="87">
        <v>1631.5330544009503</v>
      </c>
      <c r="D4" s="87">
        <v>2929.8044500000015</v>
      </c>
      <c r="E4" s="87">
        <v>590.30487181140404</v>
      </c>
    </row>
    <row r="5" spans="1:5" x14ac:dyDescent="0.3">
      <c r="A5" s="135" t="s">
        <v>144</v>
      </c>
      <c r="B5" s="87">
        <v>8687.9118124999986</v>
      </c>
      <c r="C5" s="87">
        <v>825.0495381765453</v>
      </c>
      <c r="D5" s="87">
        <v>4887.6583500000015</v>
      </c>
      <c r="E5" s="87">
        <v>1599.4295462228879</v>
      </c>
    </row>
    <row r="6" spans="1:5" x14ac:dyDescent="0.3">
      <c r="A6" s="135" t="s">
        <v>149</v>
      </c>
      <c r="B6" s="87">
        <v>8546.004399999998</v>
      </c>
      <c r="C6" s="87">
        <v>1261.4214568613158</v>
      </c>
      <c r="D6" s="87">
        <v>8796.8097249999992</v>
      </c>
      <c r="E6" s="87">
        <v>1197.1924544874562</v>
      </c>
    </row>
    <row r="7" spans="1:5" x14ac:dyDescent="0.3">
      <c r="A7" s="135" t="s">
        <v>150</v>
      </c>
      <c r="B7" s="87">
        <v>14155.515512500002</v>
      </c>
      <c r="C7" s="87">
        <v>404.53925888487089</v>
      </c>
      <c r="D7" s="87">
        <v>13970.053750000001</v>
      </c>
      <c r="E7" s="87">
        <v>1647.1202995106157</v>
      </c>
    </row>
    <row r="8" spans="1:5" x14ac:dyDescent="0.3">
      <c r="A8" s="135" t="s">
        <v>154</v>
      </c>
      <c r="B8" s="87">
        <v>13845.222200000004</v>
      </c>
      <c r="C8" s="87">
        <v>778.7622772030503</v>
      </c>
      <c r="D8" s="87">
        <v>13670.037787500001</v>
      </c>
      <c r="E8" s="87">
        <v>1231.6102213523909</v>
      </c>
    </row>
    <row r="9" spans="1:5" x14ac:dyDescent="0.3">
      <c r="A9" s="135" t="s">
        <v>145</v>
      </c>
      <c r="B9" s="87">
        <v>10809.681687500004</v>
      </c>
      <c r="C9" s="87">
        <v>642.4069491537349</v>
      </c>
      <c r="D9" s="87">
        <v>5511.4803875000034</v>
      </c>
      <c r="E9" s="87">
        <v>1204.2471809893391</v>
      </c>
    </row>
    <row r="10" spans="1:5" x14ac:dyDescent="0.3">
      <c r="A10" s="135" t="s">
        <v>155</v>
      </c>
      <c r="B10" s="87">
        <v>17148.951524999997</v>
      </c>
      <c r="C10" s="87">
        <v>984.00028699482596</v>
      </c>
      <c r="D10" s="87">
        <v>18143.000250000005</v>
      </c>
      <c r="E10" s="87">
        <v>291.84220209655211</v>
      </c>
    </row>
    <row r="11" spans="1:5" x14ac:dyDescent="0.3">
      <c r="A11" s="135" t="s">
        <v>156</v>
      </c>
      <c r="B11" s="87">
        <v>10418.541850000007</v>
      </c>
      <c r="C11" s="87">
        <v>791.68925945913907</v>
      </c>
      <c r="D11" s="87">
        <v>5395.7558749999989</v>
      </c>
      <c r="E11" s="87">
        <v>1216.1650801774433</v>
      </c>
    </row>
    <row r="12" spans="1:5" x14ac:dyDescent="0.3">
      <c r="A12" s="135" t="s">
        <v>153</v>
      </c>
      <c r="B12" s="87">
        <v>20519.712337500005</v>
      </c>
      <c r="C12" s="87">
        <v>943.37651473295682</v>
      </c>
      <c r="D12" s="87">
        <v>21734.659887499998</v>
      </c>
      <c r="E12" s="87">
        <v>1228.8327580162982</v>
      </c>
    </row>
    <row r="13" spans="1:5" x14ac:dyDescent="0.3">
      <c r="A13" s="135" t="s">
        <v>146</v>
      </c>
      <c r="B13" s="87">
        <v>18195.716475000001</v>
      </c>
      <c r="C13" s="87">
        <v>1320.9363343963928</v>
      </c>
      <c r="D13" s="87">
        <v>16642.956549999999</v>
      </c>
      <c r="E13" s="87">
        <v>627.03640416585336</v>
      </c>
    </row>
    <row r="14" spans="1:5" x14ac:dyDescent="0.3">
      <c r="A14" s="135" t="s">
        <v>152</v>
      </c>
      <c r="B14" s="87">
        <v>19761.474225000002</v>
      </c>
      <c r="C14" s="87">
        <v>1222.3897278411398</v>
      </c>
      <c r="D14" s="87">
        <v>26589.730050000006</v>
      </c>
      <c r="E14" s="87">
        <v>1535.1215400158851</v>
      </c>
    </row>
    <row r="15" spans="1:5" x14ac:dyDescent="0.3">
      <c r="A15" s="135" t="s">
        <v>151</v>
      </c>
      <c r="B15" s="87">
        <v>17142.100849999999</v>
      </c>
      <c r="C15" s="87">
        <v>1546.1198383711749</v>
      </c>
      <c r="D15" s="87">
        <v>18770.191450000002</v>
      </c>
      <c r="E15" s="87">
        <v>694.71797654339412</v>
      </c>
    </row>
    <row r="16" spans="1:5" x14ac:dyDescent="0.3">
      <c r="A16" s="135" t="s">
        <v>147</v>
      </c>
      <c r="B16" s="87">
        <v>16409.029137500002</v>
      </c>
      <c r="C16" s="87">
        <v>1227.9780175920355</v>
      </c>
      <c r="D16" s="87">
        <v>14746.103350000001</v>
      </c>
      <c r="E16" s="87">
        <v>707.58750549536592</v>
      </c>
    </row>
    <row r="17" spans="1:5" x14ac:dyDescent="0.3">
      <c r="A17" s="11"/>
      <c r="B17" s="11"/>
      <c r="C17" s="11"/>
      <c r="D17" s="11"/>
      <c r="E17" s="11"/>
    </row>
    <row r="18" spans="1:5" x14ac:dyDescent="0.3">
      <c r="A18" s="11"/>
      <c r="B18" s="11"/>
      <c r="C18" s="11"/>
      <c r="D18" s="11"/>
      <c r="E18" s="11"/>
    </row>
    <row r="19" spans="1:5" x14ac:dyDescent="0.3">
      <c r="A19" s="136" t="s">
        <v>203</v>
      </c>
      <c r="B19" s="134" t="s">
        <v>159</v>
      </c>
      <c r="C19" s="134" t="s">
        <v>187</v>
      </c>
      <c r="D19" s="134" t="s">
        <v>158</v>
      </c>
      <c r="E19" s="134" t="s">
        <v>187</v>
      </c>
    </row>
    <row r="20" spans="1:5" x14ac:dyDescent="0.3">
      <c r="A20" s="135" t="s">
        <v>148</v>
      </c>
      <c r="B20" s="87">
        <v>0.19801294100000011</v>
      </c>
      <c r="C20" s="87">
        <v>6.5261322176038042E-2</v>
      </c>
      <c r="D20" s="87">
        <v>2.6169580000000477E-3</v>
      </c>
      <c r="E20" s="87">
        <v>2.3612194872456142E-2</v>
      </c>
    </row>
    <row r="21" spans="1:5" x14ac:dyDescent="0.3">
      <c r="A21" s="135" t="s">
        <v>144</v>
      </c>
      <c r="B21" s="87">
        <v>0.24747427950000001</v>
      </c>
      <c r="C21" s="87">
        <v>3.300198152706154E-2</v>
      </c>
      <c r="D21" s="87">
        <v>8.0931114000000054E-2</v>
      </c>
      <c r="E21" s="87">
        <v>6.3977181848915515E-2</v>
      </c>
    </row>
    <row r="22" spans="1:5" x14ac:dyDescent="0.3">
      <c r="A22" s="135" t="s">
        <v>149</v>
      </c>
      <c r="B22" s="87">
        <v>0.24179798299999994</v>
      </c>
      <c r="C22" s="87">
        <v>5.0456858274452634E-2</v>
      </c>
      <c r="D22" s="87">
        <v>0.23729716899999997</v>
      </c>
      <c r="E22" s="87">
        <v>4.7887698179498187E-2</v>
      </c>
    </row>
    <row r="23" spans="1:5" ht="14.4" customHeight="1" x14ac:dyDescent="0.3">
      <c r="A23" s="135" t="s">
        <v>150</v>
      </c>
      <c r="B23" s="87">
        <v>0.4661784275000001</v>
      </c>
      <c r="C23" s="87">
        <v>1.6181570355394834E-2</v>
      </c>
      <c r="D23" s="87">
        <v>0.44422693000000002</v>
      </c>
      <c r="E23" s="87">
        <v>6.5884811980424618E-2</v>
      </c>
    </row>
    <row r="24" spans="1:5" x14ac:dyDescent="0.3">
      <c r="A24" s="135" t="s">
        <v>154</v>
      </c>
      <c r="B24" s="87">
        <v>7.4632680098684234E-2</v>
      </c>
      <c r="C24" s="87">
        <v>5.1234360342305709E-3</v>
      </c>
      <c r="D24" s="87">
        <v>7.1089850575657892E-2</v>
      </c>
      <c r="E24" s="87">
        <v>8.1026988246868034E-3</v>
      </c>
    </row>
    <row r="25" spans="1:5" x14ac:dyDescent="0.3">
      <c r="A25" s="135" t="s">
        <v>145</v>
      </c>
      <c r="B25" s="87">
        <v>0.30213188590909101</v>
      </c>
      <c r="C25" s="87">
        <v>2.3360252696499644E-2</v>
      </c>
      <c r="D25" s="87">
        <v>9.6258177727272798E-2</v>
      </c>
      <c r="E25" s="87">
        <v>4.3790806581430551E-2</v>
      </c>
    </row>
    <row r="26" spans="1:5" x14ac:dyDescent="0.3">
      <c r="A26" s="135" t="s">
        <v>155</v>
      </c>
      <c r="B26" s="87">
        <v>0.13500365622119814</v>
      </c>
      <c r="C26" s="87">
        <v>9.0691270690767076E-3</v>
      </c>
      <c r="D26" s="87">
        <v>0.14081677188940095</v>
      </c>
      <c r="E26" s="87">
        <v>2.689789881074215E-3</v>
      </c>
    </row>
    <row r="27" spans="1:5" x14ac:dyDescent="0.3">
      <c r="A27" s="135" t="s">
        <v>156</v>
      </c>
      <c r="B27" s="87">
        <v>0.93146906176470678</v>
      </c>
      <c r="C27" s="87">
        <v>9.3139912877545486E-2</v>
      </c>
      <c r="D27" s="87">
        <v>0.29780886764705872</v>
      </c>
      <c r="E27" s="87">
        <v>0.14307824472675801</v>
      </c>
    </row>
    <row r="28" spans="1:5" x14ac:dyDescent="0.3">
      <c r="A28" s="135" t="s">
        <v>153</v>
      </c>
      <c r="B28" s="87">
        <v>0.10180032492937857</v>
      </c>
      <c r="C28" s="87">
        <v>5.3298108177003232E-3</v>
      </c>
      <c r="D28" s="87">
        <v>0.10661174795197739</v>
      </c>
      <c r="E28" s="87">
        <v>6.9425579548943184E-3</v>
      </c>
    </row>
    <row r="29" spans="1:5" x14ac:dyDescent="0.3">
      <c r="A29" s="135" t="s">
        <v>146</v>
      </c>
      <c r="B29" s="87">
        <v>0.29894593619047621</v>
      </c>
      <c r="C29" s="87">
        <v>2.5160692083740839E-2</v>
      </c>
      <c r="D29" s="87">
        <v>0.26244906761904757</v>
      </c>
      <c r="E29" s="87">
        <v>1.1943550555540066E-2</v>
      </c>
    </row>
    <row r="30" spans="1:5" x14ac:dyDescent="0.3">
      <c r="A30" s="135" t="s">
        <v>152</v>
      </c>
      <c r="B30" s="87">
        <v>0.12929153108614233</v>
      </c>
      <c r="C30" s="87">
        <v>9.1564773621059942E-3</v>
      </c>
      <c r="D30" s="87">
        <v>0.17771797415730337</v>
      </c>
      <c r="E30" s="87">
        <v>1.1499037752928024E-2</v>
      </c>
    </row>
    <row r="31" spans="1:5" x14ac:dyDescent="0.3">
      <c r="A31" s="135" t="s">
        <v>151</v>
      </c>
      <c r="B31" s="87">
        <v>0.43704614999999997</v>
      </c>
      <c r="C31" s="87">
        <v>4.6152830996154491E-2</v>
      </c>
      <c r="D31" s="87">
        <v>0.4748003268656717</v>
      </c>
      <c r="E31" s="87">
        <v>2.0737850046071479E-2</v>
      </c>
    </row>
    <row r="32" spans="1:5" x14ac:dyDescent="0.3">
      <c r="A32" s="135" t="s">
        <v>147</v>
      </c>
      <c r="B32" s="87">
        <v>0.55631897249999995</v>
      </c>
      <c r="C32" s="87">
        <v>4.9119120703682247E-2</v>
      </c>
      <c r="D32" s="87">
        <v>0.47526891400000004</v>
      </c>
      <c r="E32" s="87">
        <v>2.8303500219814492E-2</v>
      </c>
    </row>
    <row r="33" spans="1:5" x14ac:dyDescent="0.3">
      <c r="A33" s="54"/>
      <c r="B33" s="128"/>
      <c r="C33" s="128"/>
      <c r="D33" s="133"/>
      <c r="E33" s="129"/>
    </row>
    <row r="34" spans="1:5" x14ac:dyDescent="0.3">
      <c r="A34" s="126" t="s">
        <v>205</v>
      </c>
      <c r="B34" s="126"/>
      <c r="C34" s="126"/>
      <c r="D34" s="126"/>
      <c r="E34" s="126"/>
    </row>
    <row r="35" spans="1:5" x14ac:dyDescent="0.3">
      <c r="A35" s="154" t="s">
        <v>137</v>
      </c>
      <c r="B35" s="154"/>
      <c r="C35" s="154"/>
      <c r="D35" s="154"/>
      <c r="E35" s="154"/>
    </row>
    <row r="36" spans="1:5" x14ac:dyDescent="0.3">
      <c r="A36" s="154" t="s">
        <v>138</v>
      </c>
      <c r="B36" s="154"/>
      <c r="C36" s="154"/>
      <c r="D36" s="154"/>
      <c r="E36" s="154"/>
    </row>
    <row r="37" spans="1:5" ht="14.4" customHeight="1" x14ac:dyDescent="0.3">
      <c r="A37" s="153" t="s">
        <v>129</v>
      </c>
      <c r="B37" s="153"/>
      <c r="C37" s="153"/>
      <c r="D37" s="153"/>
      <c r="E37" s="153"/>
    </row>
    <row r="38" spans="1:5" x14ac:dyDescent="0.3">
      <c r="A38" s="153"/>
      <c r="B38" s="153"/>
      <c r="C38" s="153"/>
      <c r="D38" s="153"/>
      <c r="E38" s="153"/>
    </row>
    <row r="39" spans="1:5" x14ac:dyDescent="0.3">
      <c r="A39" s="137"/>
      <c r="B39" s="137"/>
      <c r="C39" s="137"/>
      <c r="D39" s="137"/>
      <c r="E39" s="137"/>
    </row>
    <row r="40" spans="1:5" x14ac:dyDescent="0.3">
      <c r="A40" s="54"/>
      <c r="B40" s="131"/>
      <c r="C40" s="132"/>
      <c r="D40" s="131"/>
      <c r="E40" s="132"/>
    </row>
    <row r="41" spans="1:5" x14ac:dyDescent="0.3">
      <c r="A41" s="54"/>
      <c r="B41" s="131"/>
      <c r="C41" s="132"/>
      <c r="D41" s="131"/>
      <c r="E41" s="132"/>
    </row>
    <row r="42" spans="1:5" x14ac:dyDescent="0.3">
      <c r="A42" s="54"/>
      <c r="B42" s="131"/>
      <c r="C42" s="132"/>
      <c r="D42" s="131"/>
      <c r="E42" s="132"/>
    </row>
    <row r="43" spans="1:5" x14ac:dyDescent="0.3">
      <c r="A43" s="54"/>
      <c r="B43" s="131"/>
      <c r="C43" s="132"/>
      <c r="D43" s="131"/>
      <c r="E43" s="132"/>
    </row>
    <row r="44" spans="1:5" x14ac:dyDescent="0.3">
      <c r="A44" s="54"/>
      <c r="B44" s="13"/>
      <c r="C44" s="13"/>
      <c r="D44" s="131"/>
      <c r="E44" s="132"/>
    </row>
    <row r="45" spans="1:5" x14ac:dyDescent="0.3">
      <c r="A45" s="54"/>
      <c r="B45" s="131"/>
      <c r="C45" s="132"/>
      <c r="D45" s="131"/>
      <c r="E45" s="132"/>
    </row>
    <row r="46" spans="1:5" x14ac:dyDescent="0.3">
      <c r="A46" s="54"/>
      <c r="B46" s="131"/>
      <c r="C46" s="132"/>
      <c r="D46" s="131"/>
      <c r="E46" s="132"/>
    </row>
    <row r="47" spans="1:5" x14ac:dyDescent="0.3">
      <c r="A47" s="54"/>
      <c r="B47" s="131"/>
      <c r="C47" s="132"/>
      <c r="D47" s="131"/>
      <c r="E47" s="132"/>
    </row>
    <row r="48" spans="1:5" x14ac:dyDescent="0.3">
      <c r="A48" s="54"/>
      <c r="B48" s="131"/>
      <c r="C48" s="132"/>
      <c r="D48" s="131"/>
      <c r="E48" s="132"/>
    </row>
    <row r="49" spans="1:5" x14ac:dyDescent="0.3">
      <c r="A49" s="54"/>
      <c r="B49" s="131"/>
      <c r="C49" s="132"/>
      <c r="D49" s="131"/>
      <c r="E49" s="132"/>
    </row>
    <row r="50" spans="1:5" x14ac:dyDescent="0.3">
      <c r="A50" s="54"/>
      <c r="B50" s="131"/>
      <c r="C50" s="132"/>
      <c r="D50" s="131"/>
      <c r="E50" s="132"/>
    </row>
    <row r="51" spans="1:5" x14ac:dyDescent="0.3">
      <c r="A51" s="54"/>
      <c r="B51" s="131"/>
      <c r="C51" s="132"/>
      <c r="D51" s="131"/>
      <c r="E51" s="132"/>
    </row>
    <row r="52" spans="1:5" x14ac:dyDescent="0.3">
      <c r="A52" s="54"/>
      <c r="B52" s="131"/>
      <c r="C52" s="132"/>
      <c r="D52" s="13"/>
      <c r="E52" s="13"/>
    </row>
    <row r="53" spans="1:5" x14ac:dyDescent="0.3">
      <c r="A53" s="54"/>
      <c r="B53" s="131"/>
      <c r="C53" s="132"/>
      <c r="D53" s="131"/>
      <c r="E53" s="132"/>
    </row>
  </sheetData>
  <mergeCells count="3">
    <mergeCell ref="A35:E35"/>
    <mergeCell ref="A36:E36"/>
    <mergeCell ref="A37:E38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1B1B9-31CA-4A40-9AA4-4051A8F7DFEF}">
  <dimension ref="A5:C22"/>
  <sheetViews>
    <sheetView topLeftCell="A3" workbookViewId="0">
      <selection activeCell="A22" sqref="A3:XFD22"/>
    </sheetView>
  </sheetViews>
  <sheetFormatPr defaultRowHeight="14.4" x14ac:dyDescent="0.3"/>
  <cols>
    <col min="1" max="1" width="14.33203125" bestFit="1" customWidth="1"/>
    <col min="2" max="2" width="15.5546875" bestFit="1" customWidth="1"/>
    <col min="3" max="4" width="12" bestFit="1" customWidth="1"/>
  </cols>
  <sheetData>
    <row r="5" spans="1:3" x14ac:dyDescent="0.3">
      <c r="A5" t="s">
        <v>105</v>
      </c>
      <c r="B5" t="s">
        <v>112</v>
      </c>
    </row>
    <row r="6" spans="1:3" x14ac:dyDescent="0.3">
      <c r="A6" t="s">
        <v>27</v>
      </c>
      <c r="B6" t="s">
        <v>158</v>
      </c>
      <c r="C6" t="s">
        <v>159</v>
      </c>
    </row>
    <row r="7" spans="1:3" x14ac:dyDescent="0.3">
      <c r="A7" t="s">
        <v>77</v>
      </c>
      <c r="B7" s="11">
        <v>6.4424999999999999</v>
      </c>
      <c r="C7" s="11">
        <v>3.6974999999999998</v>
      </c>
    </row>
    <row r="8" spans="1:3" x14ac:dyDescent="0.3">
      <c r="A8" t="s">
        <v>117</v>
      </c>
      <c r="B8" s="11">
        <v>11.837499999999999</v>
      </c>
      <c r="C8" s="11">
        <v>4.6274999999999995</v>
      </c>
    </row>
    <row r="9" spans="1:3" x14ac:dyDescent="0.3">
      <c r="A9" t="s">
        <v>125</v>
      </c>
      <c r="B9" s="11">
        <v>5.05</v>
      </c>
      <c r="C9" s="11">
        <v>4.8475000000000001</v>
      </c>
    </row>
    <row r="10" spans="1:3" x14ac:dyDescent="0.3">
      <c r="A10" t="s">
        <v>126</v>
      </c>
      <c r="B10" s="11">
        <v>4.9325000000000001</v>
      </c>
      <c r="C10" s="11">
        <v>3.09</v>
      </c>
    </row>
    <row r="11" spans="1:3" x14ac:dyDescent="0.3">
      <c r="A11" t="s">
        <v>118</v>
      </c>
      <c r="B11" s="11">
        <v>10.6875</v>
      </c>
      <c r="C11" s="11">
        <v>3.0733333333333337</v>
      </c>
    </row>
    <row r="12" spans="1:3" x14ac:dyDescent="0.3">
      <c r="A12" t="s">
        <v>124</v>
      </c>
      <c r="B12" s="11">
        <v>3.1150000000000002</v>
      </c>
      <c r="C12" s="11">
        <v>6.4499999999999993</v>
      </c>
    </row>
    <row r="13" spans="1:3" x14ac:dyDescent="0.3">
      <c r="A13" t="s">
        <v>123</v>
      </c>
      <c r="B13" s="11">
        <v>4.7225000000000001</v>
      </c>
      <c r="C13" s="11">
        <v>5.86</v>
      </c>
    </row>
    <row r="14" spans="1:3" x14ac:dyDescent="0.3">
      <c r="A14" t="s">
        <v>113</v>
      </c>
      <c r="B14" s="11">
        <v>14.865</v>
      </c>
      <c r="C14" s="11">
        <v>14.962500000000002</v>
      </c>
    </row>
    <row r="15" spans="1:3" x14ac:dyDescent="0.3">
      <c r="A15" t="s">
        <v>114</v>
      </c>
      <c r="B15" s="11">
        <v>11.7425</v>
      </c>
      <c r="C15" s="11">
        <v>19.145000000000003</v>
      </c>
    </row>
    <row r="16" spans="1:3" x14ac:dyDescent="0.3">
      <c r="A16" t="s">
        <v>115</v>
      </c>
      <c r="B16" s="11">
        <v>5.6325000000000003</v>
      </c>
      <c r="C16" s="11">
        <v>3.47</v>
      </c>
    </row>
    <row r="17" spans="1:3" x14ac:dyDescent="0.3">
      <c r="A17" t="s">
        <v>121</v>
      </c>
      <c r="B17" s="11">
        <v>3.3366666666666664</v>
      </c>
      <c r="C17" s="11">
        <v>2.5533333333333332</v>
      </c>
    </row>
    <row r="18" spans="1:3" x14ac:dyDescent="0.3">
      <c r="A18" t="s">
        <v>122</v>
      </c>
      <c r="B18" s="11">
        <v>4.7175000000000002</v>
      </c>
      <c r="C18" s="11">
        <v>5.5074999999999994</v>
      </c>
    </row>
    <row r="19" spans="1:3" x14ac:dyDescent="0.3">
      <c r="A19" t="s">
        <v>116</v>
      </c>
      <c r="B19" s="11">
        <v>3.7250000000000005</v>
      </c>
      <c r="C19" s="11">
        <v>3.8249999999999997</v>
      </c>
    </row>
    <row r="20" spans="1:3" x14ac:dyDescent="0.3">
      <c r="A20" t="s">
        <v>120</v>
      </c>
      <c r="B20" s="11">
        <v>14.622500000000002</v>
      </c>
      <c r="C20" s="11">
        <v>6.5625</v>
      </c>
    </row>
    <row r="21" spans="1:3" x14ac:dyDescent="0.3">
      <c r="A21" t="s">
        <v>119</v>
      </c>
      <c r="B21" s="11">
        <v>3.8274999999999997</v>
      </c>
      <c r="C21" s="11">
        <v>3.1524999999999999</v>
      </c>
    </row>
    <row r="22" spans="1:3" x14ac:dyDescent="0.3">
      <c r="A22" t="s">
        <v>127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9E0B4-9F38-44DD-BD95-37C0A765A61C}">
  <dimension ref="A1"/>
  <sheetViews>
    <sheetView workbookViewId="0">
      <selection activeCell="E22" sqref="A2:E22"/>
    </sheetView>
  </sheetViews>
  <sheetFormatPr defaultRowHeight="14.4" x14ac:dyDescent="0.3"/>
  <cols>
    <col min="1" max="1" width="14.21875" bestFit="1" customWidth="1"/>
    <col min="2" max="2" width="15.6640625" bestFit="1" customWidth="1"/>
    <col min="3" max="4" width="13.6640625" bestFit="1" customWidth="1"/>
  </cols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16827-A72C-4CED-A037-05E04C47C739}">
  <dimension ref="K29:O35"/>
  <sheetViews>
    <sheetView workbookViewId="0">
      <selection activeCell="E21" sqref="A2:E21"/>
    </sheetView>
  </sheetViews>
  <sheetFormatPr defaultRowHeight="14.4" x14ac:dyDescent="0.3"/>
  <cols>
    <col min="1" max="1" width="14.109375" bestFit="1" customWidth="1"/>
    <col min="2" max="2" width="15.77734375" customWidth="1"/>
    <col min="3" max="3" width="6.6640625" bestFit="1" customWidth="1"/>
    <col min="4" max="4" width="11" bestFit="1" customWidth="1"/>
    <col min="12" max="12" width="11.21875" customWidth="1"/>
  </cols>
  <sheetData>
    <row r="29" spans="11:15" x14ac:dyDescent="0.3">
      <c r="K29" s="6"/>
      <c r="L29" s="6"/>
      <c r="M29" s="6"/>
      <c r="N29" s="6"/>
    </row>
    <row r="30" spans="11:15" x14ac:dyDescent="0.3">
      <c r="K30" s="6"/>
      <c r="L30" s="6"/>
      <c r="M30" s="55"/>
      <c r="N30" s="55"/>
      <c r="O30" s="11"/>
    </row>
    <row r="31" spans="11:15" x14ac:dyDescent="0.3">
      <c r="K31" s="6"/>
      <c r="L31" s="6"/>
      <c r="M31" s="55"/>
      <c r="N31" s="55"/>
      <c r="O31" s="11"/>
    </row>
    <row r="32" spans="11:15" x14ac:dyDescent="0.3">
      <c r="K32" s="6"/>
      <c r="L32" s="56"/>
      <c r="M32" s="6"/>
      <c r="N32" s="6"/>
    </row>
    <row r="33" spans="11:14" x14ac:dyDescent="0.3">
      <c r="K33" s="6"/>
      <c r="L33" s="56"/>
      <c r="M33" s="6"/>
      <c r="N33" s="6"/>
    </row>
    <row r="34" spans="11:14" x14ac:dyDescent="0.3">
      <c r="K34" s="6"/>
      <c r="L34" s="9"/>
      <c r="M34" s="11"/>
      <c r="N34" s="11"/>
    </row>
    <row r="35" spans="11:14" x14ac:dyDescent="0.3">
      <c r="K35" s="6"/>
      <c r="L35" s="9"/>
      <c r="M35" s="11"/>
      <c r="N35" s="11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A71F6-F4C3-4DA1-B84B-6527E40D4169}">
  <dimension ref="A1"/>
  <sheetViews>
    <sheetView workbookViewId="0">
      <selection activeCell="E21" sqref="A2:E21"/>
    </sheetView>
  </sheetViews>
  <sheetFormatPr defaultRowHeight="14.4" x14ac:dyDescent="0.3"/>
  <cols>
    <col min="1" max="1" width="19.5546875" bestFit="1" customWidth="1"/>
    <col min="2" max="2" width="15.5546875" bestFit="1" customWidth="1"/>
    <col min="3" max="3" width="12" bestFit="1" customWidth="1"/>
    <col min="4" max="4" width="10.77734375" bestFit="1" customWidth="1"/>
  </cols>
  <sheetData/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BE629-3E15-430D-9C9F-6686E96F1AD2}">
  <dimension ref="A1:D2"/>
  <sheetViews>
    <sheetView workbookViewId="0">
      <selection sqref="A1:D21"/>
    </sheetView>
  </sheetViews>
  <sheetFormatPr defaultRowHeight="14.4" x14ac:dyDescent="0.3"/>
  <cols>
    <col min="1" max="1" width="17" bestFit="1" customWidth="1"/>
    <col min="2" max="2" width="15.5546875" bestFit="1" customWidth="1"/>
    <col min="3" max="3" width="8" bestFit="1" customWidth="1"/>
    <col min="4" max="4" width="12" bestFit="1" customWidth="1"/>
  </cols>
  <sheetData>
    <row r="1" spans="1:4" x14ac:dyDescent="0.3">
      <c r="A1" s="6"/>
      <c r="B1" s="6"/>
      <c r="C1" s="6"/>
      <c r="D1" s="6"/>
    </row>
    <row r="2" spans="1:4" x14ac:dyDescent="0.3">
      <c r="A2" s="155"/>
      <c r="B2" s="155"/>
      <c r="C2" s="155"/>
      <c r="D2" s="155"/>
    </row>
  </sheetData>
  <mergeCells count="1">
    <mergeCell ref="A2:D2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E199E-821E-43F1-A1DA-A50B0594FAB3}">
  <dimension ref="A1"/>
  <sheetViews>
    <sheetView workbookViewId="0">
      <selection activeCell="F21" sqref="A2:F21"/>
    </sheetView>
  </sheetViews>
  <sheetFormatPr defaultRowHeight="14.4" x14ac:dyDescent="0.3"/>
  <cols>
    <col min="1" max="1" width="12.88671875" bestFit="1" customWidth="1"/>
    <col min="2" max="2" width="15.5546875" bestFit="1" customWidth="1"/>
    <col min="3" max="3" width="12" bestFit="1" customWidth="1"/>
    <col min="4" max="4" width="10.77734375" bestFit="1" customWidth="1"/>
  </cols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O121"/>
  <sheetViews>
    <sheetView tabSelected="1" workbookViewId="0">
      <pane xSplit="3" ySplit="1" topLeftCell="D17" activePane="bottomRight" state="frozen"/>
      <selection pane="topRight" activeCell="D1" sqref="D1"/>
      <selection pane="bottomLeft" activeCell="A3" sqref="A3"/>
      <selection pane="bottomRight" activeCell="D1" sqref="D1:O1"/>
    </sheetView>
  </sheetViews>
  <sheetFormatPr defaultRowHeight="14.4" x14ac:dyDescent="0.3"/>
  <cols>
    <col min="1" max="1" width="5.33203125" style="1" customWidth="1"/>
    <col min="2" max="2" width="8.109375" style="1" bestFit="1" customWidth="1"/>
    <col min="3" max="3" width="22.5546875" style="1" bestFit="1" customWidth="1"/>
    <col min="4" max="4" width="8.77734375" style="1" bestFit="1" customWidth="1"/>
    <col min="5" max="5" width="11" style="1" bestFit="1" customWidth="1"/>
    <col min="6" max="6" width="10.6640625" style="1" bestFit="1" customWidth="1"/>
    <col min="7" max="7" width="8.6640625" style="1" bestFit="1" customWidth="1"/>
    <col min="8" max="8" width="8.5546875" style="1" bestFit="1" customWidth="1"/>
    <col min="9" max="9" width="8.5546875" style="1" customWidth="1"/>
    <col min="10" max="10" width="13.44140625" style="1" bestFit="1" customWidth="1"/>
    <col min="11" max="11" width="18.44140625" style="1" bestFit="1" customWidth="1"/>
    <col min="12" max="12" width="10.6640625" style="1" bestFit="1" customWidth="1"/>
    <col min="13" max="15" width="9.109375" style="1" customWidth="1"/>
  </cols>
  <sheetData>
    <row r="1" spans="1:15" x14ac:dyDescent="0.3">
      <c r="A1" s="1" t="s">
        <v>0</v>
      </c>
      <c r="B1" s="1" t="s">
        <v>1</v>
      </c>
      <c r="C1" s="1" t="s">
        <v>2</v>
      </c>
      <c r="D1" s="1" t="s">
        <v>209</v>
      </c>
      <c r="E1" s="1" t="s">
        <v>32</v>
      </c>
      <c r="F1" s="1" t="s">
        <v>95</v>
      </c>
      <c r="G1" s="1" t="s">
        <v>9</v>
      </c>
      <c r="H1" s="1" t="s">
        <v>10</v>
      </c>
      <c r="I1" s="1" t="s">
        <v>11</v>
      </c>
      <c r="J1" s="1" t="s">
        <v>208</v>
      </c>
      <c r="K1" s="1" t="s">
        <v>207</v>
      </c>
      <c r="L1" s="1" t="s">
        <v>94</v>
      </c>
      <c r="M1" s="1" t="s">
        <v>14</v>
      </c>
      <c r="N1" s="1" t="s">
        <v>15</v>
      </c>
      <c r="O1" s="1" t="s">
        <v>210</v>
      </c>
    </row>
    <row r="2" spans="1:15" x14ac:dyDescent="0.3">
      <c r="A2" s="1">
        <v>1</v>
      </c>
      <c r="B2" s="1" t="s">
        <v>159</v>
      </c>
      <c r="C2" s="1" t="s">
        <v>63</v>
      </c>
      <c r="D2" s="3">
        <v>1.0700000000000003</v>
      </c>
      <c r="E2" s="3">
        <v>25309.78</v>
      </c>
      <c r="F2" s="3">
        <v>1649.9400000000003</v>
      </c>
      <c r="G2" s="3">
        <v>9.9144000000000005</v>
      </c>
      <c r="H2" s="3">
        <v>6.5772000000000013</v>
      </c>
      <c r="I2" s="3">
        <v>6.36</v>
      </c>
      <c r="J2" s="3">
        <v>3.6934441366574325E-2</v>
      </c>
      <c r="K2" s="3">
        <v>2.7</v>
      </c>
      <c r="L2" s="3">
        <v>552</v>
      </c>
      <c r="M2" s="4">
        <v>7.72</v>
      </c>
      <c r="N2" s="1">
        <v>216</v>
      </c>
      <c r="O2" s="1">
        <v>1.39</v>
      </c>
    </row>
    <row r="3" spans="1:15" x14ac:dyDescent="0.3">
      <c r="A3" s="1">
        <v>2</v>
      </c>
      <c r="B3" s="1" t="s">
        <v>159</v>
      </c>
      <c r="C3" s="1" t="s">
        <v>63</v>
      </c>
      <c r="D3" s="3">
        <v>0.96000000000000085</v>
      </c>
      <c r="E3" s="3">
        <v>5612.1500000000005</v>
      </c>
      <c r="F3" s="3">
        <v>1254.04</v>
      </c>
      <c r="G3" s="3">
        <v>24.645600000000002</v>
      </c>
      <c r="H3" s="3">
        <v>10.1844</v>
      </c>
      <c r="I3" s="3">
        <v>5.23</v>
      </c>
      <c r="J3" s="3">
        <v>1.2311480455524779E-2</v>
      </c>
      <c r="K3" s="3">
        <v>1.9</v>
      </c>
      <c r="L3" s="3">
        <v>450.29999999999995</v>
      </c>
      <c r="M3" s="4">
        <v>7.83</v>
      </c>
      <c r="N3" s="1">
        <v>252</v>
      </c>
      <c r="O3" s="1">
        <v>1.89</v>
      </c>
    </row>
    <row r="4" spans="1:15" x14ac:dyDescent="0.3">
      <c r="A4" s="1">
        <v>3</v>
      </c>
      <c r="B4" s="1" t="s">
        <v>159</v>
      </c>
      <c r="C4" s="1" t="s">
        <v>63</v>
      </c>
      <c r="D4" s="3">
        <v>1.0600000000000023</v>
      </c>
      <c r="E4" s="3">
        <v>7123.5249999999996</v>
      </c>
      <c r="F4" s="3">
        <v>1381.9050000000002</v>
      </c>
      <c r="G4" s="3">
        <v>21.006</v>
      </c>
      <c r="H4" s="3">
        <v>10.907999999999999</v>
      </c>
      <c r="I4" s="3">
        <v>5.68</v>
      </c>
      <c r="J4" s="3">
        <v>2.4622960911049558E-2</v>
      </c>
      <c r="K4" s="3">
        <v>2.4</v>
      </c>
      <c r="L4" s="3">
        <v>536.4</v>
      </c>
      <c r="M4" s="4">
        <v>7.8</v>
      </c>
      <c r="N4" s="1">
        <v>242</v>
      </c>
      <c r="O4" s="1">
        <v>1.72</v>
      </c>
    </row>
    <row r="5" spans="1:15" x14ac:dyDescent="0.3">
      <c r="A5" s="1">
        <v>4</v>
      </c>
      <c r="B5" s="1" t="s">
        <v>159</v>
      </c>
      <c r="C5" s="1" t="s">
        <v>63</v>
      </c>
      <c r="D5" s="3">
        <v>1.7100000000000009</v>
      </c>
      <c r="E5" s="3">
        <v>7668.1550000000007</v>
      </c>
      <c r="F5" s="3">
        <v>1605.5349999999999</v>
      </c>
      <c r="G5" s="3">
        <v>4.2768000000000006</v>
      </c>
      <c r="H5" s="3">
        <v>8.0784000000000002</v>
      </c>
      <c r="I5" s="3">
        <v>9.7799999999999994</v>
      </c>
      <c r="J5" s="3">
        <v>4.6168051708217916E-2</v>
      </c>
      <c r="K5" s="3">
        <v>2.5499999999999998</v>
      </c>
      <c r="L5" s="3">
        <v>504.59999999999997</v>
      </c>
      <c r="M5" s="4">
        <v>7.95</v>
      </c>
      <c r="N5" s="1">
        <v>180</v>
      </c>
      <c r="O5" s="1">
        <v>1.69</v>
      </c>
    </row>
    <row r="6" spans="1:15" x14ac:dyDescent="0.3">
      <c r="A6" s="1">
        <v>5</v>
      </c>
      <c r="B6" s="1" t="s">
        <v>159</v>
      </c>
      <c r="C6" s="1" t="s">
        <v>64</v>
      </c>
      <c r="D6" s="3">
        <v>2.1899999999999977</v>
      </c>
      <c r="E6" s="3">
        <v>11928.359999999999</v>
      </c>
      <c r="F6" s="3">
        <v>1003.125</v>
      </c>
      <c r="G6" s="3">
        <v>25.574400000000001</v>
      </c>
      <c r="H6" s="3">
        <v>13.672800000000001</v>
      </c>
      <c r="I6" s="3">
        <v>4.5600000000000005</v>
      </c>
      <c r="J6" s="3">
        <v>9.2336103416435812E-3</v>
      </c>
      <c r="K6" s="3">
        <v>1.5</v>
      </c>
      <c r="L6" s="3">
        <v>461.09999999999997</v>
      </c>
      <c r="M6" s="4">
        <v>7.83</v>
      </c>
      <c r="N6" s="1">
        <v>306</v>
      </c>
      <c r="O6" s="1">
        <v>1.32</v>
      </c>
    </row>
    <row r="7" spans="1:15" x14ac:dyDescent="0.3">
      <c r="A7" s="1">
        <v>6</v>
      </c>
      <c r="B7" s="1" t="s">
        <v>159</v>
      </c>
      <c r="C7" s="1" t="s">
        <v>64</v>
      </c>
      <c r="D7" s="3">
        <v>3.4200000000000017</v>
      </c>
      <c r="E7" s="3">
        <v>15552.985000000001</v>
      </c>
      <c r="F7" s="3">
        <v>971.56000000000006</v>
      </c>
      <c r="G7" s="3">
        <v>21.416400000000003</v>
      </c>
      <c r="H7" s="3">
        <v>8.2836000000000016</v>
      </c>
      <c r="I7" s="3">
        <v>6.66</v>
      </c>
      <c r="J7" s="3">
        <v>1.0259567046270648E-2</v>
      </c>
      <c r="K7" s="3">
        <v>2.65</v>
      </c>
      <c r="L7" s="3">
        <v>526.5</v>
      </c>
      <c r="M7" s="4">
        <v>7.85</v>
      </c>
      <c r="N7" s="1">
        <v>275</v>
      </c>
      <c r="O7" s="1">
        <v>1.5</v>
      </c>
    </row>
    <row r="8" spans="1:15" x14ac:dyDescent="0.3">
      <c r="A8" s="1">
        <v>7</v>
      </c>
      <c r="B8" s="1" t="s">
        <v>159</v>
      </c>
      <c r="C8" s="1" t="s">
        <v>64</v>
      </c>
      <c r="D8" s="3">
        <v>1.5499999999999972</v>
      </c>
      <c r="E8" s="3">
        <v>9376.41</v>
      </c>
      <c r="F8" s="3">
        <v>850.11500000000001</v>
      </c>
      <c r="G8" s="3">
        <v>24.019200000000005</v>
      </c>
      <c r="H8" s="3">
        <v>7.6248000000000005</v>
      </c>
      <c r="I8" s="3">
        <v>6.59</v>
      </c>
      <c r="J8" s="3">
        <v>1.8467220683287162E-2</v>
      </c>
      <c r="K8" s="3">
        <v>2</v>
      </c>
      <c r="L8" s="3">
        <v>488.7</v>
      </c>
      <c r="M8" s="4">
        <v>7.78</v>
      </c>
      <c r="N8" s="1">
        <v>321</v>
      </c>
      <c r="O8" s="1">
        <v>1.38</v>
      </c>
    </row>
    <row r="9" spans="1:15" x14ac:dyDescent="0.3">
      <c r="A9" s="1">
        <v>8</v>
      </c>
      <c r="B9" s="1" t="s">
        <v>159</v>
      </c>
      <c r="C9" s="1" t="s">
        <v>64</v>
      </c>
      <c r="D9" s="3">
        <v>3.230000000000004</v>
      </c>
      <c r="E9" s="3">
        <v>20848.95</v>
      </c>
      <c r="F9" s="3">
        <v>1026.6650000000002</v>
      </c>
      <c r="G9" s="3">
        <v>5.5728</v>
      </c>
      <c r="H9" s="3">
        <v>6.9012000000000011</v>
      </c>
      <c r="I9" s="3">
        <v>8.41</v>
      </c>
      <c r="J9" s="3">
        <v>5.5401662049861494E-2</v>
      </c>
      <c r="K9" s="3">
        <v>3</v>
      </c>
      <c r="L9" s="3">
        <v>481.8</v>
      </c>
      <c r="M9" s="4">
        <v>7.86</v>
      </c>
      <c r="N9" s="1">
        <v>237</v>
      </c>
      <c r="O9" s="1">
        <v>1.61</v>
      </c>
    </row>
    <row r="10" spans="1:15" x14ac:dyDescent="0.3">
      <c r="A10" s="1">
        <v>9</v>
      </c>
      <c r="B10" s="1" t="s">
        <v>159</v>
      </c>
      <c r="C10" s="1" t="s">
        <v>148</v>
      </c>
      <c r="D10" s="3">
        <v>6.6299999999999955</v>
      </c>
      <c r="E10" s="3">
        <v>7993.9700000000012</v>
      </c>
      <c r="F10" s="3">
        <v>1334.2900000000002</v>
      </c>
      <c r="G10" s="3">
        <v>3.1644000000000001</v>
      </c>
      <c r="H10" s="3">
        <v>6.7176</v>
      </c>
      <c r="I10" s="3">
        <v>8.86</v>
      </c>
      <c r="J10" s="3">
        <v>7.5920796142402783E-2</v>
      </c>
      <c r="K10" s="3">
        <v>2.75</v>
      </c>
      <c r="L10" s="3">
        <v>493.2</v>
      </c>
      <c r="M10" s="4">
        <v>7.86</v>
      </c>
      <c r="N10" s="1">
        <v>232</v>
      </c>
      <c r="O10" s="1">
        <v>1.55</v>
      </c>
    </row>
    <row r="11" spans="1:15" x14ac:dyDescent="0.3">
      <c r="A11" s="1">
        <v>10</v>
      </c>
      <c r="B11" s="1" t="s">
        <v>159</v>
      </c>
      <c r="C11" s="1" t="s">
        <v>148</v>
      </c>
      <c r="D11" s="3">
        <v>6.5500000000000043</v>
      </c>
      <c r="E11" s="3">
        <v>9791.57</v>
      </c>
      <c r="F11" s="3">
        <v>1610.35</v>
      </c>
      <c r="G11" s="3">
        <v>2.5703999999999998</v>
      </c>
      <c r="H11" s="3">
        <v>5.4972000000000012</v>
      </c>
      <c r="I11" s="3">
        <v>8.5500000000000007</v>
      </c>
      <c r="J11" s="3">
        <v>9.4388016825689952E-2</v>
      </c>
      <c r="K11" s="3">
        <v>2.35</v>
      </c>
      <c r="L11" s="3">
        <v>475.5</v>
      </c>
      <c r="M11" s="4">
        <v>7.89</v>
      </c>
      <c r="N11" s="1">
        <v>216</v>
      </c>
      <c r="O11" s="1">
        <v>1.51</v>
      </c>
    </row>
    <row r="12" spans="1:15" x14ac:dyDescent="0.3">
      <c r="A12" s="1">
        <v>11</v>
      </c>
      <c r="B12" s="1" t="s">
        <v>159</v>
      </c>
      <c r="C12" s="1" t="s">
        <v>148</v>
      </c>
      <c r="D12" s="3">
        <v>5.8800000000000026</v>
      </c>
      <c r="E12" s="3">
        <v>12722.300000000001</v>
      </c>
      <c r="F12" s="3">
        <v>1271.6949999999999</v>
      </c>
      <c r="G12" s="3">
        <v>3.4884000000000004</v>
      </c>
      <c r="H12" s="3">
        <v>9.5256000000000007</v>
      </c>
      <c r="I12" s="3">
        <v>8.5299999999999994</v>
      </c>
      <c r="J12" s="3">
        <v>6.053144557299682E-2</v>
      </c>
      <c r="K12" s="3">
        <v>2.35</v>
      </c>
      <c r="L12" s="3">
        <v>450</v>
      </c>
      <c r="M12" s="4">
        <v>7.88</v>
      </c>
      <c r="N12" s="1">
        <v>211</v>
      </c>
      <c r="O12" s="1">
        <v>1.69</v>
      </c>
    </row>
    <row r="13" spans="1:15" x14ac:dyDescent="0.3">
      <c r="A13" s="1">
        <v>12</v>
      </c>
      <c r="B13" s="1" t="s">
        <v>159</v>
      </c>
      <c r="C13" s="1" t="s">
        <v>148</v>
      </c>
      <c r="D13" s="3">
        <v>3.1300000000000026</v>
      </c>
      <c r="E13" s="3">
        <v>11040.26</v>
      </c>
      <c r="F13" s="3">
        <v>937.32</v>
      </c>
      <c r="G13" s="3">
        <v>21.232800000000005</v>
      </c>
      <c r="H13" s="3">
        <v>10.767600000000002</v>
      </c>
      <c r="I13" s="3">
        <v>4.8</v>
      </c>
      <c r="J13" s="3">
        <v>1.8467220683287162E-2</v>
      </c>
      <c r="K13" s="3">
        <v>1.7999999999999998</v>
      </c>
      <c r="L13" s="3">
        <v>525.29999999999995</v>
      </c>
      <c r="M13" s="4">
        <v>7.8</v>
      </c>
      <c r="N13" s="1">
        <v>308</v>
      </c>
      <c r="O13" s="1">
        <v>1.44</v>
      </c>
    </row>
    <row r="14" spans="1:15" x14ac:dyDescent="0.3">
      <c r="A14" s="1">
        <v>13</v>
      </c>
      <c r="B14" s="1" t="s">
        <v>159</v>
      </c>
      <c r="C14" s="1" t="s">
        <v>144</v>
      </c>
      <c r="D14" s="3">
        <v>7.8500000000000014</v>
      </c>
      <c r="E14" s="3">
        <v>7465.9250000000002</v>
      </c>
      <c r="F14" s="3">
        <v>1165.7649999999999</v>
      </c>
      <c r="G14" s="3">
        <v>3.6936000000000009</v>
      </c>
      <c r="H14" s="3">
        <v>9.9360000000000017</v>
      </c>
      <c r="I14" s="3">
        <v>8.35</v>
      </c>
      <c r="J14" s="3">
        <v>6.053144557299682E-2</v>
      </c>
      <c r="K14" s="3">
        <v>2.1</v>
      </c>
      <c r="L14" s="3">
        <v>467.40000000000003</v>
      </c>
      <c r="M14" s="4">
        <v>7.86</v>
      </c>
      <c r="N14" s="1">
        <v>261</v>
      </c>
      <c r="O14" s="1">
        <v>1.91</v>
      </c>
    </row>
    <row r="15" spans="1:15" x14ac:dyDescent="0.3">
      <c r="A15" s="1">
        <v>14</v>
      </c>
      <c r="B15" s="1" t="s">
        <v>159</v>
      </c>
      <c r="C15" s="1" t="s">
        <v>144</v>
      </c>
      <c r="D15" s="3">
        <v>5.6099999999999994</v>
      </c>
      <c r="E15" s="3">
        <v>10268.255000000001</v>
      </c>
      <c r="F15" s="3">
        <v>1249.2250000000001</v>
      </c>
      <c r="G15" s="3">
        <v>4.5144000000000002</v>
      </c>
      <c r="H15" s="3">
        <v>9.9360000000000017</v>
      </c>
      <c r="I15" s="3">
        <v>8.7899999999999991</v>
      </c>
      <c r="J15" s="3">
        <v>7.4894839437775723E-2</v>
      </c>
      <c r="K15" s="3">
        <v>2.0500000000000003</v>
      </c>
      <c r="L15" s="3">
        <v>516.30000000000007</v>
      </c>
      <c r="M15" s="4">
        <v>7.85</v>
      </c>
      <c r="N15" s="1">
        <v>283</v>
      </c>
      <c r="O15" s="1">
        <v>1.84</v>
      </c>
    </row>
    <row r="16" spans="1:15" x14ac:dyDescent="0.3">
      <c r="A16" s="1">
        <v>15</v>
      </c>
      <c r="B16" s="1" t="s">
        <v>159</v>
      </c>
      <c r="C16" s="1" t="s">
        <v>144</v>
      </c>
      <c r="D16" s="3">
        <v>6.4399999999999977</v>
      </c>
      <c r="E16" s="3">
        <v>8352.9549999999999</v>
      </c>
      <c r="F16" s="3">
        <v>1213.3799999999999</v>
      </c>
      <c r="G16" s="3">
        <v>7.5816000000000008</v>
      </c>
      <c r="H16" s="3">
        <v>10.1412</v>
      </c>
      <c r="I16" s="3">
        <v>9.31</v>
      </c>
      <c r="J16" s="3">
        <v>5.2323791935980295E-2</v>
      </c>
      <c r="K16" s="3">
        <v>2.1999999999999997</v>
      </c>
      <c r="L16" s="3">
        <v>497.1</v>
      </c>
      <c r="M16" s="4">
        <v>7.87</v>
      </c>
      <c r="N16" s="1">
        <v>278</v>
      </c>
      <c r="O16" s="1">
        <v>1.89</v>
      </c>
    </row>
    <row r="17" spans="1:15" x14ac:dyDescent="0.3">
      <c r="A17" s="1">
        <v>16</v>
      </c>
      <c r="B17" s="1" t="s">
        <v>159</v>
      </c>
      <c r="C17" s="1" t="s">
        <v>144</v>
      </c>
      <c r="D17" s="3">
        <v>6.7899999999999991</v>
      </c>
      <c r="E17" s="3">
        <v>7099.9850000000015</v>
      </c>
      <c r="F17" s="3">
        <v>1587.3450000000003</v>
      </c>
      <c r="G17" s="3">
        <v>2.7324000000000002</v>
      </c>
      <c r="H17" s="3">
        <v>6.75</v>
      </c>
      <c r="I17" s="3">
        <v>9.879999999999999</v>
      </c>
      <c r="J17" s="3">
        <v>6.2583358982250953E-2</v>
      </c>
      <c r="K17" s="3">
        <v>1.95</v>
      </c>
      <c r="L17" s="3">
        <v>479.7</v>
      </c>
      <c r="M17" s="4">
        <v>7.88</v>
      </c>
      <c r="N17" s="1">
        <v>280</v>
      </c>
      <c r="O17" s="1">
        <v>2.13</v>
      </c>
    </row>
    <row r="18" spans="1:15" x14ac:dyDescent="0.3">
      <c r="A18" s="1">
        <v>17</v>
      </c>
      <c r="B18" s="1" t="s">
        <v>159</v>
      </c>
      <c r="C18" s="1" t="s">
        <v>149</v>
      </c>
      <c r="D18" s="3">
        <v>6.1400000000000006</v>
      </c>
      <c r="E18" s="3">
        <v>9337.8900000000012</v>
      </c>
      <c r="F18" s="3">
        <v>1610.8850000000002</v>
      </c>
      <c r="G18" s="3">
        <v>2.2787999999999999</v>
      </c>
      <c r="H18" s="3">
        <v>5.983200000000001</v>
      </c>
      <c r="I18" s="3">
        <v>9.3500000000000014</v>
      </c>
      <c r="J18" s="3">
        <v>9.4388016825689952E-2</v>
      </c>
      <c r="K18" s="3">
        <v>2.35</v>
      </c>
      <c r="L18" s="3">
        <v>497.7</v>
      </c>
      <c r="M18" s="4">
        <v>7.9</v>
      </c>
      <c r="N18" s="1">
        <v>208</v>
      </c>
      <c r="O18" s="1">
        <v>1.64</v>
      </c>
    </row>
    <row r="19" spans="1:15" x14ac:dyDescent="0.3">
      <c r="A19" s="1">
        <v>18</v>
      </c>
      <c r="B19" s="1" t="s">
        <v>159</v>
      </c>
      <c r="C19" s="1" t="s">
        <v>149</v>
      </c>
      <c r="D19" s="3">
        <v>3.5499999999999972</v>
      </c>
      <c r="E19" s="3">
        <v>13603.445000000002</v>
      </c>
      <c r="F19" s="3">
        <v>1343.92</v>
      </c>
      <c r="G19" s="3">
        <v>4.0608000000000004</v>
      </c>
      <c r="H19" s="3">
        <v>6.5772000000000013</v>
      </c>
      <c r="I19" s="3">
        <v>10.860000000000001</v>
      </c>
      <c r="J19" s="3">
        <v>0.15902328921719502</v>
      </c>
      <c r="K19" s="3">
        <v>2.8000000000000003</v>
      </c>
      <c r="L19" s="3">
        <v>490.2</v>
      </c>
      <c r="M19" s="4">
        <v>7.91</v>
      </c>
      <c r="N19" s="1">
        <v>237</v>
      </c>
      <c r="O19" s="1">
        <v>1.92</v>
      </c>
    </row>
    <row r="20" spans="1:15" x14ac:dyDescent="0.3">
      <c r="A20" s="1">
        <v>19</v>
      </c>
      <c r="B20" s="1" t="s">
        <v>159</v>
      </c>
      <c r="C20" s="1" t="s">
        <v>149</v>
      </c>
      <c r="D20" s="3">
        <v>7.259999999999998</v>
      </c>
      <c r="E20" s="3">
        <v>9243.1950000000015</v>
      </c>
      <c r="F20" s="3">
        <v>1372.2750000000001</v>
      </c>
      <c r="G20" s="3">
        <v>2.7972000000000001</v>
      </c>
      <c r="H20" s="3">
        <v>5.950800000000001</v>
      </c>
      <c r="I20" s="3">
        <v>10.4</v>
      </c>
      <c r="J20" s="3">
        <v>6.053144557299682E-2</v>
      </c>
      <c r="K20" s="3">
        <v>2.6</v>
      </c>
      <c r="L20" s="3">
        <v>533.69999999999993</v>
      </c>
      <c r="M20" s="4">
        <v>7.91</v>
      </c>
      <c r="N20" s="1">
        <v>216</v>
      </c>
      <c r="O20" s="1">
        <v>1.71</v>
      </c>
    </row>
    <row r="21" spans="1:15" x14ac:dyDescent="0.3">
      <c r="A21" s="1">
        <v>20</v>
      </c>
      <c r="B21" s="1" t="s">
        <v>159</v>
      </c>
      <c r="C21" s="1" t="s">
        <v>149</v>
      </c>
      <c r="D21" s="3">
        <v>7.2399999999999949</v>
      </c>
      <c r="E21" s="3">
        <v>7251.39</v>
      </c>
      <c r="F21" s="3">
        <v>1320.38</v>
      </c>
      <c r="G21" s="3">
        <v>4.7412000000000001</v>
      </c>
      <c r="H21" s="3">
        <v>7.7976000000000001</v>
      </c>
      <c r="I21" s="3">
        <v>10.09</v>
      </c>
      <c r="J21" s="3">
        <v>9.131014671180876E-2</v>
      </c>
      <c r="K21" s="3">
        <v>2.4500000000000002</v>
      </c>
      <c r="L21" s="3">
        <v>521.70000000000005</v>
      </c>
      <c r="M21" s="4">
        <v>7.9</v>
      </c>
      <c r="N21" s="1">
        <v>225</v>
      </c>
      <c r="O21" s="1">
        <v>1.76</v>
      </c>
    </row>
    <row r="22" spans="1:15" x14ac:dyDescent="0.3">
      <c r="A22" s="1">
        <v>21</v>
      </c>
      <c r="B22" s="1" t="s">
        <v>159</v>
      </c>
      <c r="C22" s="1" t="s">
        <v>150</v>
      </c>
      <c r="D22" s="3">
        <v>8.25</v>
      </c>
      <c r="E22" s="3">
        <v>6683.2200000000012</v>
      </c>
      <c r="F22" s="3">
        <v>1786.365</v>
      </c>
      <c r="G22" s="3">
        <v>4.6008000000000004</v>
      </c>
      <c r="H22" s="3">
        <v>9.1692</v>
      </c>
      <c r="I22" s="3">
        <v>9.06</v>
      </c>
      <c r="J22" s="3">
        <v>9.3362060121062893E-2</v>
      </c>
      <c r="K22" s="3">
        <v>2.65</v>
      </c>
      <c r="L22" s="3">
        <v>484.8</v>
      </c>
      <c r="M22" s="4">
        <v>7.93</v>
      </c>
      <c r="N22" s="1">
        <v>209</v>
      </c>
      <c r="O22" s="1">
        <v>2.87</v>
      </c>
    </row>
    <row r="23" spans="1:15" x14ac:dyDescent="0.3">
      <c r="A23" s="1">
        <v>22</v>
      </c>
      <c r="B23" s="1" t="s">
        <v>159</v>
      </c>
      <c r="C23" s="1" t="s">
        <v>150</v>
      </c>
      <c r="D23" s="3">
        <v>8.36</v>
      </c>
      <c r="E23" s="3">
        <v>7247.1100000000006</v>
      </c>
      <c r="F23" s="3">
        <v>1571.8300000000004</v>
      </c>
      <c r="G23" s="3">
        <v>3.3372000000000002</v>
      </c>
      <c r="H23" s="3">
        <v>7.6571999999999996</v>
      </c>
      <c r="I23" s="3">
        <v>10.229999999999999</v>
      </c>
      <c r="J23" s="3">
        <v>0.10875141069046887</v>
      </c>
      <c r="K23" s="3">
        <v>2.9000000000000004</v>
      </c>
      <c r="L23" s="3">
        <v>501.90000000000003</v>
      </c>
      <c r="M23" s="4">
        <v>7.9</v>
      </c>
      <c r="N23" s="1">
        <v>223</v>
      </c>
      <c r="O23" s="1">
        <v>3.4</v>
      </c>
    </row>
    <row r="24" spans="1:15" x14ac:dyDescent="0.3">
      <c r="A24" s="1">
        <v>23</v>
      </c>
      <c r="B24" s="1" t="s">
        <v>159</v>
      </c>
      <c r="C24" s="1" t="s">
        <v>150</v>
      </c>
      <c r="D24" s="3">
        <v>8.1000000000000014</v>
      </c>
      <c r="E24" s="3">
        <v>8130.9300000000012</v>
      </c>
      <c r="F24" s="3">
        <v>1836.12</v>
      </c>
      <c r="G24" s="3">
        <v>3.8016000000000001</v>
      </c>
      <c r="H24" s="3">
        <v>7.2576000000000009</v>
      </c>
      <c r="I24" s="3">
        <v>11.129999999999999</v>
      </c>
      <c r="J24" s="3">
        <v>0.17749050990048218</v>
      </c>
      <c r="K24" s="3">
        <v>3</v>
      </c>
      <c r="L24" s="3">
        <v>444.6</v>
      </c>
      <c r="M24" s="4">
        <v>7.93</v>
      </c>
      <c r="N24" s="1">
        <v>202</v>
      </c>
      <c r="O24" s="1">
        <v>2.23</v>
      </c>
    </row>
    <row r="25" spans="1:15" x14ac:dyDescent="0.3">
      <c r="A25" s="1">
        <v>24</v>
      </c>
      <c r="B25" s="1" t="s">
        <v>159</v>
      </c>
      <c r="C25" s="1" t="s">
        <v>150</v>
      </c>
      <c r="D25" s="3">
        <v>8</v>
      </c>
      <c r="E25" s="3">
        <v>6703.55</v>
      </c>
      <c r="F25" s="3">
        <v>1733.9350000000002</v>
      </c>
      <c r="G25" s="3">
        <v>3.5640000000000005</v>
      </c>
      <c r="H25" s="3">
        <v>7.4627999999999997</v>
      </c>
      <c r="I25" s="3">
        <v>8.48</v>
      </c>
      <c r="J25" s="3">
        <v>5.1297835231353235E-2</v>
      </c>
      <c r="K25" s="3">
        <v>2.15</v>
      </c>
      <c r="L25" s="3">
        <v>600.59999999999991</v>
      </c>
      <c r="M25" s="4">
        <v>7.94</v>
      </c>
      <c r="N25" s="1">
        <v>200</v>
      </c>
      <c r="O25" s="1">
        <v>2.02</v>
      </c>
    </row>
    <row r="26" spans="1:15" x14ac:dyDescent="0.3">
      <c r="A26" s="1">
        <v>25</v>
      </c>
      <c r="B26" s="1" t="s">
        <v>159</v>
      </c>
      <c r="C26" s="1" t="s">
        <v>154</v>
      </c>
      <c r="D26" s="3">
        <v>9.7800000000000011</v>
      </c>
      <c r="E26" s="3">
        <v>5610.0100000000011</v>
      </c>
      <c r="F26" s="3">
        <v>1216.0550000000001</v>
      </c>
      <c r="G26" s="3">
        <v>7.2684000000000006</v>
      </c>
      <c r="H26" s="3">
        <v>8.4456000000000007</v>
      </c>
      <c r="I26" s="3">
        <v>9.41</v>
      </c>
      <c r="J26" s="3">
        <v>6.3609315686878012E-2</v>
      </c>
      <c r="K26" s="3">
        <v>3</v>
      </c>
      <c r="L26" s="3">
        <v>498.90000000000003</v>
      </c>
      <c r="M26" s="4">
        <v>7.93</v>
      </c>
      <c r="N26" s="1">
        <v>218</v>
      </c>
      <c r="O26" s="1">
        <v>1.95</v>
      </c>
    </row>
    <row r="27" spans="1:15" x14ac:dyDescent="0.3">
      <c r="A27" s="1">
        <v>26</v>
      </c>
      <c r="B27" s="1" t="s">
        <v>159</v>
      </c>
      <c r="C27" s="1" t="s">
        <v>154</v>
      </c>
      <c r="D27" s="3">
        <v>7.7100000000000009</v>
      </c>
      <c r="E27" s="3">
        <v>8371.68</v>
      </c>
      <c r="F27" s="3">
        <v>2023.905</v>
      </c>
      <c r="G27" s="3">
        <v>3.8231999999999999</v>
      </c>
      <c r="H27" s="3">
        <v>12.992400000000002</v>
      </c>
      <c r="I27" s="3">
        <v>9.2900000000000009</v>
      </c>
      <c r="J27" s="3">
        <v>0.11388119421360419</v>
      </c>
      <c r="K27" s="3">
        <v>2.4500000000000002</v>
      </c>
      <c r="L27" s="3">
        <v>522.9</v>
      </c>
      <c r="M27" s="4">
        <v>7.96</v>
      </c>
      <c r="N27" s="1">
        <v>201</v>
      </c>
      <c r="O27" s="1">
        <v>1.97</v>
      </c>
    </row>
    <row r="28" spans="1:15" x14ac:dyDescent="0.3">
      <c r="A28" s="1">
        <v>27</v>
      </c>
      <c r="B28" s="1" t="s">
        <v>159</v>
      </c>
      <c r="C28" s="1" t="s">
        <v>154</v>
      </c>
      <c r="D28" s="3">
        <v>8.3500000000000014</v>
      </c>
      <c r="E28" s="3">
        <v>7072.165</v>
      </c>
      <c r="F28" s="3">
        <v>1720.0249999999999</v>
      </c>
      <c r="G28" s="3">
        <v>5.4216000000000006</v>
      </c>
      <c r="H28" s="3">
        <v>9.7740000000000009</v>
      </c>
      <c r="I28" s="3">
        <v>8.84</v>
      </c>
      <c r="J28" s="3">
        <v>6.3609315686878012E-2</v>
      </c>
      <c r="K28" s="3">
        <v>2.0500000000000003</v>
      </c>
      <c r="L28" s="3">
        <v>516.9</v>
      </c>
      <c r="M28" s="4">
        <v>7.96</v>
      </c>
      <c r="N28" s="1">
        <v>196</v>
      </c>
      <c r="O28" s="1">
        <v>1.77</v>
      </c>
    </row>
    <row r="29" spans="1:15" x14ac:dyDescent="0.3">
      <c r="A29" s="1">
        <v>28</v>
      </c>
      <c r="B29" s="1" t="s">
        <v>159</v>
      </c>
      <c r="C29" s="1" t="s">
        <v>154</v>
      </c>
      <c r="D29" s="3">
        <v>8.8400000000000034</v>
      </c>
      <c r="E29" s="3">
        <v>6627.58</v>
      </c>
      <c r="F29" s="3">
        <v>1529.5650000000001</v>
      </c>
      <c r="G29" s="3">
        <v>9.2880000000000003</v>
      </c>
      <c r="H29" s="3">
        <v>9.2232000000000003</v>
      </c>
      <c r="I29" s="3">
        <v>10.069999999999999</v>
      </c>
      <c r="J29" s="3">
        <v>0.10259567046270647</v>
      </c>
      <c r="K29" s="3">
        <v>2.7</v>
      </c>
      <c r="L29" s="3">
        <v>525.29999999999995</v>
      </c>
      <c r="M29" s="4">
        <v>7.94</v>
      </c>
      <c r="N29" s="1">
        <v>225</v>
      </c>
      <c r="O29" s="1">
        <v>1.96</v>
      </c>
    </row>
    <row r="30" spans="1:15" x14ac:dyDescent="0.3">
      <c r="A30" s="1">
        <v>29</v>
      </c>
      <c r="B30" s="1" t="s">
        <v>159</v>
      </c>
      <c r="C30" s="1" t="s">
        <v>145</v>
      </c>
      <c r="D30" s="3">
        <v>6.9200000000000017</v>
      </c>
      <c r="E30" s="3">
        <v>6712.6450000000013</v>
      </c>
      <c r="F30" s="3">
        <v>1351.41</v>
      </c>
      <c r="G30" s="3">
        <v>2.9700000000000006</v>
      </c>
      <c r="H30" s="3">
        <v>10.065600000000002</v>
      </c>
      <c r="I30" s="3">
        <v>11.080000000000002</v>
      </c>
      <c r="J30" s="3">
        <v>5.9505488868369753E-2</v>
      </c>
      <c r="K30" s="3">
        <v>2.25</v>
      </c>
      <c r="L30" s="3">
        <v>485.1</v>
      </c>
      <c r="M30" s="4">
        <v>7.9</v>
      </c>
      <c r="N30" s="1">
        <v>309</v>
      </c>
      <c r="O30" s="1">
        <v>1.84</v>
      </c>
    </row>
    <row r="31" spans="1:15" x14ac:dyDescent="0.3">
      <c r="A31" s="1">
        <v>30</v>
      </c>
      <c r="B31" s="1" t="s">
        <v>159</v>
      </c>
      <c r="C31" s="1" t="s">
        <v>145</v>
      </c>
      <c r="D31" s="3">
        <v>7.4500000000000028</v>
      </c>
      <c r="E31" s="3">
        <v>7702.93</v>
      </c>
      <c r="F31" s="3">
        <v>1388.8600000000001</v>
      </c>
      <c r="G31" s="3">
        <v>5.6700000000000008</v>
      </c>
      <c r="H31" s="3">
        <v>9.0180000000000007</v>
      </c>
      <c r="I31" s="3">
        <v>8.08</v>
      </c>
      <c r="J31" s="3">
        <v>3.6934441366574325E-2</v>
      </c>
      <c r="K31" s="3">
        <v>2.0500000000000003</v>
      </c>
      <c r="L31" s="3">
        <v>490.5</v>
      </c>
      <c r="M31" s="4">
        <v>7.94</v>
      </c>
      <c r="N31" s="1">
        <v>282</v>
      </c>
      <c r="O31" s="1">
        <v>1.84</v>
      </c>
    </row>
    <row r="32" spans="1:15" x14ac:dyDescent="0.3">
      <c r="A32" s="1">
        <v>31</v>
      </c>
      <c r="B32" s="1" t="s">
        <v>159</v>
      </c>
      <c r="C32" s="1" t="s">
        <v>145</v>
      </c>
      <c r="D32" s="3">
        <v>8.3100000000000023</v>
      </c>
      <c r="E32" s="3">
        <v>7529.0550000000003</v>
      </c>
      <c r="F32" s="3">
        <v>1341.78</v>
      </c>
      <c r="G32" s="3">
        <v>4.9788000000000006</v>
      </c>
      <c r="H32" s="3">
        <v>11.8368</v>
      </c>
      <c r="I32" s="3">
        <v>9.59</v>
      </c>
      <c r="J32" s="3">
        <v>8.5154406484046374E-2</v>
      </c>
      <c r="K32" s="3">
        <v>2.15</v>
      </c>
      <c r="L32" s="3">
        <v>479.40000000000003</v>
      </c>
      <c r="M32" s="4">
        <v>7.99</v>
      </c>
      <c r="N32" s="1">
        <v>235</v>
      </c>
      <c r="O32" s="1">
        <v>1.74</v>
      </c>
    </row>
    <row r="33" spans="1:15" x14ac:dyDescent="0.3">
      <c r="A33" s="1">
        <v>32</v>
      </c>
      <c r="B33" s="1" t="s">
        <v>159</v>
      </c>
      <c r="C33" s="1" t="s">
        <v>145</v>
      </c>
      <c r="D33" s="3">
        <v>8.89</v>
      </c>
      <c r="E33" s="3">
        <v>6983.89</v>
      </c>
      <c r="F33" s="3">
        <v>1393.675</v>
      </c>
      <c r="G33" s="3">
        <v>5.7672000000000008</v>
      </c>
      <c r="H33" s="3">
        <v>13.316400000000002</v>
      </c>
      <c r="I33" s="3">
        <v>9.24</v>
      </c>
      <c r="J33" s="3">
        <v>8.3102493074792255E-2</v>
      </c>
      <c r="K33" s="3">
        <v>1.8499999999999999</v>
      </c>
      <c r="L33" s="3">
        <v>504.3</v>
      </c>
      <c r="M33" s="4">
        <v>7.96</v>
      </c>
      <c r="N33" s="1">
        <v>286</v>
      </c>
      <c r="O33" s="1">
        <v>1.85</v>
      </c>
    </row>
    <row r="34" spans="1:15" x14ac:dyDescent="0.3">
      <c r="A34" s="1">
        <v>33</v>
      </c>
      <c r="B34" s="1" t="s">
        <v>159</v>
      </c>
      <c r="C34" s="1" t="s">
        <v>155</v>
      </c>
      <c r="D34" s="3">
        <v>8.9400000000000048</v>
      </c>
      <c r="E34" s="3">
        <v>6567.1250000000009</v>
      </c>
      <c r="F34" s="3">
        <v>1989.665</v>
      </c>
      <c r="G34" s="3">
        <v>2.7324000000000002</v>
      </c>
      <c r="H34" s="3">
        <v>12.0852</v>
      </c>
      <c r="I34" s="3">
        <v>13.38</v>
      </c>
      <c r="J34" s="3">
        <v>0.24930747922437674</v>
      </c>
      <c r="K34" s="3">
        <v>3.95</v>
      </c>
      <c r="L34" s="3">
        <v>541.80000000000007</v>
      </c>
      <c r="M34" s="4">
        <v>7.99</v>
      </c>
      <c r="N34" s="1">
        <v>247</v>
      </c>
      <c r="O34" s="1">
        <v>1.85</v>
      </c>
    </row>
    <row r="35" spans="1:15" x14ac:dyDescent="0.3">
      <c r="A35" s="1">
        <v>34</v>
      </c>
      <c r="B35" s="1" t="s">
        <v>159</v>
      </c>
      <c r="C35" s="1" t="s">
        <v>155</v>
      </c>
      <c r="D35" s="3">
        <v>7.1699999999999946</v>
      </c>
      <c r="E35" s="3">
        <v>8299.4549999999999</v>
      </c>
      <c r="F35" s="3">
        <v>2013.7399999999998</v>
      </c>
      <c r="G35" s="3">
        <v>2.4192</v>
      </c>
      <c r="H35" s="3">
        <v>11.5884</v>
      </c>
      <c r="I35" s="3">
        <v>17.73</v>
      </c>
      <c r="J35" s="3">
        <v>0.15389350569405968</v>
      </c>
      <c r="K35" s="3">
        <v>4.7</v>
      </c>
      <c r="L35" s="3">
        <v>516.30000000000007</v>
      </c>
      <c r="M35" s="4">
        <v>8.0299999999999994</v>
      </c>
      <c r="N35" s="1">
        <v>243</v>
      </c>
      <c r="O35" s="1">
        <v>1.89</v>
      </c>
    </row>
    <row r="36" spans="1:15" x14ac:dyDescent="0.3">
      <c r="A36" s="1">
        <v>35</v>
      </c>
      <c r="B36" s="1" t="s">
        <v>159</v>
      </c>
      <c r="C36" s="1" t="s">
        <v>155</v>
      </c>
      <c r="D36" s="3">
        <v>9.1199999999999974</v>
      </c>
      <c r="E36" s="3">
        <v>5958.295000000001</v>
      </c>
      <c r="F36" s="3">
        <v>2095.5949999999998</v>
      </c>
      <c r="G36" s="3">
        <v>2.5056000000000003</v>
      </c>
      <c r="H36" s="3">
        <v>10.540800000000001</v>
      </c>
      <c r="I36" s="3">
        <v>10.19</v>
      </c>
      <c r="J36" s="3">
        <v>0.19903560069765058</v>
      </c>
      <c r="K36" s="3">
        <v>3.65</v>
      </c>
      <c r="L36" s="3">
        <v>499.2</v>
      </c>
      <c r="M36" s="4">
        <v>8.0299999999999994</v>
      </c>
      <c r="N36" s="1">
        <v>234</v>
      </c>
      <c r="O36" s="1">
        <v>1.81</v>
      </c>
    </row>
    <row r="37" spans="1:15" x14ac:dyDescent="0.3">
      <c r="A37" s="1">
        <v>36</v>
      </c>
      <c r="B37" s="1" t="s">
        <v>159</v>
      </c>
      <c r="C37" s="1" t="s">
        <v>155</v>
      </c>
      <c r="D37" s="3">
        <v>8.4399999999999977</v>
      </c>
      <c r="E37" s="3">
        <v>6143.9400000000005</v>
      </c>
      <c r="F37" s="3">
        <v>2044.7700000000002</v>
      </c>
      <c r="G37" s="3">
        <v>5.6160000000000014</v>
      </c>
      <c r="H37" s="3">
        <v>8.5644000000000009</v>
      </c>
      <c r="I37" s="3">
        <v>15.3</v>
      </c>
      <c r="J37" s="3">
        <v>0.20006155740227763</v>
      </c>
      <c r="K37" s="3">
        <v>3.65</v>
      </c>
      <c r="L37" s="3">
        <v>531</v>
      </c>
      <c r="M37" s="4">
        <v>8.0399999999999991</v>
      </c>
      <c r="N37" s="1">
        <v>247</v>
      </c>
      <c r="O37" s="1">
        <v>2.21</v>
      </c>
    </row>
    <row r="38" spans="1:15" x14ac:dyDescent="0.3">
      <c r="A38" s="1">
        <v>37</v>
      </c>
      <c r="B38" s="1" t="s">
        <v>159</v>
      </c>
      <c r="C38" s="1" t="s">
        <v>156</v>
      </c>
      <c r="D38" s="3">
        <v>7.5600000000000023</v>
      </c>
      <c r="E38" s="3">
        <v>6508.2750000000005</v>
      </c>
      <c r="F38" s="3">
        <v>1134.2</v>
      </c>
      <c r="G38" s="3">
        <v>4.2119999999999997</v>
      </c>
      <c r="H38" s="3">
        <v>9.9144000000000005</v>
      </c>
      <c r="I38" s="3">
        <v>6.24</v>
      </c>
      <c r="J38" s="3">
        <v>5.7453575459115627E-2</v>
      </c>
      <c r="K38" s="3">
        <v>1.7999999999999998</v>
      </c>
      <c r="L38" s="3">
        <v>495.90000000000003</v>
      </c>
      <c r="M38" s="4">
        <v>8.0500000000000007</v>
      </c>
      <c r="N38" s="1">
        <v>189</v>
      </c>
      <c r="O38" s="1">
        <v>1.72</v>
      </c>
    </row>
    <row r="39" spans="1:15" x14ac:dyDescent="0.3">
      <c r="A39" s="1">
        <v>38</v>
      </c>
      <c r="B39" s="1" t="s">
        <v>159</v>
      </c>
      <c r="C39" s="1" t="s">
        <v>156</v>
      </c>
      <c r="D39" s="3">
        <v>7.5100000000000051</v>
      </c>
      <c r="E39" s="3">
        <v>7042.2050000000008</v>
      </c>
      <c r="F39" s="3">
        <v>1393.675</v>
      </c>
      <c r="G39" s="3">
        <v>6.1451999999999991</v>
      </c>
      <c r="H39" s="3">
        <v>11.426400000000001</v>
      </c>
      <c r="I39" s="3">
        <v>7.9700000000000006</v>
      </c>
      <c r="J39" s="3">
        <v>4.2064224889709657E-2</v>
      </c>
      <c r="K39" s="3">
        <v>2</v>
      </c>
      <c r="L39" s="3">
        <v>496.2</v>
      </c>
      <c r="M39" s="4">
        <v>8.0399999999999991</v>
      </c>
      <c r="N39" s="1">
        <v>203</v>
      </c>
      <c r="O39" s="1">
        <v>1.82</v>
      </c>
    </row>
    <row r="40" spans="1:15" x14ac:dyDescent="0.3">
      <c r="A40" s="1">
        <v>39</v>
      </c>
      <c r="B40" s="1" t="s">
        <v>159</v>
      </c>
      <c r="C40" s="1" t="s">
        <v>156</v>
      </c>
      <c r="D40" s="3">
        <v>7.1200000000000045</v>
      </c>
      <c r="E40" s="3">
        <v>6605.1100000000006</v>
      </c>
      <c r="F40" s="3">
        <v>1432.1950000000002</v>
      </c>
      <c r="G40" s="3">
        <v>7.8840000000000003</v>
      </c>
      <c r="H40" s="3">
        <v>11.620800000000003</v>
      </c>
      <c r="I40" s="3">
        <v>9.6</v>
      </c>
      <c r="J40" s="3">
        <v>9.02841900071817E-2</v>
      </c>
      <c r="K40" s="3">
        <v>2.35</v>
      </c>
      <c r="L40" s="3">
        <v>468.6</v>
      </c>
      <c r="M40" s="4">
        <v>8.02</v>
      </c>
      <c r="N40" s="1">
        <v>216</v>
      </c>
      <c r="O40" s="1">
        <v>1.74</v>
      </c>
    </row>
    <row r="41" spans="1:15" x14ac:dyDescent="0.3">
      <c r="A41" s="1">
        <v>40</v>
      </c>
      <c r="B41" s="1" t="s">
        <v>159</v>
      </c>
      <c r="C41" s="1" t="s">
        <v>156</v>
      </c>
      <c r="D41" s="3">
        <v>7.1500000000000057</v>
      </c>
      <c r="E41" s="3">
        <v>7458.4350000000004</v>
      </c>
      <c r="F41" s="3">
        <v>1739.2850000000001</v>
      </c>
      <c r="G41" s="3">
        <v>8.0136000000000003</v>
      </c>
      <c r="H41" s="3">
        <v>14.1372</v>
      </c>
      <c r="I41" s="3">
        <v>7.3599999999999994</v>
      </c>
      <c r="J41" s="3">
        <v>6.4635272391505086E-2</v>
      </c>
      <c r="K41" s="3">
        <v>2.15</v>
      </c>
      <c r="L41" s="3">
        <v>487.20000000000005</v>
      </c>
      <c r="M41" s="4">
        <v>8.0399999999999991</v>
      </c>
      <c r="N41" s="1">
        <v>210</v>
      </c>
      <c r="O41" s="1">
        <v>2.14</v>
      </c>
    </row>
    <row r="42" spans="1:15" x14ac:dyDescent="0.3">
      <c r="A42" s="1">
        <v>41</v>
      </c>
      <c r="B42" s="1" t="s">
        <v>159</v>
      </c>
      <c r="C42" s="1" t="s">
        <v>153</v>
      </c>
      <c r="D42" s="3">
        <v>7.519999999999996</v>
      </c>
      <c r="E42" s="3">
        <v>7491.6050000000005</v>
      </c>
      <c r="F42" s="3">
        <v>2382.3550000000005</v>
      </c>
      <c r="G42" s="3">
        <v>8.6832000000000011</v>
      </c>
      <c r="H42" s="3">
        <v>7.7544000000000004</v>
      </c>
      <c r="I42" s="3">
        <v>10.72</v>
      </c>
      <c r="J42" s="3">
        <v>0.26674874320303682</v>
      </c>
      <c r="K42" s="3">
        <v>3.15</v>
      </c>
      <c r="L42" s="3">
        <v>555</v>
      </c>
      <c r="M42" s="4">
        <v>8.0299999999999994</v>
      </c>
      <c r="N42" s="1">
        <v>213</v>
      </c>
      <c r="O42" s="1">
        <v>2.1</v>
      </c>
    </row>
    <row r="43" spans="1:15" x14ac:dyDescent="0.3">
      <c r="A43" s="1">
        <v>42</v>
      </c>
      <c r="B43" s="1" t="s">
        <v>159</v>
      </c>
      <c r="C43" s="1" t="s">
        <v>153</v>
      </c>
      <c r="D43" s="3">
        <v>10.75</v>
      </c>
      <c r="E43" s="3">
        <v>6234.89</v>
      </c>
      <c r="F43" s="3">
        <v>2017.4850000000001</v>
      </c>
      <c r="G43" s="3">
        <v>3.3912000000000004</v>
      </c>
      <c r="H43" s="3">
        <v>8.8667999999999996</v>
      </c>
      <c r="I43" s="3">
        <v>13.02</v>
      </c>
      <c r="J43" s="3">
        <v>9.6439930234944085E-2</v>
      </c>
      <c r="K43" s="3">
        <v>3.85</v>
      </c>
      <c r="L43" s="3">
        <v>518.70000000000005</v>
      </c>
      <c r="M43" s="4">
        <v>8.02</v>
      </c>
      <c r="N43" s="1">
        <v>209</v>
      </c>
      <c r="O43" s="1">
        <v>1.78</v>
      </c>
    </row>
    <row r="44" spans="1:15" x14ac:dyDescent="0.3">
      <c r="A44" s="1">
        <v>43</v>
      </c>
      <c r="B44" s="1" t="s">
        <v>159</v>
      </c>
      <c r="C44" s="1" t="s">
        <v>153</v>
      </c>
      <c r="D44" s="3">
        <v>10.690000000000005</v>
      </c>
      <c r="E44" s="3">
        <v>6105.42</v>
      </c>
      <c r="F44" s="3">
        <v>1905.67</v>
      </c>
      <c r="G44" s="3">
        <v>6.21</v>
      </c>
      <c r="H44" s="3">
        <v>9.2880000000000003</v>
      </c>
      <c r="I44" s="3">
        <v>11.6</v>
      </c>
      <c r="J44" s="3">
        <v>0.13234841489689136</v>
      </c>
      <c r="K44" s="3">
        <v>3.65</v>
      </c>
      <c r="L44" s="3">
        <v>563.70000000000005</v>
      </c>
      <c r="M44" s="4">
        <v>8.01</v>
      </c>
      <c r="N44" s="1">
        <v>237</v>
      </c>
      <c r="O44" s="1">
        <v>2.11</v>
      </c>
    </row>
    <row r="45" spans="1:15" x14ac:dyDescent="0.3">
      <c r="A45" s="1">
        <v>44</v>
      </c>
      <c r="B45" s="1" t="s">
        <v>159</v>
      </c>
      <c r="C45" s="1" t="s">
        <v>153</v>
      </c>
      <c r="D45" s="3">
        <v>10.810000000000002</v>
      </c>
      <c r="E45" s="3">
        <v>6500.7850000000008</v>
      </c>
      <c r="F45" s="3">
        <v>2044.7700000000002</v>
      </c>
      <c r="G45" s="3">
        <v>5.1623999999999999</v>
      </c>
      <c r="H45" s="3">
        <v>9.8280000000000012</v>
      </c>
      <c r="I45" s="3">
        <v>13.64</v>
      </c>
      <c r="J45" s="3">
        <v>0.26059300297527443</v>
      </c>
      <c r="K45" s="3">
        <v>3.5000000000000004</v>
      </c>
      <c r="L45" s="3">
        <v>647.69999999999993</v>
      </c>
      <c r="M45" s="4">
        <v>8.0500000000000007</v>
      </c>
      <c r="N45" s="1">
        <v>217</v>
      </c>
      <c r="O45" s="1">
        <v>2.09</v>
      </c>
    </row>
    <row r="46" spans="1:15" x14ac:dyDescent="0.3">
      <c r="A46" s="1">
        <v>45</v>
      </c>
      <c r="B46" s="1" t="s">
        <v>159</v>
      </c>
      <c r="C46" s="1" t="s">
        <v>146</v>
      </c>
      <c r="D46" s="3">
        <v>8.990000000000002</v>
      </c>
      <c r="E46" s="3">
        <v>4613.8400000000011</v>
      </c>
      <c r="F46" s="3">
        <v>1586.2750000000001</v>
      </c>
      <c r="G46" s="3">
        <v>11.296800000000001</v>
      </c>
      <c r="H46" s="3">
        <v>9.3636000000000017</v>
      </c>
      <c r="I46" s="3">
        <v>9.81</v>
      </c>
      <c r="J46" s="3">
        <v>4.8219965117472043E-2</v>
      </c>
      <c r="K46" s="3">
        <v>2.5499999999999998</v>
      </c>
      <c r="L46" s="3">
        <v>503.7</v>
      </c>
      <c r="M46" s="4">
        <v>8</v>
      </c>
      <c r="N46" s="1">
        <v>272</v>
      </c>
      <c r="O46" s="1">
        <v>2.0699999999999998</v>
      </c>
    </row>
    <row r="47" spans="1:15" x14ac:dyDescent="0.3">
      <c r="A47" s="1">
        <v>46</v>
      </c>
      <c r="B47" s="1" t="s">
        <v>159</v>
      </c>
      <c r="C47" s="1" t="s">
        <v>146</v>
      </c>
      <c r="D47" s="3">
        <v>9.6900000000000048</v>
      </c>
      <c r="E47" s="3">
        <v>6187.81</v>
      </c>
      <c r="F47" s="3">
        <v>2056.0050000000001</v>
      </c>
      <c r="G47" s="3">
        <v>2.8188000000000004</v>
      </c>
      <c r="H47" s="3">
        <v>8.3592000000000013</v>
      </c>
      <c r="I47" s="3">
        <v>13.040000000000001</v>
      </c>
      <c r="J47" s="3">
        <v>0.11388119421360419</v>
      </c>
      <c r="K47" s="3">
        <v>4.1500000000000004</v>
      </c>
      <c r="L47" s="3">
        <v>488.1</v>
      </c>
      <c r="M47" s="4">
        <v>7.96</v>
      </c>
      <c r="N47" s="1">
        <v>285</v>
      </c>
      <c r="O47" s="1">
        <v>1.93</v>
      </c>
    </row>
    <row r="48" spans="1:15" x14ac:dyDescent="0.3">
      <c r="A48" s="1">
        <v>47</v>
      </c>
      <c r="B48" s="1" t="s">
        <v>159</v>
      </c>
      <c r="C48" s="1" t="s">
        <v>146</v>
      </c>
      <c r="D48" s="3">
        <v>8.8399999999999963</v>
      </c>
      <c r="E48" s="3">
        <v>6793.9650000000001</v>
      </c>
      <c r="F48" s="3">
        <v>2197.7799999999997</v>
      </c>
      <c r="G48" s="3">
        <v>3.4668000000000005</v>
      </c>
      <c r="H48" s="3">
        <v>8.4780000000000015</v>
      </c>
      <c r="I48" s="3">
        <v>12.889999999999999</v>
      </c>
      <c r="J48" s="3">
        <v>7.8998666256283975E-2</v>
      </c>
      <c r="K48" s="3">
        <v>4.7</v>
      </c>
      <c r="L48" s="3">
        <v>468.29999999999995</v>
      </c>
      <c r="M48" s="4">
        <v>7.98</v>
      </c>
      <c r="N48" s="1">
        <v>312</v>
      </c>
      <c r="O48" s="1">
        <v>2.0099999999999998</v>
      </c>
    </row>
    <row r="49" spans="1:15" x14ac:dyDescent="0.3">
      <c r="A49" s="1">
        <v>48</v>
      </c>
      <c r="B49" s="1" t="s">
        <v>159</v>
      </c>
      <c r="C49" s="1" t="s">
        <v>146</v>
      </c>
      <c r="D49" s="3">
        <v>9.5</v>
      </c>
      <c r="E49" s="3">
        <v>6633.4650000000001</v>
      </c>
      <c r="F49" s="3">
        <v>2018.02</v>
      </c>
      <c r="G49" s="3">
        <v>2.9808000000000008</v>
      </c>
      <c r="H49" s="3">
        <v>7.3872000000000018</v>
      </c>
      <c r="I49" s="3">
        <v>11.399999999999999</v>
      </c>
      <c r="J49" s="3">
        <v>0.15491946239868676</v>
      </c>
      <c r="K49" s="3">
        <v>2.9499999999999997</v>
      </c>
      <c r="L49" s="3">
        <v>474</v>
      </c>
      <c r="M49" s="4">
        <v>7.91</v>
      </c>
      <c r="N49" s="1">
        <v>321</v>
      </c>
      <c r="O49" s="1">
        <v>2</v>
      </c>
    </row>
    <row r="50" spans="1:15" x14ac:dyDescent="0.3">
      <c r="A50" s="1">
        <v>49</v>
      </c>
      <c r="B50" s="1" t="s">
        <v>159</v>
      </c>
      <c r="C50" s="1" t="s">
        <v>152</v>
      </c>
      <c r="D50" s="3">
        <v>8.89</v>
      </c>
      <c r="E50" s="3">
        <v>5721.2900000000009</v>
      </c>
      <c r="F50" s="3">
        <v>1976.2900000000002</v>
      </c>
      <c r="G50" s="3">
        <v>5.7240000000000002</v>
      </c>
      <c r="H50" s="3">
        <v>7.5816000000000008</v>
      </c>
      <c r="I50" s="3">
        <v>23.22</v>
      </c>
      <c r="J50" s="3">
        <v>0.54375705345234437</v>
      </c>
      <c r="K50" s="3">
        <v>8</v>
      </c>
      <c r="L50" s="3">
        <v>562.5</v>
      </c>
      <c r="M50" s="4">
        <v>8.07</v>
      </c>
      <c r="N50" s="1">
        <v>232</v>
      </c>
      <c r="O50" s="1">
        <v>2</v>
      </c>
    </row>
    <row r="51" spans="1:15" x14ac:dyDescent="0.3">
      <c r="A51" s="1">
        <v>50</v>
      </c>
      <c r="B51" s="1" t="s">
        <v>159</v>
      </c>
      <c r="C51" s="1" t="s">
        <v>152</v>
      </c>
      <c r="D51" s="3">
        <v>9.8299999999999983</v>
      </c>
      <c r="E51" s="3">
        <v>4977.6400000000003</v>
      </c>
      <c r="F51" s="3">
        <v>1814.1850000000002</v>
      </c>
      <c r="G51" s="3">
        <v>6.6312000000000006</v>
      </c>
      <c r="H51" s="3">
        <v>7.9056000000000006</v>
      </c>
      <c r="I51" s="3">
        <v>13.37</v>
      </c>
      <c r="J51" s="3">
        <v>0.29650148763722167</v>
      </c>
      <c r="K51" s="3">
        <v>4.3999999999999995</v>
      </c>
      <c r="L51" s="3">
        <v>524.4</v>
      </c>
      <c r="M51" s="4">
        <v>8.06</v>
      </c>
      <c r="N51" s="1">
        <v>245</v>
      </c>
      <c r="O51" s="1">
        <v>1.92</v>
      </c>
    </row>
    <row r="52" spans="1:15" x14ac:dyDescent="0.3">
      <c r="A52" s="1">
        <v>51</v>
      </c>
      <c r="B52" s="1" t="s">
        <v>159</v>
      </c>
      <c r="C52" s="1" t="s">
        <v>152</v>
      </c>
      <c r="D52" s="3">
        <v>9.8999999999999986</v>
      </c>
      <c r="E52" s="3">
        <v>6474.5700000000006</v>
      </c>
      <c r="F52" s="3">
        <v>2272.6800000000003</v>
      </c>
      <c r="G52" s="3">
        <v>4.0175999999999998</v>
      </c>
      <c r="H52" s="3">
        <v>9.514800000000001</v>
      </c>
      <c r="I52" s="3">
        <v>26.68</v>
      </c>
      <c r="J52" s="3">
        <v>0.47501795424233095</v>
      </c>
      <c r="K52" s="3">
        <v>8.4</v>
      </c>
      <c r="L52" s="3">
        <v>636.59999999999991</v>
      </c>
      <c r="M52" s="4">
        <v>8.09</v>
      </c>
      <c r="N52" s="1">
        <v>236</v>
      </c>
      <c r="O52" s="1">
        <v>2.0099999999999998</v>
      </c>
    </row>
    <row r="53" spans="1:15" x14ac:dyDescent="0.3">
      <c r="A53" s="1">
        <v>52</v>
      </c>
      <c r="B53" s="1" t="s">
        <v>159</v>
      </c>
      <c r="C53" s="1" t="s">
        <v>152</v>
      </c>
      <c r="D53" s="3">
        <v>9.3100000000000023</v>
      </c>
      <c r="E53" s="3">
        <v>6250.94</v>
      </c>
      <c r="F53" s="3">
        <v>2271.0750000000003</v>
      </c>
      <c r="G53" s="3">
        <v>5.6592000000000011</v>
      </c>
      <c r="H53" s="3">
        <v>8.7048000000000023</v>
      </c>
      <c r="I53" s="3">
        <v>19.48</v>
      </c>
      <c r="J53" s="3">
        <v>0.49143326151636402</v>
      </c>
      <c r="K53" s="3">
        <v>5.55</v>
      </c>
      <c r="L53" s="3">
        <v>606.29999999999995</v>
      </c>
      <c r="M53" s="4">
        <v>8.06</v>
      </c>
      <c r="N53" s="1">
        <v>236</v>
      </c>
      <c r="O53" s="1">
        <v>1.98</v>
      </c>
    </row>
    <row r="54" spans="1:15" x14ac:dyDescent="0.3">
      <c r="A54" s="1">
        <v>53</v>
      </c>
      <c r="B54" s="1" t="s">
        <v>159</v>
      </c>
      <c r="C54" s="1" t="s">
        <v>151</v>
      </c>
      <c r="D54" s="3">
        <v>10.129999999999995</v>
      </c>
      <c r="E54" s="3">
        <v>7238.0150000000003</v>
      </c>
      <c r="F54" s="3">
        <v>1978.43</v>
      </c>
      <c r="G54" s="3">
        <v>2.1384000000000003</v>
      </c>
      <c r="H54" s="3">
        <v>8.0676000000000005</v>
      </c>
      <c r="I54" s="3">
        <v>10.36</v>
      </c>
      <c r="J54" s="3">
        <v>0.12106289114599364</v>
      </c>
      <c r="K54" s="3">
        <v>3.1</v>
      </c>
      <c r="L54" s="3">
        <v>505.2</v>
      </c>
      <c r="M54" s="4">
        <v>8.0299999999999994</v>
      </c>
      <c r="N54" s="1">
        <v>202</v>
      </c>
      <c r="O54" s="1">
        <v>2.13</v>
      </c>
    </row>
    <row r="55" spans="1:15" x14ac:dyDescent="0.3">
      <c r="A55" s="1">
        <v>54</v>
      </c>
      <c r="B55" s="1" t="s">
        <v>159</v>
      </c>
      <c r="C55" s="1" t="s">
        <v>151</v>
      </c>
      <c r="D55" s="3">
        <v>6.82</v>
      </c>
      <c r="E55" s="3">
        <v>9131.9149999999991</v>
      </c>
      <c r="F55" s="3">
        <v>2072.5900000000006</v>
      </c>
      <c r="G55" s="3">
        <v>2.7864</v>
      </c>
      <c r="H55" s="3">
        <v>8.8992000000000004</v>
      </c>
      <c r="I55" s="3">
        <v>15.32</v>
      </c>
      <c r="J55" s="3">
        <v>0.19903560069765058</v>
      </c>
      <c r="K55" s="3">
        <v>5.55</v>
      </c>
      <c r="L55" s="3">
        <v>536.69999999999993</v>
      </c>
      <c r="M55" s="4">
        <v>8.02</v>
      </c>
      <c r="N55" s="1">
        <v>237</v>
      </c>
      <c r="O55" s="1">
        <v>2.0099999999999998</v>
      </c>
    </row>
    <row r="56" spans="1:15" x14ac:dyDescent="0.3">
      <c r="A56" s="1">
        <v>55</v>
      </c>
      <c r="B56" s="1" t="s">
        <v>159</v>
      </c>
      <c r="C56" s="1" t="s">
        <v>151</v>
      </c>
      <c r="D56" s="3">
        <v>7.5</v>
      </c>
      <c r="E56" s="3">
        <v>8162.4949999999999</v>
      </c>
      <c r="F56" s="3">
        <v>1976.825</v>
      </c>
      <c r="G56" s="3">
        <v>3.1428000000000003</v>
      </c>
      <c r="H56" s="3">
        <v>9.2556000000000012</v>
      </c>
      <c r="I56" s="3">
        <v>12.509999999999998</v>
      </c>
      <c r="J56" s="3">
        <v>0.12311480455524777</v>
      </c>
      <c r="K56" s="3">
        <v>4.05</v>
      </c>
      <c r="L56" s="3">
        <v>529.5</v>
      </c>
      <c r="M56" s="4">
        <v>8.06</v>
      </c>
      <c r="N56" s="1">
        <v>198</v>
      </c>
      <c r="O56" s="1">
        <v>2.2999999999999998</v>
      </c>
    </row>
    <row r="57" spans="1:15" x14ac:dyDescent="0.3">
      <c r="A57" s="1">
        <v>56</v>
      </c>
      <c r="B57" s="1" t="s">
        <v>159</v>
      </c>
      <c r="C57" s="1" t="s">
        <v>151</v>
      </c>
      <c r="D57" s="3">
        <v>11.159999999999997</v>
      </c>
      <c r="E57" s="3">
        <v>6245.0550000000003</v>
      </c>
      <c r="F57" s="3">
        <v>1753.1950000000004</v>
      </c>
      <c r="G57" s="3">
        <v>4.5359999999999996</v>
      </c>
      <c r="H57" s="3">
        <v>10.4436</v>
      </c>
      <c r="I57" s="3">
        <v>11.47</v>
      </c>
      <c r="J57" s="3">
        <v>0.18569816353749874</v>
      </c>
      <c r="K57" s="3">
        <v>3.5000000000000004</v>
      </c>
      <c r="L57" s="3">
        <v>499.2</v>
      </c>
      <c r="M57" s="4">
        <v>8.07</v>
      </c>
      <c r="N57" s="1">
        <v>203</v>
      </c>
      <c r="O57" s="1">
        <v>2.12</v>
      </c>
    </row>
    <row r="58" spans="1:15" x14ac:dyDescent="0.3">
      <c r="A58" s="1">
        <v>57</v>
      </c>
      <c r="B58" s="1" t="s">
        <v>159</v>
      </c>
      <c r="C58" s="1" t="s">
        <v>147</v>
      </c>
      <c r="D58" s="3">
        <v>6.019999999999996</v>
      </c>
      <c r="E58" s="3">
        <v>7384.0700000000006</v>
      </c>
      <c r="F58" s="3">
        <v>2159.7950000000001</v>
      </c>
      <c r="G58" s="3">
        <v>2.3652000000000002</v>
      </c>
      <c r="H58" s="3">
        <v>7.3224000000000009</v>
      </c>
      <c r="I58" s="3">
        <v>14.59</v>
      </c>
      <c r="J58" s="3">
        <v>0.13953011182928082</v>
      </c>
      <c r="K58" s="3">
        <v>3.65</v>
      </c>
      <c r="L58" s="3">
        <v>501.90000000000003</v>
      </c>
      <c r="M58" s="4">
        <v>8.08</v>
      </c>
      <c r="N58" s="1">
        <v>201</v>
      </c>
      <c r="O58" s="1">
        <v>1.85</v>
      </c>
    </row>
    <row r="59" spans="1:15" x14ac:dyDescent="0.3">
      <c r="A59" s="1">
        <v>58</v>
      </c>
      <c r="B59" s="1" t="s">
        <v>159</v>
      </c>
      <c r="C59" s="1" t="s">
        <v>147</v>
      </c>
      <c r="D59" s="3">
        <v>9.8600000000000065</v>
      </c>
      <c r="E59" s="3">
        <v>5832.0349999999999</v>
      </c>
      <c r="F59" s="3">
        <v>1823.28</v>
      </c>
      <c r="G59" s="3">
        <v>3.8663999999999996</v>
      </c>
      <c r="H59" s="3">
        <v>8.1000000000000014</v>
      </c>
      <c r="I59" s="3">
        <v>11.83</v>
      </c>
      <c r="J59" s="3">
        <v>7.0791012619267471E-2</v>
      </c>
      <c r="K59" s="3">
        <v>3</v>
      </c>
      <c r="L59" s="3">
        <v>496.2</v>
      </c>
      <c r="M59" s="4">
        <v>8.1</v>
      </c>
      <c r="N59" s="1">
        <v>193</v>
      </c>
      <c r="O59" s="1">
        <v>1.92</v>
      </c>
    </row>
    <row r="60" spans="1:15" x14ac:dyDescent="0.3">
      <c r="A60" s="1">
        <v>59</v>
      </c>
      <c r="B60" s="1" t="s">
        <v>159</v>
      </c>
      <c r="C60" s="1" t="s">
        <v>147</v>
      </c>
      <c r="D60" s="3">
        <v>8.6299999999999955</v>
      </c>
      <c r="E60" s="3">
        <v>6809.4800000000005</v>
      </c>
      <c r="F60" s="3">
        <v>1882.6650000000002</v>
      </c>
      <c r="G60" s="3">
        <v>2.9376000000000002</v>
      </c>
      <c r="H60" s="3">
        <v>9.0936000000000003</v>
      </c>
      <c r="I60" s="3">
        <v>11.21</v>
      </c>
      <c r="J60" s="3">
        <v>9.02841900071817E-2</v>
      </c>
      <c r="K60" s="3">
        <v>3.35</v>
      </c>
      <c r="L60" s="3">
        <v>528.6</v>
      </c>
      <c r="M60" s="4">
        <v>8.06</v>
      </c>
      <c r="N60" s="1">
        <v>215</v>
      </c>
      <c r="O60" s="1">
        <v>1.86</v>
      </c>
    </row>
    <row r="61" spans="1:15" x14ac:dyDescent="0.3">
      <c r="A61" s="1">
        <v>60</v>
      </c>
      <c r="B61" s="1" t="s">
        <v>159</v>
      </c>
      <c r="C61" s="1" t="s">
        <v>147</v>
      </c>
      <c r="D61" s="3">
        <v>10.509999999999998</v>
      </c>
      <c r="E61" s="3">
        <v>5490.7049999999999</v>
      </c>
      <c r="F61" s="3">
        <v>1751.5900000000001</v>
      </c>
      <c r="G61" s="3">
        <v>5.6052</v>
      </c>
      <c r="H61" s="3">
        <v>7.8192000000000004</v>
      </c>
      <c r="I61" s="3">
        <v>13.040000000000001</v>
      </c>
      <c r="J61" s="3">
        <v>6.8739099210013338E-2</v>
      </c>
      <c r="K61" s="3">
        <v>3.3000000000000003</v>
      </c>
      <c r="L61" s="3">
        <v>482.40000000000003</v>
      </c>
      <c r="M61" s="4">
        <v>8.06</v>
      </c>
      <c r="N61" s="1">
        <v>220</v>
      </c>
      <c r="O61" s="1">
        <v>1.88</v>
      </c>
    </row>
    <row r="62" spans="1:15" x14ac:dyDescent="0.3">
      <c r="A62" s="1">
        <v>61</v>
      </c>
      <c r="B62" s="1" t="s">
        <v>158</v>
      </c>
      <c r="C62" s="1" t="s">
        <v>63</v>
      </c>
      <c r="D62" s="3">
        <v>1.490000000000002</v>
      </c>
      <c r="E62" s="3">
        <v>5581.12</v>
      </c>
      <c r="F62" s="3">
        <v>1044.855</v>
      </c>
      <c r="G62" s="3">
        <v>10.659600000000001</v>
      </c>
      <c r="H62" s="3">
        <v>10.1844</v>
      </c>
      <c r="I62" s="3">
        <v>1.9500000000000002</v>
      </c>
      <c r="J62" s="3">
        <v>6.9765055914640411E-2</v>
      </c>
      <c r="K62" s="3">
        <v>2.1</v>
      </c>
      <c r="L62" s="3">
        <v>544.5</v>
      </c>
      <c r="M62" s="4">
        <v>8.08</v>
      </c>
      <c r="N62" s="1">
        <v>201</v>
      </c>
      <c r="O62" s="1">
        <v>2.67</v>
      </c>
    </row>
    <row r="63" spans="1:15" x14ac:dyDescent="0.3">
      <c r="A63" s="1">
        <v>62</v>
      </c>
      <c r="B63" s="1" t="s">
        <v>158</v>
      </c>
      <c r="C63" s="1" t="s">
        <v>63</v>
      </c>
      <c r="D63" s="3">
        <v>0.94000000000000483</v>
      </c>
      <c r="E63" s="3">
        <v>4332.43</v>
      </c>
      <c r="F63" s="3">
        <v>764.5150000000001</v>
      </c>
      <c r="G63" s="3">
        <v>22.442399999999999</v>
      </c>
      <c r="H63" s="3">
        <v>9.9792000000000023</v>
      </c>
      <c r="I63" s="3">
        <v>2.0300000000000002</v>
      </c>
      <c r="J63" s="3">
        <v>6.1557402277623886E-2</v>
      </c>
      <c r="K63" s="3">
        <v>1.95</v>
      </c>
      <c r="L63" s="3">
        <v>524.1</v>
      </c>
      <c r="M63" s="4">
        <v>7.99</v>
      </c>
      <c r="N63" s="1">
        <v>232</v>
      </c>
      <c r="O63" s="1">
        <v>3.06</v>
      </c>
    </row>
    <row r="64" spans="1:15" x14ac:dyDescent="0.3">
      <c r="A64" s="1">
        <v>63</v>
      </c>
      <c r="B64" s="1" t="s">
        <v>158</v>
      </c>
      <c r="C64" s="1" t="s">
        <v>63</v>
      </c>
      <c r="D64" s="3">
        <v>1.6000000000000014</v>
      </c>
      <c r="E64" s="3">
        <v>6247.1950000000006</v>
      </c>
      <c r="F64" s="3">
        <v>911.10500000000002</v>
      </c>
      <c r="G64" s="3">
        <v>8.434800000000001</v>
      </c>
      <c r="H64" s="3">
        <v>9.8280000000000012</v>
      </c>
      <c r="I64" s="3">
        <v>2.2200000000000002</v>
      </c>
      <c r="J64" s="3">
        <v>7.6946752847029842E-2</v>
      </c>
      <c r="K64" s="3">
        <v>2.15</v>
      </c>
      <c r="L64" s="3">
        <v>537.29999999999995</v>
      </c>
      <c r="M64" s="4">
        <v>8.01</v>
      </c>
      <c r="N64" s="1">
        <v>201</v>
      </c>
      <c r="O64" s="1">
        <v>2.79</v>
      </c>
    </row>
    <row r="65" spans="1:15" x14ac:dyDescent="0.3">
      <c r="A65" s="1">
        <v>64</v>
      </c>
      <c r="B65" s="1" t="s">
        <v>158</v>
      </c>
      <c r="C65" s="1" t="s">
        <v>63</v>
      </c>
      <c r="D65" s="3">
        <v>1.2000000000000028</v>
      </c>
      <c r="E65" s="3">
        <v>6975.3300000000008</v>
      </c>
      <c r="F65" s="3">
        <v>1104.24</v>
      </c>
      <c r="G65" s="3">
        <v>17.928000000000001</v>
      </c>
      <c r="H65" s="3">
        <v>11.912400000000002</v>
      </c>
      <c r="I65" s="3">
        <v>3.14</v>
      </c>
      <c r="J65" s="3">
        <v>9.5413973530317026E-2</v>
      </c>
      <c r="K65" s="3">
        <v>2.4500000000000002</v>
      </c>
      <c r="L65" s="3">
        <v>524.1</v>
      </c>
      <c r="M65" s="4">
        <v>7.95</v>
      </c>
      <c r="N65" s="1">
        <v>243</v>
      </c>
      <c r="O65" s="1">
        <v>2.78</v>
      </c>
    </row>
    <row r="66" spans="1:15" x14ac:dyDescent="0.3">
      <c r="A66" s="1">
        <v>65</v>
      </c>
      <c r="B66" s="1" t="s">
        <v>158</v>
      </c>
      <c r="C66" s="1" t="s">
        <v>64</v>
      </c>
      <c r="D66" s="3">
        <v>2</v>
      </c>
      <c r="E66" s="3">
        <v>30325.94</v>
      </c>
      <c r="F66" s="3">
        <v>1395.28</v>
      </c>
      <c r="G66" s="3">
        <v>5.13</v>
      </c>
      <c r="H66" s="3">
        <v>14.407200000000003</v>
      </c>
      <c r="I66" s="3">
        <v>2.9899999999999998</v>
      </c>
      <c r="J66" s="3">
        <v>9.5413973530317026E-2</v>
      </c>
      <c r="K66" s="3">
        <v>3.1</v>
      </c>
      <c r="L66" s="3">
        <v>524.4</v>
      </c>
      <c r="M66" s="4">
        <v>7.98</v>
      </c>
      <c r="N66" s="1">
        <v>208</v>
      </c>
      <c r="O66" s="1">
        <v>2.8</v>
      </c>
    </row>
    <row r="67" spans="1:15" x14ac:dyDescent="0.3">
      <c r="A67" s="1">
        <v>66</v>
      </c>
      <c r="B67" s="1" t="s">
        <v>158</v>
      </c>
      <c r="C67" s="1" t="s">
        <v>64</v>
      </c>
      <c r="D67" s="3">
        <v>3.009999999999998</v>
      </c>
      <c r="E67" s="3">
        <v>25604.565000000002</v>
      </c>
      <c r="F67" s="3">
        <v>1054.4850000000001</v>
      </c>
      <c r="G67" s="3">
        <v>11.642400000000002</v>
      </c>
      <c r="H67" s="3">
        <v>12.474</v>
      </c>
      <c r="I67" s="3">
        <v>2.56</v>
      </c>
      <c r="J67" s="3">
        <v>7.6946752847029842E-2</v>
      </c>
      <c r="K67" s="3">
        <v>2.5499999999999998</v>
      </c>
      <c r="L67" s="3">
        <v>555.9</v>
      </c>
      <c r="M67" s="4">
        <v>7.97</v>
      </c>
      <c r="N67" s="1">
        <v>233</v>
      </c>
      <c r="O67" s="1">
        <v>2.77</v>
      </c>
    </row>
    <row r="68" spans="1:15" x14ac:dyDescent="0.3">
      <c r="A68" s="1">
        <v>67</v>
      </c>
      <c r="B68" s="1" t="s">
        <v>158</v>
      </c>
      <c r="C68" s="1" t="s">
        <v>64</v>
      </c>
      <c r="D68" s="3">
        <v>2.3000000000000043</v>
      </c>
      <c r="E68" s="3">
        <v>19668.740000000002</v>
      </c>
      <c r="F68" s="3">
        <v>910.03500000000008</v>
      </c>
      <c r="G68" s="3">
        <v>20.466000000000001</v>
      </c>
      <c r="H68" s="3">
        <v>11.361600000000001</v>
      </c>
      <c r="I68" s="3">
        <v>2.2600000000000002</v>
      </c>
      <c r="J68" s="3">
        <v>3.6934441366574325E-2</v>
      </c>
      <c r="K68" s="3">
        <v>1.7999999999999998</v>
      </c>
      <c r="L68" s="3">
        <v>578.1</v>
      </c>
      <c r="M68" s="4">
        <v>7.95</v>
      </c>
      <c r="N68" s="1">
        <v>265</v>
      </c>
      <c r="O68" s="1">
        <v>2.85</v>
      </c>
    </row>
    <row r="69" spans="1:15" x14ac:dyDescent="0.3">
      <c r="A69" s="1">
        <v>68</v>
      </c>
      <c r="B69" s="1" t="s">
        <v>158</v>
      </c>
      <c r="C69" s="1" t="s">
        <v>64</v>
      </c>
      <c r="D69" s="3">
        <v>3.1700000000000017</v>
      </c>
      <c r="E69" s="3">
        <v>24111.38</v>
      </c>
      <c r="F69" s="3">
        <v>1013.2900000000001</v>
      </c>
      <c r="G69" s="3">
        <v>9.7308000000000003</v>
      </c>
      <c r="H69" s="3">
        <v>23.392800000000001</v>
      </c>
      <c r="I69" s="3">
        <v>2.9099999999999997</v>
      </c>
      <c r="J69" s="3">
        <v>7.5920796142402783E-2</v>
      </c>
      <c r="K69" s="3">
        <v>2.65</v>
      </c>
      <c r="L69" s="3">
        <v>517.5</v>
      </c>
      <c r="M69" s="4">
        <v>7.97</v>
      </c>
      <c r="N69" s="1">
        <v>235</v>
      </c>
      <c r="O69" s="1">
        <v>2.91</v>
      </c>
    </row>
    <row r="70" spans="1:15" x14ac:dyDescent="0.3">
      <c r="A70" s="1">
        <v>69</v>
      </c>
      <c r="B70" s="1" t="s">
        <v>158</v>
      </c>
      <c r="C70" s="1" t="s">
        <v>148</v>
      </c>
      <c r="D70" s="3">
        <v>1.9799999999999969</v>
      </c>
      <c r="E70" s="3">
        <v>12447.845000000001</v>
      </c>
      <c r="F70" s="3">
        <v>944.27499999999998</v>
      </c>
      <c r="G70" s="3">
        <v>11.350800000000001</v>
      </c>
      <c r="H70" s="3">
        <v>12.690000000000001</v>
      </c>
      <c r="I70" s="3">
        <v>2.7300000000000004</v>
      </c>
      <c r="J70" s="3">
        <v>8.6180363188673434E-2</v>
      </c>
      <c r="K70" s="3">
        <v>2.5</v>
      </c>
      <c r="L70" s="3">
        <v>541.80000000000007</v>
      </c>
      <c r="M70" s="4">
        <v>7.94</v>
      </c>
      <c r="N70" s="1">
        <v>245</v>
      </c>
      <c r="O70" s="1">
        <v>2.85</v>
      </c>
    </row>
    <row r="71" spans="1:15" x14ac:dyDescent="0.3">
      <c r="A71" s="1">
        <v>70</v>
      </c>
      <c r="B71" s="1" t="s">
        <v>158</v>
      </c>
      <c r="C71" s="1" t="s">
        <v>148</v>
      </c>
      <c r="D71" s="3">
        <v>3.9100000000000037</v>
      </c>
      <c r="E71" s="3">
        <v>18718.579999999998</v>
      </c>
      <c r="F71" s="3">
        <v>965.1400000000001</v>
      </c>
      <c r="G71" s="3">
        <v>11.113200000000001</v>
      </c>
      <c r="H71" s="3">
        <v>15.217200000000002</v>
      </c>
      <c r="I71" s="3">
        <v>2.36</v>
      </c>
      <c r="J71" s="3">
        <v>0.1077254539858418</v>
      </c>
      <c r="K71" s="3">
        <v>2.1999999999999997</v>
      </c>
      <c r="L71" s="3">
        <v>546</v>
      </c>
      <c r="M71" s="4">
        <v>7.98</v>
      </c>
      <c r="N71" s="1">
        <v>221</v>
      </c>
      <c r="O71" s="1">
        <v>2.66</v>
      </c>
    </row>
    <row r="72" spans="1:15" x14ac:dyDescent="0.3">
      <c r="A72" s="1">
        <v>71</v>
      </c>
      <c r="B72" s="1" t="s">
        <v>158</v>
      </c>
      <c r="C72" s="1" t="s">
        <v>148</v>
      </c>
      <c r="D72" s="3">
        <v>1.7600000000000051</v>
      </c>
      <c r="E72" s="3">
        <v>19516.264999999999</v>
      </c>
      <c r="F72" s="3">
        <v>1113.8699999999999</v>
      </c>
      <c r="G72" s="3">
        <v>10.5084</v>
      </c>
      <c r="H72" s="3">
        <v>9.7740000000000009</v>
      </c>
      <c r="I72" s="3">
        <v>2.4900000000000002</v>
      </c>
      <c r="J72" s="3">
        <v>0.12311480455524777</v>
      </c>
      <c r="K72" s="3">
        <v>2.1</v>
      </c>
      <c r="L72" s="3">
        <v>555.29999999999995</v>
      </c>
      <c r="M72" s="4">
        <v>8.01</v>
      </c>
      <c r="N72" s="1">
        <v>211</v>
      </c>
      <c r="O72" s="1">
        <v>2.92</v>
      </c>
    </row>
    <row r="73" spans="1:15" x14ac:dyDescent="0.3">
      <c r="A73" s="1">
        <v>72</v>
      </c>
      <c r="B73" s="1" t="s">
        <v>158</v>
      </c>
      <c r="C73" s="1" t="s">
        <v>148</v>
      </c>
      <c r="D73" s="3">
        <v>3.5399999999999991</v>
      </c>
      <c r="E73" s="3">
        <v>25518.430000000004</v>
      </c>
      <c r="F73" s="3">
        <v>1162.5550000000001</v>
      </c>
      <c r="G73" s="3">
        <v>9.7848000000000006</v>
      </c>
      <c r="H73" s="3">
        <v>9.8712000000000018</v>
      </c>
      <c r="I73" s="3">
        <v>2.42</v>
      </c>
      <c r="J73" s="3">
        <v>8.0024622960911049E-2</v>
      </c>
      <c r="K73" s="3">
        <v>2.65</v>
      </c>
      <c r="L73" s="3">
        <v>500.7</v>
      </c>
      <c r="M73" s="4">
        <v>7.96</v>
      </c>
      <c r="N73" s="1">
        <v>246</v>
      </c>
      <c r="O73" s="1">
        <v>2.87</v>
      </c>
    </row>
    <row r="74" spans="1:15" x14ac:dyDescent="0.3">
      <c r="A74" s="1">
        <v>73</v>
      </c>
      <c r="B74" s="1" t="s">
        <v>158</v>
      </c>
      <c r="C74" s="1" t="s">
        <v>144</v>
      </c>
      <c r="D74" s="3">
        <v>8.1899999999999977</v>
      </c>
      <c r="E74" s="3">
        <v>8021.7900000000009</v>
      </c>
      <c r="F74" s="3">
        <v>1170.0450000000001</v>
      </c>
      <c r="G74" s="3">
        <v>3.7691999999999997</v>
      </c>
      <c r="H74" s="3">
        <v>15.174000000000001</v>
      </c>
      <c r="I74" s="3">
        <v>2.67</v>
      </c>
      <c r="J74" s="3">
        <v>8.7206319893300507E-2</v>
      </c>
      <c r="K74" s="3">
        <v>2.9499999999999997</v>
      </c>
      <c r="L74" s="3">
        <v>537.29999999999995</v>
      </c>
      <c r="M74" s="4">
        <v>7.89</v>
      </c>
      <c r="N74" s="1">
        <v>299</v>
      </c>
      <c r="O74" s="1">
        <v>3.21</v>
      </c>
    </row>
    <row r="75" spans="1:15" x14ac:dyDescent="0.3">
      <c r="A75" s="1">
        <v>74</v>
      </c>
      <c r="B75" s="1" t="s">
        <v>158</v>
      </c>
      <c r="C75" s="1" t="s">
        <v>144</v>
      </c>
      <c r="D75" s="3">
        <v>3.6900000000000048</v>
      </c>
      <c r="E75" s="3">
        <v>11782.840000000002</v>
      </c>
      <c r="F75" s="3">
        <v>722.78499999999997</v>
      </c>
      <c r="G75" s="3">
        <v>28.587600000000002</v>
      </c>
      <c r="H75" s="3">
        <v>13.716000000000001</v>
      </c>
      <c r="I75" s="3">
        <v>2.59</v>
      </c>
      <c r="J75" s="3">
        <v>2.5648917615676618E-2</v>
      </c>
      <c r="K75" s="3">
        <v>1.8499999999999999</v>
      </c>
      <c r="L75" s="3">
        <v>599.1</v>
      </c>
      <c r="M75" s="4">
        <v>7.86</v>
      </c>
      <c r="N75" s="1">
        <v>412</v>
      </c>
      <c r="O75" s="1">
        <v>3.13</v>
      </c>
    </row>
    <row r="76" spans="1:15" x14ac:dyDescent="0.3">
      <c r="A76" s="1">
        <v>75</v>
      </c>
      <c r="B76" s="1" t="s">
        <v>158</v>
      </c>
      <c r="C76" s="1" t="s">
        <v>144</v>
      </c>
      <c r="D76" s="3">
        <v>3.1000000000000014</v>
      </c>
      <c r="E76" s="3">
        <v>25245.045000000002</v>
      </c>
      <c r="F76" s="3">
        <v>991.89000000000021</v>
      </c>
      <c r="G76" s="3">
        <v>8.942400000000001</v>
      </c>
      <c r="H76" s="3">
        <v>21.254400000000004</v>
      </c>
      <c r="I76" s="3">
        <v>3.39</v>
      </c>
      <c r="J76" s="3">
        <v>0.11182928080435006</v>
      </c>
      <c r="K76" s="3">
        <v>2.9499999999999997</v>
      </c>
      <c r="L76" s="3">
        <v>509.4</v>
      </c>
      <c r="M76" s="4">
        <v>7.91</v>
      </c>
      <c r="N76" s="1">
        <v>352</v>
      </c>
      <c r="O76" s="1">
        <v>3.27</v>
      </c>
    </row>
    <row r="77" spans="1:15" x14ac:dyDescent="0.3">
      <c r="A77" s="1">
        <v>76</v>
      </c>
      <c r="B77" s="1" t="s">
        <v>158</v>
      </c>
      <c r="C77" s="1" t="s">
        <v>144</v>
      </c>
      <c r="D77" s="3">
        <v>4.240000000000002</v>
      </c>
      <c r="E77" s="3">
        <v>13526.94</v>
      </c>
      <c r="F77" s="3">
        <v>996.70500000000004</v>
      </c>
      <c r="G77" s="3">
        <v>6.0480000000000009</v>
      </c>
      <c r="H77" s="3">
        <v>15.573600000000001</v>
      </c>
      <c r="I77" s="3">
        <v>2.8899999999999997</v>
      </c>
      <c r="J77" s="3">
        <v>0.14260798194316202</v>
      </c>
      <c r="K77" s="3">
        <v>2.7</v>
      </c>
      <c r="L77" s="3">
        <v>524.4</v>
      </c>
      <c r="M77" s="4">
        <v>7.96</v>
      </c>
      <c r="N77" s="1">
        <v>287</v>
      </c>
      <c r="O77" s="1">
        <v>3.43</v>
      </c>
    </row>
    <row r="78" spans="1:15" x14ac:dyDescent="0.3">
      <c r="A78" s="1">
        <v>77</v>
      </c>
      <c r="B78" s="1" t="s">
        <v>158</v>
      </c>
      <c r="C78" s="1" t="s">
        <v>149</v>
      </c>
      <c r="D78" s="3">
        <v>5.3900000000000006</v>
      </c>
      <c r="E78" s="3">
        <v>14816.825000000001</v>
      </c>
      <c r="F78" s="3">
        <v>1151.3200000000002</v>
      </c>
      <c r="G78" s="3">
        <v>5.4</v>
      </c>
      <c r="H78" s="3">
        <v>19.818000000000001</v>
      </c>
      <c r="I78" s="3">
        <v>2.4</v>
      </c>
      <c r="J78" s="3">
        <v>0.1077254539858418</v>
      </c>
      <c r="K78" s="3">
        <v>2.9499999999999997</v>
      </c>
      <c r="L78" s="3">
        <v>516.9</v>
      </c>
      <c r="M78" s="4">
        <v>7.99</v>
      </c>
      <c r="N78" s="1">
        <v>216</v>
      </c>
      <c r="O78" s="1">
        <v>2.99</v>
      </c>
    </row>
    <row r="79" spans="1:15" x14ac:dyDescent="0.3">
      <c r="A79" s="1">
        <v>78</v>
      </c>
      <c r="B79" s="1" t="s">
        <v>158</v>
      </c>
      <c r="C79" s="1" t="s">
        <v>149</v>
      </c>
      <c r="D79" s="3">
        <v>5.8299999999999983</v>
      </c>
      <c r="E79" s="3">
        <v>17152.634999999998</v>
      </c>
      <c r="F79" s="3">
        <v>1263.67</v>
      </c>
      <c r="G79" s="3">
        <v>5.0975999999999999</v>
      </c>
      <c r="H79" s="3">
        <v>22.528799999999997</v>
      </c>
      <c r="I79" s="3">
        <v>2.79</v>
      </c>
      <c r="J79" s="3">
        <v>0.11388119421360419</v>
      </c>
      <c r="K79" s="3">
        <v>2.9000000000000004</v>
      </c>
      <c r="L79" s="3">
        <v>526.20000000000005</v>
      </c>
      <c r="M79" s="4">
        <v>7.97</v>
      </c>
      <c r="N79" s="1">
        <v>230</v>
      </c>
      <c r="O79" s="1">
        <v>3.04</v>
      </c>
    </row>
    <row r="80" spans="1:15" x14ac:dyDescent="0.3">
      <c r="A80" s="1">
        <v>79</v>
      </c>
      <c r="B80" s="1" t="s">
        <v>158</v>
      </c>
      <c r="C80" s="1" t="s">
        <v>149</v>
      </c>
      <c r="D80" s="3">
        <v>6.8799999999999955</v>
      </c>
      <c r="E80" s="3">
        <v>12785.43</v>
      </c>
      <c r="F80" s="3">
        <v>1632.2850000000003</v>
      </c>
      <c r="G80" s="3">
        <v>4.0284000000000004</v>
      </c>
      <c r="H80" s="3">
        <v>15.854400000000002</v>
      </c>
      <c r="I80" s="3">
        <v>2.2000000000000002</v>
      </c>
      <c r="J80" s="3">
        <v>0.13747819842002668</v>
      </c>
      <c r="K80" s="3">
        <v>2.65</v>
      </c>
      <c r="L80" s="3">
        <v>538.80000000000007</v>
      </c>
      <c r="M80" s="4">
        <v>7.95</v>
      </c>
      <c r="N80" s="1">
        <v>220</v>
      </c>
      <c r="O80" s="1">
        <v>2.91</v>
      </c>
    </row>
    <row r="81" spans="1:15" x14ac:dyDescent="0.3">
      <c r="A81" s="1">
        <v>80</v>
      </c>
      <c r="B81" s="1" t="s">
        <v>158</v>
      </c>
      <c r="C81" s="1" t="s">
        <v>149</v>
      </c>
      <c r="D81" s="3">
        <v>8.9200000000000017</v>
      </c>
      <c r="E81" s="3">
        <v>7623.75</v>
      </c>
      <c r="F81" s="3">
        <v>1164.1600000000001</v>
      </c>
      <c r="G81" s="3">
        <v>8.0028000000000006</v>
      </c>
      <c r="H81" s="3">
        <v>27.086400000000005</v>
      </c>
      <c r="I81" s="3">
        <v>2.6900000000000004</v>
      </c>
      <c r="J81" s="3">
        <v>0.13029650148763722</v>
      </c>
      <c r="K81" s="3">
        <v>3.1</v>
      </c>
      <c r="L81" s="3">
        <v>548.4</v>
      </c>
      <c r="M81" s="4">
        <v>7.99</v>
      </c>
      <c r="N81" s="1">
        <v>216</v>
      </c>
      <c r="O81" s="1">
        <v>3.03</v>
      </c>
    </row>
    <row r="82" spans="1:15" x14ac:dyDescent="0.3">
      <c r="A82" s="1">
        <v>81</v>
      </c>
      <c r="B82" s="1" t="s">
        <v>158</v>
      </c>
      <c r="C82" s="1" t="s">
        <v>150</v>
      </c>
      <c r="D82" s="3">
        <v>9.8299999999999983</v>
      </c>
      <c r="E82" s="3">
        <v>7878.4100000000008</v>
      </c>
      <c r="F82" s="3">
        <v>1666.5250000000003</v>
      </c>
      <c r="G82" s="3">
        <v>3.8016000000000001</v>
      </c>
      <c r="H82" s="3">
        <v>10.044000000000002</v>
      </c>
      <c r="I82" s="3">
        <v>3.3200000000000003</v>
      </c>
      <c r="J82" s="3">
        <v>0.13029650148763722</v>
      </c>
      <c r="K82" s="3">
        <v>3.5999999999999996</v>
      </c>
      <c r="L82" s="3">
        <v>533.69999999999993</v>
      </c>
      <c r="M82" s="4">
        <v>7.93</v>
      </c>
      <c r="N82" s="1">
        <v>253</v>
      </c>
      <c r="O82" s="1">
        <v>4.59</v>
      </c>
    </row>
    <row r="83" spans="1:15" x14ac:dyDescent="0.3">
      <c r="A83" s="1">
        <v>82</v>
      </c>
      <c r="B83" s="1" t="s">
        <v>158</v>
      </c>
      <c r="C83" s="1" t="s">
        <v>150</v>
      </c>
      <c r="D83" s="3">
        <v>10.120000000000005</v>
      </c>
      <c r="E83" s="3">
        <v>7112.8249999999998</v>
      </c>
      <c r="F83" s="3">
        <v>1569.155</v>
      </c>
      <c r="G83" s="3">
        <v>3.1859999999999999</v>
      </c>
      <c r="H83" s="3">
        <v>19.656000000000002</v>
      </c>
      <c r="I83" s="3">
        <v>2.84</v>
      </c>
      <c r="J83" s="3">
        <v>8.7206319893300507E-2</v>
      </c>
      <c r="K83" s="3">
        <v>2.65</v>
      </c>
      <c r="L83" s="3">
        <v>525.6</v>
      </c>
      <c r="M83" s="4">
        <v>8</v>
      </c>
      <c r="N83" s="1">
        <v>219</v>
      </c>
    </row>
    <row r="84" spans="1:15" x14ac:dyDescent="0.3">
      <c r="A84" s="1">
        <v>83</v>
      </c>
      <c r="B84" s="1" t="s">
        <v>158</v>
      </c>
      <c r="C84" s="1" t="s">
        <v>150</v>
      </c>
      <c r="D84" s="3">
        <v>10.210000000000001</v>
      </c>
      <c r="E84" s="3">
        <v>7416.17</v>
      </c>
      <c r="F84" s="3">
        <v>1413.47</v>
      </c>
      <c r="G84" s="3">
        <v>4.4496000000000002</v>
      </c>
      <c r="H84" s="3">
        <v>16.847999999999999</v>
      </c>
      <c r="I84" s="3">
        <v>2.52</v>
      </c>
      <c r="J84" s="3">
        <v>6.8739099210013338E-2</v>
      </c>
      <c r="K84" s="3">
        <v>2.85</v>
      </c>
      <c r="L84" s="3">
        <v>618.29999999999995</v>
      </c>
      <c r="M84" s="4">
        <v>7.98</v>
      </c>
      <c r="N84" s="1">
        <v>239</v>
      </c>
      <c r="O84" s="1">
        <v>3.6612000000000005</v>
      </c>
    </row>
    <row r="85" spans="1:15" x14ac:dyDescent="0.3">
      <c r="A85" s="1">
        <v>84</v>
      </c>
      <c r="B85" s="1" t="s">
        <v>158</v>
      </c>
      <c r="C85" s="1" t="s">
        <v>150</v>
      </c>
      <c r="D85" s="3">
        <v>7.6899999999999977</v>
      </c>
      <c r="E85" s="3">
        <v>7709.35</v>
      </c>
      <c r="F85" s="3">
        <v>1194.655</v>
      </c>
      <c r="G85" s="3">
        <v>3.4560000000000004</v>
      </c>
      <c r="H85" s="3">
        <v>13.122000000000003</v>
      </c>
      <c r="I85" s="3">
        <v>2.5099999999999998</v>
      </c>
      <c r="J85" s="3">
        <v>0.12003693444136658</v>
      </c>
      <c r="K85" s="3">
        <v>3</v>
      </c>
      <c r="L85" s="3">
        <v>537.6</v>
      </c>
      <c r="M85" s="4">
        <v>7.94</v>
      </c>
      <c r="N85" s="1">
        <v>229</v>
      </c>
      <c r="O85" s="1">
        <v>3.4236</v>
      </c>
    </row>
    <row r="86" spans="1:15" x14ac:dyDescent="0.3">
      <c r="A86" s="1">
        <v>85</v>
      </c>
      <c r="B86" s="1" t="s">
        <v>158</v>
      </c>
      <c r="C86" s="1" t="s">
        <v>154</v>
      </c>
      <c r="D86" s="3">
        <v>10.299999999999997</v>
      </c>
      <c r="E86" s="3">
        <v>8146.9800000000014</v>
      </c>
      <c r="F86" s="3">
        <v>1571.8300000000004</v>
      </c>
      <c r="G86" s="3">
        <v>3.4344000000000001</v>
      </c>
      <c r="H86" s="3">
        <v>12.582000000000003</v>
      </c>
      <c r="I86" s="3">
        <v>2.7800000000000002</v>
      </c>
      <c r="J86" s="3">
        <v>0.11182928080435006</v>
      </c>
      <c r="K86" s="3">
        <v>3.1</v>
      </c>
      <c r="L86" s="3">
        <v>613.79999999999995</v>
      </c>
      <c r="M86" s="4">
        <v>7.91</v>
      </c>
      <c r="N86" s="1">
        <v>218</v>
      </c>
      <c r="O86" s="1">
        <v>2.8512000000000004</v>
      </c>
    </row>
    <row r="87" spans="1:15" x14ac:dyDescent="0.3">
      <c r="A87" s="1">
        <v>86</v>
      </c>
      <c r="B87" s="1" t="s">
        <v>158</v>
      </c>
      <c r="C87" s="1" t="s">
        <v>154</v>
      </c>
      <c r="D87" s="3">
        <v>9.8600000000000065</v>
      </c>
      <c r="E87" s="3">
        <v>7861.2900000000009</v>
      </c>
      <c r="F87" s="3">
        <v>1342.3149999999998</v>
      </c>
      <c r="G87" s="3">
        <v>3.2940000000000005</v>
      </c>
      <c r="H87" s="3">
        <v>12.9816</v>
      </c>
      <c r="I87" s="3">
        <v>2.79</v>
      </c>
      <c r="J87" s="3">
        <v>8.3102493074792255E-2</v>
      </c>
      <c r="K87" s="3">
        <v>3.5999999999999996</v>
      </c>
      <c r="L87" s="3">
        <v>650.09999999999991</v>
      </c>
      <c r="M87" s="4">
        <v>7.9</v>
      </c>
      <c r="N87" s="1">
        <v>239</v>
      </c>
      <c r="O87" s="1">
        <v>3.0132000000000003</v>
      </c>
    </row>
    <row r="88" spans="1:15" x14ac:dyDescent="0.3">
      <c r="A88" s="1">
        <v>87</v>
      </c>
      <c r="B88" s="1" t="s">
        <v>158</v>
      </c>
      <c r="C88" s="1" t="s">
        <v>154</v>
      </c>
      <c r="D88" s="3">
        <v>8.509999999999998</v>
      </c>
      <c r="E88" s="3">
        <v>9219.1200000000008</v>
      </c>
      <c r="F88" s="3">
        <v>1739.82</v>
      </c>
      <c r="G88" s="3">
        <v>2.7864</v>
      </c>
      <c r="H88" s="3">
        <v>9.4931999999999999</v>
      </c>
      <c r="I88" s="3">
        <v>2.6</v>
      </c>
      <c r="J88" s="3">
        <v>0.11593310762285833</v>
      </c>
      <c r="K88" s="3">
        <v>3</v>
      </c>
      <c r="L88" s="3">
        <v>604.19999999999993</v>
      </c>
      <c r="M88" s="4">
        <v>7.93</v>
      </c>
      <c r="N88" s="1">
        <v>211</v>
      </c>
      <c r="O88" s="1">
        <v>2.9268000000000001</v>
      </c>
    </row>
    <row r="89" spans="1:15" x14ac:dyDescent="0.3">
      <c r="A89" s="1">
        <v>88</v>
      </c>
      <c r="B89" s="1" t="s">
        <v>158</v>
      </c>
      <c r="C89" s="1" t="s">
        <v>154</v>
      </c>
      <c r="D89" s="3">
        <v>6.5300000000000011</v>
      </c>
      <c r="E89" s="3">
        <v>6728.6949999999997</v>
      </c>
      <c r="F89" s="3">
        <v>1600.1850000000002</v>
      </c>
      <c r="G89" s="3">
        <v>2.9484000000000004</v>
      </c>
      <c r="H89" s="3">
        <v>10.594799999999999</v>
      </c>
      <c r="I89" s="3">
        <v>2.56</v>
      </c>
      <c r="J89" s="3">
        <v>0.11080332409972299</v>
      </c>
      <c r="K89" s="3">
        <v>2.7</v>
      </c>
      <c r="L89" s="3">
        <v>591.30000000000007</v>
      </c>
      <c r="M89" s="4">
        <v>7.96</v>
      </c>
      <c r="N89" s="1">
        <v>224</v>
      </c>
      <c r="O89" s="1">
        <v>2.6135999999999999</v>
      </c>
    </row>
    <row r="90" spans="1:15" x14ac:dyDescent="0.3">
      <c r="A90" s="1">
        <v>89</v>
      </c>
      <c r="B90" s="1" t="s">
        <v>158</v>
      </c>
      <c r="C90" s="1" t="s">
        <v>145</v>
      </c>
      <c r="D90" s="3">
        <v>4.1200000000000045</v>
      </c>
      <c r="E90" s="3">
        <v>9878.24</v>
      </c>
      <c r="F90" s="3">
        <v>908.96500000000015</v>
      </c>
      <c r="G90" s="3">
        <v>22.842000000000002</v>
      </c>
      <c r="H90" s="3">
        <v>10.1412</v>
      </c>
      <c r="I90" s="3">
        <v>4.1099999999999994</v>
      </c>
      <c r="J90" s="3">
        <v>9.4388016825689952E-2</v>
      </c>
      <c r="K90" s="3">
        <v>3.1</v>
      </c>
      <c r="L90" s="3">
        <v>524.1</v>
      </c>
      <c r="M90" s="4">
        <v>7.93</v>
      </c>
      <c r="N90" s="1">
        <v>325</v>
      </c>
      <c r="O90" s="1">
        <v>2.6460000000000004</v>
      </c>
    </row>
    <row r="91" spans="1:15" x14ac:dyDescent="0.3">
      <c r="A91" s="1">
        <v>90</v>
      </c>
      <c r="B91" s="1" t="s">
        <v>158</v>
      </c>
      <c r="C91" s="1" t="s">
        <v>145</v>
      </c>
      <c r="D91" s="3">
        <v>4.7800000000000011</v>
      </c>
      <c r="E91" s="3">
        <v>17168.150000000005</v>
      </c>
      <c r="F91" s="3">
        <v>1863.94</v>
      </c>
      <c r="G91" s="3">
        <v>4.2012</v>
      </c>
      <c r="H91" s="3">
        <v>13.251600000000002</v>
      </c>
      <c r="I91" s="3">
        <v>3.43</v>
      </c>
      <c r="J91" s="3">
        <v>9.5413973530317026E-2</v>
      </c>
      <c r="K91" s="3">
        <v>2.85</v>
      </c>
      <c r="L91" s="3">
        <v>514.5</v>
      </c>
      <c r="M91" s="4">
        <v>7.94</v>
      </c>
      <c r="N91" s="1">
        <v>319</v>
      </c>
      <c r="O91" s="1">
        <v>2.8835999999999999</v>
      </c>
    </row>
    <row r="92" spans="1:15" x14ac:dyDescent="0.3">
      <c r="A92" s="1">
        <v>91</v>
      </c>
      <c r="B92" s="1" t="s">
        <v>158</v>
      </c>
      <c r="C92" s="1" t="s">
        <v>145</v>
      </c>
      <c r="D92" s="3">
        <v>4.740000000000002</v>
      </c>
      <c r="E92" s="3">
        <v>14213.345000000001</v>
      </c>
      <c r="F92" s="3">
        <v>1167.3700000000001</v>
      </c>
      <c r="G92" s="3">
        <v>5.7888000000000002</v>
      </c>
      <c r="H92" s="3">
        <v>18.003600000000002</v>
      </c>
      <c r="I92" s="3">
        <v>3.24</v>
      </c>
      <c r="J92" s="3">
        <v>0.10054375705345237</v>
      </c>
      <c r="K92" s="3">
        <v>3.15</v>
      </c>
      <c r="L92" s="3">
        <v>505.2</v>
      </c>
      <c r="M92" s="4">
        <v>7.96</v>
      </c>
      <c r="N92" s="1">
        <v>344</v>
      </c>
      <c r="O92" s="1">
        <v>2.97</v>
      </c>
    </row>
    <row r="93" spans="1:15" x14ac:dyDescent="0.3">
      <c r="A93" s="1">
        <v>92</v>
      </c>
      <c r="B93" s="1" t="s">
        <v>158</v>
      </c>
      <c r="C93" s="1" t="s">
        <v>145</v>
      </c>
      <c r="D93" s="3">
        <v>3.75</v>
      </c>
      <c r="E93" s="3">
        <v>17628.25</v>
      </c>
      <c r="F93" s="3">
        <v>1028.8050000000003</v>
      </c>
      <c r="G93" s="3">
        <v>5.1623999999999999</v>
      </c>
      <c r="H93" s="3">
        <v>9.6875999999999998</v>
      </c>
      <c r="I93" s="3">
        <v>2.8899999999999997</v>
      </c>
      <c r="J93" s="3">
        <v>0.10054375705345237</v>
      </c>
      <c r="K93" s="3">
        <v>2.7</v>
      </c>
      <c r="L93" s="3">
        <v>510.90000000000003</v>
      </c>
      <c r="M93" s="4">
        <v>7.98</v>
      </c>
      <c r="N93" s="1">
        <v>263</v>
      </c>
      <c r="O93" s="1">
        <v>2.6892000000000005</v>
      </c>
    </row>
    <row r="94" spans="1:15" x14ac:dyDescent="0.3">
      <c r="A94" s="1">
        <v>93</v>
      </c>
      <c r="B94" s="1" t="s">
        <v>158</v>
      </c>
      <c r="C94" s="1" t="s">
        <v>155</v>
      </c>
      <c r="D94" s="3">
        <v>9.9000000000000057</v>
      </c>
      <c r="E94" s="3">
        <v>7169.0000000000009</v>
      </c>
      <c r="F94" s="3">
        <v>1820.605</v>
      </c>
      <c r="G94" s="3">
        <v>3.2724000000000002</v>
      </c>
      <c r="H94" s="3">
        <v>16.038</v>
      </c>
      <c r="I94" s="3">
        <v>3.43</v>
      </c>
      <c r="J94" s="3">
        <v>0.15081563558017852</v>
      </c>
      <c r="K94" s="3">
        <v>3.4000000000000004</v>
      </c>
      <c r="L94" s="3">
        <v>523.20000000000005</v>
      </c>
      <c r="M94" s="4">
        <v>8</v>
      </c>
      <c r="N94" s="1">
        <v>238</v>
      </c>
      <c r="O94" s="1">
        <v>2.5920000000000001</v>
      </c>
    </row>
    <row r="95" spans="1:15" x14ac:dyDescent="0.3">
      <c r="A95" s="1">
        <v>94</v>
      </c>
      <c r="B95" s="1" t="s">
        <v>158</v>
      </c>
      <c r="C95" s="1" t="s">
        <v>155</v>
      </c>
      <c r="D95" s="3">
        <v>9.4600000000000009</v>
      </c>
      <c r="E95" s="3">
        <v>7654.2450000000008</v>
      </c>
      <c r="F95" s="3">
        <v>1880.5250000000003</v>
      </c>
      <c r="G95" s="3">
        <v>3.4776000000000002</v>
      </c>
      <c r="H95" s="3">
        <v>10.778400000000001</v>
      </c>
      <c r="I95" s="3">
        <v>5.2200000000000006</v>
      </c>
      <c r="J95" s="3">
        <v>0.17236072637734687</v>
      </c>
      <c r="K95" s="3">
        <v>4</v>
      </c>
      <c r="L95" s="3">
        <v>538.80000000000007</v>
      </c>
      <c r="M95" s="4">
        <v>7.96</v>
      </c>
      <c r="N95" s="1">
        <v>264</v>
      </c>
      <c r="O95" s="1">
        <v>2.6244000000000005</v>
      </c>
    </row>
    <row r="96" spans="1:15" x14ac:dyDescent="0.3">
      <c r="A96" s="1">
        <v>95</v>
      </c>
      <c r="B96" s="1" t="s">
        <v>158</v>
      </c>
      <c r="C96" s="1" t="s">
        <v>155</v>
      </c>
      <c r="D96" s="3">
        <v>9.3499999999999943</v>
      </c>
      <c r="E96" s="3">
        <v>5958.295000000001</v>
      </c>
      <c r="F96" s="3">
        <v>1899.25</v>
      </c>
      <c r="G96" s="3">
        <v>3.2616000000000001</v>
      </c>
      <c r="H96" s="3">
        <v>10.616400000000002</v>
      </c>
      <c r="I96" s="3">
        <v>3.7</v>
      </c>
      <c r="J96" s="3">
        <v>0.14158202523853494</v>
      </c>
      <c r="K96" s="3">
        <v>3.3000000000000003</v>
      </c>
      <c r="L96" s="3">
        <v>519</v>
      </c>
      <c r="M96" s="4">
        <v>7.97</v>
      </c>
      <c r="N96" s="1">
        <v>294</v>
      </c>
      <c r="O96" s="1">
        <v>2.484</v>
      </c>
    </row>
    <row r="97" spans="1:15" x14ac:dyDescent="0.3">
      <c r="A97" s="1">
        <v>96</v>
      </c>
      <c r="B97" s="1" t="s">
        <v>158</v>
      </c>
      <c r="C97" s="1" t="s">
        <v>155</v>
      </c>
      <c r="D97" s="3">
        <v>10.220000000000006</v>
      </c>
      <c r="E97" s="3">
        <v>6076.5300000000007</v>
      </c>
      <c r="F97" s="3">
        <v>1859.1250000000002</v>
      </c>
      <c r="G97" s="3">
        <v>4.7952000000000004</v>
      </c>
      <c r="H97" s="3">
        <v>11.340000000000002</v>
      </c>
      <c r="I97" s="3">
        <v>7.2799999999999994</v>
      </c>
      <c r="J97" s="3">
        <v>0.22160664819944598</v>
      </c>
      <c r="K97" s="3">
        <v>4.9000000000000004</v>
      </c>
      <c r="L97" s="3">
        <v>591.30000000000007</v>
      </c>
      <c r="M97" s="4">
        <v>7.99</v>
      </c>
      <c r="N97" s="1">
        <v>245</v>
      </c>
      <c r="O97" s="1">
        <v>2.6244000000000005</v>
      </c>
    </row>
    <row r="98" spans="1:15" x14ac:dyDescent="0.3">
      <c r="A98" s="1">
        <v>97</v>
      </c>
      <c r="B98" s="1" t="s">
        <v>158</v>
      </c>
      <c r="C98" s="1" t="s">
        <v>156</v>
      </c>
      <c r="D98" s="3">
        <v>8.5</v>
      </c>
      <c r="E98" s="3">
        <v>6413.5800000000008</v>
      </c>
      <c r="F98" s="3">
        <v>977.98</v>
      </c>
      <c r="G98" s="3">
        <v>9.3852000000000011</v>
      </c>
      <c r="H98" s="3">
        <v>20.2608</v>
      </c>
      <c r="I98" s="3">
        <v>2.21</v>
      </c>
      <c r="J98" s="3">
        <v>0.12414076125987485</v>
      </c>
      <c r="K98" s="3">
        <v>2.65</v>
      </c>
      <c r="L98" s="3">
        <v>499.5</v>
      </c>
      <c r="M98" s="4">
        <v>7.64</v>
      </c>
      <c r="N98" s="1">
        <v>230</v>
      </c>
      <c r="O98" s="1">
        <v>2.5812000000000004</v>
      </c>
    </row>
    <row r="99" spans="1:15" x14ac:dyDescent="0.3">
      <c r="A99" s="1">
        <v>98</v>
      </c>
      <c r="B99" s="1" t="s">
        <v>158</v>
      </c>
      <c r="C99" s="1" t="s">
        <v>156</v>
      </c>
      <c r="D99" s="3">
        <v>4.3999999999999986</v>
      </c>
      <c r="E99" s="3">
        <v>10356.530000000001</v>
      </c>
      <c r="F99" s="3">
        <v>946.41499999999996</v>
      </c>
      <c r="G99" s="3">
        <v>13.3056</v>
      </c>
      <c r="H99" s="3">
        <v>12.4956</v>
      </c>
      <c r="I99" s="3">
        <v>2.9499999999999997</v>
      </c>
      <c r="J99" s="3">
        <v>8.8232276597927567E-2</v>
      </c>
      <c r="K99" s="3">
        <v>2.65</v>
      </c>
      <c r="L99" s="3">
        <v>474.9</v>
      </c>
      <c r="M99" s="4">
        <v>7.6</v>
      </c>
      <c r="N99" s="1">
        <v>282</v>
      </c>
      <c r="O99" s="1">
        <v>2.8188</v>
      </c>
    </row>
    <row r="100" spans="1:15" x14ac:dyDescent="0.3">
      <c r="A100" s="1">
        <v>99</v>
      </c>
      <c r="B100" s="1" t="s">
        <v>158</v>
      </c>
      <c r="C100" s="1" t="s">
        <v>156</v>
      </c>
      <c r="D100" s="3">
        <v>5.25</v>
      </c>
      <c r="E100" s="3">
        <v>13668.18</v>
      </c>
      <c r="F100" s="3">
        <v>1205.3550000000002</v>
      </c>
      <c r="G100" s="3">
        <v>12.312000000000001</v>
      </c>
      <c r="H100" s="3">
        <v>12.754800000000001</v>
      </c>
      <c r="I100" s="3">
        <v>2.3499999999999996</v>
      </c>
      <c r="J100" s="3">
        <v>6.9765055914640411E-2</v>
      </c>
      <c r="K100" s="3">
        <v>1.95</v>
      </c>
      <c r="L100" s="3">
        <v>538.20000000000005</v>
      </c>
      <c r="M100" s="4">
        <v>7.68</v>
      </c>
      <c r="N100" s="1">
        <v>249</v>
      </c>
      <c r="O100" s="1">
        <v>2.9268000000000001</v>
      </c>
    </row>
    <row r="101" spans="1:15" x14ac:dyDescent="0.3">
      <c r="A101" s="1">
        <v>100</v>
      </c>
      <c r="B101" s="1" t="s">
        <v>158</v>
      </c>
      <c r="C101" s="1" t="s">
        <v>156</v>
      </c>
      <c r="D101" s="3">
        <v>3.4499999999999957</v>
      </c>
      <c r="E101" s="3">
        <v>14403.805</v>
      </c>
      <c r="F101" s="3">
        <v>805.17499999999995</v>
      </c>
      <c r="G101" s="3">
        <v>23.479200000000002</v>
      </c>
      <c r="H101" s="3">
        <v>12.571200000000001</v>
      </c>
      <c r="I101" s="3">
        <v>2.13</v>
      </c>
      <c r="J101" s="3">
        <v>5.3349748640607368E-2</v>
      </c>
      <c r="K101" s="3">
        <v>2.0500000000000003</v>
      </c>
      <c r="L101" s="3">
        <v>534.29999999999995</v>
      </c>
      <c r="M101" s="4">
        <v>7.7</v>
      </c>
      <c r="N101" s="1">
        <v>300</v>
      </c>
      <c r="O101" s="1">
        <v>2.5920000000000001</v>
      </c>
    </row>
    <row r="102" spans="1:15" x14ac:dyDescent="0.3">
      <c r="A102" s="1">
        <v>101</v>
      </c>
      <c r="B102" s="1" t="s">
        <v>158</v>
      </c>
      <c r="C102" s="1" t="s">
        <v>153</v>
      </c>
      <c r="D102" s="3">
        <v>12.700000000000003</v>
      </c>
      <c r="E102" s="3">
        <v>6919.1549999999997</v>
      </c>
      <c r="F102" s="3">
        <v>1943.1200000000001</v>
      </c>
      <c r="G102" s="3">
        <v>3.4884000000000004</v>
      </c>
      <c r="H102" s="3">
        <v>2.3652000000000002</v>
      </c>
      <c r="I102" s="3">
        <v>2.82</v>
      </c>
      <c r="J102" s="3">
        <v>0.16928285626346568</v>
      </c>
      <c r="K102" s="3">
        <v>3.95</v>
      </c>
      <c r="L102" s="3">
        <v>579.30000000000007</v>
      </c>
      <c r="M102" s="4">
        <v>7.72</v>
      </c>
      <c r="N102" s="1">
        <v>236</v>
      </c>
      <c r="O102" s="1">
        <v>2.6676000000000002</v>
      </c>
    </row>
    <row r="103" spans="1:15" x14ac:dyDescent="0.3">
      <c r="A103" s="1">
        <v>102</v>
      </c>
      <c r="B103" s="1" t="s">
        <v>158</v>
      </c>
      <c r="C103" s="1" t="s">
        <v>153</v>
      </c>
      <c r="D103" s="3">
        <v>12.030000000000001</v>
      </c>
      <c r="E103" s="3">
        <v>6908.99</v>
      </c>
      <c r="F103" s="3">
        <v>1885.34</v>
      </c>
      <c r="G103" s="3">
        <v>3.0996000000000001</v>
      </c>
      <c r="H103" s="3">
        <v>2.6892</v>
      </c>
      <c r="I103" s="3">
        <v>2.96</v>
      </c>
      <c r="J103" s="3">
        <v>0.17954242330973633</v>
      </c>
      <c r="K103" s="3">
        <v>4.05</v>
      </c>
      <c r="L103" s="3">
        <v>624.29999999999995</v>
      </c>
      <c r="M103" s="4">
        <v>7.71</v>
      </c>
      <c r="N103" s="1">
        <v>215</v>
      </c>
      <c r="O103" s="1">
        <v>2.6460000000000004</v>
      </c>
    </row>
    <row r="104" spans="1:15" x14ac:dyDescent="0.3">
      <c r="A104" s="1">
        <v>103</v>
      </c>
      <c r="B104" s="1" t="s">
        <v>158</v>
      </c>
      <c r="C104" s="1" t="s">
        <v>153</v>
      </c>
      <c r="D104" s="3">
        <v>9.0899999999999963</v>
      </c>
      <c r="E104" s="3">
        <v>7177.56</v>
      </c>
      <c r="F104" s="3">
        <v>2255.0249999999996</v>
      </c>
      <c r="G104" s="3">
        <v>7.3764000000000003</v>
      </c>
      <c r="H104" s="3">
        <v>2.9916000000000005</v>
      </c>
      <c r="I104" s="3">
        <v>3.3600000000000003</v>
      </c>
      <c r="J104" s="3">
        <v>0.17338668308197394</v>
      </c>
      <c r="K104" s="3">
        <v>3.55</v>
      </c>
      <c r="L104" s="3">
        <v>568.19999999999993</v>
      </c>
      <c r="M104" s="4">
        <v>7.74</v>
      </c>
      <c r="N104" s="1">
        <v>210</v>
      </c>
      <c r="O104" s="1">
        <v>2.6244000000000005</v>
      </c>
    </row>
    <row r="105" spans="1:15" x14ac:dyDescent="0.3">
      <c r="A105" s="1">
        <v>104</v>
      </c>
      <c r="B105" s="1" t="s">
        <v>158</v>
      </c>
      <c r="C105" s="1" t="s">
        <v>153</v>
      </c>
      <c r="D105" s="3">
        <v>9.779999999999994</v>
      </c>
      <c r="E105" s="3">
        <v>7989.6900000000005</v>
      </c>
      <c r="F105" s="3">
        <v>1951.145</v>
      </c>
      <c r="G105" s="3">
        <v>4.9248000000000003</v>
      </c>
      <c r="H105" s="3">
        <v>3.0563999999999996</v>
      </c>
      <c r="I105" s="3">
        <v>5.93</v>
      </c>
      <c r="J105" s="3">
        <v>0.26161895967990156</v>
      </c>
      <c r="K105" s="3">
        <v>5.8500000000000005</v>
      </c>
      <c r="L105" s="3">
        <v>676.2</v>
      </c>
      <c r="M105" s="4">
        <v>7.72</v>
      </c>
      <c r="N105" s="1">
        <v>232</v>
      </c>
      <c r="O105" s="1">
        <v>3.24</v>
      </c>
    </row>
    <row r="106" spans="1:15" x14ac:dyDescent="0.3">
      <c r="A106" s="1">
        <v>105</v>
      </c>
      <c r="B106" s="1" t="s">
        <v>158</v>
      </c>
      <c r="C106" s="1" t="s">
        <v>146</v>
      </c>
      <c r="D106" s="3">
        <v>8.4600000000000009</v>
      </c>
      <c r="E106" s="3">
        <v>8219.7400000000016</v>
      </c>
      <c r="F106" s="3">
        <v>1988.595</v>
      </c>
      <c r="G106" s="3">
        <v>5.6484000000000005</v>
      </c>
      <c r="H106" s="3">
        <v>4.5468000000000002</v>
      </c>
      <c r="I106" s="3">
        <v>5.6000000000000005</v>
      </c>
      <c r="J106" s="3">
        <v>0.17030881296809275</v>
      </c>
      <c r="K106" s="3">
        <v>4.1500000000000004</v>
      </c>
      <c r="L106" s="3">
        <v>533.69999999999993</v>
      </c>
      <c r="M106" s="4">
        <v>7.71</v>
      </c>
      <c r="N106" s="1">
        <v>358</v>
      </c>
      <c r="O106" s="1">
        <v>2.6028000000000002</v>
      </c>
    </row>
    <row r="107" spans="1:15" x14ac:dyDescent="0.3">
      <c r="A107" s="1">
        <v>106</v>
      </c>
      <c r="B107" s="1" t="s">
        <v>158</v>
      </c>
      <c r="C107" s="1" t="s">
        <v>146</v>
      </c>
      <c r="D107" s="3">
        <v>7.7100000000000009</v>
      </c>
      <c r="E107" s="3">
        <v>7097.31</v>
      </c>
      <c r="F107" s="3">
        <v>1923.3250000000003</v>
      </c>
      <c r="G107" s="3">
        <v>4.1688000000000001</v>
      </c>
      <c r="H107" s="3">
        <v>4.1796000000000006</v>
      </c>
      <c r="I107" s="3">
        <v>5.53</v>
      </c>
      <c r="J107" s="3">
        <v>0.18775007694675283</v>
      </c>
      <c r="K107" s="3">
        <v>5.45</v>
      </c>
      <c r="L107" s="3">
        <v>572.70000000000005</v>
      </c>
      <c r="M107" s="4">
        <v>7.71</v>
      </c>
      <c r="N107" s="1">
        <v>366</v>
      </c>
      <c r="O107" s="1">
        <v>2.7</v>
      </c>
    </row>
    <row r="108" spans="1:15" x14ac:dyDescent="0.3">
      <c r="A108" s="1">
        <v>107</v>
      </c>
      <c r="B108" s="1" t="s">
        <v>158</v>
      </c>
      <c r="C108" s="1" t="s">
        <v>146</v>
      </c>
      <c r="D108" s="3">
        <v>10.449999999999996</v>
      </c>
      <c r="E108" s="3">
        <v>6100.07</v>
      </c>
      <c r="F108" s="3">
        <v>1687.3899999999999</v>
      </c>
      <c r="G108" s="3">
        <v>6.21</v>
      </c>
      <c r="H108" s="3">
        <v>3.9312000000000005</v>
      </c>
      <c r="I108" s="3">
        <v>4.2</v>
      </c>
      <c r="J108" s="3">
        <v>0.13029650148763722</v>
      </c>
      <c r="K108" s="3">
        <v>3.4000000000000004</v>
      </c>
      <c r="L108" s="3">
        <v>477</v>
      </c>
      <c r="M108" s="4">
        <v>7.71</v>
      </c>
      <c r="N108" s="1">
        <v>331</v>
      </c>
      <c r="O108" s="1">
        <v>2.5380000000000003</v>
      </c>
    </row>
    <row r="109" spans="1:15" x14ac:dyDescent="0.3">
      <c r="A109" s="1">
        <v>108</v>
      </c>
      <c r="B109" s="1" t="s">
        <v>158</v>
      </c>
      <c r="C109" s="1" t="s">
        <v>146</v>
      </c>
      <c r="D109" s="3">
        <v>10.049999999999997</v>
      </c>
      <c r="E109" s="3">
        <v>6139.125</v>
      </c>
      <c r="F109" s="3">
        <v>1720.0249999999999</v>
      </c>
      <c r="G109" s="3">
        <v>3.7044000000000006</v>
      </c>
      <c r="H109" s="3">
        <v>3.3696000000000002</v>
      </c>
      <c r="I109" s="3">
        <v>4.21</v>
      </c>
      <c r="J109" s="3">
        <v>0.18159433671899047</v>
      </c>
      <c r="K109" s="3">
        <v>4.8</v>
      </c>
      <c r="L109" s="3">
        <v>546.9</v>
      </c>
      <c r="M109" s="4">
        <v>7.71</v>
      </c>
      <c r="N109" s="1">
        <v>283</v>
      </c>
      <c r="O109" s="1">
        <v>2.754</v>
      </c>
    </row>
    <row r="110" spans="1:15" x14ac:dyDescent="0.3">
      <c r="A110" s="1">
        <v>109</v>
      </c>
      <c r="B110" s="1" t="s">
        <v>158</v>
      </c>
      <c r="C110" s="1" t="s">
        <v>152</v>
      </c>
      <c r="D110" s="3">
        <v>10.559999999999995</v>
      </c>
      <c r="E110" s="3">
        <v>6577.2900000000009</v>
      </c>
      <c r="F110" s="3">
        <v>2100.9450000000002</v>
      </c>
      <c r="G110" s="3">
        <v>3.6720000000000002</v>
      </c>
      <c r="H110" s="3">
        <v>3.1428000000000003</v>
      </c>
      <c r="I110" s="3">
        <v>9.76</v>
      </c>
      <c r="J110" s="3">
        <v>0.37242228377962444</v>
      </c>
      <c r="K110" s="3">
        <v>7.8</v>
      </c>
      <c r="L110" s="3">
        <v>555.29999999999995</v>
      </c>
      <c r="M110" s="4">
        <v>7.8</v>
      </c>
      <c r="N110" s="1">
        <v>262</v>
      </c>
      <c r="O110" s="1">
        <v>2.4948000000000001</v>
      </c>
    </row>
    <row r="111" spans="1:15" x14ac:dyDescent="0.3">
      <c r="A111" s="1">
        <v>110</v>
      </c>
      <c r="B111" s="1" t="s">
        <v>158</v>
      </c>
      <c r="C111" s="1" t="s">
        <v>152</v>
      </c>
      <c r="D111" s="3">
        <v>12.700000000000003</v>
      </c>
      <c r="E111" s="3">
        <v>6669.8450000000003</v>
      </c>
      <c r="F111" s="3">
        <v>2196.1750000000002</v>
      </c>
      <c r="G111" s="3">
        <v>4.3308000000000009</v>
      </c>
      <c r="H111" s="3">
        <v>4.2768000000000006</v>
      </c>
      <c r="I111" s="3">
        <v>11.739999999999998</v>
      </c>
      <c r="J111" s="3">
        <v>0.53862726992920895</v>
      </c>
      <c r="K111" s="3">
        <v>8.7999999999999989</v>
      </c>
      <c r="L111" s="3">
        <v>572.4</v>
      </c>
      <c r="M111" s="4">
        <v>7.79</v>
      </c>
      <c r="N111" s="1">
        <v>243</v>
      </c>
      <c r="O111" s="1">
        <v>2.6028000000000002</v>
      </c>
    </row>
    <row r="112" spans="1:15" x14ac:dyDescent="0.3">
      <c r="A112" s="1">
        <v>111</v>
      </c>
      <c r="B112" s="1" t="s">
        <v>158</v>
      </c>
      <c r="C112" s="1" t="s">
        <v>152</v>
      </c>
      <c r="D112" s="3">
        <v>12.71</v>
      </c>
      <c r="E112" s="3">
        <v>6127.3549999999996</v>
      </c>
      <c r="F112" s="3">
        <v>2128.2300000000005</v>
      </c>
      <c r="G112" s="3">
        <v>4.1688000000000001</v>
      </c>
      <c r="H112" s="3">
        <v>4.1796000000000006</v>
      </c>
      <c r="I112" s="3">
        <v>9.48</v>
      </c>
      <c r="J112" s="3">
        <v>0.2523853493382579</v>
      </c>
      <c r="K112" s="3">
        <v>6.8500000000000005</v>
      </c>
      <c r="L112" s="3">
        <v>579.9</v>
      </c>
      <c r="M112" s="4">
        <v>7.8</v>
      </c>
      <c r="N112" s="1">
        <v>220</v>
      </c>
      <c r="O112" s="1">
        <v>2.7972000000000001</v>
      </c>
    </row>
    <row r="113" spans="1:15" x14ac:dyDescent="0.3">
      <c r="A113" s="1">
        <v>112</v>
      </c>
      <c r="B113" s="1" t="s">
        <v>158</v>
      </c>
      <c r="C113" s="1" t="s">
        <v>152</v>
      </c>
      <c r="D113" s="3">
        <v>14.469999999999999</v>
      </c>
      <c r="E113" s="3">
        <v>5372.47</v>
      </c>
      <c r="F113" s="3">
        <v>2020.16</v>
      </c>
      <c r="G113" s="3">
        <v>6.6960000000000006</v>
      </c>
      <c r="H113" s="3">
        <v>3.5208000000000004</v>
      </c>
      <c r="I113" s="3">
        <v>5.26</v>
      </c>
      <c r="J113" s="3">
        <v>0.28419000718169696</v>
      </c>
      <c r="K113" s="3">
        <v>4.2</v>
      </c>
      <c r="L113" s="3">
        <v>614.69999999999993</v>
      </c>
      <c r="M113" s="4">
        <v>7.81</v>
      </c>
      <c r="N113" s="1">
        <v>238</v>
      </c>
      <c r="O113" s="1">
        <v>2.4516</v>
      </c>
    </row>
    <row r="114" spans="1:15" x14ac:dyDescent="0.3">
      <c r="A114" s="1">
        <v>113</v>
      </c>
      <c r="B114" s="1" t="s">
        <v>158</v>
      </c>
      <c r="C114" s="1" t="s">
        <v>151</v>
      </c>
      <c r="D114" s="3">
        <v>12.910000000000004</v>
      </c>
      <c r="E114" s="3">
        <v>5993.0700000000006</v>
      </c>
      <c r="F114" s="3">
        <v>1335.895</v>
      </c>
      <c r="G114" s="3">
        <v>4.773600000000001</v>
      </c>
      <c r="H114" s="3">
        <v>3.6828000000000003</v>
      </c>
      <c r="I114" s="3">
        <v>2.13</v>
      </c>
      <c r="J114" s="3">
        <v>0.1364522417153996</v>
      </c>
      <c r="K114" s="3">
        <v>2.9000000000000004</v>
      </c>
      <c r="L114" s="3">
        <v>514.79999999999995</v>
      </c>
      <c r="M114" s="4">
        <v>7.82</v>
      </c>
      <c r="N114" s="1">
        <v>210</v>
      </c>
      <c r="O114" s="1">
        <v>2.9916</v>
      </c>
    </row>
    <row r="115" spans="1:15" x14ac:dyDescent="0.3">
      <c r="A115" s="1">
        <v>114</v>
      </c>
      <c r="B115" s="1" t="s">
        <v>158</v>
      </c>
      <c r="C115" s="1" t="s">
        <v>151</v>
      </c>
      <c r="D115" s="3">
        <v>12.479999999999997</v>
      </c>
      <c r="E115" s="3">
        <v>5768.37</v>
      </c>
      <c r="F115" s="3">
        <v>1652.0800000000002</v>
      </c>
      <c r="G115" s="3">
        <v>3.6612000000000005</v>
      </c>
      <c r="H115" s="3">
        <v>3.4020000000000001</v>
      </c>
      <c r="I115" s="3">
        <v>2.3400000000000003</v>
      </c>
      <c r="J115" s="3">
        <v>0.10362162716733354</v>
      </c>
      <c r="K115" s="3">
        <v>3.05</v>
      </c>
      <c r="L115" s="3">
        <v>524.1</v>
      </c>
      <c r="M115" s="4">
        <v>7.82</v>
      </c>
      <c r="N115" s="1">
        <v>207</v>
      </c>
      <c r="O115" s="1">
        <v>2.7648000000000001</v>
      </c>
    </row>
    <row r="116" spans="1:15" x14ac:dyDescent="0.3">
      <c r="A116" s="1">
        <v>115</v>
      </c>
      <c r="B116" s="1" t="s">
        <v>158</v>
      </c>
      <c r="C116" s="1" t="s">
        <v>151</v>
      </c>
      <c r="D116" s="3">
        <v>11.149999999999999</v>
      </c>
      <c r="E116" s="3">
        <v>6849.0700000000006</v>
      </c>
      <c r="F116" s="3">
        <v>1665.4550000000002</v>
      </c>
      <c r="G116" s="3">
        <v>2.9376000000000002</v>
      </c>
      <c r="H116" s="3">
        <v>3.5316000000000001</v>
      </c>
      <c r="I116" s="3">
        <v>2.75</v>
      </c>
      <c r="J116" s="3">
        <v>0.17646455319585513</v>
      </c>
      <c r="K116" s="3">
        <v>3.55</v>
      </c>
      <c r="L116" s="3">
        <v>531.6</v>
      </c>
      <c r="M116" s="4">
        <v>7.81</v>
      </c>
      <c r="N116" s="1">
        <v>207</v>
      </c>
      <c r="O116" s="1">
        <v>2.8188</v>
      </c>
    </row>
    <row r="117" spans="1:15" x14ac:dyDescent="0.3">
      <c r="A117" s="1">
        <v>116</v>
      </c>
      <c r="B117" s="1" t="s">
        <v>158</v>
      </c>
      <c r="C117" s="1" t="s">
        <v>151</v>
      </c>
      <c r="D117" s="3">
        <v>10.329999999999998</v>
      </c>
      <c r="E117" s="3">
        <v>7307.5650000000014</v>
      </c>
      <c r="F117" s="3">
        <v>1805.0900000000001</v>
      </c>
      <c r="G117" s="3">
        <v>3.9420000000000002</v>
      </c>
      <c r="H117" s="3">
        <v>3.7691999999999997</v>
      </c>
      <c r="I117" s="3">
        <v>3.19</v>
      </c>
      <c r="J117" s="3">
        <v>0.1487637221709244</v>
      </c>
      <c r="K117" s="3">
        <v>3.75</v>
      </c>
      <c r="L117" s="3">
        <v>564.6</v>
      </c>
      <c r="M117" s="4">
        <v>7.81</v>
      </c>
      <c r="N117" s="1">
        <v>222</v>
      </c>
      <c r="O117" s="1">
        <v>2.7</v>
      </c>
    </row>
    <row r="118" spans="1:15" x14ac:dyDescent="0.3">
      <c r="A118" s="1">
        <v>117</v>
      </c>
      <c r="B118" s="1" t="s">
        <v>158</v>
      </c>
      <c r="C118" s="1" t="s">
        <v>147</v>
      </c>
      <c r="D118" s="3">
        <v>8.3899999999999935</v>
      </c>
      <c r="E118" s="3">
        <v>9117.4700000000012</v>
      </c>
      <c r="F118" s="3">
        <v>1850.0300000000002</v>
      </c>
      <c r="G118" s="3">
        <v>8.0676000000000005</v>
      </c>
      <c r="H118" s="3">
        <v>4.3524000000000012</v>
      </c>
      <c r="I118" s="3">
        <v>3.07</v>
      </c>
      <c r="J118" s="3">
        <v>0.16312711603570329</v>
      </c>
      <c r="K118" s="3">
        <v>3.15</v>
      </c>
      <c r="L118" s="3">
        <v>496.5</v>
      </c>
      <c r="M118" s="4">
        <v>7.83</v>
      </c>
      <c r="N118" s="1">
        <v>207</v>
      </c>
      <c r="O118" s="1">
        <v>2.4948000000000001</v>
      </c>
    </row>
    <row r="119" spans="1:15" x14ac:dyDescent="0.3">
      <c r="A119" s="1">
        <v>118</v>
      </c>
      <c r="B119" s="1" t="s">
        <v>158</v>
      </c>
      <c r="C119" s="1" t="s">
        <v>147</v>
      </c>
      <c r="D119" s="3">
        <v>8.2800000000000011</v>
      </c>
      <c r="E119" s="3">
        <v>7984.8750000000009</v>
      </c>
      <c r="F119" s="3">
        <v>1632.2850000000003</v>
      </c>
      <c r="G119" s="3">
        <v>3.3480000000000003</v>
      </c>
      <c r="H119" s="3">
        <v>4.3308000000000009</v>
      </c>
      <c r="I119" s="3">
        <v>3.4699999999999998</v>
      </c>
      <c r="J119" s="3">
        <v>0.17236072637734687</v>
      </c>
      <c r="K119" s="3">
        <v>3.8</v>
      </c>
      <c r="L119" s="3">
        <v>550.5</v>
      </c>
      <c r="M119" s="4">
        <v>7.81</v>
      </c>
      <c r="N119" s="1">
        <v>241</v>
      </c>
      <c r="O119" s="1">
        <v>2.4948000000000001</v>
      </c>
    </row>
    <row r="120" spans="1:15" x14ac:dyDescent="0.3">
      <c r="A120" s="1">
        <v>119</v>
      </c>
      <c r="B120" s="1" t="s">
        <v>158</v>
      </c>
      <c r="C120" s="1" t="s">
        <v>147</v>
      </c>
      <c r="D120" s="3">
        <v>9.5799999999999983</v>
      </c>
      <c r="E120" s="3">
        <v>6927.7150000000001</v>
      </c>
      <c r="F120" s="3">
        <v>1419.3550000000002</v>
      </c>
      <c r="G120" s="3">
        <v>5.1731999999999996</v>
      </c>
      <c r="H120" s="3">
        <v>4.6547999999999998</v>
      </c>
      <c r="I120" s="1">
        <v>3.51</v>
      </c>
      <c r="J120" s="3">
        <v>0.15697137580794088</v>
      </c>
      <c r="K120" s="3">
        <v>3.2</v>
      </c>
      <c r="L120" s="3">
        <v>540</v>
      </c>
      <c r="M120" s="4">
        <v>7.83</v>
      </c>
      <c r="N120" s="1">
        <v>224</v>
      </c>
      <c r="O120" s="1">
        <v>2.5704000000000002</v>
      </c>
    </row>
    <row r="121" spans="1:15" x14ac:dyDescent="0.3">
      <c r="A121" s="1">
        <v>120</v>
      </c>
      <c r="B121" s="1" t="s">
        <v>158</v>
      </c>
      <c r="C121" s="1" t="s">
        <v>147</v>
      </c>
      <c r="D121" s="3">
        <v>11.620000000000005</v>
      </c>
      <c r="E121" s="3">
        <v>6433.3750000000009</v>
      </c>
      <c r="F121" s="3">
        <v>1407.0500000000002</v>
      </c>
      <c r="G121" s="3">
        <v>9.18</v>
      </c>
      <c r="H121" s="3">
        <v>5.1083999999999996</v>
      </c>
      <c r="I121" s="1">
        <v>2.4699999999999998</v>
      </c>
      <c r="J121" s="3">
        <v>0.17646455319585513</v>
      </c>
      <c r="K121" s="3">
        <v>2.9499999999999997</v>
      </c>
      <c r="L121" s="3">
        <v>554.1</v>
      </c>
      <c r="M121" s="4">
        <v>7.86</v>
      </c>
      <c r="N121" s="1">
        <v>212</v>
      </c>
      <c r="O121" s="1">
        <v>2.4300000000000002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30E39-D0F8-4FB8-B589-838D7710B96A}">
  <dimension ref="A1"/>
  <sheetViews>
    <sheetView workbookViewId="0">
      <selection activeCell="A3" sqref="A3:J25"/>
    </sheetView>
  </sheetViews>
  <sheetFormatPr defaultRowHeight="14.4" x14ac:dyDescent="0.3"/>
  <cols>
    <col min="1" max="1" width="14.33203125" bestFit="1" customWidth="1"/>
    <col min="2" max="2" width="15.5546875" bestFit="1" customWidth="1"/>
    <col min="3" max="3" width="6.109375" bestFit="1" customWidth="1"/>
    <col min="4" max="4" width="10.77734375" bestFit="1" customWidth="1"/>
  </cols>
  <sheetData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4BDDB-A11D-480F-9357-5E4A4B2D33E2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4C1F8-EA58-4123-90EA-D087E1EEE31D}">
  <dimension ref="A1:AP152"/>
  <sheetViews>
    <sheetView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E5" sqref="E5:E124"/>
    </sheetView>
  </sheetViews>
  <sheetFormatPr defaultRowHeight="14.4" x14ac:dyDescent="0.3"/>
  <cols>
    <col min="1" max="1" width="5.33203125" style="1" customWidth="1"/>
    <col min="2" max="2" width="7.88671875" style="1" bestFit="1" customWidth="1"/>
    <col min="3" max="3" width="22.5546875" style="1" bestFit="1" customWidth="1"/>
    <col min="4" max="4" width="11.21875" style="57" customWidth="1"/>
    <col min="5" max="5" width="8.21875" style="57" customWidth="1"/>
    <col min="6" max="6" width="11.5546875" style="57" bestFit="1" customWidth="1"/>
    <col min="7" max="7" width="12.6640625" style="57" bestFit="1" customWidth="1"/>
    <col min="8" max="9" width="14.44140625" style="57" customWidth="1"/>
    <col min="10" max="11" width="9.44140625" style="59" customWidth="1"/>
    <col min="12" max="12" width="14.44140625" style="57" customWidth="1"/>
    <col min="13" max="14" width="9.44140625" style="71" customWidth="1"/>
    <col min="15" max="15" width="14.44140625" style="57" customWidth="1"/>
    <col min="16" max="18" width="10.44140625" style="59" customWidth="1"/>
    <col min="19" max="20" width="9.109375" style="59" customWidth="1"/>
    <col min="21" max="21" width="10.44140625" style="59" customWidth="1"/>
    <col min="22" max="23" width="9.109375" style="71" customWidth="1"/>
    <col min="24" max="24" width="10.44140625" style="59" customWidth="1"/>
    <col min="25" max="29" width="9.109375" style="57" customWidth="1"/>
    <col min="30" max="30" width="8.6640625" style="57" bestFit="1" customWidth="1"/>
    <col min="31" max="31" width="8.77734375" style="57" customWidth="1"/>
    <col min="32" max="32" width="8.5546875" style="57" bestFit="1" customWidth="1"/>
    <col min="33" max="33" width="12.77734375" style="57" customWidth="1"/>
    <col min="34" max="34" width="10.21875" style="57" customWidth="1"/>
    <col min="35" max="41" width="9.109375" style="57" customWidth="1"/>
  </cols>
  <sheetData>
    <row r="1" spans="1:42" ht="18" x14ac:dyDescent="0.3">
      <c r="D1" s="91" t="s">
        <v>8</v>
      </c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  <c r="U1" s="92"/>
      <c r="V1" s="92"/>
      <c r="W1" s="93"/>
      <c r="X1" s="90"/>
      <c r="Y1" s="138" t="s">
        <v>1</v>
      </c>
      <c r="Z1" s="139"/>
      <c r="AA1" s="139"/>
      <c r="AB1" s="139"/>
      <c r="AC1" s="139"/>
      <c r="AD1" s="139"/>
      <c r="AE1" s="139"/>
      <c r="AF1" s="139"/>
      <c r="AG1" s="139"/>
      <c r="AH1" s="139"/>
      <c r="AI1" s="139"/>
      <c r="AJ1" s="139"/>
      <c r="AK1" s="139"/>
      <c r="AL1" s="139"/>
      <c r="AM1" s="139"/>
      <c r="AN1" s="139"/>
      <c r="AO1" s="139"/>
      <c r="AP1" s="139"/>
    </row>
    <row r="2" spans="1:42" s="69" customFormat="1" ht="28.8" x14ac:dyDescent="0.3">
      <c r="A2" s="69" t="s">
        <v>0</v>
      </c>
      <c r="B2" s="69" t="s">
        <v>1</v>
      </c>
      <c r="C2" s="69" t="s">
        <v>2</v>
      </c>
      <c r="D2" s="69" t="s">
        <v>4</v>
      </c>
      <c r="E2" s="69" t="s">
        <v>179</v>
      </c>
      <c r="F2" s="69" t="s">
        <v>186</v>
      </c>
      <c r="G2" s="69" t="s">
        <v>20</v>
      </c>
      <c r="H2" s="69" t="s">
        <v>174</v>
      </c>
      <c r="I2" s="69" t="s">
        <v>185</v>
      </c>
      <c r="J2" s="69" t="s">
        <v>160</v>
      </c>
      <c r="K2" s="69" t="s">
        <v>175</v>
      </c>
      <c r="L2" s="69" t="s">
        <v>184</v>
      </c>
      <c r="M2" s="69" t="s">
        <v>161</v>
      </c>
      <c r="N2" s="69" t="s">
        <v>176</v>
      </c>
      <c r="O2" s="69" t="s">
        <v>183</v>
      </c>
      <c r="P2" s="69" t="s">
        <v>21</v>
      </c>
      <c r="Q2" s="69" t="s">
        <v>170</v>
      </c>
      <c r="R2" s="69" t="s">
        <v>180</v>
      </c>
      <c r="S2" s="69" t="s">
        <v>162</v>
      </c>
      <c r="T2" s="69" t="s">
        <v>177</v>
      </c>
      <c r="U2" s="69" t="s">
        <v>181</v>
      </c>
      <c r="V2" s="69" t="s">
        <v>163</v>
      </c>
      <c r="W2" s="69" t="s">
        <v>178</v>
      </c>
      <c r="X2" s="69" t="s">
        <v>182</v>
      </c>
      <c r="Y2" s="69" t="s">
        <v>24</v>
      </c>
      <c r="Z2" s="69" t="s">
        <v>165</v>
      </c>
      <c r="AA2" s="69" t="s">
        <v>23</v>
      </c>
      <c r="AB2" s="69" t="s">
        <v>166</v>
      </c>
      <c r="AC2" s="69" t="s">
        <v>22</v>
      </c>
      <c r="AD2" s="69" t="s">
        <v>167</v>
      </c>
      <c r="AE2" s="69" t="s">
        <v>157</v>
      </c>
      <c r="AF2" s="69" t="s">
        <v>168</v>
      </c>
      <c r="AG2" s="69" t="s">
        <v>62</v>
      </c>
      <c r="AH2" s="69" t="s">
        <v>169</v>
      </c>
      <c r="AI2" s="69" t="s">
        <v>21</v>
      </c>
      <c r="AJ2" s="69" t="s">
        <v>170</v>
      </c>
      <c r="AK2" s="69" t="s">
        <v>14</v>
      </c>
      <c r="AL2" s="69" t="s">
        <v>171</v>
      </c>
      <c r="AM2" s="69" t="s">
        <v>25</v>
      </c>
      <c r="AN2" s="69" t="s">
        <v>172</v>
      </c>
      <c r="AO2" s="69" t="s">
        <v>16</v>
      </c>
      <c r="AP2" s="69" t="s">
        <v>173</v>
      </c>
    </row>
    <row r="3" spans="1:42" x14ac:dyDescent="0.3">
      <c r="D3" s="70"/>
      <c r="G3" s="59"/>
      <c r="H3" s="59"/>
      <c r="I3" s="59"/>
      <c r="L3" s="59"/>
      <c r="O3" s="59"/>
      <c r="Y3" s="75"/>
      <c r="AA3" s="62"/>
      <c r="AC3" s="75"/>
      <c r="AE3" s="62"/>
      <c r="AI3"/>
      <c r="AO3" s="72"/>
    </row>
    <row r="4" spans="1:42" x14ac:dyDescent="0.3">
      <c r="G4" s="59"/>
      <c r="H4" s="59"/>
      <c r="I4" s="59"/>
      <c r="L4" s="59"/>
      <c r="O4" s="59"/>
      <c r="AA4"/>
      <c r="AE4"/>
    </row>
    <row r="5" spans="1:42" x14ac:dyDescent="0.3">
      <c r="A5" s="1">
        <v>1</v>
      </c>
      <c r="B5" s="1" t="s">
        <v>159</v>
      </c>
      <c r="C5" s="54" t="s">
        <v>63</v>
      </c>
      <c r="D5" s="58">
        <v>1.0700000000000003</v>
      </c>
      <c r="E5" s="141">
        <f>AVERAGE(D5:D8)</f>
        <v>1.2000000000000011</v>
      </c>
      <c r="F5" s="141">
        <f>_xlfn.STDEV.S(D5:D8)/SQRT(4)</f>
        <v>0.17180415206468858</v>
      </c>
      <c r="G5" s="60">
        <v>25309.78</v>
      </c>
      <c r="H5" s="141">
        <f>AVERAGE(G5:G8)</f>
        <v>11428.4025</v>
      </c>
      <c r="I5" s="141">
        <f>_xlfn.STDEV.S(G5:G8)/SQRT(4)</f>
        <v>4647.5160569251484</v>
      </c>
      <c r="J5" s="59">
        <f t="shared" ref="J5:J36" si="0">G5*D5</f>
        <v>27081.464600000007</v>
      </c>
      <c r="K5" s="141">
        <f>AVERAGE(J5:J8)</f>
        <v>13283.152537500009</v>
      </c>
      <c r="L5" s="141">
        <f>_xlfn.STDEV.S(J5:J8)/SQRT(4)</f>
        <v>4878.6914454193056</v>
      </c>
      <c r="N5" s="142"/>
      <c r="O5" s="141"/>
      <c r="P5" s="60">
        <v>1649.9400000000003</v>
      </c>
      <c r="Q5" s="141">
        <f>AVERAGE(P5:P8)</f>
        <v>1472.855</v>
      </c>
      <c r="R5" s="141">
        <f>_xlfn.STDEV.S(P5:P8)/SQRT(4)</f>
        <v>93.592639645611698</v>
      </c>
      <c r="S5" s="59">
        <f t="shared" ref="S5:S36" si="1">P5*D5</f>
        <v>1765.4358000000009</v>
      </c>
      <c r="T5" s="141">
        <f>AVERAGE(S5:S8)</f>
        <v>1794.8995875000016</v>
      </c>
      <c r="U5" s="141">
        <f>_xlfn.STDEV.S(S5:S8)/SQRT(4)</f>
        <v>336.9843558826247</v>
      </c>
      <c r="W5" s="142"/>
      <c r="X5" s="141"/>
      <c r="Y5" s="57">
        <v>9.9144000000000005</v>
      </c>
      <c r="Z5" s="141">
        <f>AVERAGE(Y5:Y8)</f>
        <v>14.960700000000001</v>
      </c>
      <c r="AA5" s="57">
        <v>6.5772000000000013</v>
      </c>
      <c r="AB5" s="141">
        <f>AVERAGE(AA5:AA8)</f>
        <v>8.9370000000000012</v>
      </c>
      <c r="AC5" s="57">
        <v>6.36</v>
      </c>
      <c r="AD5" s="141">
        <f>AVERAGE(AC5:AC8)</f>
        <v>6.7624999999999993</v>
      </c>
      <c r="AE5" s="57">
        <v>3.6934441366574325E-2</v>
      </c>
      <c r="AF5" s="141">
        <f>AVERAGE(AE5:AE8)</f>
        <v>3.0009233610341645E-2</v>
      </c>
      <c r="AG5" s="57">
        <v>2.7</v>
      </c>
      <c r="AH5" s="141">
        <f>AVERAGE(AG5:AG8)</f>
        <v>2.3875000000000002</v>
      </c>
      <c r="AI5" s="57">
        <v>552</v>
      </c>
      <c r="AJ5" s="141">
        <f>AVERAGE(AI5:AI8)</f>
        <v>510.82499999999993</v>
      </c>
      <c r="AK5" s="57">
        <v>7.72</v>
      </c>
      <c r="AL5" s="141">
        <f>AVERAGE(AK5:AK8)</f>
        <v>7.8250000000000002</v>
      </c>
      <c r="AM5" s="57">
        <v>216</v>
      </c>
      <c r="AN5" s="141">
        <f>AVERAGE(AM5:AM8)</f>
        <v>222.5</v>
      </c>
      <c r="AO5" s="58">
        <v>1.39</v>
      </c>
      <c r="AP5" s="141">
        <f>AVERAGE(AO5:AO8)</f>
        <v>1.6724999999999999</v>
      </c>
    </row>
    <row r="6" spans="1:42" x14ac:dyDescent="0.3">
      <c r="A6" s="1">
        <v>2</v>
      </c>
      <c r="B6" s="1" t="s">
        <v>159</v>
      </c>
      <c r="C6" s="54" t="s">
        <v>63</v>
      </c>
      <c r="D6" s="58">
        <v>0.96000000000000085</v>
      </c>
      <c r="E6" s="141"/>
      <c r="F6" s="141"/>
      <c r="G6" s="60">
        <v>5612.1500000000005</v>
      </c>
      <c r="H6" s="141"/>
      <c r="I6" s="141"/>
      <c r="J6" s="59">
        <f t="shared" si="0"/>
        <v>5387.6640000000052</v>
      </c>
      <c r="K6" s="141"/>
      <c r="L6" s="141"/>
      <c r="N6" s="142"/>
      <c r="O6" s="141"/>
      <c r="P6" s="60">
        <v>1254.04</v>
      </c>
      <c r="Q6" s="141"/>
      <c r="R6" s="141"/>
      <c r="S6" s="59">
        <f t="shared" si="1"/>
        <v>1203.878400000001</v>
      </c>
      <c r="T6" s="141"/>
      <c r="U6" s="141"/>
      <c r="W6" s="142"/>
      <c r="X6" s="141"/>
      <c r="Y6" s="57">
        <v>24.645600000000002</v>
      </c>
      <c r="Z6" s="141"/>
      <c r="AA6" s="57">
        <v>10.1844</v>
      </c>
      <c r="AB6" s="141"/>
      <c r="AC6" s="57">
        <v>5.23</v>
      </c>
      <c r="AD6" s="141"/>
      <c r="AE6" s="57">
        <v>1.2311480455524779E-2</v>
      </c>
      <c r="AF6" s="141"/>
      <c r="AG6" s="57">
        <v>1.9</v>
      </c>
      <c r="AH6" s="141"/>
      <c r="AI6" s="57">
        <v>450.29999999999995</v>
      </c>
      <c r="AJ6" s="141"/>
      <c r="AK6" s="57">
        <v>7.83</v>
      </c>
      <c r="AL6" s="141"/>
      <c r="AM6" s="57">
        <v>252</v>
      </c>
      <c r="AN6" s="141"/>
      <c r="AO6" s="58">
        <v>1.89</v>
      </c>
      <c r="AP6" s="141"/>
    </row>
    <row r="7" spans="1:42" x14ac:dyDescent="0.3">
      <c r="A7" s="1">
        <v>3</v>
      </c>
      <c r="B7" s="1" t="s">
        <v>159</v>
      </c>
      <c r="C7" s="54" t="s">
        <v>63</v>
      </c>
      <c r="D7" s="58">
        <v>1.0600000000000023</v>
      </c>
      <c r="E7" s="141"/>
      <c r="F7" s="141"/>
      <c r="G7" s="60">
        <v>7123.5249999999996</v>
      </c>
      <c r="H7" s="141"/>
      <c r="I7" s="141"/>
      <c r="J7" s="59">
        <f t="shared" si="0"/>
        <v>7550.9365000000162</v>
      </c>
      <c r="K7" s="141"/>
      <c r="L7" s="141"/>
      <c r="N7" s="142"/>
      <c r="O7" s="141"/>
      <c r="P7" s="60">
        <v>1381.9050000000002</v>
      </c>
      <c r="Q7" s="141"/>
      <c r="R7" s="141"/>
      <c r="S7" s="59">
        <f t="shared" si="1"/>
        <v>1464.8193000000033</v>
      </c>
      <c r="T7" s="141"/>
      <c r="U7" s="141"/>
      <c r="W7" s="142"/>
      <c r="X7" s="141"/>
      <c r="Y7" s="57">
        <v>21.006</v>
      </c>
      <c r="Z7" s="141"/>
      <c r="AA7" s="57">
        <v>10.907999999999999</v>
      </c>
      <c r="AB7" s="141"/>
      <c r="AC7" s="57">
        <v>5.68</v>
      </c>
      <c r="AD7" s="141"/>
      <c r="AE7" s="57">
        <v>2.4622960911049558E-2</v>
      </c>
      <c r="AF7" s="141"/>
      <c r="AG7" s="57">
        <v>2.4</v>
      </c>
      <c r="AH7" s="141"/>
      <c r="AI7" s="57">
        <v>536.4</v>
      </c>
      <c r="AJ7" s="141"/>
      <c r="AK7" s="57">
        <v>7.8</v>
      </c>
      <c r="AL7" s="141"/>
      <c r="AM7" s="57">
        <v>242</v>
      </c>
      <c r="AN7" s="141"/>
      <c r="AO7" s="58">
        <v>1.72</v>
      </c>
      <c r="AP7" s="141"/>
    </row>
    <row r="8" spans="1:42" x14ac:dyDescent="0.3">
      <c r="A8" s="1">
        <v>4</v>
      </c>
      <c r="B8" s="1" t="s">
        <v>159</v>
      </c>
      <c r="C8" s="54" t="s">
        <v>63</v>
      </c>
      <c r="D8" s="58">
        <v>1.7100000000000009</v>
      </c>
      <c r="E8" s="141"/>
      <c r="F8" s="141"/>
      <c r="G8" s="60">
        <v>7668.1550000000007</v>
      </c>
      <c r="H8" s="141"/>
      <c r="I8" s="141"/>
      <c r="J8" s="59">
        <f t="shared" si="0"/>
        <v>13112.545050000008</v>
      </c>
      <c r="K8" s="141"/>
      <c r="L8" s="141"/>
      <c r="N8" s="142"/>
      <c r="O8" s="141"/>
      <c r="P8" s="60">
        <v>1605.5349999999999</v>
      </c>
      <c r="Q8" s="141"/>
      <c r="R8" s="141"/>
      <c r="S8" s="59">
        <f t="shared" si="1"/>
        <v>2745.4648500000012</v>
      </c>
      <c r="T8" s="141"/>
      <c r="U8" s="141"/>
      <c r="W8" s="142"/>
      <c r="X8" s="141"/>
      <c r="Y8" s="57">
        <v>4.2768000000000006</v>
      </c>
      <c r="Z8" s="141"/>
      <c r="AA8" s="57">
        <v>8.0784000000000002</v>
      </c>
      <c r="AB8" s="141"/>
      <c r="AC8" s="57">
        <v>9.7799999999999994</v>
      </c>
      <c r="AD8" s="141"/>
      <c r="AE8" s="57">
        <v>4.6168051708217916E-2</v>
      </c>
      <c r="AF8" s="141"/>
      <c r="AG8" s="57">
        <v>2.5499999999999998</v>
      </c>
      <c r="AH8" s="141"/>
      <c r="AI8" s="57">
        <v>504.59999999999997</v>
      </c>
      <c r="AJ8" s="141"/>
      <c r="AK8" s="57">
        <v>7.95</v>
      </c>
      <c r="AL8" s="141"/>
      <c r="AM8" s="57">
        <v>180</v>
      </c>
      <c r="AN8" s="141"/>
      <c r="AO8" s="58">
        <v>1.69</v>
      </c>
      <c r="AP8" s="141"/>
    </row>
    <row r="9" spans="1:42" x14ac:dyDescent="0.3">
      <c r="A9" s="1">
        <v>5</v>
      </c>
      <c r="B9" s="1" t="s">
        <v>159</v>
      </c>
      <c r="C9" s="54" t="s">
        <v>64</v>
      </c>
      <c r="D9" s="58">
        <v>2.1899999999999977</v>
      </c>
      <c r="E9" s="141">
        <f>AVERAGE(D9:D12)</f>
        <v>2.5975000000000001</v>
      </c>
      <c r="F9" s="141">
        <f t="shared" ref="F9" si="2">_xlfn.STDEV.S(D9:D12)/SQRT(4)</f>
        <v>0.44157624860643735</v>
      </c>
      <c r="G9" s="60">
        <v>11928.359999999999</v>
      </c>
      <c r="H9" s="141">
        <f t="shared" ref="H9" si="3">AVERAGE(G9:G12)</f>
        <v>14426.67625</v>
      </c>
      <c r="I9" s="141">
        <f t="shared" ref="I9" si="4">_xlfn.STDEV.S(G9:G12)/SQRT(4)</f>
        <v>2487.6519183286209</v>
      </c>
      <c r="J9" s="59">
        <f t="shared" si="0"/>
        <v>26123.108399999972</v>
      </c>
      <c r="K9" s="141">
        <f>AVERAGE(J9:J12)</f>
        <v>40297.465275000017</v>
      </c>
      <c r="L9" s="141">
        <f t="shared" ref="L9" si="5">_xlfn.STDEV.S(J9:J12)/SQRT(4)</f>
        <v>12118.714761833669</v>
      </c>
      <c r="M9" s="71">
        <f>(J9-$D$146)/$D$130</f>
        <v>4.3970916999999943E-2</v>
      </c>
      <c r="N9" s="142">
        <f>AVERAGE(M9:M12)</f>
        <v>7.6571937812500046E-2</v>
      </c>
      <c r="O9" s="141">
        <f>_xlfn.STDEV.S(M9:M12)/SQRT(4)</f>
        <v>2.7873043952217451E-2</v>
      </c>
      <c r="P9" s="60">
        <v>1003.125</v>
      </c>
      <c r="Q9" s="141">
        <f>AVERAGE(P9:P12)</f>
        <v>962.86625000000004</v>
      </c>
      <c r="R9" s="141">
        <f t="shared" ref="R9" si="6">_xlfn.STDEV.S(P9:P12)/SQRT(4)</f>
        <v>39.242274312648711</v>
      </c>
      <c r="S9" s="59">
        <f t="shared" si="1"/>
        <v>2196.8437499999977</v>
      </c>
      <c r="T9" s="141">
        <f t="shared" ref="T9" si="7">AVERAGE(S9:S12)</f>
        <v>2538.3462875000005</v>
      </c>
      <c r="U9" s="141">
        <f t="shared" ref="U9" si="8">_xlfn.STDEV.S(S9:S12)/SQRT(4)</f>
        <v>485.35766206198019</v>
      </c>
      <c r="W9" s="142"/>
      <c r="X9" s="141"/>
      <c r="Y9" s="57">
        <v>25.574400000000001</v>
      </c>
      <c r="Z9" s="141">
        <f t="shared" ref="Z9" si="9">AVERAGE(Y9:Y12)</f>
        <v>19.145700000000005</v>
      </c>
      <c r="AA9" s="57">
        <v>13.672800000000001</v>
      </c>
      <c r="AB9" s="141">
        <f t="shared" ref="AB9" si="10">AVERAGE(AA9:AA12)</f>
        <v>9.1206000000000014</v>
      </c>
      <c r="AC9" s="57">
        <v>4.5600000000000005</v>
      </c>
      <c r="AD9" s="141">
        <f t="shared" ref="AD9" si="11">AVERAGE(AC9:AC12)</f>
        <v>6.5550000000000006</v>
      </c>
      <c r="AE9" s="57">
        <v>9.2336103416435812E-3</v>
      </c>
      <c r="AF9" s="141">
        <f t="shared" ref="AF9" si="12">AVERAGE(AE9:AE12)</f>
        <v>2.334051503026572E-2</v>
      </c>
      <c r="AG9" s="57">
        <v>1.5</v>
      </c>
      <c r="AH9" s="141">
        <f t="shared" ref="AH9" si="13">AVERAGE(AG9:AG12)</f>
        <v>2.2875000000000001</v>
      </c>
      <c r="AI9" s="57">
        <v>461.09999999999997</v>
      </c>
      <c r="AJ9" s="141">
        <f t="shared" ref="AJ9" si="14">AVERAGE(AI9:AI12)</f>
        <v>489.52499999999998</v>
      </c>
      <c r="AK9" s="57">
        <v>7.83</v>
      </c>
      <c r="AL9" s="141">
        <f t="shared" ref="AL9" si="15">AVERAGE(AK9:AK12)</f>
        <v>7.83</v>
      </c>
      <c r="AM9" s="57">
        <v>306</v>
      </c>
      <c r="AN9" s="141">
        <f t="shared" ref="AN9" si="16">AVERAGE(AM9:AM12)</f>
        <v>284.75</v>
      </c>
      <c r="AO9" s="58">
        <v>1.32</v>
      </c>
      <c r="AP9" s="141">
        <f t="shared" ref="AP9" si="17">AVERAGE(AO9:AO12)</f>
        <v>1.4525000000000001</v>
      </c>
    </row>
    <row r="10" spans="1:42" x14ac:dyDescent="0.3">
      <c r="A10" s="1">
        <v>6</v>
      </c>
      <c r="B10" s="1" t="s">
        <v>159</v>
      </c>
      <c r="C10" s="54" t="s">
        <v>64</v>
      </c>
      <c r="D10" s="58">
        <v>3.4200000000000017</v>
      </c>
      <c r="E10" s="141"/>
      <c r="F10" s="141"/>
      <c r="G10" s="60">
        <v>15552.985000000001</v>
      </c>
      <c r="H10" s="141"/>
      <c r="I10" s="141"/>
      <c r="J10" s="59">
        <f t="shared" si="0"/>
        <v>53191.208700000032</v>
      </c>
      <c r="K10" s="141"/>
      <c r="L10" s="141"/>
      <c r="M10" s="71">
        <f>(J10-$D$146)/$D$130</f>
        <v>0.10622754769000008</v>
      </c>
      <c r="N10" s="142"/>
      <c r="O10" s="141"/>
      <c r="P10" s="60">
        <v>971.56000000000006</v>
      </c>
      <c r="Q10" s="141"/>
      <c r="R10" s="141"/>
      <c r="S10" s="59">
        <f t="shared" si="1"/>
        <v>3322.7352000000019</v>
      </c>
      <c r="T10" s="141"/>
      <c r="U10" s="141"/>
      <c r="W10" s="142"/>
      <c r="X10" s="141"/>
      <c r="Y10" s="57">
        <v>21.416400000000003</v>
      </c>
      <c r="Z10" s="141"/>
      <c r="AA10" s="57">
        <v>8.2836000000000016</v>
      </c>
      <c r="AB10" s="141"/>
      <c r="AC10" s="57">
        <v>6.66</v>
      </c>
      <c r="AD10" s="141"/>
      <c r="AE10" s="57">
        <v>1.0259567046270648E-2</v>
      </c>
      <c r="AF10" s="141"/>
      <c r="AG10" s="57">
        <v>2.65</v>
      </c>
      <c r="AH10" s="141"/>
      <c r="AI10" s="57">
        <v>526.5</v>
      </c>
      <c r="AJ10" s="141"/>
      <c r="AK10" s="57">
        <v>7.85</v>
      </c>
      <c r="AL10" s="141"/>
      <c r="AM10" s="57">
        <v>275</v>
      </c>
      <c r="AN10" s="141"/>
      <c r="AO10" s="58">
        <v>1.5</v>
      </c>
      <c r="AP10" s="141"/>
    </row>
    <row r="11" spans="1:42" x14ac:dyDescent="0.3">
      <c r="A11" s="1">
        <v>7</v>
      </c>
      <c r="B11" s="1" t="s">
        <v>159</v>
      </c>
      <c r="C11" s="54" t="s">
        <v>64</v>
      </c>
      <c r="D11" s="58">
        <v>1.5499999999999972</v>
      </c>
      <c r="E11" s="141"/>
      <c r="F11" s="141"/>
      <c r="G11" s="60">
        <v>9376.41</v>
      </c>
      <c r="H11" s="141"/>
      <c r="I11" s="141"/>
      <c r="J11" s="59">
        <f t="shared" si="0"/>
        <v>14533.435499999972</v>
      </c>
      <c r="K11" s="141"/>
      <c r="L11" s="141"/>
      <c r="M11" s="71">
        <f>(J11-$D$146)/$D$130</f>
        <v>1.7314669329999938E-2</v>
      </c>
      <c r="N11" s="142"/>
      <c r="O11" s="141"/>
      <c r="P11" s="60">
        <v>850.11500000000001</v>
      </c>
      <c r="Q11" s="141"/>
      <c r="R11" s="141"/>
      <c r="S11" s="59">
        <f t="shared" si="1"/>
        <v>1317.6782499999977</v>
      </c>
      <c r="T11" s="141"/>
      <c r="U11" s="141"/>
      <c r="W11" s="142"/>
      <c r="X11" s="141"/>
      <c r="Y11" s="57">
        <v>24.019200000000005</v>
      </c>
      <c r="Z11" s="141"/>
      <c r="AA11" s="57">
        <v>7.6248000000000005</v>
      </c>
      <c r="AB11" s="141"/>
      <c r="AC11" s="57">
        <v>6.59</v>
      </c>
      <c r="AD11" s="141"/>
      <c r="AE11" s="57">
        <v>1.8467220683287162E-2</v>
      </c>
      <c r="AF11" s="141"/>
      <c r="AG11" s="57">
        <v>2</v>
      </c>
      <c r="AH11" s="141"/>
      <c r="AI11" s="57">
        <v>488.7</v>
      </c>
      <c r="AJ11" s="141"/>
      <c r="AK11" s="57">
        <v>7.78</v>
      </c>
      <c r="AL11" s="141"/>
      <c r="AM11" s="57">
        <v>321</v>
      </c>
      <c r="AN11" s="141"/>
      <c r="AO11" s="58">
        <v>1.38</v>
      </c>
      <c r="AP11" s="141"/>
    </row>
    <row r="12" spans="1:42" x14ac:dyDescent="0.3">
      <c r="A12" s="1">
        <v>8</v>
      </c>
      <c r="B12" s="1" t="s">
        <v>159</v>
      </c>
      <c r="C12" s="54" t="s">
        <v>64</v>
      </c>
      <c r="D12" s="58">
        <v>3.230000000000004</v>
      </c>
      <c r="E12" s="141"/>
      <c r="F12" s="141"/>
      <c r="G12" s="60">
        <v>20848.95</v>
      </c>
      <c r="H12" s="141"/>
      <c r="I12" s="141"/>
      <c r="J12" s="59">
        <f t="shared" si="0"/>
        <v>67342.108500000089</v>
      </c>
      <c r="K12" s="141"/>
      <c r="L12" s="141"/>
      <c r="M12" s="71">
        <f>(J12-$D$146)/$D$130</f>
        <v>0.13877461723000023</v>
      </c>
      <c r="N12" s="142"/>
      <c r="O12" s="141"/>
      <c r="P12" s="60">
        <v>1026.6650000000002</v>
      </c>
      <c r="Q12" s="141"/>
      <c r="R12" s="141"/>
      <c r="S12" s="59">
        <f t="shared" si="1"/>
        <v>3316.1279500000046</v>
      </c>
      <c r="T12" s="141"/>
      <c r="U12" s="141"/>
      <c r="W12" s="142"/>
      <c r="X12" s="141"/>
      <c r="Y12" s="57">
        <v>5.5728</v>
      </c>
      <c r="Z12" s="141"/>
      <c r="AA12" s="57">
        <v>6.9012000000000011</v>
      </c>
      <c r="AB12" s="141"/>
      <c r="AC12" s="57">
        <v>8.41</v>
      </c>
      <c r="AD12" s="141"/>
      <c r="AE12" s="57">
        <v>5.5401662049861494E-2</v>
      </c>
      <c r="AF12" s="141"/>
      <c r="AG12" s="57">
        <v>3</v>
      </c>
      <c r="AH12" s="141"/>
      <c r="AI12" s="57">
        <v>481.8</v>
      </c>
      <c r="AJ12" s="141"/>
      <c r="AK12" s="57">
        <v>7.86</v>
      </c>
      <c r="AL12" s="141"/>
      <c r="AM12" s="57">
        <v>237</v>
      </c>
      <c r="AN12" s="141"/>
      <c r="AO12" s="58">
        <v>1.61</v>
      </c>
      <c r="AP12" s="141"/>
    </row>
    <row r="13" spans="1:42" x14ac:dyDescent="0.3">
      <c r="A13" s="1">
        <v>9</v>
      </c>
      <c r="B13" s="1" t="s">
        <v>159</v>
      </c>
      <c r="C13" s="54" t="s">
        <v>148</v>
      </c>
      <c r="D13" s="58">
        <v>6.6299999999999955</v>
      </c>
      <c r="E13" s="141">
        <f>AVERAGE(D13:D16)</f>
        <v>5.5475000000000012</v>
      </c>
      <c r="F13" s="141">
        <f t="shared" ref="F13" si="18">_xlfn.STDEV.S(D13:D16)/SQRT(4)</f>
        <v>0.82318866812738156</v>
      </c>
      <c r="G13" s="60">
        <v>7993.9700000000012</v>
      </c>
      <c r="H13" s="141">
        <f t="shared" ref="H13" si="19">AVERAGE(G13:G16)</f>
        <v>10387.025000000001</v>
      </c>
      <c r="I13" s="141">
        <f t="shared" ref="I13" si="20">_xlfn.STDEV.S(G13:G16)/SQRT(4)</f>
        <v>998.39471907407346</v>
      </c>
      <c r="J13" s="59">
        <f t="shared" si="0"/>
        <v>53000.021099999969</v>
      </c>
      <c r="K13" s="141">
        <f>AVERAGE(J13:J16)</f>
        <v>56624.485600000015</v>
      </c>
      <c r="L13" s="141">
        <f t="shared" ref="L13" si="21">_xlfn.STDEV.S(J13:J16)/SQRT(4)</f>
        <v>8598.2900636844461</v>
      </c>
      <c r="M13" s="71">
        <f>(J13-$D$146)/$D$131</f>
        <v>9.1798719503348114E-2</v>
      </c>
      <c r="N13" s="142">
        <f>AVERAGE(M13:M16)</f>
        <v>9.9032622115036217E-2</v>
      </c>
      <c r="O13" s="141">
        <f t="shared" ref="O13" si="22">_xlfn.STDEV.S(M13:M16)/SQRT(4)</f>
        <v>1.7160933138602386E-2</v>
      </c>
      <c r="P13" s="60">
        <v>1334.2900000000002</v>
      </c>
      <c r="Q13" s="141">
        <f>AVERAGE(P13:P16)</f>
        <v>1288.4137499999999</v>
      </c>
      <c r="R13" s="141">
        <f t="shared" ref="R13" si="23">_xlfn.STDEV.S(P13:P16)/SQRT(4)</f>
        <v>138.23106177362064</v>
      </c>
      <c r="S13" s="59">
        <f t="shared" si="1"/>
        <v>8846.3426999999956</v>
      </c>
      <c r="T13" s="141">
        <f t="shared" ref="T13" si="24">AVERAGE(S13:S16)</f>
        <v>7451.3783500000027</v>
      </c>
      <c r="U13" s="141">
        <f t="shared" ref="U13" si="25">_xlfn.STDEV.S(S13:S16)/SQRT(4)</f>
        <v>1631.5330544009503</v>
      </c>
      <c r="V13" s="71">
        <f>(S13-$D$147)/$G$131</f>
        <v>0.25381151499999988</v>
      </c>
      <c r="W13" s="142">
        <f t="shared" ref="W13" si="26">AVERAGE(V13:V16)</f>
        <v>0.19801294100000011</v>
      </c>
      <c r="X13" s="141">
        <f>_xlfn.STDEV.S(V13:V16)/SQRT(4)</f>
        <v>6.5261322176038042E-2</v>
      </c>
      <c r="Y13" s="57">
        <v>3.1644000000000001</v>
      </c>
      <c r="Z13" s="141">
        <f t="shared" ref="Z13" si="27">AVERAGE(Y13:Y16)</f>
        <v>7.6140000000000008</v>
      </c>
      <c r="AA13" s="57">
        <v>6.7176</v>
      </c>
      <c r="AB13" s="141">
        <f t="shared" ref="AB13" si="28">AVERAGE(AA13:AA16)</f>
        <v>8.1270000000000007</v>
      </c>
      <c r="AC13" s="57">
        <v>8.86</v>
      </c>
      <c r="AD13" s="141">
        <f t="shared" ref="AD13" si="29">AVERAGE(AC13:AC16)</f>
        <v>7.6849999999999996</v>
      </c>
      <c r="AE13" s="57">
        <v>7.5920796142402783E-2</v>
      </c>
      <c r="AF13" s="141">
        <f t="shared" ref="AF13" si="30">AVERAGE(AE13:AE16)</f>
        <v>6.2326869806094184E-2</v>
      </c>
      <c r="AG13" s="57">
        <v>2.75</v>
      </c>
      <c r="AH13" s="141">
        <f t="shared" ref="AH13" si="31">AVERAGE(AG13:AG16)</f>
        <v>2.3125</v>
      </c>
      <c r="AI13" s="57">
        <v>493.2</v>
      </c>
      <c r="AJ13" s="141">
        <f t="shared" ref="AJ13" si="32">AVERAGE(AI13:AI16)</f>
        <v>486</v>
      </c>
      <c r="AK13" s="57">
        <v>7.86</v>
      </c>
      <c r="AL13" s="141">
        <f t="shared" ref="AL13" si="33">AVERAGE(AK13:AK16)</f>
        <v>7.8574999999999999</v>
      </c>
      <c r="AM13" s="57">
        <v>232</v>
      </c>
      <c r="AN13" s="141">
        <f t="shared" ref="AN13" si="34">AVERAGE(AM13:AM16)</f>
        <v>241.75</v>
      </c>
      <c r="AO13" s="58">
        <v>1.55</v>
      </c>
      <c r="AP13" s="141">
        <f t="shared" ref="AP13" si="35">AVERAGE(AO13:AO16)</f>
        <v>1.5474999999999999</v>
      </c>
    </row>
    <row r="14" spans="1:42" x14ac:dyDescent="0.3">
      <c r="A14" s="1">
        <v>10</v>
      </c>
      <c r="B14" s="1" t="s">
        <v>159</v>
      </c>
      <c r="C14" s="54" t="s">
        <v>148</v>
      </c>
      <c r="D14" s="58">
        <v>6.5500000000000043</v>
      </c>
      <c r="E14" s="141"/>
      <c r="F14" s="141"/>
      <c r="G14" s="60">
        <v>9791.57</v>
      </c>
      <c r="H14" s="141"/>
      <c r="I14" s="141"/>
      <c r="J14" s="59">
        <f t="shared" si="0"/>
        <v>64134.783500000041</v>
      </c>
      <c r="K14" s="141"/>
      <c r="L14" s="141"/>
      <c r="M14" s="71">
        <f>(J14-$D$146)/$D$131</f>
        <v>0.11402208154921335</v>
      </c>
      <c r="N14" s="142"/>
      <c r="O14" s="141"/>
      <c r="P14" s="60">
        <v>1610.35</v>
      </c>
      <c r="Q14" s="141"/>
      <c r="R14" s="141"/>
      <c r="S14" s="59">
        <f t="shared" si="1"/>
        <v>10547.792500000007</v>
      </c>
      <c r="T14" s="141"/>
      <c r="U14" s="141"/>
      <c r="V14" s="71">
        <f>(S14-$D$147)/$G$131</f>
        <v>0.32186950700000028</v>
      </c>
      <c r="W14" s="142"/>
      <c r="X14" s="141"/>
      <c r="Y14" s="57">
        <v>2.5703999999999998</v>
      </c>
      <c r="Z14" s="141"/>
      <c r="AA14" s="57">
        <v>5.4972000000000012</v>
      </c>
      <c r="AB14" s="141"/>
      <c r="AC14" s="57">
        <v>8.5500000000000007</v>
      </c>
      <c r="AD14" s="141"/>
      <c r="AE14" s="57">
        <v>9.4388016825689952E-2</v>
      </c>
      <c r="AF14" s="141"/>
      <c r="AG14" s="57">
        <v>2.35</v>
      </c>
      <c r="AH14" s="141"/>
      <c r="AI14" s="57">
        <v>475.5</v>
      </c>
      <c r="AJ14" s="141"/>
      <c r="AK14" s="57">
        <v>7.89</v>
      </c>
      <c r="AL14" s="141"/>
      <c r="AM14" s="57">
        <v>216</v>
      </c>
      <c r="AN14" s="141"/>
      <c r="AO14" s="58">
        <v>1.51</v>
      </c>
      <c r="AP14" s="141"/>
    </row>
    <row r="15" spans="1:42" x14ac:dyDescent="0.3">
      <c r="A15" s="1">
        <v>11</v>
      </c>
      <c r="B15" s="1" t="s">
        <v>159</v>
      </c>
      <c r="C15" s="54" t="s">
        <v>148</v>
      </c>
      <c r="D15" s="58">
        <v>5.8800000000000026</v>
      </c>
      <c r="E15" s="141"/>
      <c r="F15" s="141"/>
      <c r="G15" s="60">
        <v>12722.300000000001</v>
      </c>
      <c r="H15" s="141"/>
      <c r="I15" s="141"/>
      <c r="J15" s="59">
        <f t="shared" si="0"/>
        <v>74807.12400000004</v>
      </c>
      <c r="K15" s="141"/>
      <c r="L15" s="141"/>
      <c r="M15" s="71">
        <f>(J15-$D$146)/$D$131</f>
        <v>0.13532251691443037</v>
      </c>
      <c r="N15" s="142"/>
      <c r="O15" s="141"/>
      <c r="P15" s="60">
        <v>1271.6949999999999</v>
      </c>
      <c r="Q15" s="141"/>
      <c r="R15" s="141"/>
      <c r="S15" s="59">
        <f t="shared" si="1"/>
        <v>7477.5666000000028</v>
      </c>
      <c r="T15" s="141"/>
      <c r="U15" s="141"/>
      <c r="V15" s="71">
        <f>(S15-$D$147)/$G$131</f>
        <v>0.1990604710000001</v>
      </c>
      <c r="W15" s="142"/>
      <c r="X15" s="141"/>
      <c r="Y15" s="57">
        <v>3.4884000000000004</v>
      </c>
      <c r="Z15" s="141"/>
      <c r="AA15" s="57">
        <v>9.5256000000000007</v>
      </c>
      <c r="AB15" s="141"/>
      <c r="AC15" s="57">
        <v>8.5299999999999994</v>
      </c>
      <c r="AD15" s="141"/>
      <c r="AE15" s="57">
        <v>6.053144557299682E-2</v>
      </c>
      <c r="AF15" s="141"/>
      <c r="AG15" s="57">
        <v>2.35</v>
      </c>
      <c r="AH15" s="141"/>
      <c r="AI15" s="57">
        <v>450</v>
      </c>
      <c r="AJ15" s="141"/>
      <c r="AK15" s="57">
        <v>7.88</v>
      </c>
      <c r="AL15" s="141"/>
      <c r="AM15" s="57">
        <v>211</v>
      </c>
      <c r="AN15" s="141"/>
      <c r="AO15" s="58">
        <v>1.69</v>
      </c>
      <c r="AP15" s="141"/>
    </row>
    <row r="16" spans="1:42" x14ac:dyDescent="0.3">
      <c r="A16" s="1">
        <v>12</v>
      </c>
      <c r="B16" s="1" t="s">
        <v>159</v>
      </c>
      <c r="C16" s="54" t="s">
        <v>148</v>
      </c>
      <c r="D16" s="58">
        <v>3.1300000000000026</v>
      </c>
      <c r="E16" s="141"/>
      <c r="F16" s="141"/>
      <c r="G16" s="60">
        <v>11040.26</v>
      </c>
      <c r="H16" s="141"/>
      <c r="I16" s="141"/>
      <c r="J16" s="59">
        <f t="shared" si="0"/>
        <v>34556.01380000003</v>
      </c>
      <c r="K16" s="141"/>
      <c r="L16" s="141"/>
      <c r="M16" s="71">
        <f>(J16-$D$146)/$D$131</f>
        <v>5.4987170493153069E-2</v>
      </c>
      <c r="N16" s="142"/>
      <c r="O16" s="141"/>
      <c r="P16" s="60">
        <v>937.32</v>
      </c>
      <c r="Q16" s="141"/>
      <c r="R16" s="141"/>
      <c r="S16" s="59">
        <f t="shared" si="1"/>
        <v>2933.8116000000027</v>
      </c>
      <c r="T16" s="141"/>
      <c r="U16" s="141"/>
      <c r="V16" s="71">
        <f>(S16-$D$147)/$G$132</f>
        <v>1.731027100000012E-2</v>
      </c>
      <c r="W16" s="142"/>
      <c r="X16" s="141"/>
      <c r="Y16" s="57">
        <v>21.232800000000005</v>
      </c>
      <c r="Z16" s="141"/>
      <c r="AA16" s="57">
        <v>10.767600000000002</v>
      </c>
      <c r="AB16" s="141"/>
      <c r="AC16" s="57">
        <v>4.8</v>
      </c>
      <c r="AD16" s="141"/>
      <c r="AE16" s="57">
        <v>1.8467220683287162E-2</v>
      </c>
      <c r="AF16" s="141"/>
      <c r="AG16" s="57">
        <v>1.7999999999999998</v>
      </c>
      <c r="AH16" s="141"/>
      <c r="AI16" s="57">
        <v>525.29999999999995</v>
      </c>
      <c r="AJ16" s="141"/>
      <c r="AK16" s="57">
        <v>7.8</v>
      </c>
      <c r="AL16" s="141"/>
      <c r="AM16" s="57">
        <v>308</v>
      </c>
      <c r="AN16" s="141"/>
      <c r="AO16" s="58">
        <v>1.44</v>
      </c>
      <c r="AP16" s="141"/>
    </row>
    <row r="17" spans="1:42" x14ac:dyDescent="0.3">
      <c r="A17" s="1">
        <v>13</v>
      </c>
      <c r="B17" s="1" t="s">
        <v>159</v>
      </c>
      <c r="C17" s="54" t="s">
        <v>144</v>
      </c>
      <c r="D17" s="58">
        <v>7.8500000000000014</v>
      </c>
      <c r="E17" s="141">
        <f>AVERAGE(D17:D20)</f>
        <v>6.6724999999999994</v>
      </c>
      <c r="F17" s="141">
        <f t="shared" ref="F17" si="36">_xlfn.STDEV.S(D17:D20)/SQRT(4)</f>
        <v>0.46397512505162158</v>
      </c>
      <c r="G17" s="60">
        <v>7465.9250000000002</v>
      </c>
      <c r="H17" s="141">
        <f t="shared" ref="H17" si="37">AVERAGE(G17:G20)</f>
        <v>8296.7800000000007</v>
      </c>
      <c r="I17" s="141">
        <f t="shared" ref="I17" si="38">_xlfn.STDEV.S(G17:G20)/SQRT(4)</f>
        <v>707.84341543522282</v>
      </c>
      <c r="J17" s="59">
        <f t="shared" si="0"/>
        <v>58607.51125000001</v>
      </c>
      <c r="K17" s="141">
        <f>AVERAGE(J17:J20)</f>
        <v>54553.587537499996</v>
      </c>
      <c r="L17" s="141">
        <f t="shared" ref="L17" si="39">_xlfn.STDEV.S(J17:J20)/SQRT(4)</f>
        <v>2355.4617466797986</v>
      </c>
      <c r="M17" s="71">
        <f>(J17-$D$146)/$D$132</f>
        <v>8.7877255140856439E-2</v>
      </c>
      <c r="N17" s="142">
        <f>AVERAGE(M17:M20)</f>
        <v>8.0973523560291805E-2</v>
      </c>
      <c r="O17" s="141">
        <f t="shared" ref="O17" si="40">_xlfn.STDEV.S(M17:M20)/SQRT(4)</f>
        <v>4.0112929597624246E-3</v>
      </c>
      <c r="P17" s="60">
        <v>1165.7649999999999</v>
      </c>
      <c r="Q17" s="141">
        <f>AVERAGE(P17:P20)</f>
        <v>1303.92875</v>
      </c>
      <c r="R17" s="141">
        <f t="shared" ref="R17" si="41">_xlfn.STDEV.S(P17:P20)/SQRT(4)</f>
        <v>96.005889128718565</v>
      </c>
      <c r="S17" s="59">
        <f t="shared" si="1"/>
        <v>9151.2552500000002</v>
      </c>
      <c r="T17" s="141">
        <f t="shared" ref="T17" si="42">AVERAGE(S17:S20)</f>
        <v>8687.9118124999986</v>
      </c>
      <c r="U17" s="141">
        <f t="shared" ref="U17" si="43">_xlfn.STDEV.S(S17:S20)/SQRT(4)</f>
        <v>825.0495381765453</v>
      </c>
      <c r="V17" s="71">
        <f>(S17-$D$147)/$G$131</f>
        <v>0.26600801700000004</v>
      </c>
      <c r="W17" s="142">
        <f t="shared" ref="W17" si="44">AVERAGE(V17:V20)</f>
        <v>0.24747427950000001</v>
      </c>
      <c r="X17" s="141">
        <f t="shared" ref="X17" si="45">_xlfn.STDEV.S(V17:V20)/SQRT(4)</f>
        <v>3.300198152706154E-2</v>
      </c>
      <c r="Y17" s="57">
        <v>3.6936000000000009</v>
      </c>
      <c r="Z17" s="141">
        <f t="shared" ref="Z17" si="46">AVERAGE(Y17:Y20)</f>
        <v>4.6305000000000014</v>
      </c>
      <c r="AA17" s="57">
        <v>9.9360000000000017</v>
      </c>
      <c r="AB17" s="141">
        <f t="shared" ref="AB17" si="47">AVERAGE(AA17:AA20)</f>
        <v>9.1908000000000012</v>
      </c>
      <c r="AC17" s="57">
        <v>8.35</v>
      </c>
      <c r="AD17" s="141">
        <f t="shared" ref="AD17" si="48">AVERAGE(AC17:AC20)</f>
        <v>9.0824999999999996</v>
      </c>
      <c r="AE17" s="57">
        <v>6.053144557299682E-2</v>
      </c>
      <c r="AF17" s="141">
        <f t="shared" ref="AF17" si="49">AVERAGE(AE17:AE20)</f>
        <v>6.2583358982250953E-2</v>
      </c>
      <c r="AG17" s="57">
        <v>2.1</v>
      </c>
      <c r="AH17" s="141">
        <f t="shared" ref="AH17" si="50">AVERAGE(AG17:AG20)</f>
        <v>2.0749999999999997</v>
      </c>
      <c r="AI17" s="57">
        <v>467.40000000000003</v>
      </c>
      <c r="AJ17" s="141">
        <f t="shared" ref="AJ17" si="51">AVERAGE(AI17:AI20)</f>
        <v>490.12500000000006</v>
      </c>
      <c r="AK17" s="57">
        <v>7.86</v>
      </c>
      <c r="AL17" s="141">
        <f t="shared" ref="AL17" si="52">AVERAGE(AK17:AK20)</f>
        <v>7.8650000000000002</v>
      </c>
      <c r="AM17" s="57">
        <v>261</v>
      </c>
      <c r="AN17" s="141">
        <f t="shared" ref="AN17" si="53">AVERAGE(AM17:AM20)</f>
        <v>275.5</v>
      </c>
      <c r="AO17" s="58">
        <v>1.91</v>
      </c>
      <c r="AP17" s="141">
        <f t="shared" ref="AP17" si="54">AVERAGE(AO17:AO20)</f>
        <v>1.9424999999999999</v>
      </c>
    </row>
    <row r="18" spans="1:42" x14ac:dyDescent="0.3">
      <c r="A18" s="1">
        <v>14</v>
      </c>
      <c r="B18" s="1" t="s">
        <v>159</v>
      </c>
      <c r="C18" s="54" t="s">
        <v>144</v>
      </c>
      <c r="D18" s="58">
        <v>5.6099999999999994</v>
      </c>
      <c r="E18" s="141"/>
      <c r="F18" s="141"/>
      <c r="G18" s="60">
        <v>10268.255000000001</v>
      </c>
      <c r="H18" s="141"/>
      <c r="I18" s="141"/>
      <c r="J18" s="59">
        <f t="shared" si="0"/>
        <v>57604.910550000001</v>
      </c>
      <c r="K18" s="141"/>
      <c r="L18" s="141"/>
      <c r="M18" s="71">
        <f>(J18-$D$146)/$D$132</f>
        <v>8.6169851004477716E-2</v>
      </c>
      <c r="N18" s="142"/>
      <c r="O18" s="141"/>
      <c r="P18" s="60">
        <v>1249.2250000000001</v>
      </c>
      <c r="Q18" s="141"/>
      <c r="R18" s="141"/>
      <c r="S18" s="59">
        <f t="shared" si="1"/>
        <v>7008.1522500000001</v>
      </c>
      <c r="T18" s="141"/>
      <c r="U18" s="141"/>
      <c r="V18" s="71">
        <f>(S18-$D$147)/$G$131</f>
        <v>0.180283897</v>
      </c>
      <c r="W18" s="142"/>
      <c r="X18" s="141"/>
      <c r="Y18" s="57">
        <v>4.5144000000000002</v>
      </c>
      <c r="Z18" s="141"/>
      <c r="AA18" s="57">
        <v>9.9360000000000017</v>
      </c>
      <c r="AB18" s="141"/>
      <c r="AC18" s="57">
        <v>8.7899999999999991</v>
      </c>
      <c r="AD18" s="141"/>
      <c r="AE18" s="57">
        <v>7.4894839437775723E-2</v>
      </c>
      <c r="AF18" s="141"/>
      <c r="AG18" s="57">
        <v>2.0500000000000003</v>
      </c>
      <c r="AH18" s="141"/>
      <c r="AI18" s="57">
        <v>516.30000000000007</v>
      </c>
      <c r="AJ18" s="141"/>
      <c r="AK18" s="57">
        <v>7.85</v>
      </c>
      <c r="AL18" s="141"/>
      <c r="AM18" s="57">
        <v>283</v>
      </c>
      <c r="AN18" s="141"/>
      <c r="AO18" s="58">
        <v>1.84</v>
      </c>
      <c r="AP18" s="141"/>
    </row>
    <row r="19" spans="1:42" x14ac:dyDescent="0.3">
      <c r="A19" s="1">
        <v>15</v>
      </c>
      <c r="B19" s="1" t="s">
        <v>159</v>
      </c>
      <c r="C19" s="54" t="s">
        <v>144</v>
      </c>
      <c r="D19" s="58">
        <v>6.4399999999999977</v>
      </c>
      <c r="E19" s="141"/>
      <c r="F19" s="141"/>
      <c r="G19" s="60">
        <v>8352.9549999999999</v>
      </c>
      <c r="H19" s="141"/>
      <c r="I19" s="141"/>
      <c r="J19" s="59">
        <f t="shared" si="0"/>
        <v>53793.030199999979</v>
      </c>
      <c r="K19" s="141"/>
      <c r="L19" s="141"/>
      <c r="M19" s="71">
        <f>(J19-$D$146)/$D$132</f>
        <v>7.9678313269693851E-2</v>
      </c>
      <c r="N19" s="142"/>
      <c r="O19" s="141"/>
      <c r="P19" s="60">
        <v>1213.3799999999999</v>
      </c>
      <c r="Q19" s="141"/>
      <c r="R19" s="141"/>
      <c r="S19" s="59">
        <f t="shared" si="1"/>
        <v>7814.1671999999962</v>
      </c>
      <c r="T19" s="141"/>
      <c r="U19" s="141"/>
      <c r="V19" s="71">
        <f>(S19-$D$147)/$G$131</f>
        <v>0.21252449499999987</v>
      </c>
      <c r="W19" s="142"/>
      <c r="X19" s="141"/>
      <c r="Y19" s="57">
        <v>7.5816000000000008</v>
      </c>
      <c r="Z19" s="141"/>
      <c r="AA19" s="57">
        <v>10.1412</v>
      </c>
      <c r="AB19" s="141"/>
      <c r="AC19" s="57">
        <v>9.31</v>
      </c>
      <c r="AD19" s="141"/>
      <c r="AE19" s="57">
        <v>5.2323791935980295E-2</v>
      </c>
      <c r="AF19" s="141"/>
      <c r="AG19" s="57">
        <v>2.1999999999999997</v>
      </c>
      <c r="AH19" s="141"/>
      <c r="AI19" s="57">
        <v>497.1</v>
      </c>
      <c r="AJ19" s="141"/>
      <c r="AK19" s="57">
        <v>7.87</v>
      </c>
      <c r="AL19" s="141"/>
      <c r="AM19" s="57">
        <v>278</v>
      </c>
      <c r="AN19" s="141"/>
      <c r="AO19" s="58">
        <v>1.89</v>
      </c>
      <c r="AP19" s="141"/>
    </row>
    <row r="20" spans="1:42" x14ac:dyDescent="0.3">
      <c r="A20" s="1">
        <v>16</v>
      </c>
      <c r="B20" s="1" t="s">
        <v>159</v>
      </c>
      <c r="C20" s="54" t="s">
        <v>144</v>
      </c>
      <c r="D20" s="58">
        <v>6.7899999999999991</v>
      </c>
      <c r="E20" s="141"/>
      <c r="F20" s="141"/>
      <c r="G20" s="60">
        <v>7099.9850000000015</v>
      </c>
      <c r="H20" s="141"/>
      <c r="I20" s="141"/>
      <c r="J20" s="59">
        <f t="shared" si="0"/>
        <v>48208.898150000001</v>
      </c>
      <c r="K20" s="141"/>
      <c r="L20" s="141"/>
      <c r="M20" s="71">
        <f>(J20-$D$146)/$D$132</f>
        <v>7.0168674826139199E-2</v>
      </c>
      <c r="N20" s="142"/>
      <c r="O20" s="141"/>
      <c r="P20" s="60">
        <v>1587.3450000000003</v>
      </c>
      <c r="Q20" s="141"/>
      <c r="R20" s="141"/>
      <c r="S20" s="59">
        <f t="shared" si="1"/>
        <v>10778.072550000001</v>
      </c>
      <c r="T20" s="141"/>
      <c r="U20" s="141"/>
      <c r="V20" s="71">
        <f>(S20-$D$147)/$G$131</f>
        <v>0.33108070900000008</v>
      </c>
      <c r="W20" s="142"/>
      <c r="X20" s="141"/>
      <c r="Y20" s="57">
        <v>2.7324000000000002</v>
      </c>
      <c r="Z20" s="141"/>
      <c r="AA20" s="57">
        <v>6.75</v>
      </c>
      <c r="AB20" s="141"/>
      <c r="AC20" s="57">
        <v>9.879999999999999</v>
      </c>
      <c r="AD20" s="141"/>
      <c r="AE20" s="57">
        <v>6.2583358982250953E-2</v>
      </c>
      <c r="AF20" s="141"/>
      <c r="AG20" s="57">
        <v>1.95</v>
      </c>
      <c r="AH20" s="141"/>
      <c r="AI20" s="57">
        <v>479.7</v>
      </c>
      <c r="AJ20" s="141"/>
      <c r="AK20" s="57">
        <v>7.88</v>
      </c>
      <c r="AL20" s="141"/>
      <c r="AM20" s="57">
        <v>280</v>
      </c>
      <c r="AN20" s="141"/>
      <c r="AO20" s="58">
        <v>2.13</v>
      </c>
      <c r="AP20" s="141"/>
    </row>
    <row r="21" spans="1:42" x14ac:dyDescent="0.3">
      <c r="A21" s="1">
        <v>17</v>
      </c>
      <c r="B21" s="1" t="s">
        <v>159</v>
      </c>
      <c r="C21" s="54" t="s">
        <v>149</v>
      </c>
      <c r="D21" s="58">
        <v>6.1400000000000006</v>
      </c>
      <c r="E21" s="141">
        <f>AVERAGE(D21:D24)</f>
        <v>6.0474999999999977</v>
      </c>
      <c r="F21" s="141">
        <f t="shared" ref="F21" si="55">_xlfn.STDEV.S(D21:D24)/SQRT(4)</f>
        <v>0.87265280419343527</v>
      </c>
      <c r="G21" s="60">
        <v>9337.8900000000012</v>
      </c>
      <c r="H21" s="141">
        <f t="shared" ref="H21" si="56">AVERAGE(G21:G24)</f>
        <v>9858.9800000000014</v>
      </c>
      <c r="I21" s="141">
        <f t="shared" ref="I21" si="57">_xlfn.STDEV.S(G21:G24)/SQRT(4)</f>
        <v>1337.6368994938407</v>
      </c>
      <c r="J21" s="59">
        <f t="shared" si="0"/>
        <v>57334.644600000014</v>
      </c>
      <c r="K21" s="141">
        <f>AVERAGE(J21:J24)</f>
        <v>56308.133412499985</v>
      </c>
      <c r="L21" s="141">
        <f t="shared" ref="L21" si="58">_xlfn.STDEV.S(J21:J24)/SQRT(4)</f>
        <v>4045.5224661696948</v>
      </c>
      <c r="M21" s="71">
        <f>(J21-$D$146)/$D$133</f>
        <v>0.11283271349353415</v>
      </c>
      <c r="N21" s="142">
        <f>AVERAGE(M21:M24)</f>
        <v>0.11053139035924792</v>
      </c>
      <c r="O21" s="141">
        <f t="shared" ref="O21" si="59">_xlfn.STDEV.S(M21:M24)/SQRT(4)</f>
        <v>9.0696083540450553E-3</v>
      </c>
      <c r="P21" s="60">
        <v>1610.8850000000002</v>
      </c>
      <c r="Q21" s="141">
        <f>AVERAGE(P21:P24)</f>
        <v>1411.865</v>
      </c>
      <c r="R21" s="141">
        <f t="shared" ref="R21" si="60">_xlfn.STDEV.S(P21:P24)/SQRT(4)</f>
        <v>67.182808285800846</v>
      </c>
      <c r="S21" s="59">
        <f t="shared" si="1"/>
        <v>9890.8339000000014</v>
      </c>
      <c r="T21" s="141">
        <f t="shared" ref="T21" si="61">AVERAGE(S21:S24)</f>
        <v>8546.004399999998</v>
      </c>
      <c r="U21" s="141">
        <f t="shared" ref="U21" si="62">_xlfn.STDEV.S(S21:S24)/SQRT(4)</f>
        <v>1261.4214568613158</v>
      </c>
      <c r="V21" s="71">
        <f>(S21-$D$147)/$G$133</f>
        <v>0.2955911630000001</v>
      </c>
      <c r="W21" s="142">
        <f t="shared" ref="W21" si="63">AVERAGE(V21:V24)</f>
        <v>0.24179798299999994</v>
      </c>
      <c r="X21" s="141">
        <f t="shared" ref="X21" si="64">_xlfn.STDEV.S(V21:V24)/SQRT(4)</f>
        <v>5.0456858274452634E-2</v>
      </c>
      <c r="Y21" s="57">
        <v>2.2787999999999999</v>
      </c>
      <c r="Z21" s="141">
        <f t="shared" ref="Z21" si="65">AVERAGE(Y21:Y24)</f>
        <v>3.4695</v>
      </c>
      <c r="AA21" s="57">
        <v>5.983200000000001</v>
      </c>
      <c r="AB21" s="141">
        <f t="shared" ref="AB21" si="66">AVERAGE(AA21:AA24)</f>
        <v>6.5772000000000004</v>
      </c>
      <c r="AC21" s="57">
        <v>9.3500000000000014</v>
      </c>
      <c r="AD21" s="141">
        <f t="shared" ref="AD21" si="67">AVERAGE(AC21:AC24)</f>
        <v>10.175000000000001</v>
      </c>
      <c r="AE21" s="57">
        <v>9.4388016825689952E-2</v>
      </c>
      <c r="AF21" s="141">
        <f t="shared" ref="AF21" si="68">AVERAGE(AE21:AE24)</f>
        <v>0.10131322458192264</v>
      </c>
      <c r="AG21" s="57">
        <v>2.35</v>
      </c>
      <c r="AH21" s="141">
        <f t="shared" ref="AH21" si="69">AVERAGE(AG21:AG24)</f>
        <v>2.5499999999999998</v>
      </c>
      <c r="AI21" s="57">
        <v>497.7</v>
      </c>
      <c r="AJ21" s="141">
        <f t="shared" ref="AJ21" si="70">AVERAGE(AI21:AI24)</f>
        <v>510.82499999999999</v>
      </c>
      <c r="AK21" s="57">
        <v>7.9</v>
      </c>
      <c r="AL21" s="141">
        <f t="shared" ref="AL21" si="71">AVERAGE(AK21:AK24)</f>
        <v>7.9049999999999994</v>
      </c>
      <c r="AM21" s="57">
        <v>208</v>
      </c>
      <c r="AN21" s="141">
        <f t="shared" ref="AN21" si="72">AVERAGE(AM21:AM24)</f>
        <v>221.5</v>
      </c>
      <c r="AO21" s="58">
        <v>1.64</v>
      </c>
      <c r="AP21" s="141">
        <f t="shared" ref="AP21" si="73">AVERAGE(AO21:AO24)</f>
        <v>1.7574999999999998</v>
      </c>
    </row>
    <row r="22" spans="1:42" x14ac:dyDescent="0.3">
      <c r="A22" s="1">
        <v>18</v>
      </c>
      <c r="B22" s="1" t="s">
        <v>159</v>
      </c>
      <c r="C22" s="54" t="s">
        <v>149</v>
      </c>
      <c r="D22" s="58">
        <v>3.5499999999999972</v>
      </c>
      <c r="E22" s="141"/>
      <c r="F22" s="141"/>
      <c r="G22" s="60">
        <v>13603.445000000002</v>
      </c>
      <c r="H22" s="141"/>
      <c r="I22" s="141"/>
      <c r="J22" s="59">
        <f t="shared" si="0"/>
        <v>48292.229749999969</v>
      </c>
      <c r="K22" s="141"/>
      <c r="L22" s="141"/>
      <c r="M22" s="71">
        <f>(J22-$D$146)/$D$133</f>
        <v>9.2560631963864604E-2</v>
      </c>
      <c r="N22" s="142"/>
      <c r="O22" s="141"/>
      <c r="P22" s="60">
        <v>1343.92</v>
      </c>
      <c r="Q22" s="141"/>
      <c r="R22" s="141"/>
      <c r="S22" s="59">
        <f t="shared" si="1"/>
        <v>4770.9159999999965</v>
      </c>
      <c r="T22" s="141"/>
      <c r="U22" s="141"/>
      <c r="V22" s="71">
        <f>(S22-$D$147)/$G$133</f>
        <v>9.0794446999999875E-2</v>
      </c>
      <c r="W22" s="142"/>
      <c r="X22" s="141"/>
      <c r="Y22" s="57">
        <v>4.0608000000000004</v>
      </c>
      <c r="Z22" s="141"/>
      <c r="AA22" s="57">
        <v>6.5772000000000013</v>
      </c>
      <c r="AB22" s="141"/>
      <c r="AC22" s="57">
        <v>10.860000000000001</v>
      </c>
      <c r="AD22" s="141"/>
      <c r="AE22" s="57">
        <v>0.15902328921719502</v>
      </c>
      <c r="AF22" s="141"/>
      <c r="AG22" s="57">
        <v>2.8000000000000003</v>
      </c>
      <c r="AH22" s="141"/>
      <c r="AI22" s="57">
        <v>490.2</v>
      </c>
      <c r="AJ22" s="141"/>
      <c r="AK22" s="57">
        <v>7.91</v>
      </c>
      <c r="AL22" s="141"/>
      <c r="AM22" s="57">
        <v>237</v>
      </c>
      <c r="AN22" s="141"/>
      <c r="AO22" s="58">
        <v>1.92</v>
      </c>
      <c r="AP22" s="141"/>
    </row>
    <row r="23" spans="1:42" x14ac:dyDescent="0.3">
      <c r="A23" s="1">
        <v>19</v>
      </c>
      <c r="B23" s="1" t="s">
        <v>159</v>
      </c>
      <c r="C23" s="54" t="s">
        <v>149</v>
      </c>
      <c r="D23" s="58">
        <v>7.259999999999998</v>
      </c>
      <c r="E23" s="141"/>
      <c r="F23" s="141"/>
      <c r="G23" s="60">
        <v>9243.1950000000015</v>
      </c>
      <c r="H23" s="141"/>
      <c r="I23" s="141"/>
      <c r="J23" s="59">
        <f t="shared" si="0"/>
        <v>67105.595699999991</v>
      </c>
      <c r="K23" s="141"/>
      <c r="L23" s="141"/>
      <c r="M23" s="71">
        <f>(J23-$D$146)/$D$133</f>
        <v>0.13473809171466419</v>
      </c>
      <c r="N23" s="142"/>
      <c r="O23" s="141"/>
      <c r="P23" s="60">
        <v>1372.2750000000001</v>
      </c>
      <c r="Q23" s="141"/>
      <c r="R23" s="141"/>
      <c r="S23" s="59">
        <f t="shared" si="1"/>
        <v>9962.7164999999986</v>
      </c>
      <c r="T23" s="141"/>
      <c r="U23" s="141"/>
      <c r="V23" s="71">
        <f>(S23-$D$147)/$G$133</f>
        <v>0.29846646699999996</v>
      </c>
      <c r="W23" s="142"/>
      <c r="X23" s="141"/>
      <c r="Y23" s="57">
        <v>2.7972000000000001</v>
      </c>
      <c r="Z23" s="141"/>
      <c r="AA23" s="57">
        <v>5.950800000000001</v>
      </c>
      <c r="AB23" s="141"/>
      <c r="AC23" s="57">
        <v>10.4</v>
      </c>
      <c r="AD23" s="141"/>
      <c r="AE23" s="57">
        <v>6.053144557299682E-2</v>
      </c>
      <c r="AF23" s="141"/>
      <c r="AG23" s="57">
        <v>2.6</v>
      </c>
      <c r="AH23" s="141"/>
      <c r="AI23" s="57">
        <v>533.69999999999993</v>
      </c>
      <c r="AJ23" s="141"/>
      <c r="AK23" s="57">
        <v>7.91</v>
      </c>
      <c r="AL23" s="141"/>
      <c r="AM23" s="57">
        <v>216</v>
      </c>
      <c r="AN23" s="141"/>
      <c r="AO23" s="58">
        <v>1.71</v>
      </c>
      <c r="AP23" s="141"/>
    </row>
    <row r="24" spans="1:42" x14ac:dyDescent="0.3">
      <c r="A24" s="1">
        <v>20</v>
      </c>
      <c r="B24" s="1" t="s">
        <v>159</v>
      </c>
      <c r="C24" s="54" t="s">
        <v>149</v>
      </c>
      <c r="D24" s="58">
        <v>7.2399999999999949</v>
      </c>
      <c r="E24" s="141"/>
      <c r="F24" s="141"/>
      <c r="G24" s="60">
        <v>7251.39</v>
      </c>
      <c r="H24" s="141"/>
      <c r="I24" s="141"/>
      <c r="J24" s="59">
        <f t="shared" si="0"/>
        <v>52500.063599999965</v>
      </c>
      <c r="K24" s="141"/>
      <c r="L24" s="141"/>
      <c r="M24" s="71">
        <f>(J24-$D$146)/$D$133</f>
        <v>0.10199412426492871</v>
      </c>
      <c r="N24" s="142"/>
      <c r="O24" s="141"/>
      <c r="P24" s="60">
        <v>1320.38</v>
      </c>
      <c r="Q24" s="141"/>
      <c r="R24" s="141"/>
      <c r="S24" s="59">
        <f t="shared" si="1"/>
        <v>9559.5511999999944</v>
      </c>
      <c r="T24" s="141"/>
      <c r="U24" s="141"/>
      <c r="V24" s="71">
        <f>(S24-$D$147)/$G$133</f>
        <v>0.28233985499999981</v>
      </c>
      <c r="W24" s="142"/>
      <c r="X24" s="141"/>
      <c r="Y24" s="57">
        <v>4.7412000000000001</v>
      </c>
      <c r="Z24" s="141"/>
      <c r="AA24" s="57">
        <v>7.7976000000000001</v>
      </c>
      <c r="AB24" s="141"/>
      <c r="AC24" s="57">
        <v>10.09</v>
      </c>
      <c r="AD24" s="141"/>
      <c r="AE24" s="57">
        <v>9.131014671180876E-2</v>
      </c>
      <c r="AF24" s="141"/>
      <c r="AG24" s="57">
        <v>2.4500000000000002</v>
      </c>
      <c r="AH24" s="141"/>
      <c r="AI24" s="57">
        <v>521.70000000000005</v>
      </c>
      <c r="AJ24" s="141"/>
      <c r="AK24" s="57">
        <v>7.9</v>
      </c>
      <c r="AL24" s="141"/>
      <c r="AM24" s="57">
        <v>225</v>
      </c>
      <c r="AN24" s="141"/>
      <c r="AO24" s="58">
        <v>1.76</v>
      </c>
      <c r="AP24" s="141"/>
    </row>
    <row r="25" spans="1:42" x14ac:dyDescent="0.3">
      <c r="A25" s="1">
        <v>21</v>
      </c>
      <c r="B25" s="1" t="s">
        <v>159</v>
      </c>
      <c r="C25" s="54" t="s">
        <v>150</v>
      </c>
      <c r="D25" s="58">
        <v>8.25</v>
      </c>
      <c r="E25" s="141">
        <f>AVERAGE(D25:D28)</f>
        <v>8.1775000000000002</v>
      </c>
      <c r="F25" s="141">
        <f t="shared" ref="F25" si="74">_xlfn.STDEV.S(D25:D28)/SQRT(4)</f>
        <v>7.9621500446382554E-2</v>
      </c>
      <c r="G25" s="60">
        <v>6683.2200000000012</v>
      </c>
      <c r="H25" s="141">
        <f t="shared" ref="H25:H85" si="75">AVERAGE(G25:G28)</f>
        <v>7191.2025000000003</v>
      </c>
      <c r="I25" s="141">
        <f t="shared" ref="I25" si="76">_xlfn.STDEV.S(G25:G28)/SQRT(4)</f>
        <v>339.37007870894683</v>
      </c>
      <c r="J25" s="59">
        <f t="shared" si="0"/>
        <v>55136.56500000001</v>
      </c>
      <c r="K25" s="141">
        <f>AVERAGE(J25:J28)</f>
        <v>58802.834400000007</v>
      </c>
      <c r="L25" s="141">
        <f t="shared" ref="L25" si="77">_xlfn.STDEV.S(J25:J28)/SQRT(4)</f>
        <v>2786.9714707448566</v>
      </c>
      <c r="M25" s="71">
        <f>(J25-$D$146)/$D$134</f>
        <v>7.5120256327434673E-2</v>
      </c>
      <c r="N25" s="142">
        <f>AVERAGE(M25:M28)</f>
        <v>8.0842341595291217E-2</v>
      </c>
      <c r="O25" s="141">
        <f t="shared" ref="O25" si="78">_xlfn.STDEV.S(M25:M28)/SQRT(4)</f>
        <v>4.3497317449409482E-3</v>
      </c>
      <c r="P25" s="60">
        <v>1786.365</v>
      </c>
      <c r="Q25" s="141">
        <f>AVERAGE(P25:P28)</f>
        <v>1732.0625000000002</v>
      </c>
      <c r="R25" s="141">
        <f t="shared" ref="R25" si="79">_xlfn.STDEV.S(P25:P28)/SQRT(4)</f>
        <v>57.340129290779608</v>
      </c>
      <c r="S25" s="59">
        <f t="shared" si="1"/>
        <v>14737.51125</v>
      </c>
      <c r="T25" s="141">
        <f t="shared" ref="T25" si="80">AVERAGE(S25:S28)</f>
        <v>14155.515512500002</v>
      </c>
      <c r="U25" s="141">
        <f t="shared" ref="U25" si="81">_xlfn.STDEV.S(S25:S28)/SQRT(4)</f>
        <v>404.53925888487089</v>
      </c>
      <c r="V25" s="71">
        <f>(S25-$D$147)/$G$134</f>
        <v>0.48945825700000001</v>
      </c>
      <c r="W25" s="142">
        <f t="shared" ref="W25" si="82">AVERAGE(V25:V28)</f>
        <v>0.4661784275000001</v>
      </c>
      <c r="X25" s="141">
        <f t="shared" ref="X25" si="83">_xlfn.STDEV.S(V25:V28)/SQRT(4)</f>
        <v>1.6181570355394834E-2</v>
      </c>
      <c r="Y25" s="57">
        <v>4.6008000000000004</v>
      </c>
      <c r="Z25" s="141">
        <f t="shared" ref="Z25" si="84">AVERAGE(Y25:Y28)</f>
        <v>3.8259000000000003</v>
      </c>
      <c r="AA25" s="57">
        <v>9.1692</v>
      </c>
      <c r="AB25" s="141">
        <f t="shared" ref="AB25" si="85">AVERAGE(AA25:AA28)</f>
        <v>7.8866999999999994</v>
      </c>
      <c r="AC25" s="57">
        <v>9.06</v>
      </c>
      <c r="AD25" s="141">
        <f t="shared" ref="AD25" si="86">AVERAGE(AC25:AC28)</f>
        <v>9.7249999999999996</v>
      </c>
      <c r="AE25" s="57">
        <v>9.3362060121062893E-2</v>
      </c>
      <c r="AF25" s="141">
        <f t="shared" ref="AF25" si="87">AVERAGE(AE25:AE28)</f>
        <v>0.1077254539858418</v>
      </c>
      <c r="AG25" s="57">
        <v>2.65</v>
      </c>
      <c r="AH25" s="141">
        <f t="shared" ref="AH25" si="88">AVERAGE(AG25:AG28)</f>
        <v>2.6750000000000003</v>
      </c>
      <c r="AI25" s="57">
        <v>484.8</v>
      </c>
      <c r="AJ25" s="141">
        <f t="shared" ref="AJ25" si="89">AVERAGE(AI25:AI28)</f>
        <v>507.97500000000002</v>
      </c>
      <c r="AK25" s="57">
        <v>7.93</v>
      </c>
      <c r="AL25" s="141">
        <f t="shared" ref="AL25" si="90">AVERAGE(AK25:AK28)</f>
        <v>7.9249999999999998</v>
      </c>
      <c r="AM25" s="57">
        <v>209</v>
      </c>
      <c r="AN25" s="141">
        <f t="shared" ref="AN25" si="91">AVERAGE(AM25:AM28)</f>
        <v>208.5</v>
      </c>
      <c r="AO25" s="58">
        <v>2.87</v>
      </c>
      <c r="AP25" s="141">
        <f t="shared" ref="AP25" si="92">AVERAGE(AO25:AO28)</f>
        <v>2.63</v>
      </c>
    </row>
    <row r="26" spans="1:42" x14ac:dyDescent="0.3">
      <c r="A26" s="1">
        <v>22</v>
      </c>
      <c r="B26" s="1" t="s">
        <v>159</v>
      </c>
      <c r="C26" s="54" t="s">
        <v>150</v>
      </c>
      <c r="D26" s="58">
        <v>8.36</v>
      </c>
      <c r="E26" s="141"/>
      <c r="F26" s="141"/>
      <c r="G26" s="60">
        <v>7247.1100000000006</v>
      </c>
      <c r="H26" s="141"/>
      <c r="I26" s="141"/>
      <c r="J26" s="59">
        <f t="shared" si="0"/>
        <v>60585.839599999999</v>
      </c>
      <c r="K26" s="141"/>
      <c r="L26" s="141"/>
      <c r="M26" s="71">
        <f>(J26-$D$146)/$D$134</f>
        <v>8.3625145223260158E-2</v>
      </c>
      <c r="N26" s="142"/>
      <c r="O26" s="141"/>
      <c r="P26" s="60">
        <v>1571.8300000000004</v>
      </c>
      <c r="Q26" s="141"/>
      <c r="R26" s="141"/>
      <c r="S26" s="59">
        <f t="shared" si="1"/>
        <v>13140.498800000003</v>
      </c>
      <c r="T26" s="141"/>
      <c r="U26" s="141"/>
      <c r="V26" s="71">
        <f>(S26-$D$147)/$G$134</f>
        <v>0.42557775900000017</v>
      </c>
      <c r="W26" s="142"/>
      <c r="X26" s="141"/>
      <c r="Y26" s="57">
        <v>3.3372000000000002</v>
      </c>
      <c r="Z26" s="141"/>
      <c r="AA26" s="57">
        <v>7.6571999999999996</v>
      </c>
      <c r="AB26" s="141"/>
      <c r="AC26" s="57">
        <v>10.229999999999999</v>
      </c>
      <c r="AD26" s="141"/>
      <c r="AE26" s="57">
        <v>0.10875141069046887</v>
      </c>
      <c r="AF26" s="141"/>
      <c r="AG26" s="57">
        <v>2.9000000000000004</v>
      </c>
      <c r="AH26" s="141"/>
      <c r="AI26" s="57">
        <v>501.90000000000003</v>
      </c>
      <c r="AJ26" s="141"/>
      <c r="AK26" s="57">
        <v>7.9</v>
      </c>
      <c r="AL26" s="141"/>
      <c r="AM26" s="57">
        <v>223</v>
      </c>
      <c r="AN26" s="141"/>
      <c r="AO26" s="58">
        <v>3.4</v>
      </c>
      <c r="AP26" s="141"/>
    </row>
    <row r="27" spans="1:42" x14ac:dyDescent="0.3">
      <c r="A27" s="1">
        <v>23</v>
      </c>
      <c r="B27" s="1" t="s">
        <v>159</v>
      </c>
      <c r="C27" s="54" t="s">
        <v>150</v>
      </c>
      <c r="D27" s="58">
        <v>8.1000000000000014</v>
      </c>
      <c r="E27" s="141"/>
      <c r="F27" s="141"/>
      <c r="G27" s="60">
        <v>8130.9300000000012</v>
      </c>
      <c r="H27" s="141"/>
      <c r="I27" s="141"/>
      <c r="J27" s="59">
        <f t="shared" si="0"/>
        <v>65860.533000000025</v>
      </c>
      <c r="K27" s="141"/>
      <c r="L27" s="141"/>
      <c r="M27" s="71">
        <f>(J27-$D$146)/$D$134</f>
        <v>9.1857558639633824E-2</v>
      </c>
      <c r="N27" s="142"/>
      <c r="O27" s="141"/>
      <c r="P27" s="60">
        <v>1836.12</v>
      </c>
      <c r="Q27" s="141"/>
      <c r="R27" s="141"/>
      <c r="S27" s="59">
        <f t="shared" si="1"/>
        <v>14872.572000000002</v>
      </c>
      <c r="T27" s="141"/>
      <c r="U27" s="141"/>
      <c r="V27" s="71">
        <f>(S27-$D$147)/$G$134</f>
        <v>0.49486068700000013</v>
      </c>
      <c r="W27" s="142"/>
      <c r="X27" s="141"/>
      <c r="Y27" s="57">
        <v>3.8016000000000001</v>
      </c>
      <c r="Z27" s="141"/>
      <c r="AA27" s="57">
        <v>7.2576000000000009</v>
      </c>
      <c r="AB27" s="141"/>
      <c r="AC27" s="57">
        <v>11.129999999999999</v>
      </c>
      <c r="AD27" s="141"/>
      <c r="AE27" s="57">
        <v>0.17749050990048218</v>
      </c>
      <c r="AF27" s="141"/>
      <c r="AG27" s="57">
        <v>3</v>
      </c>
      <c r="AH27" s="141"/>
      <c r="AI27" s="57">
        <v>444.6</v>
      </c>
      <c r="AJ27" s="141"/>
      <c r="AK27" s="57">
        <v>7.93</v>
      </c>
      <c r="AL27" s="141"/>
      <c r="AM27" s="57">
        <v>202</v>
      </c>
      <c r="AN27" s="141"/>
      <c r="AO27" s="58">
        <v>2.23</v>
      </c>
      <c r="AP27" s="141"/>
    </row>
    <row r="28" spans="1:42" x14ac:dyDescent="0.3">
      <c r="A28" s="1">
        <v>24</v>
      </c>
      <c r="B28" s="1" t="s">
        <v>159</v>
      </c>
      <c r="C28" s="54" t="s">
        <v>150</v>
      </c>
      <c r="D28" s="58">
        <v>8</v>
      </c>
      <c r="E28" s="141"/>
      <c r="F28" s="141"/>
      <c r="G28" s="60">
        <v>6703.55</v>
      </c>
      <c r="H28" s="141"/>
      <c r="I28" s="141"/>
      <c r="J28" s="59">
        <f t="shared" si="0"/>
        <v>53628.4</v>
      </c>
      <c r="K28" s="141"/>
      <c r="L28" s="141"/>
      <c r="M28" s="71">
        <f>(J28-$D$146)/$D$134</f>
        <v>7.2766406190836172E-2</v>
      </c>
      <c r="N28" s="142"/>
      <c r="O28" s="141"/>
      <c r="P28" s="60">
        <v>1733.9350000000002</v>
      </c>
      <c r="Q28" s="141"/>
      <c r="R28" s="141"/>
      <c r="S28" s="59">
        <f t="shared" si="1"/>
        <v>13871.480000000001</v>
      </c>
      <c r="T28" s="141"/>
      <c r="U28" s="141"/>
      <c r="V28" s="71">
        <f>(S28-$D$147)/$G$134</f>
        <v>0.45481700700000011</v>
      </c>
      <c r="W28" s="142"/>
      <c r="X28" s="141"/>
      <c r="Y28" s="57">
        <v>3.5640000000000005</v>
      </c>
      <c r="Z28" s="141"/>
      <c r="AA28" s="57">
        <v>7.4627999999999997</v>
      </c>
      <c r="AB28" s="141"/>
      <c r="AC28" s="57">
        <v>8.48</v>
      </c>
      <c r="AD28" s="141"/>
      <c r="AE28" s="57">
        <v>5.1297835231353235E-2</v>
      </c>
      <c r="AF28" s="141"/>
      <c r="AG28" s="57">
        <v>2.15</v>
      </c>
      <c r="AH28" s="141"/>
      <c r="AI28" s="57">
        <v>600.59999999999991</v>
      </c>
      <c r="AJ28" s="141"/>
      <c r="AK28" s="57">
        <v>7.94</v>
      </c>
      <c r="AL28" s="141"/>
      <c r="AM28" s="57">
        <v>200</v>
      </c>
      <c r="AN28" s="141"/>
      <c r="AO28" s="58">
        <v>2.02</v>
      </c>
      <c r="AP28" s="141"/>
    </row>
    <row r="29" spans="1:42" x14ac:dyDescent="0.3">
      <c r="A29" s="1">
        <v>25</v>
      </c>
      <c r="B29" s="1" t="s">
        <v>159</v>
      </c>
      <c r="C29" s="54" t="s">
        <v>154</v>
      </c>
      <c r="D29" s="58">
        <v>9.7800000000000011</v>
      </c>
      <c r="E29" s="141">
        <f>AVERAGE(D29:D32)</f>
        <v>8.6700000000000017</v>
      </c>
      <c r="F29" s="141">
        <f t="shared" ref="F29" si="93">_xlfn.STDEV.S(D29:D32)/SQRT(4)</f>
        <v>0.4363675820528683</v>
      </c>
      <c r="G29" s="60">
        <v>5610.0100000000011</v>
      </c>
      <c r="H29" s="141">
        <f t="shared" si="75"/>
        <v>6920.3587500000012</v>
      </c>
      <c r="I29" s="141">
        <f t="shared" ref="I29" si="94">_xlfn.STDEV.S(G29:G32)/SQRT(4)</f>
        <v>572.42989027177839</v>
      </c>
      <c r="J29" s="59">
        <f t="shared" si="0"/>
        <v>54865.897800000021</v>
      </c>
      <c r="K29" s="141">
        <f>AVERAGE(J29:J32)</f>
        <v>59262.983887500013</v>
      </c>
      <c r="L29" s="141">
        <f t="shared" ref="L29" si="95">_xlfn.STDEV.S(J29:J32)/SQRT(4)</f>
        <v>1994.598773396566</v>
      </c>
      <c r="M29" s="71">
        <f>(J29-$D$146)/$D$135</f>
        <v>5.7059575274725299E-2</v>
      </c>
      <c r="N29" s="142">
        <f>AVERAGE(M29:M32)</f>
        <v>6.2301798995049784E-2</v>
      </c>
      <c r="O29" s="141">
        <f t="shared" ref="O29" si="96">_xlfn.STDEV.S(M29:M32)/SQRT(4)</f>
        <v>2.377968680702934E-3</v>
      </c>
      <c r="P29" s="60">
        <v>1216.0550000000001</v>
      </c>
      <c r="Q29" s="141">
        <f>AVERAGE(P29:P32)</f>
        <v>1622.3874999999998</v>
      </c>
      <c r="R29" s="141">
        <f t="shared" ref="R29" si="97">_xlfn.STDEV.S(P29:P32)/SQRT(4)</f>
        <v>169.42832832670996</v>
      </c>
      <c r="S29" s="59">
        <f t="shared" si="1"/>
        <v>11893.017900000003</v>
      </c>
      <c r="T29" s="141">
        <f t="shared" ref="T29" si="98">AVERAGE(S29:S32)</f>
        <v>13845.222200000004</v>
      </c>
      <c r="U29" s="141">
        <f t="shared" ref="U29" si="99">_xlfn.STDEV.S(S29:S32)/SQRT(4)</f>
        <v>778.7622772030503</v>
      </c>
      <c r="V29" s="71">
        <f>(S29-$D$147)/$G$135</f>
        <v>6.1789230756578967E-2</v>
      </c>
      <c r="W29" s="142">
        <f t="shared" ref="W29" si="100">AVERAGE(V29:V32)</f>
        <v>7.4632680098684234E-2</v>
      </c>
      <c r="X29" s="141">
        <f t="shared" ref="X29" si="101">_xlfn.STDEV.S(V29:V32)/SQRT(4)</f>
        <v>5.1234360342305709E-3</v>
      </c>
      <c r="Y29" s="57">
        <v>7.2684000000000006</v>
      </c>
      <c r="Z29" s="141">
        <f t="shared" ref="Z29" si="102">AVERAGE(Y29:Y32)</f>
        <v>6.4503000000000004</v>
      </c>
      <c r="AA29" s="57">
        <v>8.4456000000000007</v>
      </c>
      <c r="AB29" s="141">
        <f t="shared" ref="AB29" si="103">AVERAGE(AA29:AA32)</f>
        <v>10.1088</v>
      </c>
      <c r="AC29" s="57">
        <v>9.41</v>
      </c>
      <c r="AD29" s="141">
        <f t="shared" ref="AD29" si="104">AVERAGE(AC29:AC32)</f>
        <v>9.4024999999999999</v>
      </c>
      <c r="AE29" s="57">
        <v>6.3609315686878012E-2</v>
      </c>
      <c r="AF29" s="141">
        <f t="shared" ref="AF29" si="105">AVERAGE(AE29:AE32)</f>
        <v>8.5923874012516666E-2</v>
      </c>
      <c r="AG29" s="57">
        <v>3</v>
      </c>
      <c r="AH29" s="141">
        <f t="shared" ref="AH29" si="106">AVERAGE(AG29:AG32)</f>
        <v>2.5499999999999998</v>
      </c>
      <c r="AI29" s="57">
        <v>498.90000000000003</v>
      </c>
      <c r="AJ29" s="141">
        <f t="shared" ref="AJ29" si="107">AVERAGE(AI29:AI32)</f>
        <v>516</v>
      </c>
      <c r="AK29" s="57">
        <v>7.93</v>
      </c>
      <c r="AL29" s="141">
        <f t="shared" ref="AL29" si="108">AVERAGE(AK29:AK32)</f>
        <v>7.9475000000000007</v>
      </c>
      <c r="AM29" s="57">
        <v>218</v>
      </c>
      <c r="AN29" s="141">
        <f t="shared" ref="AN29" si="109">AVERAGE(AM29:AM32)</f>
        <v>210</v>
      </c>
      <c r="AO29" s="58">
        <v>1.95</v>
      </c>
      <c r="AP29" s="141">
        <f t="shared" ref="AP29" si="110">AVERAGE(AO29:AO32)</f>
        <v>1.9124999999999999</v>
      </c>
    </row>
    <row r="30" spans="1:42" x14ac:dyDescent="0.3">
      <c r="A30" s="1">
        <v>26</v>
      </c>
      <c r="B30" s="1" t="s">
        <v>159</v>
      </c>
      <c r="C30" s="54" t="s">
        <v>154</v>
      </c>
      <c r="D30" s="58">
        <v>7.7100000000000009</v>
      </c>
      <c r="E30" s="141"/>
      <c r="F30" s="141"/>
      <c r="G30" s="60">
        <v>8371.68</v>
      </c>
      <c r="H30" s="141"/>
      <c r="I30" s="141"/>
      <c r="J30" s="59">
        <f t="shared" si="0"/>
        <v>64545.652800000011</v>
      </c>
      <c r="K30" s="141"/>
      <c r="L30" s="141"/>
      <c r="M30" s="71">
        <f>(J30-$D$146)/$D$135</f>
        <v>6.8599818121501149E-2</v>
      </c>
      <c r="N30" s="142"/>
      <c r="O30" s="141"/>
      <c r="P30" s="60">
        <v>2023.905</v>
      </c>
      <c r="Q30" s="141"/>
      <c r="R30" s="141"/>
      <c r="S30" s="59">
        <f t="shared" si="1"/>
        <v>15604.307550000001</v>
      </c>
      <c r="T30" s="141"/>
      <c r="U30" s="141"/>
      <c r="V30" s="71">
        <f>(S30-$D$147)/$G$135</f>
        <v>8.6205610032894744E-2</v>
      </c>
      <c r="W30" s="142"/>
      <c r="X30" s="141"/>
      <c r="Y30" s="57">
        <v>3.8231999999999999</v>
      </c>
      <c r="Z30" s="141"/>
      <c r="AA30" s="57">
        <v>12.992400000000002</v>
      </c>
      <c r="AB30" s="141"/>
      <c r="AC30" s="57">
        <v>9.2900000000000009</v>
      </c>
      <c r="AD30" s="141"/>
      <c r="AE30" s="57">
        <v>0.11388119421360419</v>
      </c>
      <c r="AF30" s="141"/>
      <c r="AG30" s="57">
        <v>2.4500000000000002</v>
      </c>
      <c r="AH30" s="141"/>
      <c r="AI30" s="57">
        <v>522.9</v>
      </c>
      <c r="AJ30" s="141"/>
      <c r="AK30" s="57">
        <v>7.96</v>
      </c>
      <c r="AL30" s="141"/>
      <c r="AM30" s="57">
        <v>201</v>
      </c>
      <c r="AN30" s="141"/>
      <c r="AO30" s="58">
        <v>1.97</v>
      </c>
      <c r="AP30" s="141"/>
    </row>
    <row r="31" spans="1:42" x14ac:dyDescent="0.3">
      <c r="A31" s="1">
        <v>27</v>
      </c>
      <c r="B31" s="1" t="s">
        <v>159</v>
      </c>
      <c r="C31" s="54" t="s">
        <v>154</v>
      </c>
      <c r="D31" s="58">
        <v>8.3500000000000014</v>
      </c>
      <c r="E31" s="141"/>
      <c r="F31" s="141"/>
      <c r="G31" s="60">
        <v>7072.165</v>
      </c>
      <c r="H31" s="141"/>
      <c r="I31" s="141"/>
      <c r="J31" s="59">
        <f t="shared" si="0"/>
        <v>59052.577750000011</v>
      </c>
      <c r="K31" s="141"/>
      <c r="L31" s="141"/>
      <c r="M31" s="71">
        <f>(J31-$D$146)/$D$135</f>
        <v>6.2050951951586164E-2</v>
      </c>
      <c r="N31" s="142"/>
      <c r="O31" s="141"/>
      <c r="P31" s="60">
        <v>1720.0249999999999</v>
      </c>
      <c r="Q31" s="141"/>
      <c r="R31" s="141"/>
      <c r="S31" s="59">
        <f t="shared" si="1"/>
        <v>14362.208750000002</v>
      </c>
      <c r="T31" s="141"/>
      <c r="U31" s="141"/>
      <c r="V31" s="71">
        <f>(S31-$D$147)/$G$135</f>
        <v>7.80339074013158E-2</v>
      </c>
      <c r="W31" s="142"/>
      <c r="X31" s="141"/>
      <c r="Y31" s="57">
        <v>5.4216000000000006</v>
      </c>
      <c r="Z31" s="141"/>
      <c r="AA31" s="57">
        <v>9.7740000000000009</v>
      </c>
      <c r="AB31" s="141"/>
      <c r="AC31" s="57">
        <v>8.84</v>
      </c>
      <c r="AD31" s="141"/>
      <c r="AE31" s="57">
        <v>6.3609315686878012E-2</v>
      </c>
      <c r="AF31" s="141"/>
      <c r="AG31" s="57">
        <v>2.0500000000000003</v>
      </c>
      <c r="AH31" s="141"/>
      <c r="AI31" s="57">
        <v>516.9</v>
      </c>
      <c r="AJ31" s="141"/>
      <c r="AK31" s="57">
        <v>7.96</v>
      </c>
      <c r="AL31" s="141"/>
      <c r="AM31" s="57">
        <v>196</v>
      </c>
      <c r="AN31" s="141"/>
      <c r="AO31" s="58">
        <v>1.77</v>
      </c>
      <c r="AP31" s="141"/>
    </row>
    <row r="32" spans="1:42" x14ac:dyDescent="0.3">
      <c r="A32" s="1">
        <v>28</v>
      </c>
      <c r="B32" s="1" t="s">
        <v>159</v>
      </c>
      <c r="C32" s="54" t="s">
        <v>154</v>
      </c>
      <c r="D32" s="58">
        <v>8.8400000000000034</v>
      </c>
      <c r="E32" s="141"/>
      <c r="F32" s="141"/>
      <c r="G32" s="60">
        <v>6627.58</v>
      </c>
      <c r="H32" s="141"/>
      <c r="I32" s="141"/>
      <c r="J32" s="59">
        <f t="shared" si="0"/>
        <v>58587.807200000025</v>
      </c>
      <c r="K32" s="141"/>
      <c r="L32" s="141"/>
      <c r="M32" s="71">
        <f>(J32-$D$146)/$D$135</f>
        <v>6.149685063238651E-2</v>
      </c>
      <c r="N32" s="142"/>
      <c r="O32" s="141"/>
      <c r="P32" s="60">
        <v>1529.5650000000001</v>
      </c>
      <c r="Q32" s="141"/>
      <c r="R32" s="141"/>
      <c r="S32" s="59">
        <f t="shared" si="1"/>
        <v>13521.354600000006</v>
      </c>
      <c r="T32" s="141"/>
      <c r="U32" s="141"/>
      <c r="V32" s="71">
        <f>(S32-$D$147)/$G$135</f>
        <v>7.2501972203947412E-2</v>
      </c>
      <c r="W32" s="142"/>
      <c r="X32" s="141"/>
      <c r="Y32" s="57">
        <v>9.2880000000000003</v>
      </c>
      <c r="Z32" s="141"/>
      <c r="AA32" s="57">
        <v>9.2232000000000003</v>
      </c>
      <c r="AB32" s="141"/>
      <c r="AC32" s="57">
        <v>10.069999999999999</v>
      </c>
      <c r="AD32" s="141"/>
      <c r="AE32" s="57">
        <v>0.10259567046270647</v>
      </c>
      <c r="AF32" s="141"/>
      <c r="AG32" s="57">
        <v>2.7</v>
      </c>
      <c r="AH32" s="141"/>
      <c r="AI32" s="57">
        <v>525.29999999999995</v>
      </c>
      <c r="AJ32" s="141"/>
      <c r="AK32" s="57">
        <v>7.94</v>
      </c>
      <c r="AL32" s="141"/>
      <c r="AM32" s="57">
        <v>225</v>
      </c>
      <c r="AN32" s="141"/>
      <c r="AO32" s="58">
        <v>1.96</v>
      </c>
      <c r="AP32" s="141"/>
    </row>
    <row r="33" spans="1:42" x14ac:dyDescent="0.3">
      <c r="A33" s="1">
        <v>29</v>
      </c>
      <c r="B33" s="1" t="s">
        <v>159</v>
      </c>
      <c r="C33" s="54" t="s">
        <v>145</v>
      </c>
      <c r="D33" s="58">
        <v>6.9200000000000017</v>
      </c>
      <c r="E33" s="141">
        <f>AVERAGE(D33:D36)</f>
        <v>7.8925000000000018</v>
      </c>
      <c r="F33" s="141">
        <f t="shared" ref="F33" si="111">_xlfn.STDEV.S(D33:D36)/SQRT(4)</f>
        <v>0.43883130775580087</v>
      </c>
      <c r="G33" s="60">
        <v>6712.6450000000013</v>
      </c>
      <c r="H33" s="141">
        <f t="shared" si="75"/>
        <v>7232.13</v>
      </c>
      <c r="I33" s="141">
        <f t="shared" ref="I33" si="112">_xlfn.STDEV.S(G33:G36)/SQRT(4)</f>
        <v>231.17541291733406</v>
      </c>
      <c r="J33" s="59">
        <f t="shared" si="0"/>
        <v>46451.503400000023</v>
      </c>
      <c r="K33" s="141">
        <f>AVERAGE(J33:J36)</f>
        <v>57122.890262500019</v>
      </c>
      <c r="L33" s="141">
        <f t="shared" ref="L33" si="113">_xlfn.STDEV.S(J33:J36)/SQRT(4)</f>
        <v>3744.1141991518566</v>
      </c>
      <c r="M33" s="71">
        <f>(J33-$D$146)/$D$136</f>
        <v>6.5494477892077296E-2</v>
      </c>
      <c r="N33" s="142">
        <f>AVERAGE(M33:M36)</f>
        <v>8.3212716321061225E-2</v>
      </c>
      <c r="O33" s="141">
        <f t="shared" ref="O33" si="114">_xlfn.STDEV.S(M33:M36)/SQRT(4)</f>
        <v>6.2165404497739217E-3</v>
      </c>
      <c r="P33" s="60">
        <v>1351.41</v>
      </c>
      <c r="Q33" s="141">
        <f>AVERAGE(P33:P36)</f>
        <v>1368.9312500000001</v>
      </c>
      <c r="R33" s="141">
        <f t="shared" ref="R33" si="115">_xlfn.STDEV.S(P33:P36)/SQRT(4)</f>
        <v>13.081771091707479</v>
      </c>
      <c r="S33" s="59">
        <f t="shared" si="1"/>
        <v>9351.7572000000036</v>
      </c>
      <c r="T33" s="141">
        <f t="shared" ref="T33" si="116">AVERAGE(S33:S36)</f>
        <v>10809.681687500004</v>
      </c>
      <c r="U33" s="141">
        <f t="shared" ref="U33" si="117">_xlfn.STDEV.S(S33:S36)/SQRT(4)</f>
        <v>642.4069491537349</v>
      </c>
      <c r="V33" s="71">
        <f>(S33-$D$147)/$G$136</f>
        <v>0.24911645000000013</v>
      </c>
      <c r="W33" s="142">
        <f t="shared" ref="W33" si="118">AVERAGE(V33:V36)</f>
        <v>0.30213188590909101</v>
      </c>
      <c r="X33" s="141">
        <f t="shared" ref="X33" si="119">_xlfn.STDEV.S(V33:V36)/SQRT(4)</f>
        <v>2.3360252696499644E-2</v>
      </c>
      <c r="Y33" s="57">
        <v>2.9700000000000006</v>
      </c>
      <c r="Z33" s="141">
        <f t="shared" ref="Z33" si="120">AVERAGE(Y33:Y36)</f>
        <v>4.8465000000000007</v>
      </c>
      <c r="AA33" s="57">
        <v>10.065600000000002</v>
      </c>
      <c r="AB33" s="141">
        <f t="shared" ref="AB33" si="121">AVERAGE(AA33:AA36)</f>
        <v>11.059200000000001</v>
      </c>
      <c r="AC33" s="57">
        <v>11.080000000000002</v>
      </c>
      <c r="AD33" s="141">
        <f t="shared" ref="AD33" si="122">AVERAGE(AC33:AC36)</f>
        <v>9.4975000000000005</v>
      </c>
      <c r="AE33" s="57">
        <v>5.9505488868369753E-2</v>
      </c>
      <c r="AF33" s="141">
        <f t="shared" ref="AF33" si="123">AVERAGE(AE33:AE36)</f>
        <v>6.6174207448445682E-2</v>
      </c>
      <c r="AG33" s="57">
        <v>2.25</v>
      </c>
      <c r="AH33" s="141">
        <f t="shared" ref="AH33" si="124">AVERAGE(AG33:AG36)</f>
        <v>2.0750000000000002</v>
      </c>
      <c r="AI33" s="57">
        <v>485.1</v>
      </c>
      <c r="AJ33" s="141">
        <f t="shared" ref="AJ33" si="125">AVERAGE(AI33:AI36)</f>
        <v>489.82499999999999</v>
      </c>
      <c r="AK33" s="57">
        <v>7.9</v>
      </c>
      <c r="AL33" s="141">
        <f t="shared" ref="AL33" si="126">AVERAGE(AK33:AK36)</f>
        <v>7.9474999999999998</v>
      </c>
      <c r="AM33" s="57">
        <v>309</v>
      </c>
      <c r="AN33" s="141">
        <f t="shared" ref="AN33" si="127">AVERAGE(AM33:AM36)</f>
        <v>278</v>
      </c>
      <c r="AO33" s="58">
        <v>1.84</v>
      </c>
      <c r="AP33" s="141">
        <f t="shared" ref="AP33" si="128">AVERAGE(AO33:AO36)</f>
        <v>1.8174999999999999</v>
      </c>
    </row>
    <row r="34" spans="1:42" x14ac:dyDescent="0.3">
      <c r="A34" s="1">
        <v>30</v>
      </c>
      <c r="B34" s="1" t="s">
        <v>159</v>
      </c>
      <c r="C34" s="54" t="s">
        <v>145</v>
      </c>
      <c r="D34" s="58">
        <v>7.4500000000000028</v>
      </c>
      <c r="E34" s="141"/>
      <c r="F34" s="141"/>
      <c r="G34" s="60">
        <v>7702.93</v>
      </c>
      <c r="H34" s="141"/>
      <c r="I34" s="141"/>
      <c r="J34" s="59">
        <f t="shared" si="0"/>
        <v>57386.828500000025</v>
      </c>
      <c r="K34" s="141"/>
      <c r="L34" s="141"/>
      <c r="M34" s="71">
        <f>(J34-$D$146)/$D$136</f>
        <v>8.3650946204656254E-2</v>
      </c>
      <c r="N34" s="142"/>
      <c r="O34" s="141"/>
      <c r="P34" s="60">
        <v>1388.8600000000001</v>
      </c>
      <c r="Q34" s="141"/>
      <c r="R34" s="141"/>
      <c r="S34" s="59">
        <f t="shared" si="1"/>
        <v>10347.007000000005</v>
      </c>
      <c r="T34" s="141"/>
      <c r="U34" s="141"/>
      <c r="V34" s="71">
        <f>(S34-$D$147)/$G$136</f>
        <v>0.28530735181818201</v>
      </c>
      <c r="W34" s="142"/>
      <c r="X34" s="141"/>
      <c r="Y34" s="57">
        <v>5.6700000000000008</v>
      </c>
      <c r="Z34" s="141"/>
      <c r="AA34" s="57">
        <v>9.0180000000000007</v>
      </c>
      <c r="AB34" s="141"/>
      <c r="AC34" s="57">
        <v>8.08</v>
      </c>
      <c r="AD34" s="141"/>
      <c r="AE34" s="57">
        <v>3.6934441366574325E-2</v>
      </c>
      <c r="AF34" s="141"/>
      <c r="AG34" s="57">
        <v>2.0500000000000003</v>
      </c>
      <c r="AH34" s="141"/>
      <c r="AI34" s="57">
        <v>490.5</v>
      </c>
      <c r="AJ34" s="141"/>
      <c r="AK34" s="57">
        <v>7.94</v>
      </c>
      <c r="AL34" s="141"/>
      <c r="AM34" s="57">
        <v>282</v>
      </c>
      <c r="AN34" s="141"/>
      <c r="AO34" s="58">
        <v>1.84</v>
      </c>
      <c r="AP34" s="141"/>
    </row>
    <row r="35" spans="1:42" x14ac:dyDescent="0.3">
      <c r="A35" s="1">
        <v>31</v>
      </c>
      <c r="B35" s="1" t="s">
        <v>159</v>
      </c>
      <c r="C35" s="54" t="s">
        <v>145</v>
      </c>
      <c r="D35" s="58">
        <v>8.3100000000000023</v>
      </c>
      <c r="E35" s="141"/>
      <c r="F35" s="141"/>
      <c r="G35" s="60">
        <v>7529.0550000000003</v>
      </c>
      <c r="H35" s="141"/>
      <c r="I35" s="141"/>
      <c r="J35" s="59">
        <f t="shared" si="0"/>
        <v>62566.447050000017</v>
      </c>
      <c r="K35" s="141"/>
      <c r="L35" s="141"/>
      <c r="M35" s="71">
        <f>(J35-$D$146)/$D$136</f>
        <v>9.2250926471756034E-2</v>
      </c>
      <c r="N35" s="142"/>
      <c r="O35" s="141"/>
      <c r="P35" s="60">
        <v>1341.78</v>
      </c>
      <c r="Q35" s="141"/>
      <c r="R35" s="141"/>
      <c r="S35" s="59">
        <f t="shared" si="1"/>
        <v>11150.191800000002</v>
      </c>
      <c r="T35" s="141"/>
      <c r="U35" s="141"/>
      <c r="V35" s="71">
        <f>(S35-$D$147)/$G$136</f>
        <v>0.31451407181818186</v>
      </c>
      <c r="W35" s="142"/>
      <c r="X35" s="141"/>
      <c r="Y35" s="57">
        <v>4.9788000000000006</v>
      </c>
      <c r="Z35" s="141"/>
      <c r="AA35" s="57">
        <v>11.8368</v>
      </c>
      <c r="AB35" s="141"/>
      <c r="AC35" s="57">
        <v>9.59</v>
      </c>
      <c r="AD35" s="141"/>
      <c r="AE35" s="57">
        <v>8.5154406484046374E-2</v>
      </c>
      <c r="AF35" s="141"/>
      <c r="AG35" s="57">
        <v>2.15</v>
      </c>
      <c r="AH35" s="141"/>
      <c r="AI35" s="57">
        <v>479.40000000000003</v>
      </c>
      <c r="AJ35" s="141"/>
      <c r="AK35" s="57">
        <v>7.99</v>
      </c>
      <c r="AL35" s="141"/>
      <c r="AM35" s="57">
        <v>235</v>
      </c>
      <c r="AN35" s="141"/>
      <c r="AO35" s="58">
        <v>1.74</v>
      </c>
      <c r="AP35" s="141"/>
    </row>
    <row r="36" spans="1:42" x14ac:dyDescent="0.3">
      <c r="A36" s="1">
        <v>32</v>
      </c>
      <c r="B36" s="1" t="s">
        <v>159</v>
      </c>
      <c r="C36" s="54" t="s">
        <v>145</v>
      </c>
      <c r="D36" s="58">
        <v>8.89</v>
      </c>
      <c r="E36" s="141"/>
      <c r="F36" s="141"/>
      <c r="G36" s="60">
        <v>6983.89</v>
      </c>
      <c r="H36" s="141"/>
      <c r="I36" s="141"/>
      <c r="J36" s="59">
        <f t="shared" si="0"/>
        <v>62086.782100000004</v>
      </c>
      <c r="K36" s="141"/>
      <c r="L36" s="141"/>
      <c r="M36" s="71">
        <f>(J36-$D$146)/$D$136</f>
        <v>9.1454514715755303E-2</v>
      </c>
      <c r="N36" s="142"/>
      <c r="O36" s="141"/>
      <c r="P36" s="60">
        <v>1393.675</v>
      </c>
      <c r="Q36" s="141"/>
      <c r="R36" s="141"/>
      <c r="S36" s="59">
        <f t="shared" si="1"/>
        <v>12389.77075</v>
      </c>
      <c r="T36" s="141"/>
      <c r="U36" s="141"/>
      <c r="V36" s="71">
        <f>(S36-$D$147)/$G$136</f>
        <v>0.35958966999999997</v>
      </c>
      <c r="W36" s="142"/>
      <c r="X36" s="141"/>
      <c r="Y36" s="57">
        <v>5.7672000000000008</v>
      </c>
      <c r="Z36" s="141"/>
      <c r="AA36" s="57">
        <v>13.316400000000002</v>
      </c>
      <c r="AB36" s="141"/>
      <c r="AC36" s="57">
        <v>9.24</v>
      </c>
      <c r="AD36" s="141"/>
      <c r="AE36" s="57">
        <v>8.3102493074792255E-2</v>
      </c>
      <c r="AF36" s="141"/>
      <c r="AG36" s="57">
        <v>1.8499999999999999</v>
      </c>
      <c r="AH36" s="141"/>
      <c r="AI36" s="57">
        <v>504.3</v>
      </c>
      <c r="AJ36" s="141"/>
      <c r="AK36" s="57">
        <v>7.96</v>
      </c>
      <c r="AL36" s="141"/>
      <c r="AM36" s="57">
        <v>286</v>
      </c>
      <c r="AN36" s="141"/>
      <c r="AO36" s="58">
        <v>1.85</v>
      </c>
      <c r="AP36" s="141"/>
    </row>
    <row r="37" spans="1:42" x14ac:dyDescent="0.3">
      <c r="A37" s="1">
        <v>33</v>
      </c>
      <c r="B37" s="1" t="s">
        <v>159</v>
      </c>
      <c r="C37" s="54" t="s">
        <v>155</v>
      </c>
      <c r="D37" s="58">
        <v>8.9400000000000048</v>
      </c>
      <c r="E37" s="141">
        <f>AVERAGE(D37:D40)</f>
        <v>8.4174999999999986</v>
      </c>
      <c r="F37" s="141">
        <f t="shared" ref="F37" si="129">_xlfn.STDEV.S(D37:D40)/SQRT(4)</f>
        <v>0.44000710221540884</v>
      </c>
      <c r="G37" s="60">
        <v>6567.1250000000009</v>
      </c>
      <c r="H37" s="141">
        <f t="shared" si="75"/>
        <v>6742.2037500000006</v>
      </c>
      <c r="I37" s="141">
        <f t="shared" ref="I37" si="130">_xlfn.STDEV.S(G37:G40)/SQRT(4)</f>
        <v>534.48701786687923</v>
      </c>
      <c r="J37" s="59">
        <f t="shared" ref="J37:J68" si="131">G37*D37</f>
        <v>58710.09750000004</v>
      </c>
      <c r="K37" s="141">
        <f>AVERAGE(J37:J40)</f>
        <v>56102.923462499995</v>
      </c>
      <c r="L37" s="141">
        <f t="shared" ref="L37" si="132">_xlfn.STDEV.S(J37:J40)/SQRT(4)</f>
        <v>1815.2353319899503</v>
      </c>
      <c r="M37" s="71">
        <f>(J37-$D$146)/$D$137</f>
        <v>0.10687605997124124</v>
      </c>
      <c r="N37" s="142">
        <f>AVERAGE(M37:M40)</f>
        <v>0.10148691618922442</v>
      </c>
      <c r="O37" s="141">
        <f t="shared" ref="O37" si="133">_xlfn.STDEV.S(M37:M40)/SQRT(4)</f>
        <v>3.7521715319285441E-3</v>
      </c>
      <c r="P37" s="60">
        <v>1989.665</v>
      </c>
      <c r="Q37" s="141">
        <f>AVERAGE(P37:P40)</f>
        <v>2035.9425000000001</v>
      </c>
      <c r="R37" s="141">
        <f t="shared" ref="R37" si="134">_xlfn.STDEV.S(P37:P40)/SQRT(4)</f>
        <v>22.85990581236063</v>
      </c>
      <c r="S37" s="59">
        <f t="shared" ref="S37:S68" si="135">P37*D37</f>
        <v>17787.605100000008</v>
      </c>
      <c r="T37" s="141">
        <f t="shared" ref="T37" si="136">AVERAGE(S37:S40)</f>
        <v>17148.951524999997</v>
      </c>
      <c r="U37" s="141">
        <f t="shared" ref="U37" si="137">_xlfn.STDEV.S(S37:S40)/SQRT(4)</f>
        <v>984.00028699482596</v>
      </c>
      <c r="V37" s="71">
        <f>(S37-$D$147)/$G$137</f>
        <v>0.14088986428571437</v>
      </c>
      <c r="W37" s="142">
        <f t="shared" ref="W37" si="138">AVERAGE(V37:V40)</f>
        <v>0.13500365622119814</v>
      </c>
      <c r="X37" s="141">
        <f t="shared" ref="X37" si="139">_xlfn.STDEV.S(V37:V40)/SQRT(4)</f>
        <v>9.0691270690767076E-3</v>
      </c>
      <c r="Y37" s="57">
        <v>2.7324000000000002</v>
      </c>
      <c r="Z37" s="141">
        <f t="shared" ref="Z37" si="140">AVERAGE(Y37:Y40)</f>
        <v>3.3183000000000007</v>
      </c>
      <c r="AA37" s="57">
        <v>12.0852</v>
      </c>
      <c r="AB37" s="141">
        <f t="shared" ref="AB37" si="141">AVERAGE(AA37:AA40)</f>
        <v>10.694699999999999</v>
      </c>
      <c r="AC37" s="57">
        <v>13.38</v>
      </c>
      <c r="AD37" s="141">
        <f t="shared" ref="AD37" si="142">AVERAGE(AC37:AC40)</f>
        <v>14.149999999999999</v>
      </c>
      <c r="AE37" s="57">
        <v>0.24930747922437674</v>
      </c>
      <c r="AF37" s="141">
        <f t="shared" ref="AF37" si="143">AVERAGE(AE37:AE40)</f>
        <v>0.20057453575459114</v>
      </c>
      <c r="AG37" s="57">
        <v>3.95</v>
      </c>
      <c r="AH37" s="141">
        <f t="shared" ref="AH37" si="144">AVERAGE(AG37:AG40)</f>
        <v>3.9875000000000003</v>
      </c>
      <c r="AI37" s="57">
        <v>541.80000000000007</v>
      </c>
      <c r="AJ37" s="141">
        <f t="shared" ref="AJ37" si="145">AVERAGE(AI37:AI40)</f>
        <v>522.07500000000005</v>
      </c>
      <c r="AK37" s="57">
        <v>7.99</v>
      </c>
      <c r="AL37" s="141">
        <f t="shared" ref="AL37" si="146">AVERAGE(AK37:AK40)</f>
        <v>8.0224999999999991</v>
      </c>
      <c r="AM37" s="57">
        <v>247</v>
      </c>
      <c r="AN37" s="141">
        <f t="shared" ref="AN37" si="147">AVERAGE(AM37:AM40)</f>
        <v>242.75</v>
      </c>
      <c r="AO37" s="58">
        <v>1.85</v>
      </c>
      <c r="AP37" s="141">
        <f t="shared" ref="AP37" si="148">AVERAGE(AO37:AO40)</f>
        <v>1.9400000000000002</v>
      </c>
    </row>
    <row r="38" spans="1:42" x14ac:dyDescent="0.3">
      <c r="A38" s="1">
        <v>34</v>
      </c>
      <c r="B38" s="1" t="s">
        <v>159</v>
      </c>
      <c r="C38" s="54" t="s">
        <v>155</v>
      </c>
      <c r="D38" s="58">
        <v>7.1699999999999946</v>
      </c>
      <c r="E38" s="141"/>
      <c r="F38" s="141"/>
      <c r="G38" s="60">
        <v>8299.4549999999999</v>
      </c>
      <c r="H38" s="141"/>
      <c r="I38" s="141"/>
      <c r="J38" s="59">
        <f t="shared" si="131"/>
        <v>59507.092349999955</v>
      </c>
      <c r="K38" s="141"/>
      <c r="L38" s="141"/>
      <c r="M38" s="71">
        <f>(J38-$D$146)/$D$137</f>
        <v>0.10852348349510194</v>
      </c>
      <c r="N38" s="142"/>
      <c r="O38" s="141"/>
      <c r="P38" s="60">
        <v>2013.7399999999998</v>
      </c>
      <c r="Q38" s="141"/>
      <c r="R38" s="141"/>
      <c r="S38" s="59">
        <f t="shared" si="135"/>
        <v>14438.515799999988</v>
      </c>
      <c r="T38" s="141"/>
      <c r="U38" s="141"/>
      <c r="V38" s="71">
        <f>(S38-$D$147)/$G$137</f>
        <v>0.11002268179723493</v>
      </c>
      <c r="W38" s="142"/>
      <c r="X38" s="141"/>
      <c r="Y38" s="57">
        <v>2.4192</v>
      </c>
      <c r="Z38" s="141"/>
      <c r="AA38" s="57">
        <v>11.5884</v>
      </c>
      <c r="AB38" s="141"/>
      <c r="AC38" s="57">
        <v>17.73</v>
      </c>
      <c r="AD38" s="141"/>
      <c r="AE38" s="57">
        <v>0.15389350569405968</v>
      </c>
      <c r="AF38" s="141"/>
      <c r="AG38" s="57">
        <v>4.7</v>
      </c>
      <c r="AH38" s="141"/>
      <c r="AI38" s="57">
        <v>516.30000000000007</v>
      </c>
      <c r="AJ38" s="141"/>
      <c r="AK38" s="57">
        <v>8.0299999999999994</v>
      </c>
      <c r="AL38" s="141"/>
      <c r="AM38" s="57">
        <v>243</v>
      </c>
      <c r="AN38" s="141"/>
      <c r="AO38" s="58">
        <v>1.89</v>
      </c>
      <c r="AP38" s="141"/>
    </row>
    <row r="39" spans="1:42" x14ac:dyDescent="0.3">
      <c r="A39" s="1">
        <v>35</v>
      </c>
      <c r="B39" s="1" t="s">
        <v>159</v>
      </c>
      <c r="C39" s="54" t="s">
        <v>155</v>
      </c>
      <c r="D39" s="58">
        <v>9.1199999999999974</v>
      </c>
      <c r="E39" s="141"/>
      <c r="F39" s="141"/>
      <c r="G39" s="60">
        <v>5958.295000000001</v>
      </c>
      <c r="H39" s="141"/>
      <c r="I39" s="141"/>
      <c r="J39" s="59">
        <f t="shared" si="131"/>
        <v>54339.650399999991</v>
      </c>
      <c r="K39" s="141"/>
      <c r="L39" s="141"/>
      <c r="M39" s="71">
        <f>(J39-$D$146)/$D$137</f>
        <v>9.7842152961265388E-2</v>
      </c>
      <c r="N39" s="142"/>
      <c r="O39" s="141"/>
      <c r="P39" s="60">
        <v>2095.5949999999998</v>
      </c>
      <c r="Q39" s="141"/>
      <c r="R39" s="141"/>
      <c r="S39" s="59">
        <f t="shared" si="135"/>
        <v>19111.826399999994</v>
      </c>
      <c r="T39" s="141"/>
      <c r="U39" s="141"/>
      <c r="V39" s="71">
        <f>(S39-$D$147)/$G$137</f>
        <v>0.15309466889400916</v>
      </c>
      <c r="W39" s="142"/>
      <c r="X39" s="141"/>
      <c r="Y39" s="57">
        <v>2.5056000000000003</v>
      </c>
      <c r="Z39" s="141"/>
      <c r="AA39" s="57">
        <v>10.540800000000001</v>
      </c>
      <c r="AB39" s="141"/>
      <c r="AC39" s="57">
        <v>10.19</v>
      </c>
      <c r="AD39" s="141"/>
      <c r="AE39" s="57">
        <v>0.19903560069765058</v>
      </c>
      <c r="AF39" s="141"/>
      <c r="AG39" s="57">
        <v>3.65</v>
      </c>
      <c r="AH39" s="141"/>
      <c r="AI39" s="57">
        <v>499.2</v>
      </c>
      <c r="AJ39" s="141"/>
      <c r="AK39" s="57">
        <v>8.0299999999999994</v>
      </c>
      <c r="AL39" s="141"/>
      <c r="AM39" s="57">
        <v>234</v>
      </c>
      <c r="AN39" s="141"/>
      <c r="AO39" s="58">
        <v>1.81</v>
      </c>
      <c r="AP39" s="141"/>
    </row>
    <row r="40" spans="1:42" x14ac:dyDescent="0.3">
      <c r="A40" s="1">
        <v>36</v>
      </c>
      <c r="B40" s="1" t="s">
        <v>159</v>
      </c>
      <c r="C40" s="54" t="s">
        <v>155</v>
      </c>
      <c r="D40" s="58">
        <v>8.4399999999999977</v>
      </c>
      <c r="E40" s="141"/>
      <c r="F40" s="141"/>
      <c r="G40" s="60">
        <v>6143.9400000000005</v>
      </c>
      <c r="H40" s="141"/>
      <c r="I40" s="141"/>
      <c r="J40" s="59">
        <f t="shared" si="131"/>
        <v>51854.853599999988</v>
      </c>
      <c r="K40" s="141"/>
      <c r="L40" s="141"/>
      <c r="M40" s="71">
        <f>(J40-$D$146)/$D$137</f>
        <v>9.2705968329289096E-2</v>
      </c>
      <c r="N40" s="142"/>
      <c r="O40" s="141"/>
      <c r="P40" s="60">
        <v>2044.7700000000002</v>
      </c>
      <c r="Q40" s="141"/>
      <c r="R40" s="141"/>
      <c r="S40" s="59">
        <f t="shared" si="135"/>
        <v>17257.858799999998</v>
      </c>
      <c r="T40" s="141"/>
      <c r="U40" s="141"/>
      <c r="V40" s="71">
        <f>(S40-$D$147)/$G$137</f>
        <v>0.13600740990783408</v>
      </c>
      <c r="W40" s="142"/>
      <c r="X40" s="141"/>
      <c r="Y40" s="57">
        <v>5.6160000000000014</v>
      </c>
      <c r="Z40" s="141"/>
      <c r="AA40" s="57">
        <v>8.5644000000000009</v>
      </c>
      <c r="AB40" s="141"/>
      <c r="AC40" s="57">
        <v>15.3</v>
      </c>
      <c r="AD40" s="141"/>
      <c r="AE40" s="57">
        <v>0.20006155740227763</v>
      </c>
      <c r="AF40" s="141"/>
      <c r="AG40" s="57">
        <v>3.65</v>
      </c>
      <c r="AH40" s="141"/>
      <c r="AI40" s="57">
        <v>531</v>
      </c>
      <c r="AJ40" s="141"/>
      <c r="AK40" s="57">
        <v>8.0399999999999991</v>
      </c>
      <c r="AL40" s="141"/>
      <c r="AM40" s="57">
        <v>247</v>
      </c>
      <c r="AN40" s="141"/>
      <c r="AO40" s="58">
        <v>2.21</v>
      </c>
      <c r="AP40" s="141"/>
    </row>
    <row r="41" spans="1:42" x14ac:dyDescent="0.3">
      <c r="A41" s="1">
        <v>37</v>
      </c>
      <c r="B41" s="1" t="s">
        <v>159</v>
      </c>
      <c r="C41" s="54" t="s">
        <v>156</v>
      </c>
      <c r="D41" s="58">
        <v>7.5600000000000023</v>
      </c>
      <c r="E41" s="141">
        <f>AVERAGE(D41:D44)</f>
        <v>7.3350000000000044</v>
      </c>
      <c r="F41" s="141">
        <f t="shared" ref="F41" si="149">_xlfn.STDEV.S(D41:D44)/SQRT(4)</f>
        <v>0.11608186766243855</v>
      </c>
      <c r="G41" s="60">
        <v>6508.2750000000005</v>
      </c>
      <c r="H41" s="141">
        <f t="shared" si="75"/>
        <v>6903.5062500000013</v>
      </c>
      <c r="I41" s="141">
        <f t="shared" ref="I41" si="150">_xlfn.STDEV.S(G41:G44)/SQRT(4)</f>
        <v>218.40927250972922</v>
      </c>
      <c r="J41" s="59">
        <f t="shared" si="131"/>
        <v>49202.559000000016</v>
      </c>
      <c r="K41" s="141">
        <f>AVERAGE(J41:J44)</f>
        <v>50611.428000000036</v>
      </c>
      <c r="L41" s="141">
        <f t="shared" ref="L41" si="151">_xlfn.STDEV.S(J41:J44)/SQRT(4)</f>
        <v>1510.5158683136663</v>
      </c>
      <c r="M41" s="71">
        <f>(J41-$D$146)/$D$138</f>
        <v>8.3594878018949229E-2</v>
      </c>
      <c r="N41" s="142">
        <f>AVERAGE(M41:M44)</f>
        <v>8.6385919104220582E-2</v>
      </c>
      <c r="O41" s="141">
        <f t="shared" ref="O41" si="152">_xlfn.STDEV.S(M41:M44)/SQRT(4)</f>
        <v>2.9924086969176826E-3</v>
      </c>
      <c r="P41" s="60">
        <v>1134.2</v>
      </c>
      <c r="Q41" s="141">
        <f>AVERAGE(P41:P44)</f>
        <v>1424.8387500000001</v>
      </c>
      <c r="R41" s="141">
        <f t="shared" ref="R41" si="153">_xlfn.STDEV.S(P41:P44)/SQRT(4)</f>
        <v>123.95315676656172</v>
      </c>
      <c r="S41" s="59">
        <f t="shared" si="135"/>
        <v>8574.5520000000033</v>
      </c>
      <c r="T41" s="141">
        <f t="shared" ref="T41" si="154">AVERAGE(S41:S44)</f>
        <v>10418.541850000007</v>
      </c>
      <c r="U41" s="141">
        <f t="shared" ref="U41" si="155">_xlfn.STDEV.S(S41:S44)/SQRT(4)</f>
        <v>791.68925945913907</v>
      </c>
      <c r="V41" s="71">
        <f>(S41-$D$147)/$G$138</f>
        <v>0.71452907941176513</v>
      </c>
      <c r="W41" s="142">
        <f t="shared" ref="W41" si="156">AVERAGE(V41:V44)</f>
        <v>0.93146906176470678</v>
      </c>
      <c r="X41" s="141">
        <f t="shared" ref="X41" si="157">_xlfn.STDEV.S(V41:V44)/SQRT(4)</f>
        <v>9.3139912877545486E-2</v>
      </c>
      <c r="Y41" s="57">
        <v>4.2119999999999997</v>
      </c>
      <c r="Z41" s="141">
        <f t="shared" ref="Z41" si="158">AVERAGE(Y41:Y44)</f>
        <v>6.5636999999999999</v>
      </c>
      <c r="AA41" s="57">
        <v>9.9144000000000005</v>
      </c>
      <c r="AB41" s="141">
        <f t="shared" ref="AB41" si="159">AVERAGE(AA41:AA44)</f>
        <v>11.774700000000001</v>
      </c>
      <c r="AC41" s="57">
        <v>6.24</v>
      </c>
      <c r="AD41" s="141">
        <f t="shared" ref="AD41" si="160">AVERAGE(AC41:AC44)</f>
        <v>7.7925000000000004</v>
      </c>
      <c r="AE41" s="57">
        <v>5.7453575459115627E-2</v>
      </c>
      <c r="AF41" s="141">
        <f t="shared" ref="AF41" si="161">AVERAGE(AE41:AE44)</f>
        <v>6.3609315686878012E-2</v>
      </c>
      <c r="AG41" s="57">
        <v>1.7999999999999998</v>
      </c>
      <c r="AH41" s="141">
        <f t="shared" ref="AH41" si="162">AVERAGE(AG41:AG44)</f>
        <v>2.0750000000000002</v>
      </c>
      <c r="AI41" s="57">
        <v>495.90000000000003</v>
      </c>
      <c r="AJ41" s="141">
        <f t="shared" ref="AJ41" si="163">AVERAGE(AI41:AI44)</f>
        <v>486.97500000000002</v>
      </c>
      <c r="AK41" s="57">
        <v>8.0500000000000007</v>
      </c>
      <c r="AL41" s="141">
        <f t="shared" ref="AL41" si="164">AVERAGE(AK41:AK44)</f>
        <v>8.0374999999999996</v>
      </c>
      <c r="AM41" s="57">
        <v>189</v>
      </c>
      <c r="AN41" s="141">
        <f t="shared" ref="AN41" si="165">AVERAGE(AM41:AM44)</f>
        <v>204.5</v>
      </c>
      <c r="AO41" s="58">
        <v>1.72</v>
      </c>
      <c r="AP41" s="141">
        <f t="shared" ref="AP41" si="166">AVERAGE(AO41:AO44)</f>
        <v>1.855</v>
      </c>
    </row>
    <row r="42" spans="1:42" x14ac:dyDescent="0.3">
      <c r="A42" s="1">
        <v>38</v>
      </c>
      <c r="B42" s="1" t="s">
        <v>159</v>
      </c>
      <c r="C42" s="54" t="s">
        <v>156</v>
      </c>
      <c r="D42" s="58">
        <v>7.5100000000000051</v>
      </c>
      <c r="E42" s="141"/>
      <c r="F42" s="141"/>
      <c r="G42" s="60">
        <v>7042.2050000000008</v>
      </c>
      <c r="H42" s="141"/>
      <c r="I42" s="141"/>
      <c r="J42" s="59">
        <f t="shared" si="131"/>
        <v>52886.959550000043</v>
      </c>
      <c r="K42" s="141"/>
      <c r="L42" s="141"/>
      <c r="M42" s="71">
        <f>(J42-$D$146)/$D$138</f>
        <v>9.089386274332481E-2</v>
      </c>
      <c r="N42" s="142"/>
      <c r="O42" s="141"/>
      <c r="P42" s="60">
        <v>1393.675</v>
      </c>
      <c r="Q42" s="141"/>
      <c r="R42" s="141"/>
      <c r="S42" s="59">
        <f t="shared" si="135"/>
        <v>10466.499250000006</v>
      </c>
      <c r="T42" s="141"/>
      <c r="U42" s="141"/>
      <c r="V42" s="71">
        <f>(S42-$D$147)/$G$138</f>
        <v>0.93711110882353021</v>
      </c>
      <c r="W42" s="142"/>
      <c r="X42" s="141"/>
      <c r="Y42" s="57">
        <v>6.1451999999999991</v>
      </c>
      <c r="Z42" s="141"/>
      <c r="AA42" s="57">
        <v>11.426400000000001</v>
      </c>
      <c r="AB42" s="141"/>
      <c r="AC42" s="57">
        <v>7.9700000000000006</v>
      </c>
      <c r="AD42" s="141"/>
      <c r="AE42" s="57">
        <v>4.2064224889709657E-2</v>
      </c>
      <c r="AF42" s="141"/>
      <c r="AG42" s="57">
        <v>2</v>
      </c>
      <c r="AH42" s="141"/>
      <c r="AI42" s="57">
        <v>496.2</v>
      </c>
      <c r="AJ42" s="141"/>
      <c r="AK42" s="57">
        <v>8.0399999999999991</v>
      </c>
      <c r="AL42" s="141"/>
      <c r="AM42" s="57">
        <v>203</v>
      </c>
      <c r="AN42" s="141"/>
      <c r="AO42" s="58">
        <v>1.82</v>
      </c>
      <c r="AP42" s="141"/>
    </row>
    <row r="43" spans="1:42" x14ac:dyDescent="0.3">
      <c r="A43" s="1">
        <v>39</v>
      </c>
      <c r="B43" s="1" t="s">
        <v>159</v>
      </c>
      <c r="C43" s="54" t="s">
        <v>156</v>
      </c>
      <c r="D43" s="58">
        <v>7.1200000000000045</v>
      </c>
      <c r="E43" s="141"/>
      <c r="F43" s="141"/>
      <c r="G43" s="60">
        <v>6605.1100000000006</v>
      </c>
      <c r="H43" s="141"/>
      <c r="I43" s="141"/>
      <c r="J43" s="59">
        <f t="shared" si="131"/>
        <v>47028.383200000033</v>
      </c>
      <c r="K43" s="141"/>
      <c r="L43" s="141"/>
      <c r="M43" s="71">
        <f>(J43-$D$146)/$D$138</f>
        <v>7.9287725271317916E-2</v>
      </c>
      <c r="N43" s="142"/>
      <c r="O43" s="141"/>
      <c r="P43" s="60">
        <v>1432.1950000000002</v>
      </c>
      <c r="Q43" s="141"/>
      <c r="R43" s="141"/>
      <c r="S43" s="59">
        <f t="shared" si="135"/>
        <v>10197.228400000007</v>
      </c>
      <c r="T43" s="141"/>
      <c r="U43" s="141"/>
      <c r="V43" s="71">
        <f>(S43-$D$147)/$G$138</f>
        <v>0.90543218529411862</v>
      </c>
      <c r="W43" s="142"/>
      <c r="X43" s="141"/>
      <c r="Y43" s="57">
        <v>7.8840000000000003</v>
      </c>
      <c r="Z43" s="141"/>
      <c r="AA43" s="57">
        <v>11.620800000000003</v>
      </c>
      <c r="AB43" s="141"/>
      <c r="AC43" s="57">
        <v>9.6</v>
      </c>
      <c r="AD43" s="141"/>
      <c r="AE43" s="57">
        <v>9.02841900071817E-2</v>
      </c>
      <c r="AF43" s="141"/>
      <c r="AG43" s="57">
        <v>2.35</v>
      </c>
      <c r="AH43" s="141"/>
      <c r="AI43" s="57">
        <v>468.6</v>
      </c>
      <c r="AJ43" s="141"/>
      <c r="AK43" s="57">
        <v>8.02</v>
      </c>
      <c r="AL43" s="141"/>
      <c r="AM43" s="57">
        <v>216</v>
      </c>
      <c r="AN43" s="141"/>
      <c r="AO43" s="58">
        <v>1.74</v>
      </c>
      <c r="AP43" s="141"/>
    </row>
    <row r="44" spans="1:42" x14ac:dyDescent="0.3">
      <c r="A44" s="1">
        <v>40</v>
      </c>
      <c r="B44" s="1" t="s">
        <v>159</v>
      </c>
      <c r="C44" s="54" t="s">
        <v>156</v>
      </c>
      <c r="D44" s="58">
        <v>7.1500000000000057</v>
      </c>
      <c r="E44" s="141"/>
      <c r="F44" s="141"/>
      <c r="G44" s="60">
        <v>7458.4350000000004</v>
      </c>
      <c r="H44" s="141"/>
      <c r="I44" s="141"/>
      <c r="J44" s="59">
        <f t="shared" si="131"/>
        <v>53327.810250000046</v>
      </c>
      <c r="K44" s="141"/>
      <c r="L44" s="141"/>
      <c r="M44" s="71">
        <f>(J44-$D$146)/$D$138</f>
        <v>9.1767210383290373E-2</v>
      </c>
      <c r="N44" s="142"/>
      <c r="O44" s="141"/>
      <c r="P44" s="60">
        <v>1739.2850000000001</v>
      </c>
      <c r="Q44" s="141"/>
      <c r="R44" s="141"/>
      <c r="S44" s="59">
        <f t="shared" si="135"/>
        <v>12435.887750000011</v>
      </c>
      <c r="T44" s="141"/>
      <c r="U44" s="141"/>
      <c r="V44" s="71">
        <f>(S44-$D$147)/$G$138</f>
        <v>1.1688038735294131</v>
      </c>
      <c r="W44" s="142"/>
      <c r="X44" s="141"/>
      <c r="Y44" s="57">
        <v>8.0136000000000003</v>
      </c>
      <c r="Z44" s="141"/>
      <c r="AA44" s="57">
        <v>14.1372</v>
      </c>
      <c r="AB44" s="141"/>
      <c r="AC44" s="57">
        <v>7.3599999999999994</v>
      </c>
      <c r="AD44" s="141"/>
      <c r="AE44" s="57">
        <v>6.4635272391505086E-2</v>
      </c>
      <c r="AF44" s="141"/>
      <c r="AG44" s="57">
        <v>2.15</v>
      </c>
      <c r="AH44" s="141"/>
      <c r="AI44" s="57">
        <v>487.20000000000005</v>
      </c>
      <c r="AJ44" s="141"/>
      <c r="AK44" s="57">
        <v>8.0399999999999991</v>
      </c>
      <c r="AL44" s="141"/>
      <c r="AM44" s="57">
        <v>210</v>
      </c>
      <c r="AN44" s="141"/>
      <c r="AO44" s="58">
        <v>2.14</v>
      </c>
      <c r="AP44" s="141"/>
    </row>
    <row r="45" spans="1:42" x14ac:dyDescent="0.3">
      <c r="A45" s="1">
        <v>41</v>
      </c>
      <c r="B45" s="1" t="s">
        <v>159</v>
      </c>
      <c r="C45" s="54" t="s">
        <v>153</v>
      </c>
      <c r="D45" s="58">
        <v>7.519999999999996</v>
      </c>
      <c r="E45" s="141">
        <f>AVERAGE(D45:D48)</f>
        <v>9.9425000000000008</v>
      </c>
      <c r="F45" s="141">
        <f t="shared" ref="F45" si="167">_xlfn.STDEV.S(D45:D48)/SQRT(4)</f>
        <v>0.80787143160282748</v>
      </c>
      <c r="G45" s="60">
        <v>7491.6050000000005</v>
      </c>
      <c r="H45" s="141">
        <f t="shared" si="75"/>
        <v>6583.1750000000002</v>
      </c>
      <c r="I45" s="141">
        <f t="shared" ref="I45" si="168">_xlfn.STDEV.S(G45:G48)/SQRT(4)</f>
        <v>313.79205670980059</v>
      </c>
      <c r="J45" s="59">
        <f t="shared" si="131"/>
        <v>56336.869599999976</v>
      </c>
      <c r="K45" s="141">
        <f>AVERAGE(J45:J48)</f>
        <v>64725.590687500007</v>
      </c>
      <c r="L45" s="141">
        <f t="shared" ref="L45" si="169">_xlfn.STDEV.S(J45:J48)/SQRT(4)</f>
        <v>2982.3150220758107</v>
      </c>
      <c r="M45" s="71">
        <f>(J45-$D$146)/$D$139</f>
        <v>5.8813273771511479E-2</v>
      </c>
      <c r="N45" s="142">
        <f>AVERAGE(M45:M48)</f>
        <v>6.8814340794759496E-2</v>
      </c>
      <c r="O45" s="141">
        <f t="shared" ref="O45" si="170">_xlfn.STDEV.S(M45:M48)/SQRT(4)</f>
        <v>3.555527965360961E-3</v>
      </c>
      <c r="P45" s="60">
        <v>2382.3550000000005</v>
      </c>
      <c r="Q45" s="141">
        <f>AVERAGE(P45:P48)</f>
        <v>2087.5700000000002</v>
      </c>
      <c r="R45" s="141">
        <f t="shared" ref="R45" si="171">_xlfn.STDEV.S(P45:P48)/SQRT(4)</f>
        <v>102.76573417649169</v>
      </c>
      <c r="S45" s="59">
        <f t="shared" si="135"/>
        <v>17915.309599999993</v>
      </c>
      <c r="T45" s="141">
        <f t="shared" ref="T45" si="172">AVERAGE(S45:S48)</f>
        <v>20519.712337500005</v>
      </c>
      <c r="U45" s="141">
        <f t="shared" ref="U45" si="173">_xlfn.STDEV.S(S45:S48)/SQRT(4)</f>
        <v>943.37651473295682</v>
      </c>
      <c r="V45" s="71">
        <f>(S45-$D$147)/$G$139</f>
        <v>8.7086185169491487E-2</v>
      </c>
      <c r="W45" s="142">
        <f t="shared" ref="W45" si="174">AVERAGE(V45:V48)</f>
        <v>0.10180032492937857</v>
      </c>
      <c r="X45" s="141">
        <f t="shared" ref="X45" si="175">_xlfn.STDEV.S(V45:V48)/SQRT(4)</f>
        <v>5.3298108177003232E-3</v>
      </c>
      <c r="Y45" s="57">
        <v>8.6832000000000011</v>
      </c>
      <c r="Z45" s="141">
        <f t="shared" ref="Z45" si="176">AVERAGE(Y45:Y48)</f>
        <v>5.8617000000000008</v>
      </c>
      <c r="AA45" s="57">
        <v>7.7544000000000004</v>
      </c>
      <c r="AB45" s="141">
        <f t="shared" ref="AB45" si="177">AVERAGE(AA45:AA48)</f>
        <v>8.9343000000000004</v>
      </c>
      <c r="AC45" s="57">
        <v>10.72</v>
      </c>
      <c r="AD45" s="141">
        <f t="shared" ref="AD45" si="178">AVERAGE(AC45:AC48)</f>
        <v>12.245000000000001</v>
      </c>
      <c r="AE45" s="57">
        <v>0.26674874320303682</v>
      </c>
      <c r="AF45" s="141">
        <f t="shared" ref="AF45" si="179">AVERAGE(AE45:AE48)</f>
        <v>0.18903252282753669</v>
      </c>
      <c r="AG45" s="57">
        <v>3.15</v>
      </c>
      <c r="AH45" s="141">
        <f t="shared" ref="AH45" si="180">AVERAGE(AG45:AG48)</f>
        <v>3.5375000000000001</v>
      </c>
      <c r="AI45" s="57">
        <v>555</v>
      </c>
      <c r="AJ45" s="141">
        <f t="shared" ref="AJ45" si="181">AVERAGE(AI45:AI48)</f>
        <v>571.27499999999998</v>
      </c>
      <c r="AK45" s="57">
        <v>8.0299999999999994</v>
      </c>
      <c r="AL45" s="141">
        <f t="shared" ref="AL45" si="182">AVERAGE(AK45:AK48)</f>
        <v>8.0274999999999999</v>
      </c>
      <c r="AM45" s="57">
        <v>213</v>
      </c>
      <c r="AN45" s="141">
        <f t="shared" ref="AN45" si="183">AVERAGE(AM45:AM48)</f>
        <v>219</v>
      </c>
      <c r="AO45" s="58">
        <v>2.1</v>
      </c>
      <c r="AP45" s="141">
        <f t="shared" ref="AP45" si="184">AVERAGE(AO45:AO48)</f>
        <v>2.02</v>
      </c>
    </row>
    <row r="46" spans="1:42" x14ac:dyDescent="0.3">
      <c r="A46" s="1">
        <v>42</v>
      </c>
      <c r="B46" s="1" t="s">
        <v>159</v>
      </c>
      <c r="C46" s="54" t="s">
        <v>153</v>
      </c>
      <c r="D46" s="58">
        <v>10.75</v>
      </c>
      <c r="E46" s="141"/>
      <c r="F46" s="141"/>
      <c r="G46" s="60">
        <v>6234.89</v>
      </c>
      <c r="H46" s="141"/>
      <c r="I46" s="141"/>
      <c r="J46" s="59">
        <f t="shared" si="131"/>
        <v>67025.067500000005</v>
      </c>
      <c r="K46" s="141"/>
      <c r="L46" s="141"/>
      <c r="M46" s="71">
        <f>(J46-$D$146)/$D$139</f>
        <v>7.1555786300020741E-2</v>
      </c>
      <c r="N46" s="142"/>
      <c r="O46" s="141"/>
      <c r="P46" s="60">
        <v>2017.4850000000001</v>
      </c>
      <c r="Q46" s="141"/>
      <c r="R46" s="141"/>
      <c r="S46" s="59">
        <f t="shared" si="135"/>
        <v>21687.963750000003</v>
      </c>
      <c r="T46" s="141"/>
      <c r="U46" s="141"/>
      <c r="V46" s="71">
        <f>(S46-$D$147)/$G$139</f>
        <v>0.10840061539548025</v>
      </c>
      <c r="W46" s="142"/>
      <c r="X46" s="141"/>
      <c r="Y46" s="57">
        <v>3.3912000000000004</v>
      </c>
      <c r="Z46" s="141"/>
      <c r="AA46" s="57">
        <v>8.8667999999999996</v>
      </c>
      <c r="AB46" s="141"/>
      <c r="AC46" s="57">
        <v>13.02</v>
      </c>
      <c r="AD46" s="141"/>
      <c r="AE46" s="57">
        <v>9.6439930234944085E-2</v>
      </c>
      <c r="AF46" s="141"/>
      <c r="AG46" s="57">
        <v>3.85</v>
      </c>
      <c r="AH46" s="141"/>
      <c r="AI46" s="57">
        <v>518.70000000000005</v>
      </c>
      <c r="AJ46" s="141"/>
      <c r="AK46" s="57">
        <v>8.02</v>
      </c>
      <c r="AL46" s="141"/>
      <c r="AM46" s="57">
        <v>209</v>
      </c>
      <c r="AN46" s="141"/>
      <c r="AO46" s="58">
        <v>1.78</v>
      </c>
      <c r="AP46" s="141"/>
    </row>
    <row r="47" spans="1:42" x14ac:dyDescent="0.3">
      <c r="A47" s="1">
        <v>43</v>
      </c>
      <c r="B47" s="1" t="s">
        <v>159</v>
      </c>
      <c r="C47" s="54" t="s">
        <v>153</v>
      </c>
      <c r="D47" s="58">
        <v>10.690000000000005</v>
      </c>
      <c r="E47" s="141"/>
      <c r="F47" s="141"/>
      <c r="G47" s="60">
        <v>6105.42</v>
      </c>
      <c r="H47" s="141"/>
      <c r="I47" s="141"/>
      <c r="J47" s="59">
        <f t="shared" si="131"/>
        <v>65266.939800000029</v>
      </c>
      <c r="K47" s="141"/>
      <c r="L47" s="141"/>
      <c r="M47" s="71">
        <f>(J47-$D$146)/$D$139</f>
        <v>6.9459739384200747E-2</v>
      </c>
      <c r="N47" s="142"/>
      <c r="O47" s="141"/>
      <c r="P47" s="60">
        <v>1905.67</v>
      </c>
      <c r="Q47" s="141"/>
      <c r="R47" s="141"/>
      <c r="S47" s="59">
        <f t="shared" si="135"/>
        <v>20371.612300000012</v>
      </c>
      <c r="T47" s="141"/>
      <c r="U47" s="141"/>
      <c r="V47" s="71">
        <f>(S47-$D$147)/$G$139</f>
        <v>0.10096360155367239</v>
      </c>
      <c r="W47" s="142"/>
      <c r="X47" s="141"/>
      <c r="Y47" s="57">
        <v>6.21</v>
      </c>
      <c r="Z47" s="141"/>
      <c r="AA47" s="57">
        <v>9.2880000000000003</v>
      </c>
      <c r="AB47" s="141"/>
      <c r="AC47" s="57">
        <v>11.6</v>
      </c>
      <c r="AD47" s="141"/>
      <c r="AE47" s="57">
        <v>0.13234841489689136</v>
      </c>
      <c r="AF47" s="141"/>
      <c r="AG47" s="57">
        <v>3.65</v>
      </c>
      <c r="AH47" s="141"/>
      <c r="AI47" s="57">
        <v>563.70000000000005</v>
      </c>
      <c r="AJ47" s="141"/>
      <c r="AK47" s="57">
        <v>8.01</v>
      </c>
      <c r="AL47" s="141"/>
      <c r="AM47" s="57">
        <v>237</v>
      </c>
      <c r="AN47" s="141"/>
      <c r="AO47" s="58">
        <v>2.11</v>
      </c>
      <c r="AP47" s="141"/>
    </row>
    <row r="48" spans="1:42" x14ac:dyDescent="0.3">
      <c r="A48" s="1">
        <v>44</v>
      </c>
      <c r="B48" s="1" t="s">
        <v>159</v>
      </c>
      <c r="C48" s="54" t="s">
        <v>153</v>
      </c>
      <c r="D48" s="58">
        <v>10.810000000000002</v>
      </c>
      <c r="E48" s="141"/>
      <c r="F48" s="141"/>
      <c r="G48" s="60">
        <v>6500.7850000000008</v>
      </c>
      <c r="H48" s="141"/>
      <c r="I48" s="141"/>
      <c r="J48" s="59">
        <f t="shared" si="131"/>
        <v>70273.485850000026</v>
      </c>
      <c r="K48" s="141"/>
      <c r="L48" s="141"/>
      <c r="M48" s="71">
        <f>(J48-$D$146)/$D$139</f>
        <v>7.5428563723305031E-2</v>
      </c>
      <c r="N48" s="142"/>
      <c r="O48" s="141"/>
      <c r="P48" s="60">
        <v>2044.7700000000002</v>
      </c>
      <c r="Q48" s="141"/>
      <c r="R48" s="141"/>
      <c r="S48" s="59">
        <f t="shared" si="135"/>
        <v>22103.963700000008</v>
      </c>
      <c r="T48" s="141"/>
      <c r="U48" s="141"/>
      <c r="V48" s="71">
        <f>(S48-$D$147)/$G$139</f>
        <v>0.11075089759887011</v>
      </c>
      <c r="W48" s="142"/>
      <c r="X48" s="141"/>
      <c r="Y48" s="57">
        <v>5.1623999999999999</v>
      </c>
      <c r="Z48" s="141"/>
      <c r="AA48" s="57">
        <v>9.8280000000000012</v>
      </c>
      <c r="AB48" s="141"/>
      <c r="AC48" s="57">
        <v>13.64</v>
      </c>
      <c r="AD48" s="141"/>
      <c r="AE48" s="57">
        <v>0.26059300297527443</v>
      </c>
      <c r="AF48" s="141"/>
      <c r="AG48" s="57">
        <v>3.5000000000000004</v>
      </c>
      <c r="AH48" s="141"/>
      <c r="AI48" s="57">
        <v>647.69999999999993</v>
      </c>
      <c r="AJ48" s="141"/>
      <c r="AK48" s="57">
        <v>8.0500000000000007</v>
      </c>
      <c r="AL48" s="141"/>
      <c r="AM48" s="57">
        <v>217</v>
      </c>
      <c r="AN48" s="141"/>
      <c r="AO48" s="58">
        <v>2.09</v>
      </c>
      <c r="AP48" s="141"/>
    </row>
    <row r="49" spans="1:42" x14ac:dyDescent="0.3">
      <c r="A49" s="1">
        <v>45</v>
      </c>
      <c r="B49" s="1" t="s">
        <v>159</v>
      </c>
      <c r="C49" s="54" t="s">
        <v>146</v>
      </c>
      <c r="D49" s="58">
        <v>8.990000000000002</v>
      </c>
      <c r="E49" s="141">
        <f>AVERAGE(D49:D52)</f>
        <v>9.2550000000000008</v>
      </c>
      <c r="F49" s="141">
        <f t="shared" ref="F49" si="185">_xlfn.STDEV.S(D49:D52)/SQRT(4)</f>
        <v>0.20242282479997289</v>
      </c>
      <c r="G49" s="60">
        <v>4613.8400000000011</v>
      </c>
      <c r="H49" s="141">
        <f t="shared" si="75"/>
        <v>6057.27</v>
      </c>
      <c r="I49" s="141">
        <f t="shared" ref="I49" si="186">_xlfn.STDEV.S(G49:G52)/SQRT(4)</f>
        <v>497.93331695033748</v>
      </c>
      <c r="J49" s="59">
        <f t="shared" si="131"/>
        <v>41478.421600000016</v>
      </c>
      <c r="K49" s="141">
        <f>AVERAGE(J49:J52)</f>
        <v>56128.717150000004</v>
      </c>
      <c r="L49" s="141">
        <f t="shared" ref="L49" si="187">_xlfn.STDEV.S(J49:J52)/SQRT(4)</f>
        <v>4934.6936618943537</v>
      </c>
      <c r="M49" s="71">
        <f>(J49-$D$146)/$D$140</f>
        <v>5.7237420942068247E-2</v>
      </c>
      <c r="N49" s="142">
        <f>AVERAGE(M49:M52)</f>
        <v>8.1562040877098022E-2</v>
      </c>
      <c r="O49" s="141">
        <f t="shared" ref="O49" si="188">_xlfn.STDEV.S(M49:M52)/SQRT(4)</f>
        <v>8.1933192004020675E-3</v>
      </c>
      <c r="P49" s="60">
        <v>1586.2750000000001</v>
      </c>
      <c r="Q49" s="141">
        <f>AVERAGE(P49:P52)</f>
        <v>1964.52</v>
      </c>
      <c r="R49" s="141">
        <f t="shared" ref="R49" si="189">_xlfn.STDEV.S(P49:P52)/SQRT(4)</f>
        <v>131.88102682910824</v>
      </c>
      <c r="S49" s="59">
        <f t="shared" si="135"/>
        <v>14260.612250000004</v>
      </c>
      <c r="T49" s="141">
        <f t="shared" ref="T49" si="190">AVERAGE(S49:S52)</f>
        <v>18195.716475000001</v>
      </c>
      <c r="U49" s="141">
        <f t="shared" ref="U49" si="191">_xlfn.STDEV.S(S49:S52)/SQRT(4)</f>
        <v>1320.9363343963928</v>
      </c>
      <c r="V49" s="71">
        <f>(S49-$D$147)/$G$140</f>
        <v>0.22399157000000008</v>
      </c>
      <c r="W49" s="142">
        <f t="shared" ref="W49" si="192">AVERAGE(V49:V52)</f>
        <v>0.29894593619047621</v>
      </c>
      <c r="X49" s="141">
        <f t="shared" ref="X49" si="193">_xlfn.STDEV.S(V49:V52)/SQRT(4)</f>
        <v>2.5160692083740839E-2</v>
      </c>
      <c r="Y49" s="57">
        <v>11.296800000000001</v>
      </c>
      <c r="Z49" s="141">
        <f t="shared" ref="Z49" si="194">AVERAGE(Y49:Y52)</f>
        <v>5.1408000000000005</v>
      </c>
      <c r="AA49" s="57">
        <v>9.3636000000000017</v>
      </c>
      <c r="AB49" s="141">
        <f t="shared" ref="AB49" si="195">AVERAGE(AA49:AA52)</f>
        <v>8.397000000000002</v>
      </c>
      <c r="AC49" s="57">
        <v>9.81</v>
      </c>
      <c r="AD49" s="141">
        <f t="shared" ref="AD49" si="196">AVERAGE(AC49:AC52)</f>
        <v>11.785</v>
      </c>
      <c r="AE49" s="57">
        <v>4.8219965117472043E-2</v>
      </c>
      <c r="AF49" s="141">
        <f t="shared" ref="AF49" si="197">AVERAGE(AE49:AE52)</f>
        <v>9.9004821996511741E-2</v>
      </c>
      <c r="AG49" s="57">
        <v>2.5499999999999998</v>
      </c>
      <c r="AH49" s="141">
        <f t="shared" ref="AH49" si="198">AVERAGE(AG49:AG52)</f>
        <v>3.5874999999999999</v>
      </c>
      <c r="AI49" s="57">
        <v>503.7</v>
      </c>
      <c r="AJ49" s="141">
        <f t="shared" ref="AJ49" si="199">AVERAGE(AI49:AI52)</f>
        <v>483.52499999999998</v>
      </c>
      <c r="AK49" s="57">
        <v>8</v>
      </c>
      <c r="AL49" s="141">
        <f t="shared" ref="AL49" si="200">AVERAGE(AK49:AK52)</f>
        <v>7.9625000000000004</v>
      </c>
      <c r="AM49" s="57">
        <v>272</v>
      </c>
      <c r="AN49" s="141">
        <f t="shared" ref="AN49" si="201">AVERAGE(AM49:AM52)</f>
        <v>297.5</v>
      </c>
      <c r="AO49" s="58">
        <v>2.0699999999999998</v>
      </c>
      <c r="AP49" s="141">
        <f t="shared" ref="AP49" si="202">AVERAGE(AO49:AO52)</f>
        <v>2.0024999999999999</v>
      </c>
    </row>
    <row r="50" spans="1:42" x14ac:dyDescent="0.3">
      <c r="A50" s="1">
        <v>46</v>
      </c>
      <c r="B50" s="1" t="s">
        <v>159</v>
      </c>
      <c r="C50" s="54" t="s">
        <v>146</v>
      </c>
      <c r="D50" s="58">
        <v>9.6900000000000048</v>
      </c>
      <c r="E50" s="141"/>
      <c r="F50" s="141"/>
      <c r="G50" s="60">
        <v>6187.81</v>
      </c>
      <c r="H50" s="141"/>
      <c r="I50" s="141"/>
      <c r="J50" s="59">
        <f t="shared" si="131"/>
        <v>59959.878900000032</v>
      </c>
      <c r="K50" s="141"/>
      <c r="L50" s="141"/>
      <c r="M50" s="71">
        <f>(J50-$D$146)/$D$140</f>
        <v>8.7923110738133983E-2</v>
      </c>
      <c r="N50" s="142"/>
      <c r="O50" s="141"/>
      <c r="P50" s="60">
        <v>2056.0050000000001</v>
      </c>
      <c r="Q50" s="141"/>
      <c r="R50" s="141"/>
      <c r="S50" s="59">
        <f t="shared" si="135"/>
        <v>19922.688450000012</v>
      </c>
      <c r="T50" s="141"/>
      <c r="U50" s="141"/>
      <c r="V50" s="71">
        <f>(S50-$D$147)/$G$140</f>
        <v>0.33184064047619072</v>
      </c>
      <c r="W50" s="142"/>
      <c r="X50" s="141"/>
      <c r="Y50" s="57">
        <v>2.8188000000000004</v>
      </c>
      <c r="Z50" s="141"/>
      <c r="AA50" s="57">
        <v>8.3592000000000013</v>
      </c>
      <c r="AB50" s="141"/>
      <c r="AC50" s="57">
        <v>13.040000000000001</v>
      </c>
      <c r="AD50" s="141"/>
      <c r="AE50" s="57">
        <v>0.11388119421360419</v>
      </c>
      <c r="AF50" s="141"/>
      <c r="AG50" s="57">
        <v>4.1500000000000004</v>
      </c>
      <c r="AH50" s="141"/>
      <c r="AI50" s="57">
        <v>488.1</v>
      </c>
      <c r="AJ50" s="141"/>
      <c r="AK50" s="57">
        <v>7.96</v>
      </c>
      <c r="AL50" s="141"/>
      <c r="AM50" s="57">
        <v>285</v>
      </c>
      <c r="AN50" s="141"/>
      <c r="AO50" s="58">
        <v>1.93</v>
      </c>
      <c r="AP50" s="141"/>
    </row>
    <row r="51" spans="1:42" x14ac:dyDescent="0.3">
      <c r="A51" s="1">
        <v>47</v>
      </c>
      <c r="B51" s="1" t="s">
        <v>159</v>
      </c>
      <c r="C51" s="54" t="s">
        <v>146</v>
      </c>
      <c r="D51" s="58">
        <v>8.8399999999999963</v>
      </c>
      <c r="E51" s="141"/>
      <c r="F51" s="141"/>
      <c r="G51" s="60">
        <v>6793.9650000000001</v>
      </c>
      <c r="H51" s="141"/>
      <c r="I51" s="141"/>
      <c r="J51" s="59">
        <f t="shared" si="131"/>
        <v>60058.650599999979</v>
      </c>
      <c r="K51" s="141"/>
      <c r="L51" s="141"/>
      <c r="M51" s="71">
        <f>(J51-$D$146)/$D$140</f>
        <v>8.8087106341815533E-2</v>
      </c>
      <c r="N51" s="142"/>
      <c r="O51" s="141"/>
      <c r="P51" s="60">
        <v>2197.7799999999997</v>
      </c>
      <c r="Q51" s="141"/>
      <c r="R51" s="141"/>
      <c r="S51" s="59">
        <f t="shared" si="135"/>
        <v>19428.375199999991</v>
      </c>
      <c r="T51" s="141"/>
      <c r="U51" s="141"/>
      <c r="V51" s="71">
        <f>(S51-$D$147)/$G$140</f>
        <v>0.32242514999999983</v>
      </c>
      <c r="W51" s="142"/>
      <c r="X51" s="141"/>
      <c r="Y51" s="57">
        <v>3.4668000000000005</v>
      </c>
      <c r="Z51" s="141"/>
      <c r="AA51" s="57">
        <v>8.4780000000000015</v>
      </c>
      <c r="AB51" s="141"/>
      <c r="AC51" s="57">
        <v>12.889999999999999</v>
      </c>
      <c r="AD51" s="141"/>
      <c r="AE51" s="57">
        <v>7.8998666256283975E-2</v>
      </c>
      <c r="AF51" s="141"/>
      <c r="AG51" s="57">
        <v>4.7</v>
      </c>
      <c r="AH51" s="141"/>
      <c r="AI51" s="57">
        <v>468.29999999999995</v>
      </c>
      <c r="AJ51" s="141"/>
      <c r="AK51" s="57">
        <v>7.98</v>
      </c>
      <c r="AL51" s="141"/>
      <c r="AM51" s="57">
        <v>312</v>
      </c>
      <c r="AN51" s="141"/>
      <c r="AO51" s="58">
        <v>2.0099999999999998</v>
      </c>
      <c r="AP51" s="141"/>
    </row>
    <row r="52" spans="1:42" x14ac:dyDescent="0.3">
      <c r="A52" s="1">
        <v>48</v>
      </c>
      <c r="B52" s="1" t="s">
        <v>159</v>
      </c>
      <c r="C52" s="54" t="s">
        <v>146</v>
      </c>
      <c r="D52" s="58">
        <v>9.5</v>
      </c>
      <c r="E52" s="141"/>
      <c r="F52" s="141"/>
      <c r="G52" s="60">
        <v>6633.4650000000001</v>
      </c>
      <c r="H52" s="141"/>
      <c r="I52" s="141"/>
      <c r="J52" s="59">
        <f t="shared" si="131"/>
        <v>63017.917500000003</v>
      </c>
      <c r="K52" s="141"/>
      <c r="L52" s="141"/>
      <c r="M52" s="71">
        <f>(J52-$D$146)/$D$140</f>
        <v>9.3000525486374316E-2</v>
      </c>
      <c r="N52" s="142"/>
      <c r="O52" s="141"/>
      <c r="P52" s="60">
        <v>2018.02</v>
      </c>
      <c r="Q52" s="141"/>
      <c r="R52" s="141"/>
      <c r="S52" s="59">
        <f t="shared" si="135"/>
        <v>19171.189999999999</v>
      </c>
      <c r="T52" s="141"/>
      <c r="U52" s="141"/>
      <c r="V52" s="71">
        <f>(S52-$D$147)/$G$140</f>
        <v>0.31752638428571428</v>
      </c>
      <c r="W52" s="142"/>
      <c r="X52" s="141"/>
      <c r="Y52" s="57">
        <v>2.9808000000000008</v>
      </c>
      <c r="Z52" s="141"/>
      <c r="AA52" s="57">
        <v>7.3872000000000018</v>
      </c>
      <c r="AB52" s="141"/>
      <c r="AC52" s="57">
        <v>11.399999999999999</v>
      </c>
      <c r="AD52" s="141"/>
      <c r="AE52" s="57">
        <v>0.15491946239868676</v>
      </c>
      <c r="AF52" s="141"/>
      <c r="AG52" s="57">
        <v>2.9499999999999997</v>
      </c>
      <c r="AH52" s="141"/>
      <c r="AI52" s="57">
        <v>474</v>
      </c>
      <c r="AJ52" s="141"/>
      <c r="AK52" s="57">
        <v>7.91</v>
      </c>
      <c r="AL52" s="141"/>
      <c r="AM52" s="57">
        <v>321</v>
      </c>
      <c r="AN52" s="141"/>
      <c r="AO52" s="58">
        <v>2</v>
      </c>
      <c r="AP52" s="141"/>
    </row>
    <row r="53" spans="1:42" x14ac:dyDescent="0.3">
      <c r="A53" s="1">
        <v>49</v>
      </c>
      <c r="B53" s="1" t="s">
        <v>159</v>
      </c>
      <c r="C53" s="54" t="s">
        <v>152</v>
      </c>
      <c r="D53" s="58">
        <v>8.89</v>
      </c>
      <c r="E53" s="141">
        <f>AVERAGE(D53:D56)</f>
        <v>9.4824999999999999</v>
      </c>
      <c r="F53" s="141">
        <f t="shared" ref="F53" si="203">_xlfn.STDEV.S(D53:D56)/SQRT(4)</f>
        <v>0.23732449655833326</v>
      </c>
      <c r="G53" s="60">
        <v>5721.2900000000009</v>
      </c>
      <c r="H53" s="141">
        <f t="shared" si="75"/>
        <v>5856.11</v>
      </c>
      <c r="I53" s="141">
        <f t="shared" ref="I53" si="204">_xlfn.STDEV.S(G53:G56)/SQRT(4)</f>
        <v>332.69974874752558</v>
      </c>
      <c r="J53" s="59">
        <f t="shared" si="131"/>
        <v>50862.268100000008</v>
      </c>
      <c r="K53" s="141">
        <f>AVERAGE(J53:J56)</f>
        <v>55521.740924999998</v>
      </c>
      <c r="L53" s="141">
        <f t="shared" ref="L53" si="205">_xlfn.STDEV.S(J53:J56)/SQRT(4)</f>
        <v>3486.5034666617448</v>
      </c>
      <c r="M53" s="71">
        <f>(J53-$D$146)/$D$141</f>
        <v>9.0654250301069508E-2</v>
      </c>
      <c r="N53" s="142">
        <f>AVERAGE(M53:M56)</f>
        <v>0.10028558623842906</v>
      </c>
      <c r="O53" s="141">
        <f t="shared" ref="O53" si="206">_xlfn.STDEV.S(M53:M56)/SQRT(4)</f>
        <v>7.2067565141744963E-3</v>
      </c>
      <c r="P53" s="60">
        <v>1976.2900000000002</v>
      </c>
      <c r="Q53" s="141">
        <f>AVERAGE(P53:P56)</f>
        <v>2083.5575000000003</v>
      </c>
      <c r="R53" s="141">
        <f t="shared" ref="R53" si="207">_xlfn.STDEV.S(P53:P56)/SQRT(4)</f>
        <v>113.65077838309486</v>
      </c>
      <c r="S53" s="59">
        <f t="shared" si="135"/>
        <v>17569.218100000002</v>
      </c>
      <c r="T53" s="141">
        <f t="shared" ref="T53" si="208">AVERAGE(S53:S56)</f>
        <v>19761.474225000002</v>
      </c>
      <c r="U53" s="141">
        <f t="shared" ref="U53" si="209">_xlfn.STDEV.S(S53:S56)/SQRT(4)</f>
        <v>1222.3897278411398</v>
      </c>
      <c r="V53" s="71">
        <f>(S53-$D$147)/$G$141</f>
        <v>0.11287013689138578</v>
      </c>
      <c r="W53" s="142">
        <f t="shared" ref="W53" si="210">AVERAGE(V53:V56)</f>
        <v>0.12929153108614233</v>
      </c>
      <c r="X53" s="141">
        <f t="shared" ref="X53" si="211">_xlfn.STDEV.S(V53:V56)/SQRT(4)</f>
        <v>9.1564773621059942E-3</v>
      </c>
      <c r="Y53" s="57">
        <v>5.7240000000000002</v>
      </c>
      <c r="Z53" s="141">
        <f t="shared" ref="Z53" si="212">AVERAGE(Y53:Y56)</f>
        <v>5.508</v>
      </c>
      <c r="AA53" s="57">
        <v>7.5816000000000008</v>
      </c>
      <c r="AB53" s="141">
        <f t="shared" ref="AB53" si="213">AVERAGE(AA53:AA56)</f>
        <v>8.4267000000000003</v>
      </c>
      <c r="AC53" s="57">
        <v>23.22</v>
      </c>
      <c r="AD53" s="141">
        <f t="shared" ref="AD53" si="214">AVERAGE(AC53:AC56)</f>
        <v>20.6875</v>
      </c>
      <c r="AE53" s="57">
        <v>0.54375705345234437</v>
      </c>
      <c r="AF53" s="141">
        <f t="shared" ref="AF53" si="215">AVERAGE(AE53:AE56)</f>
        <v>0.45167743921206527</v>
      </c>
      <c r="AG53" s="57">
        <v>8</v>
      </c>
      <c r="AH53" s="141">
        <f t="shared" ref="AH53" si="216">AVERAGE(AG53:AG56)</f>
        <v>6.5874999999999995</v>
      </c>
      <c r="AI53" s="57">
        <v>562.5</v>
      </c>
      <c r="AJ53" s="141">
        <f t="shared" ref="AJ53" si="217">AVERAGE(AI53:AI56)</f>
        <v>582.45000000000005</v>
      </c>
      <c r="AK53" s="57">
        <v>8.07</v>
      </c>
      <c r="AL53" s="141">
        <f t="shared" ref="AL53" si="218">AVERAGE(AK53:AK56)</f>
        <v>8.07</v>
      </c>
      <c r="AM53" s="57">
        <v>232</v>
      </c>
      <c r="AN53" s="141">
        <f t="shared" ref="AN53" si="219">AVERAGE(AM53:AM56)</f>
        <v>237.25</v>
      </c>
      <c r="AO53" s="58">
        <v>2</v>
      </c>
      <c r="AP53" s="141">
        <f t="shared" ref="AP53" si="220">AVERAGE(AO53:AO56)</f>
        <v>1.9775</v>
      </c>
    </row>
    <row r="54" spans="1:42" x14ac:dyDescent="0.3">
      <c r="A54" s="1">
        <v>50</v>
      </c>
      <c r="B54" s="1" t="s">
        <v>159</v>
      </c>
      <c r="C54" s="54" t="s">
        <v>152</v>
      </c>
      <c r="D54" s="58">
        <v>9.8299999999999983</v>
      </c>
      <c r="E54" s="141"/>
      <c r="F54" s="141"/>
      <c r="G54" s="60">
        <v>4977.6400000000003</v>
      </c>
      <c r="H54" s="141"/>
      <c r="I54" s="141"/>
      <c r="J54" s="59">
        <f t="shared" si="131"/>
        <v>48930.201199999996</v>
      </c>
      <c r="K54" s="141"/>
      <c r="L54" s="141"/>
      <c r="M54" s="71">
        <f>(J54-$D$146)/$D$141</f>
        <v>8.6660582762649402E-2</v>
      </c>
      <c r="N54" s="142"/>
      <c r="O54" s="141"/>
      <c r="P54" s="60">
        <v>1814.1850000000002</v>
      </c>
      <c r="Q54" s="141"/>
      <c r="R54" s="141"/>
      <c r="S54" s="59">
        <f t="shared" si="135"/>
        <v>17833.438549999999</v>
      </c>
      <c r="T54" s="141"/>
      <c r="U54" s="141"/>
      <c r="V54" s="71">
        <f>(S54-$D$147)/$G$141</f>
        <v>0.11484931629213482</v>
      </c>
      <c r="W54" s="142"/>
      <c r="X54" s="141"/>
      <c r="Y54" s="57">
        <v>6.6312000000000006</v>
      </c>
      <c r="Z54" s="141"/>
      <c r="AA54" s="57">
        <v>7.9056000000000006</v>
      </c>
      <c r="AB54" s="141"/>
      <c r="AC54" s="57">
        <v>13.37</v>
      </c>
      <c r="AD54" s="141"/>
      <c r="AE54" s="57">
        <v>0.29650148763722167</v>
      </c>
      <c r="AF54" s="141"/>
      <c r="AG54" s="57">
        <v>4.3999999999999995</v>
      </c>
      <c r="AH54" s="141"/>
      <c r="AI54" s="57">
        <v>524.4</v>
      </c>
      <c r="AJ54" s="141"/>
      <c r="AK54" s="57">
        <v>8.06</v>
      </c>
      <c r="AL54" s="141"/>
      <c r="AM54" s="57">
        <v>245</v>
      </c>
      <c r="AN54" s="141"/>
      <c r="AO54" s="58">
        <v>1.92</v>
      </c>
      <c r="AP54" s="141"/>
    </row>
    <row r="55" spans="1:42" x14ac:dyDescent="0.3">
      <c r="A55" s="1">
        <v>51</v>
      </c>
      <c r="B55" s="1" t="s">
        <v>159</v>
      </c>
      <c r="C55" s="54" t="s">
        <v>152</v>
      </c>
      <c r="D55" s="58">
        <v>9.8999999999999986</v>
      </c>
      <c r="E55" s="141"/>
      <c r="F55" s="141"/>
      <c r="G55" s="60">
        <v>6474.5700000000006</v>
      </c>
      <c r="H55" s="141"/>
      <c r="I55" s="141"/>
      <c r="J55" s="59">
        <f t="shared" si="131"/>
        <v>64098.242999999995</v>
      </c>
      <c r="K55" s="141"/>
      <c r="L55" s="141"/>
      <c r="M55" s="71">
        <f>(J55-$D$146)/$D$141</f>
        <v>0.11801359448189092</v>
      </c>
      <c r="N55" s="142"/>
      <c r="O55" s="141"/>
      <c r="P55" s="60">
        <v>2272.6800000000003</v>
      </c>
      <c r="Q55" s="141"/>
      <c r="R55" s="141"/>
      <c r="S55" s="59">
        <f t="shared" si="135"/>
        <v>22499.531999999999</v>
      </c>
      <c r="T55" s="141"/>
      <c r="U55" s="141"/>
      <c r="V55" s="71">
        <f>(S55-$D$147)/$G$141</f>
        <v>0.14980132715355804</v>
      </c>
      <c r="W55" s="142"/>
      <c r="X55" s="141"/>
      <c r="Y55" s="57">
        <v>4.0175999999999998</v>
      </c>
      <c r="Z55" s="141"/>
      <c r="AA55" s="57">
        <v>9.514800000000001</v>
      </c>
      <c r="AB55" s="141"/>
      <c r="AC55" s="57">
        <v>26.68</v>
      </c>
      <c r="AD55" s="141"/>
      <c r="AE55" s="57">
        <v>0.47501795424233095</v>
      </c>
      <c r="AF55" s="141"/>
      <c r="AG55" s="57">
        <v>8.4</v>
      </c>
      <c r="AH55" s="141"/>
      <c r="AI55" s="57">
        <v>636.59999999999991</v>
      </c>
      <c r="AJ55" s="141"/>
      <c r="AK55" s="57">
        <v>8.09</v>
      </c>
      <c r="AL55" s="141"/>
      <c r="AM55" s="57">
        <v>236</v>
      </c>
      <c r="AN55" s="141"/>
      <c r="AO55" s="58">
        <v>2.0099999999999998</v>
      </c>
      <c r="AP55" s="141"/>
    </row>
    <row r="56" spans="1:42" x14ac:dyDescent="0.3">
      <c r="A56" s="1">
        <v>52</v>
      </c>
      <c r="B56" s="1" t="s">
        <v>159</v>
      </c>
      <c r="C56" s="54" t="s">
        <v>152</v>
      </c>
      <c r="D56" s="58">
        <v>9.3100000000000023</v>
      </c>
      <c r="E56" s="141"/>
      <c r="F56" s="141"/>
      <c r="G56" s="60">
        <v>6250.94</v>
      </c>
      <c r="H56" s="141"/>
      <c r="I56" s="141"/>
      <c r="J56" s="59">
        <f t="shared" si="131"/>
        <v>58196.251400000008</v>
      </c>
      <c r="K56" s="141"/>
      <c r="L56" s="141"/>
      <c r="M56" s="71">
        <f>(J56-$D$146)/$D$141</f>
        <v>0.10581391740810643</v>
      </c>
      <c r="N56" s="142"/>
      <c r="O56" s="141"/>
      <c r="P56" s="60">
        <v>2271.0750000000003</v>
      </c>
      <c r="Q56" s="141"/>
      <c r="R56" s="141"/>
      <c r="S56" s="59">
        <f t="shared" si="135"/>
        <v>21143.708250000007</v>
      </c>
      <c r="T56" s="141"/>
      <c r="U56" s="141"/>
      <c r="V56" s="71">
        <f>(S56-$D$147)/$G$141</f>
        <v>0.13964534400749071</v>
      </c>
      <c r="W56" s="142"/>
      <c r="X56" s="141"/>
      <c r="Y56" s="57">
        <v>5.6592000000000011</v>
      </c>
      <c r="Z56" s="141"/>
      <c r="AA56" s="57">
        <v>8.7048000000000023</v>
      </c>
      <c r="AB56" s="141"/>
      <c r="AC56" s="57">
        <v>19.48</v>
      </c>
      <c r="AD56" s="141"/>
      <c r="AE56" s="57">
        <v>0.49143326151636402</v>
      </c>
      <c r="AF56" s="141"/>
      <c r="AG56" s="57">
        <v>5.55</v>
      </c>
      <c r="AH56" s="141"/>
      <c r="AI56" s="57">
        <v>606.29999999999995</v>
      </c>
      <c r="AJ56" s="141"/>
      <c r="AK56" s="57">
        <v>8.06</v>
      </c>
      <c r="AL56" s="141"/>
      <c r="AM56" s="57">
        <v>236</v>
      </c>
      <c r="AN56" s="141"/>
      <c r="AO56" s="58">
        <v>1.98</v>
      </c>
      <c r="AP56" s="141"/>
    </row>
    <row r="57" spans="1:42" x14ac:dyDescent="0.3">
      <c r="A57" s="1">
        <v>53</v>
      </c>
      <c r="B57" s="1" t="s">
        <v>159</v>
      </c>
      <c r="C57" s="54" t="s">
        <v>151</v>
      </c>
      <c r="D57" s="58">
        <v>10.129999999999995</v>
      </c>
      <c r="E57" s="141">
        <f>AVERAGE(D57:D60)</f>
        <v>8.9024999999999981</v>
      </c>
      <c r="F57" s="141">
        <f t="shared" ref="F57" si="221">_xlfn.STDEV.S(D57:D60)/SQRT(4)</f>
        <v>1.0370983158151728</v>
      </c>
      <c r="G57" s="60">
        <v>7238.0150000000003</v>
      </c>
      <c r="H57" s="141">
        <f t="shared" si="75"/>
        <v>7694.37</v>
      </c>
      <c r="I57" s="141">
        <f t="shared" ref="I57" si="222">_xlfn.STDEV.S(G57:G60)/SQRT(4)</f>
        <v>618.76560572239373</v>
      </c>
      <c r="J57" s="59">
        <f t="shared" si="131"/>
        <v>73321.091949999973</v>
      </c>
      <c r="K57" s="141">
        <f>AVERAGE(J57:J60)</f>
        <v>66628.569637499982</v>
      </c>
      <c r="L57" s="141">
        <f t="shared" ref="L57" si="223">_xlfn.STDEV.S(J57:J60)/SQRT(4)</f>
        <v>2920.777220212251</v>
      </c>
      <c r="M57" s="71">
        <f>(J57-$D$146)/$D$142</f>
        <v>0.13137491745478033</v>
      </c>
      <c r="N57" s="142">
        <f>AVERAGE(M57:M60)</f>
        <v>0.11811669065137813</v>
      </c>
      <c r="O57" s="141">
        <f t="shared" ref="O57" si="224">_xlfn.STDEV.S(M57:M60)/SQRT(4)</f>
        <v>5.7862081020569984E-3</v>
      </c>
      <c r="P57" s="60">
        <v>1978.43</v>
      </c>
      <c r="Q57" s="141">
        <f>AVERAGE(P57:P60)</f>
        <v>1945.2600000000002</v>
      </c>
      <c r="R57" s="141">
        <f t="shared" ref="R57" si="225">_xlfn.STDEV.S(P57:P60)/SQRT(4)</f>
        <v>67.822372937205117</v>
      </c>
      <c r="S57" s="59">
        <f t="shared" si="135"/>
        <v>20041.495899999991</v>
      </c>
      <c r="T57" s="141">
        <f t="shared" ref="T57" si="226">AVERAGE(S57:S60)</f>
        <v>17142.100849999999</v>
      </c>
      <c r="U57" s="141">
        <f t="shared" ref="U57" si="227">_xlfn.STDEV.S(S57:S60)/SQRT(4)</f>
        <v>1546.1198383711749</v>
      </c>
      <c r="V57" s="71">
        <f>(S57-$D$147)/$G$142</f>
        <v>0.523595255970149</v>
      </c>
      <c r="W57" s="142">
        <f t="shared" ref="W57" si="228">AVERAGE(V57:V60)</f>
        <v>0.43704614999999997</v>
      </c>
      <c r="X57" s="141">
        <f t="shared" ref="X57" si="229">_xlfn.STDEV.S(V57:V60)/SQRT(4)</f>
        <v>4.6152830996154491E-2</v>
      </c>
      <c r="Y57" s="57">
        <v>2.1384000000000003</v>
      </c>
      <c r="Z57" s="141">
        <f t="shared" ref="Z57" si="230">AVERAGE(Y57:Y60)</f>
        <v>3.1509</v>
      </c>
      <c r="AA57" s="57">
        <v>8.0676000000000005</v>
      </c>
      <c r="AB57" s="141">
        <f t="shared" ref="AB57" si="231">AVERAGE(AA57:AA60)</f>
        <v>9.1664999999999992</v>
      </c>
      <c r="AC57" s="57">
        <v>10.36</v>
      </c>
      <c r="AD57" s="141">
        <f t="shared" ref="AD57" si="232">AVERAGE(AC57:AC60)</f>
        <v>12.414999999999999</v>
      </c>
      <c r="AE57" s="57">
        <v>0.12106289114599364</v>
      </c>
      <c r="AF57" s="141">
        <f t="shared" ref="AF57" si="233">AVERAGE(AE57:AE60)</f>
        <v>0.15722786498409769</v>
      </c>
      <c r="AG57" s="57">
        <v>3.1</v>
      </c>
      <c r="AH57" s="141">
        <f t="shared" ref="AH57" si="234">AVERAGE(AG57:AG60)</f>
        <v>4.05</v>
      </c>
      <c r="AI57" s="57">
        <v>505.2</v>
      </c>
      <c r="AJ57" s="141">
        <f t="shared" ref="AJ57" si="235">AVERAGE(AI57:AI60)</f>
        <v>517.65</v>
      </c>
      <c r="AK57" s="57">
        <v>8.0299999999999994</v>
      </c>
      <c r="AL57" s="141">
        <f t="shared" ref="AL57" si="236">AVERAGE(AK57:AK60)</f>
        <v>8.0449999999999999</v>
      </c>
      <c r="AM57" s="57">
        <v>202</v>
      </c>
      <c r="AN57" s="141">
        <f t="shared" ref="AN57" si="237">AVERAGE(AM57:AM60)</f>
        <v>210</v>
      </c>
      <c r="AO57" s="58">
        <v>2.13</v>
      </c>
      <c r="AP57" s="141">
        <f t="shared" ref="AP57" si="238">AVERAGE(AO57:AO60)</f>
        <v>2.1399999999999997</v>
      </c>
    </row>
    <row r="58" spans="1:42" x14ac:dyDescent="0.3">
      <c r="A58" s="1">
        <v>54</v>
      </c>
      <c r="B58" s="1" t="s">
        <v>159</v>
      </c>
      <c r="C58" s="54" t="s">
        <v>151</v>
      </c>
      <c r="D58" s="58">
        <v>6.82</v>
      </c>
      <c r="E58" s="141"/>
      <c r="F58" s="141"/>
      <c r="G58" s="60">
        <v>9131.9149999999991</v>
      </c>
      <c r="H58" s="141"/>
      <c r="I58" s="141"/>
      <c r="J58" s="59">
        <f t="shared" si="131"/>
        <v>62279.660299999996</v>
      </c>
      <c r="K58" s="141"/>
      <c r="L58" s="141"/>
      <c r="M58" s="71">
        <f>(J58-$D$146)/$D$142</f>
        <v>0.10950128024978469</v>
      </c>
      <c r="N58" s="142"/>
      <c r="O58" s="141"/>
      <c r="P58" s="60">
        <v>2072.5900000000006</v>
      </c>
      <c r="Q58" s="141"/>
      <c r="R58" s="141"/>
      <c r="S58" s="59">
        <f t="shared" si="135"/>
        <v>14135.063800000005</v>
      </c>
      <c r="T58" s="141"/>
      <c r="U58" s="141"/>
      <c r="V58" s="71">
        <f>(S58-$D$147)/$G$142</f>
        <v>0.34728385000000017</v>
      </c>
      <c r="W58" s="142"/>
      <c r="X58" s="141"/>
      <c r="Y58" s="57">
        <v>2.7864</v>
      </c>
      <c r="Z58" s="141"/>
      <c r="AA58" s="57">
        <v>8.8992000000000004</v>
      </c>
      <c r="AB58" s="141"/>
      <c r="AC58" s="57">
        <v>15.32</v>
      </c>
      <c r="AD58" s="141"/>
      <c r="AE58" s="57">
        <v>0.19903560069765058</v>
      </c>
      <c r="AF58" s="141"/>
      <c r="AG58" s="57">
        <v>5.55</v>
      </c>
      <c r="AH58" s="141"/>
      <c r="AI58" s="57">
        <v>536.69999999999993</v>
      </c>
      <c r="AJ58" s="141"/>
      <c r="AK58" s="57">
        <v>8.02</v>
      </c>
      <c r="AL58" s="141"/>
      <c r="AM58" s="57">
        <v>237</v>
      </c>
      <c r="AN58" s="141"/>
      <c r="AO58" s="58">
        <v>2.0099999999999998</v>
      </c>
      <c r="AP58" s="141"/>
    </row>
    <row r="59" spans="1:42" x14ac:dyDescent="0.3">
      <c r="A59" s="1">
        <v>55</v>
      </c>
      <c r="B59" s="1" t="s">
        <v>159</v>
      </c>
      <c r="C59" s="54" t="s">
        <v>151</v>
      </c>
      <c r="D59" s="58">
        <v>7.5</v>
      </c>
      <c r="E59" s="141"/>
      <c r="F59" s="141"/>
      <c r="G59" s="60">
        <v>8162.4949999999999</v>
      </c>
      <c r="H59" s="141"/>
      <c r="I59" s="141"/>
      <c r="J59" s="59">
        <f t="shared" si="131"/>
        <v>61218.712500000001</v>
      </c>
      <c r="K59" s="141"/>
      <c r="L59" s="141"/>
      <c r="M59" s="71">
        <f>(J59-$D$146)/$D$142</f>
        <v>0.10739948874246343</v>
      </c>
      <c r="N59" s="142"/>
      <c r="O59" s="141"/>
      <c r="P59" s="60">
        <v>1976.825</v>
      </c>
      <c r="Q59" s="141"/>
      <c r="R59" s="141"/>
      <c r="S59" s="59">
        <f t="shared" si="135"/>
        <v>14826.1875</v>
      </c>
      <c r="T59" s="141"/>
      <c r="U59" s="141"/>
      <c r="V59" s="71">
        <f>(S59-$D$147)/$G$142</f>
        <v>0.36791440820895527</v>
      </c>
      <c r="W59" s="142"/>
      <c r="X59" s="141"/>
      <c r="Y59" s="57">
        <v>3.1428000000000003</v>
      </c>
      <c r="Z59" s="141"/>
      <c r="AA59" s="57">
        <v>9.2556000000000012</v>
      </c>
      <c r="AB59" s="141"/>
      <c r="AC59" s="57">
        <v>12.509999999999998</v>
      </c>
      <c r="AD59" s="141"/>
      <c r="AE59" s="57">
        <v>0.12311480455524777</v>
      </c>
      <c r="AF59" s="141"/>
      <c r="AG59" s="57">
        <v>4.05</v>
      </c>
      <c r="AH59" s="141"/>
      <c r="AI59" s="57">
        <v>529.5</v>
      </c>
      <c r="AJ59" s="141"/>
      <c r="AK59" s="57">
        <v>8.06</v>
      </c>
      <c r="AL59" s="141"/>
      <c r="AM59" s="57">
        <v>198</v>
      </c>
      <c r="AN59" s="141"/>
      <c r="AO59" s="58">
        <v>2.2999999999999998</v>
      </c>
      <c r="AP59" s="141"/>
    </row>
    <row r="60" spans="1:42" x14ac:dyDescent="0.3">
      <c r="A60" s="1">
        <v>56</v>
      </c>
      <c r="B60" s="1" t="s">
        <v>159</v>
      </c>
      <c r="C60" s="54" t="s">
        <v>151</v>
      </c>
      <c r="D60" s="58">
        <v>11.159999999999997</v>
      </c>
      <c r="E60" s="141"/>
      <c r="F60" s="141"/>
      <c r="G60" s="60">
        <v>6245.0550000000003</v>
      </c>
      <c r="H60" s="141"/>
      <c r="I60" s="141"/>
      <c r="J60" s="59">
        <f t="shared" si="131"/>
        <v>69694.813799999989</v>
      </c>
      <c r="K60" s="141"/>
      <c r="L60" s="141"/>
      <c r="M60" s="71">
        <f>(J60-$D$146)/$D$142</f>
        <v>0.12419107615848406</v>
      </c>
      <c r="N60" s="142"/>
      <c r="O60" s="141"/>
      <c r="P60" s="60">
        <v>1753.1950000000004</v>
      </c>
      <c r="Q60" s="141"/>
      <c r="R60" s="141"/>
      <c r="S60" s="59">
        <f t="shared" si="135"/>
        <v>19565.656199999998</v>
      </c>
      <c r="T60" s="141"/>
      <c r="U60" s="141"/>
      <c r="V60" s="71">
        <f>(S60-$D$147)/$G$142</f>
        <v>0.50939108582089543</v>
      </c>
      <c r="W60" s="142"/>
      <c r="X60" s="141"/>
      <c r="Y60" s="57">
        <v>4.5359999999999996</v>
      </c>
      <c r="Z60" s="141"/>
      <c r="AA60" s="57">
        <v>10.4436</v>
      </c>
      <c r="AB60" s="141"/>
      <c r="AC60" s="57">
        <v>11.47</v>
      </c>
      <c r="AD60" s="141"/>
      <c r="AE60" s="57">
        <v>0.18569816353749874</v>
      </c>
      <c r="AF60" s="141"/>
      <c r="AG60" s="57">
        <v>3.5000000000000004</v>
      </c>
      <c r="AH60" s="141"/>
      <c r="AI60" s="57">
        <v>499.2</v>
      </c>
      <c r="AJ60" s="141"/>
      <c r="AK60" s="57">
        <v>8.07</v>
      </c>
      <c r="AL60" s="141"/>
      <c r="AM60" s="57">
        <v>203</v>
      </c>
      <c r="AN60" s="141"/>
      <c r="AO60" s="58">
        <v>2.12</v>
      </c>
      <c r="AP60" s="141"/>
    </row>
    <row r="61" spans="1:42" x14ac:dyDescent="0.3">
      <c r="A61" s="1">
        <v>57</v>
      </c>
      <c r="B61" s="1" t="s">
        <v>159</v>
      </c>
      <c r="C61" s="54" t="s">
        <v>147</v>
      </c>
      <c r="D61" s="58">
        <v>6.019999999999996</v>
      </c>
      <c r="E61" s="141">
        <f>AVERAGE(D61:D64)</f>
        <v>8.754999999999999</v>
      </c>
      <c r="F61" s="141">
        <f t="shared" ref="F61" si="239">_xlfn.STDEV.S(D61:D64)/SQRT(4)</f>
        <v>0.99150138678672528</v>
      </c>
      <c r="G61" s="60">
        <v>7384.0700000000006</v>
      </c>
      <c r="H61" s="141">
        <f t="shared" si="75"/>
        <v>6379.0725000000002</v>
      </c>
      <c r="I61" s="141">
        <f t="shared" ref="I61" si="240">_xlfn.STDEV.S(G61:G64)/SQRT(4)</f>
        <v>436.24509858994207</v>
      </c>
      <c r="J61" s="59">
        <f t="shared" si="131"/>
        <v>44452.101399999978</v>
      </c>
      <c r="K61" s="141">
        <f>AVERAGE(J61:J64)</f>
        <v>54607.272112499995</v>
      </c>
      <c r="L61" s="141">
        <f t="shared" ref="L61" si="241">_xlfn.STDEV.S(J61:J64)/SQRT(4)</f>
        <v>3396.3391145456735</v>
      </c>
      <c r="M61" s="71">
        <f>(J61-$D$146)/$D$143</f>
        <v>8.6127600899999976E-2</v>
      </c>
      <c r="N61" s="142">
        <f>AVERAGE(M61:M64)</f>
        <v>0.10948449353875001</v>
      </c>
      <c r="O61" s="141">
        <f t="shared" ref="O61" si="242">_xlfn.STDEV.S(M61:M64)/SQRT(4)</f>
        <v>7.8115799634550717E-3</v>
      </c>
      <c r="P61" s="60">
        <v>2159.7950000000001</v>
      </c>
      <c r="Q61" s="141">
        <f>AVERAGE(P61:P64)</f>
        <v>1904.3325</v>
      </c>
      <c r="R61" s="141">
        <f t="shared" ref="R61" si="243">_xlfn.STDEV.S(P61:P64)/SQRT(4)</f>
        <v>89.270351799556991</v>
      </c>
      <c r="S61" s="59">
        <f t="shared" si="135"/>
        <v>13001.965899999992</v>
      </c>
      <c r="T61" s="141">
        <f t="shared" ref="T61" si="244">AVERAGE(S61:S64)</f>
        <v>16409.029137500002</v>
      </c>
      <c r="U61" s="141">
        <f t="shared" ref="U61" si="245">_xlfn.STDEV.S(S61:S64)/SQRT(4)</f>
        <v>1227.9780175920355</v>
      </c>
      <c r="V61" s="71">
        <f>(S61-$D$147)/$G$143</f>
        <v>0.4200364429999997</v>
      </c>
      <c r="W61" s="142">
        <f t="shared" ref="W61" si="246">AVERAGE(V61:V64)</f>
        <v>0.55631897249999995</v>
      </c>
      <c r="X61" s="141">
        <f t="shared" ref="X61" si="247">_xlfn.STDEV.S(V61:V64)/SQRT(4)</f>
        <v>4.9119120703682247E-2</v>
      </c>
      <c r="Y61" s="57">
        <v>2.3652000000000002</v>
      </c>
      <c r="Z61" s="141">
        <f t="shared" ref="Z61" si="248">AVERAGE(Y61:Y64)</f>
        <v>3.6936</v>
      </c>
      <c r="AA61" s="57">
        <v>7.3224000000000009</v>
      </c>
      <c r="AB61" s="141">
        <f t="shared" ref="AB61" si="249">AVERAGE(AA61:AA64)</f>
        <v>8.0838000000000019</v>
      </c>
      <c r="AC61" s="57">
        <v>14.59</v>
      </c>
      <c r="AD61" s="141">
        <f t="shared" ref="AD61" si="250">AVERAGE(AC61:AC64)</f>
        <v>12.6675</v>
      </c>
      <c r="AE61" s="57">
        <v>0.13953011182928082</v>
      </c>
      <c r="AF61" s="141">
        <f t="shared" ref="AF61" si="251">AVERAGE(AE61:AE64)</f>
        <v>9.2336103416435833E-2</v>
      </c>
      <c r="AG61" s="57">
        <v>3.65</v>
      </c>
      <c r="AH61" s="141">
        <f t="shared" ref="AH61" si="252">AVERAGE(AG61:AG64)</f>
        <v>3.3250000000000002</v>
      </c>
      <c r="AI61" s="57">
        <v>501.90000000000003</v>
      </c>
      <c r="AJ61" s="141">
        <f t="shared" ref="AJ61" si="253">AVERAGE(AI61:AI64)</f>
        <v>502.27500000000003</v>
      </c>
      <c r="AK61" s="57">
        <v>8.08</v>
      </c>
      <c r="AL61" s="141">
        <f t="shared" ref="AL61" si="254">AVERAGE(AK61:AK64)</f>
        <v>8.0750000000000011</v>
      </c>
      <c r="AM61" s="57">
        <v>201</v>
      </c>
      <c r="AN61" s="141">
        <f t="shared" ref="AN61" si="255">AVERAGE(AM61:AM64)</f>
        <v>207.25</v>
      </c>
      <c r="AO61" s="58">
        <v>1.85</v>
      </c>
      <c r="AP61" s="141">
        <f t="shared" ref="AP61" si="256">AVERAGE(AO61:AO64)</f>
        <v>1.8774999999999999</v>
      </c>
    </row>
    <row r="62" spans="1:42" x14ac:dyDescent="0.3">
      <c r="A62" s="1">
        <v>58</v>
      </c>
      <c r="B62" s="1" t="s">
        <v>159</v>
      </c>
      <c r="C62" s="54" t="s">
        <v>147</v>
      </c>
      <c r="D62" s="58">
        <v>9.8600000000000065</v>
      </c>
      <c r="E62" s="141"/>
      <c r="F62" s="141"/>
      <c r="G62" s="60">
        <v>5832.0349999999999</v>
      </c>
      <c r="H62" s="141"/>
      <c r="I62" s="141"/>
      <c r="J62" s="59">
        <f t="shared" si="131"/>
        <v>57503.865100000039</v>
      </c>
      <c r="K62" s="141"/>
      <c r="L62" s="141"/>
      <c r="M62" s="71">
        <f>(J62-$D$146)/$D$143</f>
        <v>0.1161466574100001</v>
      </c>
      <c r="N62" s="142"/>
      <c r="O62" s="141"/>
      <c r="P62" s="60">
        <v>1823.28</v>
      </c>
      <c r="Q62" s="141"/>
      <c r="R62" s="141"/>
      <c r="S62" s="59">
        <f t="shared" si="135"/>
        <v>17977.540800000013</v>
      </c>
      <c r="T62" s="141"/>
      <c r="U62" s="141"/>
      <c r="V62" s="71">
        <f>(S62-$D$147)/$G$143</f>
        <v>0.6190594390000006</v>
      </c>
      <c r="W62" s="142"/>
      <c r="X62" s="141"/>
      <c r="Y62" s="57">
        <v>3.8663999999999996</v>
      </c>
      <c r="Z62" s="141"/>
      <c r="AA62" s="57">
        <v>8.1000000000000014</v>
      </c>
      <c r="AB62" s="141"/>
      <c r="AC62" s="57">
        <v>11.83</v>
      </c>
      <c r="AD62" s="141"/>
      <c r="AE62" s="57">
        <v>7.0791012619267471E-2</v>
      </c>
      <c r="AF62" s="141"/>
      <c r="AG62" s="57">
        <v>3</v>
      </c>
      <c r="AH62" s="141"/>
      <c r="AI62" s="57">
        <v>496.2</v>
      </c>
      <c r="AJ62" s="141"/>
      <c r="AK62" s="57">
        <v>8.1</v>
      </c>
      <c r="AL62" s="141"/>
      <c r="AM62" s="57">
        <v>193</v>
      </c>
      <c r="AN62" s="141"/>
      <c r="AO62" s="58">
        <v>1.92</v>
      </c>
      <c r="AP62" s="141"/>
    </row>
    <row r="63" spans="1:42" x14ac:dyDescent="0.3">
      <c r="A63" s="1">
        <v>59</v>
      </c>
      <c r="B63" s="1" t="s">
        <v>159</v>
      </c>
      <c r="C63" s="54" t="s">
        <v>147</v>
      </c>
      <c r="D63" s="58">
        <v>8.6299999999999955</v>
      </c>
      <c r="E63" s="141"/>
      <c r="F63" s="141"/>
      <c r="G63" s="60">
        <v>6809.4800000000005</v>
      </c>
      <c r="H63" s="141"/>
      <c r="I63" s="141"/>
      <c r="J63" s="59">
        <f t="shared" si="131"/>
        <v>58765.812399999973</v>
      </c>
      <c r="K63" s="141"/>
      <c r="L63" s="141"/>
      <c r="M63" s="71">
        <f>(J63-$D$146)/$D$143</f>
        <v>0.11904913619999996</v>
      </c>
      <c r="N63" s="142"/>
      <c r="O63" s="141"/>
      <c r="P63" s="60">
        <v>1882.6650000000002</v>
      </c>
      <c r="Q63" s="141"/>
      <c r="R63" s="141"/>
      <c r="S63" s="59">
        <f t="shared" si="135"/>
        <v>16247.398949999993</v>
      </c>
      <c r="T63" s="141"/>
      <c r="U63" s="141"/>
      <c r="V63" s="71">
        <f>(S63-$D$147)/$G$143</f>
        <v>0.54985376499999972</v>
      </c>
      <c r="W63" s="142"/>
      <c r="X63" s="141"/>
      <c r="Y63" s="57">
        <v>2.9376000000000002</v>
      </c>
      <c r="Z63" s="141"/>
      <c r="AA63" s="57">
        <v>9.0936000000000003</v>
      </c>
      <c r="AB63" s="141"/>
      <c r="AC63" s="57">
        <v>11.21</v>
      </c>
      <c r="AD63" s="141"/>
      <c r="AE63" s="57">
        <v>9.02841900071817E-2</v>
      </c>
      <c r="AF63" s="141"/>
      <c r="AG63" s="57">
        <v>3.35</v>
      </c>
      <c r="AH63" s="141"/>
      <c r="AI63" s="57">
        <v>528.6</v>
      </c>
      <c r="AJ63" s="141"/>
      <c r="AK63" s="57">
        <v>8.06</v>
      </c>
      <c r="AL63" s="141"/>
      <c r="AM63" s="57">
        <v>215</v>
      </c>
      <c r="AN63" s="141"/>
      <c r="AO63" s="58">
        <v>1.86</v>
      </c>
      <c r="AP63" s="141"/>
    </row>
    <row r="64" spans="1:42" x14ac:dyDescent="0.3">
      <c r="A64" s="1">
        <v>60</v>
      </c>
      <c r="B64" s="1" t="s">
        <v>159</v>
      </c>
      <c r="C64" s="54" t="s">
        <v>147</v>
      </c>
      <c r="D64" s="58">
        <v>10.509999999999998</v>
      </c>
      <c r="E64" s="141"/>
      <c r="F64" s="141"/>
      <c r="G64" s="60">
        <v>5490.7049999999999</v>
      </c>
      <c r="H64" s="141"/>
      <c r="I64" s="141"/>
      <c r="J64" s="59">
        <f t="shared" si="131"/>
        <v>57707.309549999991</v>
      </c>
      <c r="K64" s="141"/>
      <c r="L64" s="141"/>
      <c r="M64" s="71">
        <f>(J64-$D$146)/$D$143</f>
        <v>0.11661457964499999</v>
      </c>
      <c r="N64" s="142"/>
      <c r="O64" s="141"/>
      <c r="P64" s="60">
        <v>1751.5900000000001</v>
      </c>
      <c r="Q64" s="141"/>
      <c r="R64" s="141"/>
      <c r="S64" s="59">
        <f t="shared" si="135"/>
        <v>18409.210899999998</v>
      </c>
      <c r="T64" s="141"/>
      <c r="U64" s="141"/>
      <c r="V64" s="71">
        <f>(S64-$D$147)/$G$143</f>
        <v>0.63632624299999996</v>
      </c>
      <c r="W64" s="142"/>
      <c r="X64" s="141"/>
      <c r="Y64" s="57">
        <v>5.6052</v>
      </c>
      <c r="Z64" s="141"/>
      <c r="AA64" s="57">
        <v>7.8192000000000004</v>
      </c>
      <c r="AB64" s="141"/>
      <c r="AC64" s="57">
        <v>13.040000000000001</v>
      </c>
      <c r="AD64" s="141"/>
      <c r="AE64" s="57">
        <v>6.8739099210013338E-2</v>
      </c>
      <c r="AF64" s="141"/>
      <c r="AG64" s="57">
        <v>3.3000000000000003</v>
      </c>
      <c r="AH64" s="141"/>
      <c r="AI64" s="57">
        <v>482.40000000000003</v>
      </c>
      <c r="AJ64" s="141"/>
      <c r="AK64" s="57">
        <v>8.06</v>
      </c>
      <c r="AL64" s="141"/>
      <c r="AM64" s="57">
        <v>220</v>
      </c>
      <c r="AN64" s="141"/>
      <c r="AO64" s="58">
        <v>1.88</v>
      </c>
      <c r="AP64" s="141"/>
    </row>
    <row r="65" spans="1:42" x14ac:dyDescent="0.3">
      <c r="A65" s="1">
        <v>61</v>
      </c>
      <c r="B65" s="1" t="s">
        <v>158</v>
      </c>
      <c r="C65" s="54" t="s">
        <v>63</v>
      </c>
      <c r="D65" s="58">
        <v>1.490000000000002</v>
      </c>
      <c r="E65" s="141">
        <f>AVERAGE(D65:D68)</f>
        <v>1.3075000000000028</v>
      </c>
      <c r="F65" s="141">
        <f t="shared" ref="F65" si="257">_xlfn.STDEV.S(D65:D68)/SQRT(4)</f>
        <v>0.14873774459318145</v>
      </c>
      <c r="G65" s="60">
        <v>5581.12</v>
      </c>
      <c r="H65" s="141">
        <f t="shared" si="75"/>
        <v>5784.0187500000002</v>
      </c>
      <c r="I65" s="141">
        <f t="shared" ref="I65" si="258">_xlfn.STDEV.S(G65:G68)/SQRT(4)</f>
        <v>561.39948156509979</v>
      </c>
      <c r="J65" s="59">
        <f t="shared" si="131"/>
        <v>8315.8688000000111</v>
      </c>
      <c r="K65" s="141">
        <f>AVERAGE(J65:J68)</f>
        <v>7688.565250000016</v>
      </c>
      <c r="L65" s="141">
        <f t="shared" ref="L65" si="259">_xlfn.STDEV.S(J65:J68)/SQRT(4)</f>
        <v>1266.7691312611228</v>
      </c>
      <c r="N65" s="142"/>
      <c r="O65" s="141"/>
      <c r="P65" s="60">
        <v>1044.855</v>
      </c>
      <c r="Q65" s="141">
        <f>AVERAGE(P65:P68)</f>
        <v>956.17875000000004</v>
      </c>
      <c r="R65" s="141">
        <f t="shared" ref="R65" si="260">_xlfn.STDEV.S(P65:P68)/SQRT(4)</f>
        <v>75.582321052804559</v>
      </c>
      <c r="S65" s="59">
        <f t="shared" si="135"/>
        <v>1556.833950000002</v>
      </c>
      <c r="T65" s="141">
        <f t="shared" ref="T65" si="261">AVERAGE(S65:S68)</f>
        <v>1264.5835125000026</v>
      </c>
      <c r="U65" s="141">
        <f t="shared" ref="U65" si="262">_xlfn.STDEV.S(S65:S68)/SQRT(4)</f>
        <v>188.06940198546823</v>
      </c>
      <c r="W65" s="142"/>
      <c r="X65" s="141"/>
      <c r="Y65" s="57">
        <v>10.659600000000001</v>
      </c>
      <c r="Z65" s="141">
        <f t="shared" ref="Z65" si="263">AVERAGE(Y65:Y68)</f>
        <v>14.866200000000003</v>
      </c>
      <c r="AA65" s="57">
        <v>10.1844</v>
      </c>
      <c r="AB65" s="141">
        <f t="shared" ref="AB65" si="264">AVERAGE(AA65:AA68)</f>
        <v>10.476000000000003</v>
      </c>
      <c r="AC65" s="57">
        <v>1.9500000000000002</v>
      </c>
      <c r="AD65" s="141">
        <f t="shared" ref="AD65" si="265">AVERAGE(AC65:AC68)</f>
        <v>2.3350000000000004</v>
      </c>
      <c r="AE65" s="57">
        <v>6.9765055914640411E-2</v>
      </c>
      <c r="AF65" s="141">
        <f t="shared" ref="AF65" si="266">AVERAGE(AE65:AE68)</f>
        <v>7.5920796142402797E-2</v>
      </c>
      <c r="AG65" s="57">
        <v>2.1</v>
      </c>
      <c r="AH65" s="141">
        <f t="shared" ref="AH65" si="267">AVERAGE(AG65:AG68)</f>
        <v>2.1624999999999996</v>
      </c>
      <c r="AI65" s="57">
        <v>544.5</v>
      </c>
      <c r="AJ65" s="141">
        <f t="shared" ref="AJ65" si="268">AVERAGE(AI65:AI68)</f>
        <v>532.5</v>
      </c>
      <c r="AK65" s="57">
        <v>8.08</v>
      </c>
      <c r="AL65" s="141">
        <f t="shared" ref="AL65" si="269">AVERAGE(AK65:AK68)</f>
        <v>8.0075000000000003</v>
      </c>
      <c r="AM65" s="57">
        <v>201</v>
      </c>
      <c r="AN65" s="141">
        <f t="shared" ref="AN65" si="270">AVERAGE(AM65:AM68)</f>
        <v>219.25</v>
      </c>
      <c r="AO65" s="58">
        <v>2.67</v>
      </c>
      <c r="AP65" s="141">
        <f t="shared" ref="AP65" si="271">AVERAGE(AO65:AO68)</f>
        <v>2.8249999999999997</v>
      </c>
    </row>
    <row r="66" spans="1:42" x14ac:dyDescent="0.3">
      <c r="A66" s="1">
        <v>62</v>
      </c>
      <c r="B66" s="1" t="s">
        <v>158</v>
      </c>
      <c r="C66" s="54" t="s">
        <v>63</v>
      </c>
      <c r="D66" s="58">
        <v>0.94000000000000483</v>
      </c>
      <c r="E66" s="141"/>
      <c r="F66" s="141"/>
      <c r="G66" s="60">
        <v>4332.43</v>
      </c>
      <c r="H66" s="141"/>
      <c r="I66" s="141"/>
      <c r="J66" s="59">
        <f t="shared" si="131"/>
        <v>4072.4842000000212</v>
      </c>
      <c r="K66" s="141"/>
      <c r="L66" s="141"/>
      <c r="N66" s="142"/>
      <c r="O66" s="141"/>
      <c r="P66" s="60">
        <v>764.5150000000001</v>
      </c>
      <c r="Q66" s="141"/>
      <c r="R66" s="141"/>
      <c r="S66" s="59">
        <f t="shared" si="135"/>
        <v>718.64410000000373</v>
      </c>
      <c r="T66" s="141"/>
      <c r="U66" s="141"/>
      <c r="W66" s="142"/>
      <c r="X66" s="141"/>
      <c r="Y66" s="57">
        <v>22.442399999999999</v>
      </c>
      <c r="Z66" s="141"/>
      <c r="AA66" s="57">
        <v>9.9792000000000023</v>
      </c>
      <c r="AB66" s="141"/>
      <c r="AC66" s="57">
        <v>2.0300000000000002</v>
      </c>
      <c r="AD66" s="141"/>
      <c r="AE66" s="57">
        <v>6.1557402277623886E-2</v>
      </c>
      <c r="AF66" s="141"/>
      <c r="AG66" s="57">
        <v>1.95</v>
      </c>
      <c r="AH66" s="141"/>
      <c r="AI66" s="57">
        <v>524.1</v>
      </c>
      <c r="AJ66" s="141"/>
      <c r="AK66" s="57">
        <v>7.99</v>
      </c>
      <c r="AL66" s="141"/>
      <c r="AM66" s="57">
        <v>232</v>
      </c>
      <c r="AN66" s="141"/>
      <c r="AO66" s="58">
        <v>3.06</v>
      </c>
      <c r="AP66" s="141"/>
    </row>
    <row r="67" spans="1:42" x14ac:dyDescent="0.3">
      <c r="A67" s="1">
        <v>63</v>
      </c>
      <c r="B67" s="1" t="s">
        <v>158</v>
      </c>
      <c r="C67" s="54" t="s">
        <v>63</v>
      </c>
      <c r="D67" s="58">
        <v>1.6000000000000014</v>
      </c>
      <c r="E67" s="141"/>
      <c r="F67" s="141"/>
      <c r="G67" s="60">
        <v>6247.1950000000006</v>
      </c>
      <c r="H67" s="141"/>
      <c r="I67" s="141"/>
      <c r="J67" s="59">
        <f t="shared" si="131"/>
        <v>9995.5120000000097</v>
      </c>
      <c r="K67" s="141"/>
      <c r="L67" s="141"/>
      <c r="N67" s="142"/>
      <c r="O67" s="141"/>
      <c r="P67" s="60">
        <v>911.10500000000002</v>
      </c>
      <c r="Q67" s="141"/>
      <c r="R67" s="141"/>
      <c r="S67" s="59">
        <f t="shared" si="135"/>
        <v>1457.7680000000014</v>
      </c>
      <c r="T67" s="141"/>
      <c r="U67" s="141"/>
      <c r="W67" s="142"/>
      <c r="X67" s="141"/>
      <c r="Y67" s="57">
        <v>8.434800000000001</v>
      </c>
      <c r="Z67" s="141"/>
      <c r="AA67" s="57">
        <v>9.8280000000000012</v>
      </c>
      <c r="AB67" s="141"/>
      <c r="AC67" s="57">
        <v>2.2200000000000002</v>
      </c>
      <c r="AD67" s="141"/>
      <c r="AE67" s="57">
        <v>7.6946752847029842E-2</v>
      </c>
      <c r="AF67" s="141"/>
      <c r="AG67" s="57">
        <v>2.15</v>
      </c>
      <c r="AH67" s="141"/>
      <c r="AI67" s="57">
        <v>537.29999999999995</v>
      </c>
      <c r="AJ67" s="141"/>
      <c r="AK67" s="57">
        <v>8.01</v>
      </c>
      <c r="AL67" s="141"/>
      <c r="AM67" s="57">
        <v>201</v>
      </c>
      <c r="AN67" s="141"/>
      <c r="AO67" s="58">
        <v>2.79</v>
      </c>
      <c r="AP67" s="141"/>
    </row>
    <row r="68" spans="1:42" x14ac:dyDescent="0.3">
      <c r="A68" s="1">
        <v>64</v>
      </c>
      <c r="B68" s="1" t="s">
        <v>158</v>
      </c>
      <c r="C68" s="54" t="s">
        <v>63</v>
      </c>
      <c r="D68" s="58">
        <v>1.2000000000000028</v>
      </c>
      <c r="E68" s="141"/>
      <c r="F68" s="141"/>
      <c r="G68" s="60">
        <v>6975.3300000000008</v>
      </c>
      <c r="H68" s="141"/>
      <c r="I68" s="141"/>
      <c r="J68" s="59">
        <f t="shared" si="131"/>
        <v>8370.3960000000206</v>
      </c>
      <c r="K68" s="141"/>
      <c r="L68" s="141"/>
      <c r="N68" s="142"/>
      <c r="O68" s="141"/>
      <c r="P68" s="60">
        <v>1104.24</v>
      </c>
      <c r="Q68" s="141"/>
      <c r="R68" s="141"/>
      <c r="S68" s="59">
        <f t="shared" si="135"/>
        <v>1325.0880000000031</v>
      </c>
      <c r="T68" s="141"/>
      <c r="U68" s="141"/>
      <c r="W68" s="142"/>
      <c r="X68" s="141"/>
      <c r="Y68" s="57">
        <v>17.928000000000001</v>
      </c>
      <c r="Z68" s="141"/>
      <c r="AA68" s="57">
        <v>11.912400000000002</v>
      </c>
      <c r="AB68" s="141"/>
      <c r="AC68" s="57">
        <v>3.14</v>
      </c>
      <c r="AD68" s="141"/>
      <c r="AE68" s="57">
        <v>9.5413973530317026E-2</v>
      </c>
      <c r="AF68" s="141"/>
      <c r="AG68" s="57">
        <v>2.4500000000000002</v>
      </c>
      <c r="AH68" s="141"/>
      <c r="AI68" s="57">
        <v>524.1</v>
      </c>
      <c r="AJ68" s="141"/>
      <c r="AK68" s="57">
        <v>7.95</v>
      </c>
      <c r="AL68" s="141"/>
      <c r="AM68" s="57">
        <v>243</v>
      </c>
      <c r="AN68" s="141"/>
      <c r="AO68" s="58">
        <v>2.78</v>
      </c>
      <c r="AP68" s="141"/>
    </row>
    <row r="69" spans="1:42" x14ac:dyDescent="0.3">
      <c r="A69" s="1">
        <v>65</v>
      </c>
      <c r="B69" s="1" t="s">
        <v>158</v>
      </c>
      <c r="C69" s="54" t="s">
        <v>64</v>
      </c>
      <c r="D69" s="58">
        <v>2</v>
      </c>
      <c r="E69" s="141">
        <f>AVERAGE(D69:D72)</f>
        <v>2.620000000000001</v>
      </c>
      <c r="F69" s="141">
        <f t="shared" ref="F69" si="272">_xlfn.STDEV.S(D69:D72)/SQRT(4)</f>
        <v>0.28008927148321805</v>
      </c>
      <c r="G69" s="60">
        <v>30325.94</v>
      </c>
      <c r="H69" s="141">
        <f t="shared" si="75"/>
        <v>24927.656250000004</v>
      </c>
      <c r="I69" s="141">
        <f t="shared" ref="I69" si="273">_xlfn.STDEV.S(G69:G72)/SQRT(4)</f>
        <v>2197.0089504856414</v>
      </c>
      <c r="J69" s="59">
        <f t="shared" ref="J69:J100" si="274">G69*D69</f>
        <v>60651.88</v>
      </c>
      <c r="K69" s="141">
        <f>AVERAGE(J69:J72)</f>
        <v>64848.199312500015</v>
      </c>
      <c r="L69" s="141">
        <f t="shared" ref="L69" si="275">_xlfn.STDEV.S(J69:J72)/SQRT(4)</f>
        <v>7559.4335131086918</v>
      </c>
      <c r="M69" s="71">
        <f>(J69-$E$146)/$D$130</f>
        <v>0.12210532985500001</v>
      </c>
      <c r="N69" s="142">
        <f>AVERAGE(M69:M72)</f>
        <v>0.13175686427375008</v>
      </c>
      <c r="O69" s="141">
        <f t="shared" ref="O69" si="276">_xlfn.STDEV.S(M69:M72)/SQRT(4)</f>
        <v>1.7386697080149918E-2</v>
      </c>
      <c r="P69" s="60">
        <v>1395.28</v>
      </c>
      <c r="Q69" s="141">
        <f>AVERAGE(P69:P72)</f>
        <v>1093.2725</v>
      </c>
      <c r="R69" s="141">
        <f t="shared" ref="R69" si="277">_xlfn.STDEV.S(P69:P72)/SQRT(4)</f>
        <v>105.15313512722035</v>
      </c>
      <c r="S69" s="59">
        <f t="shared" ref="S69:S100" si="278">P69*D69</f>
        <v>2790.56</v>
      </c>
      <c r="T69" s="141">
        <f t="shared" ref="T69" si="279">AVERAGE(S69:S72)</f>
        <v>2817.442412500001</v>
      </c>
      <c r="U69" s="141">
        <f t="shared" ref="U69" si="280">_xlfn.STDEV.S(S69:S72)/SQRT(4)</f>
        <v>259.54026498526804</v>
      </c>
      <c r="W69" s="142"/>
      <c r="X69" s="141"/>
      <c r="Y69" s="57">
        <v>5.13</v>
      </c>
      <c r="Z69" s="141">
        <f t="shared" ref="Z69" si="281">AVERAGE(Y69:Y72)</f>
        <v>11.7423</v>
      </c>
      <c r="AA69" s="57">
        <v>14.407200000000003</v>
      </c>
      <c r="AB69" s="141">
        <f t="shared" ref="AB69" si="282">AVERAGE(AA69:AA72)</f>
        <v>15.408900000000001</v>
      </c>
      <c r="AC69" s="57">
        <v>2.9899999999999998</v>
      </c>
      <c r="AD69" s="141">
        <f t="shared" ref="AD69" si="283">AVERAGE(AC69:AC72)</f>
        <v>2.68</v>
      </c>
      <c r="AE69" s="57">
        <v>9.5413973530317026E-2</v>
      </c>
      <c r="AF69" s="141">
        <f t="shared" ref="AF69" si="284">AVERAGE(AE69:AE72)</f>
        <v>7.1303990971580994E-2</v>
      </c>
      <c r="AG69" s="57">
        <v>3.1</v>
      </c>
      <c r="AH69" s="141">
        <f t="shared" ref="AH69" si="285">AVERAGE(AG69:AG72)</f>
        <v>2.5249999999999999</v>
      </c>
      <c r="AI69" s="57">
        <v>524.4</v>
      </c>
      <c r="AJ69" s="141">
        <f t="shared" ref="AJ69" si="286">AVERAGE(AI69:AI72)</f>
        <v>543.97500000000002</v>
      </c>
      <c r="AK69" s="57">
        <v>7.98</v>
      </c>
      <c r="AL69" s="141">
        <f t="shared" ref="AL69" si="287">AVERAGE(AK69:AK72)</f>
        <v>7.9674999999999994</v>
      </c>
      <c r="AM69" s="57">
        <v>208</v>
      </c>
      <c r="AN69" s="141">
        <f t="shared" ref="AN69" si="288">AVERAGE(AM69:AM72)</f>
        <v>235.25</v>
      </c>
      <c r="AO69" s="58">
        <v>2.8</v>
      </c>
      <c r="AP69" s="141">
        <f t="shared" ref="AP69" si="289">AVERAGE(AO69:AO72)</f>
        <v>2.8325</v>
      </c>
    </row>
    <row r="70" spans="1:42" x14ac:dyDescent="0.3">
      <c r="A70" s="1">
        <v>66</v>
      </c>
      <c r="B70" s="1" t="s">
        <v>158</v>
      </c>
      <c r="C70" s="54" t="s">
        <v>64</v>
      </c>
      <c r="D70" s="58">
        <v>3.009999999999998</v>
      </c>
      <c r="E70" s="141"/>
      <c r="F70" s="141"/>
      <c r="G70" s="60">
        <v>25604.565000000002</v>
      </c>
      <c r="H70" s="141"/>
      <c r="I70" s="141"/>
      <c r="J70" s="59">
        <f t="shared" si="274"/>
        <v>77069.740649999949</v>
      </c>
      <c r="K70" s="141"/>
      <c r="L70" s="141"/>
      <c r="M70" s="71">
        <f>(J70-$E$146)/$D$130</f>
        <v>0.15986640934999993</v>
      </c>
      <c r="N70" s="142"/>
      <c r="O70" s="141"/>
      <c r="P70" s="60">
        <v>1054.4850000000001</v>
      </c>
      <c r="Q70" s="141"/>
      <c r="R70" s="141"/>
      <c r="S70" s="59">
        <f t="shared" si="278"/>
        <v>3173.9998499999983</v>
      </c>
      <c r="T70" s="141"/>
      <c r="U70" s="141"/>
      <c r="W70" s="142"/>
      <c r="X70" s="141"/>
      <c r="Y70" s="57">
        <v>11.642400000000002</v>
      </c>
      <c r="Z70" s="141"/>
      <c r="AA70" s="57">
        <v>12.474</v>
      </c>
      <c r="AB70" s="141"/>
      <c r="AC70" s="57">
        <v>2.56</v>
      </c>
      <c r="AD70" s="141"/>
      <c r="AE70" s="57">
        <v>7.6946752847029842E-2</v>
      </c>
      <c r="AF70" s="141"/>
      <c r="AG70" s="57">
        <v>2.5499999999999998</v>
      </c>
      <c r="AH70" s="141"/>
      <c r="AI70" s="57">
        <v>555.9</v>
      </c>
      <c r="AJ70" s="141"/>
      <c r="AK70" s="57">
        <v>7.97</v>
      </c>
      <c r="AL70" s="141"/>
      <c r="AM70" s="57">
        <v>233</v>
      </c>
      <c r="AN70" s="141"/>
      <c r="AO70" s="58">
        <v>2.77</v>
      </c>
      <c r="AP70" s="141"/>
    </row>
    <row r="71" spans="1:42" x14ac:dyDescent="0.3">
      <c r="A71" s="1">
        <v>67</v>
      </c>
      <c r="B71" s="1" t="s">
        <v>158</v>
      </c>
      <c r="C71" s="54" t="s">
        <v>64</v>
      </c>
      <c r="D71" s="58">
        <v>2.3000000000000043</v>
      </c>
      <c r="E71" s="141"/>
      <c r="F71" s="141"/>
      <c r="G71" s="60">
        <v>19668.740000000002</v>
      </c>
      <c r="H71" s="141"/>
      <c r="I71" s="141"/>
      <c r="J71" s="59">
        <f t="shared" si="274"/>
        <v>45238.102000000086</v>
      </c>
      <c r="K71" s="141"/>
      <c r="L71" s="141"/>
      <c r="M71" s="71">
        <f>(J71-$E$146)/$D$130</f>
        <v>8.6653640455000208E-2</v>
      </c>
      <c r="N71" s="142"/>
      <c r="O71" s="141"/>
      <c r="P71" s="60">
        <v>910.03500000000008</v>
      </c>
      <c r="Q71" s="141"/>
      <c r="R71" s="141"/>
      <c r="S71" s="59">
        <f t="shared" si="278"/>
        <v>2093.0805000000041</v>
      </c>
      <c r="T71" s="141"/>
      <c r="U71" s="141"/>
      <c r="W71" s="142"/>
      <c r="X71" s="141"/>
      <c r="Y71" s="57">
        <v>20.466000000000001</v>
      </c>
      <c r="Z71" s="141"/>
      <c r="AA71" s="57">
        <v>11.361600000000001</v>
      </c>
      <c r="AB71" s="141"/>
      <c r="AC71" s="57">
        <v>2.2600000000000002</v>
      </c>
      <c r="AD71" s="141"/>
      <c r="AE71" s="57">
        <v>3.6934441366574325E-2</v>
      </c>
      <c r="AF71" s="141"/>
      <c r="AG71" s="57">
        <v>1.7999999999999998</v>
      </c>
      <c r="AH71" s="141"/>
      <c r="AI71" s="57">
        <v>578.1</v>
      </c>
      <c r="AJ71" s="141"/>
      <c r="AK71" s="57">
        <v>7.95</v>
      </c>
      <c r="AL71" s="141"/>
      <c r="AM71" s="57">
        <v>265</v>
      </c>
      <c r="AN71" s="141"/>
      <c r="AO71" s="58">
        <v>2.85</v>
      </c>
      <c r="AP71" s="141"/>
    </row>
    <row r="72" spans="1:42" x14ac:dyDescent="0.3">
      <c r="A72" s="1">
        <v>68</v>
      </c>
      <c r="B72" s="1" t="s">
        <v>158</v>
      </c>
      <c r="C72" s="54" t="s">
        <v>64</v>
      </c>
      <c r="D72" s="58">
        <v>3.1700000000000017</v>
      </c>
      <c r="E72" s="141"/>
      <c r="F72" s="141"/>
      <c r="G72" s="60">
        <v>24111.38</v>
      </c>
      <c r="H72" s="141"/>
      <c r="I72" s="141"/>
      <c r="J72" s="59">
        <f t="shared" si="274"/>
        <v>76433.074600000051</v>
      </c>
      <c r="K72" s="141"/>
      <c r="L72" s="141"/>
      <c r="M72" s="71">
        <f>(J72-$E$146)/$D$130</f>
        <v>0.15840207743500012</v>
      </c>
      <c r="N72" s="142"/>
      <c r="O72" s="141"/>
      <c r="P72" s="60">
        <v>1013.2900000000001</v>
      </c>
      <c r="Q72" s="141"/>
      <c r="R72" s="141"/>
      <c r="S72" s="59">
        <f t="shared" si="278"/>
        <v>3212.1293000000019</v>
      </c>
      <c r="T72" s="141"/>
      <c r="U72" s="141"/>
      <c r="W72" s="142"/>
      <c r="X72" s="141"/>
      <c r="Y72" s="57">
        <v>9.7308000000000003</v>
      </c>
      <c r="Z72" s="141"/>
      <c r="AA72" s="57">
        <v>23.392800000000001</v>
      </c>
      <c r="AB72" s="141"/>
      <c r="AC72" s="57">
        <v>2.9099999999999997</v>
      </c>
      <c r="AD72" s="141"/>
      <c r="AE72" s="57">
        <v>7.5920796142402783E-2</v>
      </c>
      <c r="AF72" s="141"/>
      <c r="AG72" s="57">
        <v>2.65</v>
      </c>
      <c r="AH72" s="141"/>
      <c r="AI72" s="57">
        <v>517.5</v>
      </c>
      <c r="AJ72" s="141"/>
      <c r="AK72" s="57">
        <v>7.97</v>
      </c>
      <c r="AL72" s="141"/>
      <c r="AM72" s="57">
        <v>235</v>
      </c>
      <c r="AN72" s="141"/>
      <c r="AO72" s="58">
        <v>2.91</v>
      </c>
      <c r="AP72" s="141"/>
    </row>
    <row r="73" spans="1:42" x14ac:dyDescent="0.3">
      <c r="A73" s="1">
        <v>69</v>
      </c>
      <c r="B73" s="1" t="s">
        <v>158</v>
      </c>
      <c r="C73" s="54" t="s">
        <v>148</v>
      </c>
      <c r="D73" s="58">
        <v>1.9799999999999969</v>
      </c>
      <c r="E73" s="141">
        <f>AVERAGE(D73:D76)</f>
        <v>2.7975000000000012</v>
      </c>
      <c r="F73" s="141">
        <f t="shared" ref="F73" si="290">_xlfn.STDEV.S(D73:D76)/SQRT(4)</f>
        <v>0.54265358808973763</v>
      </c>
      <c r="G73" s="60">
        <v>12447.845000000001</v>
      </c>
      <c r="H73" s="141">
        <f t="shared" si="75"/>
        <v>19050.280000000002</v>
      </c>
      <c r="I73" s="141">
        <f t="shared" ref="I73" si="291">_xlfn.STDEV.S(G73:G76)/SQRT(4)</f>
        <v>2673.2670284059695</v>
      </c>
      <c r="J73" s="59">
        <f t="shared" si="274"/>
        <v>24646.733099999965</v>
      </c>
      <c r="K73" s="141">
        <f>AVERAGE(J73:J76)</f>
        <v>55630.062375000023</v>
      </c>
      <c r="L73" s="141">
        <f t="shared" ref="L73" si="292">_xlfn.STDEV.S(J73:J76)/SQRT(4)</f>
        <v>15614.242315656773</v>
      </c>
      <c r="M73" s="71">
        <f>(J73-$E$146)/$D$131</f>
        <v>3.4097426133436845E-2</v>
      </c>
      <c r="N73" s="142">
        <f>AVERAGE(M73:M76)</f>
        <v>9.5935633284096558E-2</v>
      </c>
      <c r="O73" s="141">
        <f t="shared" ref="O73" si="293">_xlfn.STDEV.S(M73:M76)/SQRT(4)</f>
        <v>3.1163750746285072E-2</v>
      </c>
      <c r="P73" s="60">
        <v>944.27499999999998</v>
      </c>
      <c r="Q73" s="141">
        <f>AVERAGE(P73:P76)</f>
        <v>1046.46</v>
      </c>
      <c r="R73" s="141">
        <f t="shared" ref="R73" si="294">_xlfn.STDEV.S(P73:P76)/SQRT(4)</f>
        <v>54.065449341515681</v>
      </c>
      <c r="S73" s="59">
        <f t="shared" si="278"/>
        <v>1869.6644999999969</v>
      </c>
      <c r="T73" s="141">
        <f t="shared" ref="T73" si="295">AVERAGE(S73:S76)</f>
        <v>2929.8044500000015</v>
      </c>
      <c r="U73" s="141">
        <f t="shared" ref="U73" si="296">_xlfn.STDEV.S(S73:S76)/SQRT(4)</f>
        <v>590.30487181140404</v>
      </c>
      <c r="V73" s="71">
        <f>(S73-$E$147)/$G$131</f>
        <v>-3.9788640000000132E-2</v>
      </c>
      <c r="W73" s="142">
        <f t="shared" ref="W73" si="297">AVERAGE(V73:V76)</f>
        <v>2.6169580000000477E-3</v>
      </c>
      <c r="X73" s="141">
        <f t="shared" ref="X73" si="298">_xlfn.STDEV.S(V73:V76)/SQRT(4)</f>
        <v>2.3612194872456142E-2</v>
      </c>
      <c r="Y73" s="57">
        <v>11.350800000000001</v>
      </c>
      <c r="Z73" s="141">
        <f t="shared" ref="Z73" si="299">AVERAGE(Y73:Y76)</f>
        <v>10.689299999999999</v>
      </c>
      <c r="AA73" s="57">
        <v>12.690000000000001</v>
      </c>
      <c r="AB73" s="141">
        <f t="shared" ref="AB73" si="300">AVERAGE(AA73:AA76)</f>
        <v>11.888100000000001</v>
      </c>
      <c r="AC73" s="57">
        <v>2.7300000000000004</v>
      </c>
      <c r="AD73" s="141">
        <f t="shared" ref="AD73" si="301">AVERAGE(AC73:AC76)</f>
        <v>2.5</v>
      </c>
      <c r="AE73" s="57">
        <v>8.6180363188673434E-2</v>
      </c>
      <c r="AF73" s="141">
        <f t="shared" ref="AF73" si="302">AVERAGE(AE73:AE76)</f>
        <v>9.9261311172668509E-2</v>
      </c>
      <c r="AG73" s="57">
        <v>2.5</v>
      </c>
      <c r="AH73" s="141">
        <f t="shared" ref="AH73" si="303">AVERAGE(AG73:AG76)</f>
        <v>2.3624999999999998</v>
      </c>
      <c r="AI73" s="57">
        <v>541.80000000000007</v>
      </c>
      <c r="AJ73" s="141">
        <f t="shared" ref="AJ73" si="304">AVERAGE(AI73:AI76)</f>
        <v>535.95000000000005</v>
      </c>
      <c r="AK73" s="57">
        <v>7.94</v>
      </c>
      <c r="AL73" s="141">
        <f t="shared" ref="AL73" si="305">AVERAGE(AK73:AK76)</f>
        <v>7.9725000000000001</v>
      </c>
      <c r="AM73" s="57">
        <v>245</v>
      </c>
      <c r="AN73" s="141">
        <f t="shared" ref="AN73" si="306">AVERAGE(AM73:AM76)</f>
        <v>230.75</v>
      </c>
      <c r="AO73" s="58">
        <v>2.85</v>
      </c>
      <c r="AP73" s="141">
        <f t="shared" ref="AP73" si="307">AVERAGE(AO73:AO76)</f>
        <v>2.8250000000000002</v>
      </c>
    </row>
    <row r="74" spans="1:42" x14ac:dyDescent="0.3">
      <c r="A74" s="1">
        <v>70</v>
      </c>
      <c r="B74" s="1" t="s">
        <v>158</v>
      </c>
      <c r="C74" s="54" t="s">
        <v>148</v>
      </c>
      <c r="D74" s="58">
        <v>3.9100000000000037</v>
      </c>
      <c r="E74" s="141"/>
      <c r="F74" s="141"/>
      <c r="G74" s="60">
        <v>18718.579999999998</v>
      </c>
      <c r="H74" s="141"/>
      <c r="I74" s="141"/>
      <c r="J74" s="59">
        <f t="shared" si="274"/>
        <v>73189.647800000064</v>
      </c>
      <c r="K74" s="141"/>
      <c r="L74" s="141"/>
      <c r="M74" s="71">
        <f>(J74-$E$146)/$D$131</f>
        <v>0.13098200520084902</v>
      </c>
      <c r="N74" s="142"/>
      <c r="O74" s="141"/>
      <c r="P74" s="60">
        <v>965.1400000000001</v>
      </c>
      <c r="Q74" s="141"/>
      <c r="R74" s="141"/>
      <c r="S74" s="59">
        <f t="shared" si="278"/>
        <v>3773.6974000000041</v>
      </c>
      <c r="T74" s="141"/>
      <c r="U74" s="141"/>
      <c r="V74" s="71">
        <f>(S74-$E$147)/$G$131</f>
        <v>3.6372676000000159E-2</v>
      </c>
      <c r="W74" s="142"/>
      <c r="X74" s="141"/>
      <c r="Y74" s="57">
        <v>11.113200000000001</v>
      </c>
      <c r="Z74" s="141"/>
      <c r="AA74" s="57">
        <v>15.217200000000002</v>
      </c>
      <c r="AB74" s="141"/>
      <c r="AC74" s="57">
        <v>2.36</v>
      </c>
      <c r="AD74" s="141"/>
      <c r="AE74" s="57">
        <v>0.1077254539858418</v>
      </c>
      <c r="AF74" s="141"/>
      <c r="AG74" s="57">
        <v>2.1999999999999997</v>
      </c>
      <c r="AH74" s="141"/>
      <c r="AI74" s="57">
        <v>546</v>
      </c>
      <c r="AJ74" s="141"/>
      <c r="AK74" s="57">
        <v>7.98</v>
      </c>
      <c r="AL74" s="141"/>
      <c r="AM74" s="57">
        <v>221</v>
      </c>
      <c r="AN74" s="141"/>
      <c r="AO74" s="58">
        <v>2.66</v>
      </c>
      <c r="AP74" s="141"/>
    </row>
    <row r="75" spans="1:42" x14ac:dyDescent="0.3">
      <c r="A75" s="1">
        <v>71</v>
      </c>
      <c r="B75" s="1" t="s">
        <v>158</v>
      </c>
      <c r="C75" s="54" t="s">
        <v>148</v>
      </c>
      <c r="D75" s="58">
        <v>1.7600000000000051</v>
      </c>
      <c r="E75" s="141"/>
      <c r="F75" s="141"/>
      <c r="G75" s="60">
        <v>19516.264999999999</v>
      </c>
      <c r="H75" s="141"/>
      <c r="I75" s="141"/>
      <c r="J75" s="59">
        <f t="shared" si="274"/>
        <v>34348.626400000096</v>
      </c>
      <c r="K75" s="141"/>
      <c r="L75" s="141"/>
      <c r="M75" s="71">
        <f>(J75-$E$146)/$D$131</f>
        <v>5.346099040098292E-2</v>
      </c>
      <c r="N75" s="142"/>
      <c r="O75" s="141"/>
      <c r="P75" s="60">
        <v>1113.8699999999999</v>
      </c>
      <c r="Q75" s="141"/>
      <c r="R75" s="141"/>
      <c r="S75" s="59">
        <f t="shared" si="278"/>
        <v>1960.4112000000055</v>
      </c>
      <c r="T75" s="141"/>
      <c r="U75" s="141"/>
      <c r="V75" s="71">
        <f>(S75-$E$147)/$G$131</f>
        <v>-3.6158771999999791E-2</v>
      </c>
      <c r="W75" s="142"/>
      <c r="X75" s="141"/>
      <c r="Y75" s="57">
        <v>10.5084</v>
      </c>
      <c r="Z75" s="141"/>
      <c r="AA75" s="57">
        <v>9.7740000000000009</v>
      </c>
      <c r="AB75" s="141"/>
      <c r="AC75" s="57">
        <v>2.4900000000000002</v>
      </c>
      <c r="AD75" s="141"/>
      <c r="AE75" s="57">
        <v>0.12311480455524777</v>
      </c>
      <c r="AF75" s="141"/>
      <c r="AG75" s="57">
        <v>2.1</v>
      </c>
      <c r="AH75" s="141"/>
      <c r="AI75" s="57">
        <v>555.29999999999995</v>
      </c>
      <c r="AJ75" s="141"/>
      <c r="AK75" s="57">
        <v>8.01</v>
      </c>
      <c r="AL75" s="141"/>
      <c r="AM75" s="57">
        <v>211</v>
      </c>
      <c r="AN75" s="141"/>
      <c r="AO75" s="58">
        <v>2.92</v>
      </c>
      <c r="AP75" s="141"/>
    </row>
    <row r="76" spans="1:42" x14ac:dyDescent="0.3">
      <c r="A76" s="1">
        <v>72</v>
      </c>
      <c r="B76" s="1" t="s">
        <v>158</v>
      </c>
      <c r="C76" s="54" t="s">
        <v>148</v>
      </c>
      <c r="D76" s="58">
        <v>3.5399999999999991</v>
      </c>
      <c r="E76" s="141"/>
      <c r="F76" s="141"/>
      <c r="G76" s="60">
        <v>25518.430000000004</v>
      </c>
      <c r="H76" s="141"/>
      <c r="I76" s="141"/>
      <c r="J76" s="59">
        <f t="shared" si="274"/>
        <v>90335.242199999993</v>
      </c>
      <c r="K76" s="141"/>
      <c r="L76" s="141"/>
      <c r="M76" s="71">
        <f>(J76-$E$146)/$D$131</f>
        <v>0.16520211140111743</v>
      </c>
      <c r="N76" s="142"/>
      <c r="O76" s="141"/>
      <c r="P76" s="60">
        <v>1162.5550000000001</v>
      </c>
      <c r="Q76" s="141"/>
      <c r="R76" s="141"/>
      <c r="S76" s="59">
        <f t="shared" si="278"/>
        <v>4115.4446999999991</v>
      </c>
      <c r="T76" s="141"/>
      <c r="U76" s="141"/>
      <c r="V76" s="71">
        <f>(S76-$E$147)/$G$131</f>
        <v>5.0042567999999954E-2</v>
      </c>
      <c r="W76" s="142"/>
      <c r="X76" s="141"/>
      <c r="Y76" s="57">
        <v>9.7848000000000006</v>
      </c>
      <c r="Z76" s="141"/>
      <c r="AA76" s="57">
        <v>9.8712000000000018</v>
      </c>
      <c r="AB76" s="141"/>
      <c r="AC76" s="57">
        <v>2.42</v>
      </c>
      <c r="AD76" s="141"/>
      <c r="AE76" s="57">
        <v>8.0024622960911049E-2</v>
      </c>
      <c r="AF76" s="141"/>
      <c r="AG76" s="57">
        <v>2.65</v>
      </c>
      <c r="AH76" s="141"/>
      <c r="AI76" s="57">
        <v>500.7</v>
      </c>
      <c r="AJ76" s="141"/>
      <c r="AK76" s="57">
        <v>7.96</v>
      </c>
      <c r="AL76" s="141"/>
      <c r="AM76" s="57">
        <v>246</v>
      </c>
      <c r="AN76" s="141"/>
      <c r="AO76" s="58">
        <v>2.87</v>
      </c>
      <c r="AP76" s="141"/>
    </row>
    <row r="77" spans="1:42" x14ac:dyDescent="0.3">
      <c r="A77" s="1">
        <v>73</v>
      </c>
      <c r="B77" s="1" t="s">
        <v>158</v>
      </c>
      <c r="C77" s="54" t="s">
        <v>144</v>
      </c>
      <c r="D77" s="58">
        <v>8.1899999999999977</v>
      </c>
      <c r="E77" s="141">
        <f>AVERAGE(D77:D80)</f>
        <v>4.8050000000000015</v>
      </c>
      <c r="F77" s="141">
        <f t="shared" ref="F77" si="308">_xlfn.STDEV.S(D77:D80)/SQRT(4)</f>
        <v>1.1520886829291095</v>
      </c>
      <c r="G77" s="60">
        <v>8021.7900000000009</v>
      </c>
      <c r="H77" s="141">
        <f t="shared" si="75"/>
        <v>14644.153750000001</v>
      </c>
      <c r="I77" s="141">
        <f t="shared" ref="I77" si="309">_xlfn.STDEV.S(G77:G80)/SQRT(4)</f>
        <v>3715.6188344021589</v>
      </c>
      <c r="J77" s="59">
        <f t="shared" si="274"/>
        <v>65698.460099999982</v>
      </c>
      <c r="K77" s="141">
        <f>AVERAGE(J77:J80)</f>
        <v>61197.751200000035</v>
      </c>
      <c r="L77" s="141">
        <f t="shared" ref="L77" si="310">_xlfn.STDEV.S(J77:J80)/SQRT(4)</f>
        <v>7303.5527905259587</v>
      </c>
      <c r="M77" s="71">
        <f>(J77-$E$146)/$D$132</f>
        <v>9.9003918016552159E-2</v>
      </c>
      <c r="N77" s="142">
        <f>AVERAGE(M77:M80)</f>
        <v>9.1339322338036932E-2</v>
      </c>
      <c r="O77" s="141">
        <f t="shared" ref="O77" si="311">_xlfn.STDEV.S(M77:M80)/SQRT(4)</f>
        <v>1.2437769338086659E-2</v>
      </c>
      <c r="P77" s="60">
        <v>1170.0450000000001</v>
      </c>
      <c r="Q77" s="141">
        <f>AVERAGE(P77:P80)</f>
        <v>970.35625000000005</v>
      </c>
      <c r="R77" s="141">
        <f t="shared" ref="R77" si="312">_xlfn.STDEV.S(P77:P80)/SQRT(4)</f>
        <v>92.342243727140257</v>
      </c>
      <c r="S77" s="59">
        <f t="shared" si="278"/>
        <v>9582.6685499999985</v>
      </c>
      <c r="T77" s="141">
        <f t="shared" ref="T77" si="313">AVERAGE(S77:S80)</f>
        <v>4887.6583500000015</v>
      </c>
      <c r="U77" s="141">
        <f t="shared" ref="U77" si="314">_xlfn.STDEV.S(S77:S80)/SQRT(4)</f>
        <v>1599.4295462228879</v>
      </c>
      <c r="V77" s="71">
        <f>(S77-$E$147)/$G$132</f>
        <v>0.26873152199999994</v>
      </c>
      <c r="W77" s="142">
        <f t="shared" ref="W77" si="315">AVERAGE(V77:V80)</f>
        <v>8.0931114000000054E-2</v>
      </c>
      <c r="X77" s="141">
        <f t="shared" ref="X77" si="316">_xlfn.STDEV.S(V77:V80)/SQRT(4)</f>
        <v>6.3977181848915515E-2</v>
      </c>
      <c r="Y77" s="57">
        <v>3.7691999999999997</v>
      </c>
      <c r="Z77" s="141">
        <f t="shared" ref="Z77" si="317">AVERAGE(Y77:Y80)</f>
        <v>11.8368</v>
      </c>
      <c r="AA77" s="57">
        <v>15.174000000000001</v>
      </c>
      <c r="AB77" s="141">
        <f t="shared" ref="AB77" si="318">AVERAGE(AA77:AA80)</f>
        <v>16.429500000000001</v>
      </c>
      <c r="AC77" s="57">
        <v>2.67</v>
      </c>
      <c r="AD77" s="141">
        <f t="shared" ref="AD77" si="319">AVERAGE(AC77:AC80)</f>
        <v>2.8849999999999998</v>
      </c>
      <c r="AE77" s="57">
        <v>8.7206319893300507E-2</v>
      </c>
      <c r="AF77" s="141">
        <f t="shared" ref="AF77" si="320">AVERAGE(AE77:AE80)</f>
        <v>9.1823125064122296E-2</v>
      </c>
      <c r="AG77" s="57">
        <v>2.9499999999999997</v>
      </c>
      <c r="AH77" s="141">
        <f t="shared" ref="AH77" si="321">AVERAGE(AG77:AG80)</f>
        <v>2.6124999999999998</v>
      </c>
      <c r="AI77" s="57">
        <v>537.29999999999995</v>
      </c>
      <c r="AJ77" s="141">
        <f t="shared" ref="AJ77" si="322">AVERAGE(AI77:AI80)</f>
        <v>542.55000000000007</v>
      </c>
      <c r="AK77" s="57">
        <v>7.89</v>
      </c>
      <c r="AL77" s="141">
        <f t="shared" ref="AL77" si="323">AVERAGE(AK77:AK80)</f>
        <v>7.9050000000000002</v>
      </c>
      <c r="AM77" s="57">
        <v>299</v>
      </c>
      <c r="AN77" s="141">
        <f t="shared" ref="AN77" si="324">AVERAGE(AM77:AM80)</f>
        <v>337.5</v>
      </c>
      <c r="AO77" s="58">
        <v>3.21</v>
      </c>
      <c r="AP77" s="141">
        <f t="shared" ref="AP77" si="325">AVERAGE(AO77:AO80)</f>
        <v>3.26</v>
      </c>
    </row>
    <row r="78" spans="1:42" x14ac:dyDescent="0.3">
      <c r="A78" s="1">
        <v>74</v>
      </c>
      <c r="B78" s="1" t="s">
        <v>158</v>
      </c>
      <c r="C78" s="54" t="s">
        <v>144</v>
      </c>
      <c r="D78" s="58">
        <v>3.6900000000000048</v>
      </c>
      <c r="E78" s="141"/>
      <c r="F78" s="141"/>
      <c r="G78" s="60">
        <v>11782.840000000002</v>
      </c>
      <c r="H78" s="141"/>
      <c r="I78" s="141"/>
      <c r="J78" s="59">
        <f t="shared" si="274"/>
        <v>43478.679600000061</v>
      </c>
      <c r="K78" s="141"/>
      <c r="L78" s="141"/>
      <c r="M78" s="71">
        <f>(J78-$E$146)/$D$132</f>
        <v>6.1164182681112449E-2</v>
      </c>
      <c r="N78" s="142"/>
      <c r="O78" s="141"/>
      <c r="P78" s="60">
        <v>722.78499999999997</v>
      </c>
      <c r="Q78" s="141"/>
      <c r="R78" s="141"/>
      <c r="S78" s="59">
        <f t="shared" si="278"/>
        <v>2667.0766500000032</v>
      </c>
      <c r="T78" s="141"/>
      <c r="U78" s="141"/>
      <c r="V78" s="71">
        <f>(S78-$E$147)/$G$132</f>
        <v>-7.8921539999998822E-3</v>
      </c>
      <c r="W78" s="142"/>
      <c r="X78" s="141"/>
      <c r="Y78" s="57">
        <v>28.587600000000002</v>
      </c>
      <c r="Z78" s="141"/>
      <c r="AA78" s="57">
        <v>13.716000000000001</v>
      </c>
      <c r="AB78" s="141"/>
      <c r="AC78" s="57">
        <v>2.59</v>
      </c>
      <c r="AD78" s="141"/>
      <c r="AE78" s="57">
        <v>2.5648917615676618E-2</v>
      </c>
      <c r="AF78" s="141"/>
      <c r="AG78" s="57">
        <v>1.8499999999999999</v>
      </c>
      <c r="AH78" s="141"/>
      <c r="AI78" s="57">
        <v>599.1</v>
      </c>
      <c r="AJ78" s="141"/>
      <c r="AK78" s="57">
        <v>7.86</v>
      </c>
      <c r="AL78" s="141"/>
      <c r="AM78" s="57">
        <v>412</v>
      </c>
      <c r="AN78" s="141"/>
      <c r="AO78" s="58">
        <v>3.13</v>
      </c>
      <c r="AP78" s="141"/>
    </row>
    <row r="79" spans="1:42" x14ac:dyDescent="0.3">
      <c r="A79" s="1">
        <v>75</v>
      </c>
      <c r="B79" s="1" t="s">
        <v>158</v>
      </c>
      <c r="C79" s="54" t="s">
        <v>144</v>
      </c>
      <c r="D79" s="58">
        <v>3.1000000000000014</v>
      </c>
      <c r="E79" s="141"/>
      <c r="F79" s="141"/>
      <c r="G79" s="60">
        <v>25245.045000000002</v>
      </c>
      <c r="H79" s="141"/>
      <c r="I79" s="141"/>
      <c r="J79" s="59">
        <f t="shared" si="274"/>
        <v>78259.639500000048</v>
      </c>
      <c r="K79" s="141"/>
      <c r="L79" s="141"/>
      <c r="M79" s="71">
        <f>(J79-$E$146)/$D$132</f>
        <v>0.12039529512745482</v>
      </c>
      <c r="N79" s="142"/>
      <c r="O79" s="141"/>
      <c r="P79" s="60">
        <v>991.89000000000021</v>
      </c>
      <c r="Q79" s="141"/>
      <c r="R79" s="141"/>
      <c r="S79" s="59">
        <f t="shared" si="278"/>
        <v>3074.8590000000022</v>
      </c>
      <c r="T79" s="141"/>
      <c r="U79" s="141"/>
      <c r="V79" s="71">
        <f>(S79-$E$147)/$G$132</f>
        <v>8.4191400000000801E-3</v>
      </c>
      <c r="W79" s="142"/>
      <c r="X79" s="141"/>
      <c r="Y79" s="57">
        <v>8.942400000000001</v>
      </c>
      <c r="Z79" s="141"/>
      <c r="AA79" s="57">
        <v>21.254400000000004</v>
      </c>
      <c r="AB79" s="141"/>
      <c r="AC79" s="57">
        <v>3.39</v>
      </c>
      <c r="AD79" s="141"/>
      <c r="AE79" s="57">
        <v>0.11182928080435006</v>
      </c>
      <c r="AF79" s="141"/>
      <c r="AG79" s="57">
        <v>2.9499999999999997</v>
      </c>
      <c r="AH79" s="141"/>
      <c r="AI79" s="57">
        <v>509.4</v>
      </c>
      <c r="AJ79" s="141"/>
      <c r="AK79" s="57">
        <v>7.91</v>
      </c>
      <c r="AL79" s="141"/>
      <c r="AM79" s="57">
        <v>352</v>
      </c>
      <c r="AN79" s="141"/>
      <c r="AO79" s="58">
        <v>3.27</v>
      </c>
      <c r="AP79" s="141"/>
    </row>
    <row r="80" spans="1:42" x14ac:dyDescent="0.3">
      <c r="A80" s="1">
        <v>76</v>
      </c>
      <c r="B80" s="1" t="s">
        <v>158</v>
      </c>
      <c r="C80" s="54" t="s">
        <v>144</v>
      </c>
      <c r="D80" s="58">
        <v>4.240000000000002</v>
      </c>
      <c r="E80" s="141"/>
      <c r="F80" s="141"/>
      <c r="G80" s="60">
        <v>13526.94</v>
      </c>
      <c r="H80" s="141"/>
      <c r="I80" s="141"/>
      <c r="J80" s="59">
        <f t="shared" si="274"/>
        <v>57354.225600000027</v>
      </c>
      <c r="K80" s="141"/>
      <c r="L80" s="141"/>
      <c r="M80" s="71">
        <f>(J80-$E$146)/$D$132</f>
        <v>8.4793893527028305E-2</v>
      </c>
      <c r="N80" s="142"/>
      <c r="O80" s="141"/>
      <c r="P80" s="60">
        <v>996.70500000000004</v>
      </c>
      <c r="Q80" s="141"/>
      <c r="R80" s="141"/>
      <c r="S80" s="59">
        <f t="shared" si="278"/>
        <v>4226.0292000000018</v>
      </c>
      <c r="T80" s="141"/>
      <c r="U80" s="141"/>
      <c r="V80" s="71">
        <f>(S80-$E$147)/$G$132</f>
        <v>5.4465948000000063E-2</v>
      </c>
      <c r="W80" s="142"/>
      <c r="X80" s="141"/>
      <c r="Y80" s="57">
        <v>6.0480000000000009</v>
      </c>
      <c r="Z80" s="141"/>
      <c r="AA80" s="57">
        <v>15.573600000000001</v>
      </c>
      <c r="AB80" s="141"/>
      <c r="AC80" s="57">
        <v>2.8899999999999997</v>
      </c>
      <c r="AD80" s="141"/>
      <c r="AE80" s="57">
        <v>0.14260798194316202</v>
      </c>
      <c r="AF80" s="141"/>
      <c r="AG80" s="57">
        <v>2.7</v>
      </c>
      <c r="AH80" s="141"/>
      <c r="AI80" s="57">
        <v>524.4</v>
      </c>
      <c r="AJ80" s="141"/>
      <c r="AK80" s="57">
        <v>7.96</v>
      </c>
      <c r="AL80" s="141"/>
      <c r="AM80" s="57">
        <v>287</v>
      </c>
      <c r="AN80" s="141"/>
      <c r="AO80" s="58">
        <v>3.43</v>
      </c>
      <c r="AP80" s="141"/>
    </row>
    <row r="81" spans="1:42" x14ac:dyDescent="0.3">
      <c r="A81" s="1">
        <v>77</v>
      </c>
      <c r="B81" s="1" t="s">
        <v>158</v>
      </c>
      <c r="C81" s="54" t="s">
        <v>149</v>
      </c>
      <c r="D81" s="58">
        <v>5.3900000000000006</v>
      </c>
      <c r="E81" s="141">
        <f>AVERAGE(D81:D84)</f>
        <v>6.754999999999999</v>
      </c>
      <c r="F81" s="141">
        <f t="shared" ref="F81" si="326">_xlfn.STDEV.S(D81:D84)/SQRT(4)</f>
        <v>0.78643181522621453</v>
      </c>
      <c r="G81" s="60">
        <v>14816.825000000001</v>
      </c>
      <c r="H81" s="141">
        <f t="shared" si="75"/>
        <v>13094.66</v>
      </c>
      <c r="I81" s="141">
        <f t="shared" ref="I81" si="327">_xlfn.STDEV.S(G81:G84)/SQRT(4)</f>
        <v>2030.1784159865099</v>
      </c>
      <c r="J81" s="59">
        <f t="shared" si="274"/>
        <v>79862.686750000008</v>
      </c>
      <c r="K81" s="141">
        <f>AVERAGE(J81:J84)</f>
        <v>83957.539299999975</v>
      </c>
      <c r="L81" s="141">
        <f t="shared" ref="L81" si="328">_xlfn.STDEV.S(J81:J84)/SQRT(4)</f>
        <v>6737.2962577700928</v>
      </c>
      <c r="M81" s="71">
        <f>(J81-$E$146)/$D$133</f>
        <v>0.16208868458682496</v>
      </c>
      <c r="N81" s="142">
        <f>AVERAGE(M81:M84)</f>
        <v>0.17126888546486521</v>
      </c>
      <c r="O81" s="141">
        <f t="shared" ref="O81" si="329">_xlfn.STDEV.S(M81:M84)/SQRT(4)</f>
        <v>1.5104263771646283E-2</v>
      </c>
      <c r="P81" s="60">
        <v>1151.3200000000002</v>
      </c>
      <c r="Q81" s="141">
        <f>AVERAGE(P81:P84)</f>
        <v>1302.8587500000001</v>
      </c>
      <c r="R81" s="141">
        <f t="shared" ref="R81" si="330">_xlfn.STDEV.S(P81:P84)/SQRT(4)</f>
        <v>112.64203933950475</v>
      </c>
      <c r="S81" s="59">
        <f t="shared" si="278"/>
        <v>6205.6148000000012</v>
      </c>
      <c r="T81" s="141">
        <f t="shared" ref="T81" si="331">AVERAGE(S81:S84)</f>
        <v>8796.8097249999992</v>
      </c>
      <c r="U81" s="141">
        <f t="shared" ref="U81" si="332">_xlfn.STDEV.S(S81:S84)/SQRT(4)</f>
        <v>1197.1924544874562</v>
      </c>
      <c r="V81" s="71">
        <f>(S81-$E$147)/$G$133</f>
        <v>0.13364937200000004</v>
      </c>
      <c r="W81" s="142">
        <f t="shared" ref="W81" si="333">AVERAGE(V81:V84)</f>
        <v>0.23729716899999997</v>
      </c>
      <c r="X81" s="141">
        <f t="shared" ref="X81" si="334">_xlfn.STDEV.S(V81:V84)/SQRT(4)</f>
        <v>4.7887698179498187E-2</v>
      </c>
      <c r="Y81" s="57">
        <v>5.4</v>
      </c>
      <c r="Z81" s="141">
        <f t="shared" ref="Z81" si="335">AVERAGE(Y81:Y84)</f>
        <v>5.6322000000000001</v>
      </c>
      <c r="AA81" s="57">
        <v>19.818000000000001</v>
      </c>
      <c r="AB81" s="141">
        <f t="shared" ref="AB81" si="336">AVERAGE(AA81:AA84)</f>
        <v>21.321899999999999</v>
      </c>
      <c r="AC81" s="57">
        <v>2.4</v>
      </c>
      <c r="AD81" s="141">
        <f t="shared" ref="AD81" si="337">AVERAGE(AC81:AC84)</f>
        <v>2.52</v>
      </c>
      <c r="AE81" s="57">
        <v>0.1077254539858418</v>
      </c>
      <c r="AF81" s="141">
        <f t="shared" ref="AF81" si="338">AVERAGE(AE81:AE84)</f>
        <v>0.12234533702677747</v>
      </c>
      <c r="AG81" s="57">
        <v>2.9499999999999997</v>
      </c>
      <c r="AH81" s="141">
        <f t="shared" ref="AH81" si="339">AVERAGE(AG81:AG84)</f>
        <v>2.9</v>
      </c>
      <c r="AI81" s="57">
        <v>516.9</v>
      </c>
      <c r="AJ81" s="141">
        <f t="shared" ref="AJ81" si="340">AVERAGE(AI81:AI84)</f>
        <v>532.57500000000005</v>
      </c>
      <c r="AK81" s="57">
        <v>7.99</v>
      </c>
      <c r="AL81" s="141">
        <f t="shared" ref="AL81" si="341">AVERAGE(AK81:AK84)</f>
        <v>7.9749999999999996</v>
      </c>
      <c r="AM81" s="57">
        <v>216</v>
      </c>
      <c r="AN81" s="141">
        <f t="shared" ref="AN81" si="342">AVERAGE(AM81:AM84)</f>
        <v>220.5</v>
      </c>
      <c r="AO81" s="58">
        <v>2.99</v>
      </c>
      <c r="AP81" s="141">
        <f t="shared" ref="AP81" si="343">AVERAGE(AO81:AO84)</f>
        <v>2.9925000000000002</v>
      </c>
    </row>
    <row r="82" spans="1:42" x14ac:dyDescent="0.3">
      <c r="A82" s="1">
        <v>78</v>
      </c>
      <c r="B82" s="1" t="s">
        <v>158</v>
      </c>
      <c r="C82" s="54" t="s">
        <v>149</v>
      </c>
      <c r="D82" s="58">
        <v>5.8299999999999983</v>
      </c>
      <c r="E82" s="141"/>
      <c r="F82" s="141"/>
      <c r="G82" s="60">
        <v>17152.634999999998</v>
      </c>
      <c r="H82" s="141"/>
      <c r="I82" s="141"/>
      <c r="J82" s="59">
        <f t="shared" si="274"/>
        <v>99999.862049999967</v>
      </c>
      <c r="K82" s="141"/>
      <c r="L82" s="141"/>
      <c r="M82" s="71">
        <f>(J82-$E$146)/$D$133</f>
        <v>0.2072339766609709</v>
      </c>
      <c r="N82" s="142"/>
      <c r="O82" s="141"/>
      <c r="P82" s="60">
        <v>1263.67</v>
      </c>
      <c r="Q82" s="141"/>
      <c r="R82" s="141"/>
      <c r="S82" s="59">
        <f t="shared" si="278"/>
        <v>7367.1960999999983</v>
      </c>
      <c r="T82" s="141"/>
      <c r="U82" s="141"/>
      <c r="V82" s="71">
        <f>(S82-$E$147)/$G$133</f>
        <v>0.18011262399999992</v>
      </c>
      <c r="W82" s="142"/>
      <c r="X82" s="141"/>
      <c r="Y82" s="57">
        <v>5.0975999999999999</v>
      </c>
      <c r="Z82" s="141"/>
      <c r="AA82" s="57">
        <v>22.528799999999997</v>
      </c>
      <c r="AB82" s="141"/>
      <c r="AC82" s="57">
        <v>2.79</v>
      </c>
      <c r="AD82" s="141"/>
      <c r="AE82" s="57">
        <v>0.11388119421360419</v>
      </c>
      <c r="AF82" s="141"/>
      <c r="AG82" s="57">
        <v>2.9000000000000004</v>
      </c>
      <c r="AH82" s="141"/>
      <c r="AI82" s="57">
        <v>526.20000000000005</v>
      </c>
      <c r="AJ82" s="141"/>
      <c r="AK82" s="57">
        <v>7.97</v>
      </c>
      <c r="AL82" s="141"/>
      <c r="AM82" s="57">
        <v>230</v>
      </c>
      <c r="AN82" s="141"/>
      <c r="AO82" s="58">
        <v>3.04</v>
      </c>
      <c r="AP82" s="141"/>
    </row>
    <row r="83" spans="1:42" x14ac:dyDescent="0.3">
      <c r="A83" s="1">
        <v>79</v>
      </c>
      <c r="B83" s="1" t="s">
        <v>158</v>
      </c>
      <c r="C83" s="54" t="s">
        <v>149</v>
      </c>
      <c r="D83" s="58">
        <v>6.8799999999999955</v>
      </c>
      <c r="E83" s="141"/>
      <c r="F83" s="141"/>
      <c r="G83" s="60">
        <v>12785.43</v>
      </c>
      <c r="H83" s="141"/>
      <c r="I83" s="141"/>
      <c r="J83" s="59">
        <f t="shared" si="274"/>
        <v>87963.758399999948</v>
      </c>
      <c r="K83" s="141"/>
      <c r="L83" s="141"/>
      <c r="M83" s="71">
        <f>(J83-$E$146)/$D$133</f>
        <v>0.18025038007312447</v>
      </c>
      <c r="N83" s="142"/>
      <c r="O83" s="141"/>
      <c r="P83" s="60">
        <v>1632.2850000000003</v>
      </c>
      <c r="Q83" s="141"/>
      <c r="R83" s="141"/>
      <c r="S83" s="59">
        <f t="shared" si="278"/>
        <v>11230.120799999995</v>
      </c>
      <c r="T83" s="141"/>
      <c r="U83" s="141"/>
      <c r="V83" s="71">
        <f>(S83-$E$147)/$G$133</f>
        <v>0.33462961199999974</v>
      </c>
      <c r="W83" s="142"/>
      <c r="X83" s="141"/>
      <c r="Y83" s="57">
        <v>4.0284000000000004</v>
      </c>
      <c r="Z83" s="141"/>
      <c r="AA83" s="57">
        <v>15.854400000000002</v>
      </c>
      <c r="AB83" s="141"/>
      <c r="AC83" s="57">
        <v>2.2000000000000002</v>
      </c>
      <c r="AD83" s="141"/>
      <c r="AE83" s="57">
        <v>0.13747819842002668</v>
      </c>
      <c r="AF83" s="141"/>
      <c r="AG83" s="57">
        <v>2.65</v>
      </c>
      <c r="AH83" s="141"/>
      <c r="AI83" s="57">
        <v>538.80000000000007</v>
      </c>
      <c r="AJ83" s="141"/>
      <c r="AK83" s="57">
        <v>7.95</v>
      </c>
      <c r="AL83" s="141"/>
      <c r="AM83" s="57">
        <v>220</v>
      </c>
      <c r="AN83" s="141"/>
      <c r="AO83" s="58">
        <v>2.91</v>
      </c>
      <c r="AP83" s="141"/>
    </row>
    <row r="84" spans="1:42" x14ac:dyDescent="0.3">
      <c r="A84" s="1">
        <v>80</v>
      </c>
      <c r="B84" s="1" t="s">
        <v>158</v>
      </c>
      <c r="C84" s="54" t="s">
        <v>149</v>
      </c>
      <c r="D84" s="58">
        <v>8.9200000000000017</v>
      </c>
      <c r="E84" s="141"/>
      <c r="F84" s="141"/>
      <c r="G84" s="60">
        <v>7623.75</v>
      </c>
      <c r="H84" s="141"/>
      <c r="I84" s="141"/>
      <c r="J84" s="59">
        <f t="shared" si="274"/>
        <v>68003.850000000006</v>
      </c>
      <c r="K84" s="141"/>
      <c r="L84" s="141"/>
      <c r="M84" s="71">
        <f>(J84-$E$146)/$D$133</f>
        <v>0.13550250053854052</v>
      </c>
      <c r="N84" s="142"/>
      <c r="O84" s="141"/>
      <c r="P84" s="60">
        <v>1164.1600000000001</v>
      </c>
      <c r="Q84" s="141"/>
      <c r="R84" s="141"/>
      <c r="S84" s="59">
        <f t="shared" si="278"/>
        <v>10384.307200000003</v>
      </c>
      <c r="T84" s="141"/>
      <c r="U84" s="141"/>
      <c r="V84" s="71">
        <f>(S84-$E$147)/$G$133</f>
        <v>0.30079706800000011</v>
      </c>
      <c r="W84" s="142"/>
      <c r="X84" s="141"/>
      <c r="Y84" s="57">
        <v>8.0028000000000006</v>
      </c>
      <c r="Z84" s="141"/>
      <c r="AA84" s="57">
        <v>27.086400000000005</v>
      </c>
      <c r="AB84" s="141"/>
      <c r="AC84" s="57">
        <v>2.6900000000000004</v>
      </c>
      <c r="AD84" s="141"/>
      <c r="AE84" s="57">
        <v>0.13029650148763722</v>
      </c>
      <c r="AF84" s="141"/>
      <c r="AG84" s="57">
        <v>3.1</v>
      </c>
      <c r="AH84" s="141"/>
      <c r="AI84" s="57">
        <v>548.4</v>
      </c>
      <c r="AJ84" s="141"/>
      <c r="AK84" s="57">
        <v>7.99</v>
      </c>
      <c r="AL84" s="141"/>
      <c r="AM84" s="57">
        <v>216</v>
      </c>
      <c r="AN84" s="141"/>
      <c r="AO84" s="58">
        <v>3.03</v>
      </c>
      <c r="AP84" s="141"/>
    </row>
    <row r="85" spans="1:42" x14ac:dyDescent="0.3">
      <c r="A85" s="1">
        <v>81</v>
      </c>
      <c r="B85" s="1" t="s">
        <v>158</v>
      </c>
      <c r="C85" s="54" t="s">
        <v>150</v>
      </c>
      <c r="D85" s="58">
        <v>9.8299999999999983</v>
      </c>
      <c r="E85" s="141">
        <f>AVERAGE(D85:D88)</f>
        <v>9.4625000000000004</v>
      </c>
      <c r="F85" s="141">
        <f t="shared" ref="F85" si="344">_xlfn.STDEV.S(D85:D88)/SQRT(4)</f>
        <v>0.59636922288125804</v>
      </c>
      <c r="G85" s="60">
        <v>7878.4100000000008</v>
      </c>
      <c r="H85" s="141">
        <f t="shared" si="75"/>
        <v>7529.1887499999993</v>
      </c>
      <c r="I85" s="141">
        <f t="shared" ref="I85" si="345">_xlfn.STDEV.S(G85:G88)/SQRT(4)</f>
        <v>168.46007628385595</v>
      </c>
      <c r="J85" s="59">
        <f t="shared" si="274"/>
        <v>77444.770299999989</v>
      </c>
      <c r="K85" s="141">
        <f>AVERAGE(J85:J88)</f>
        <v>71107.639125000002</v>
      </c>
      <c r="L85" s="141">
        <f t="shared" ref="L85" si="346">_xlfn.STDEV.S(J85:J88)/SQRT(4)</f>
        <v>4102.4995046294753</v>
      </c>
      <c r="M85" s="71">
        <f>(J85-$E$146)/$D$134</f>
        <v>0.10906773571212396</v>
      </c>
      <c r="N85" s="142">
        <f>AVERAGE(M85:M88)</f>
        <v>9.9177135491381352E-2</v>
      </c>
      <c r="O85" s="141">
        <f t="shared" ref="O85" si="347">_xlfn.STDEV.S(M85:M88)/SQRT(4)</f>
        <v>6.4029260852541238E-3</v>
      </c>
      <c r="P85" s="60">
        <v>1666.5250000000003</v>
      </c>
      <c r="Q85" s="141">
        <f>AVERAGE(P85:P88)</f>
        <v>1460.9512500000001</v>
      </c>
      <c r="R85" s="141">
        <f t="shared" ref="R85" si="348">_xlfn.STDEV.S(P85:P88)/SQRT(4)</f>
        <v>102.93071296943297</v>
      </c>
      <c r="S85" s="59">
        <f t="shared" si="278"/>
        <v>16381.94075</v>
      </c>
      <c r="T85" s="141">
        <f t="shared" ref="T85" si="349">AVERAGE(S85:S88)</f>
        <v>13970.053750000001</v>
      </c>
      <c r="U85" s="141">
        <f t="shared" ref="U85" si="350">_xlfn.STDEV.S(S85:S88)/SQRT(4)</f>
        <v>1647.1202995106157</v>
      </c>
      <c r="V85" s="71">
        <f>(S85-$E$147)/$G$134</f>
        <v>0.54070240999999997</v>
      </c>
      <c r="W85" s="142">
        <f t="shared" ref="W85" si="351">AVERAGE(V85:V88)</f>
        <v>0.44422693000000002</v>
      </c>
      <c r="X85" s="141">
        <f t="shared" ref="X85" si="352">_xlfn.STDEV.S(V85:V88)/SQRT(4)</f>
        <v>6.5884811980424618E-2</v>
      </c>
      <c r="Y85" s="57">
        <v>3.8016000000000001</v>
      </c>
      <c r="Z85" s="141">
        <f t="shared" ref="Z85" si="353">AVERAGE(Y85:Y88)</f>
        <v>3.7233000000000001</v>
      </c>
      <c r="AA85" s="57">
        <v>10.044000000000002</v>
      </c>
      <c r="AB85" s="141">
        <f t="shared" ref="AB85" si="354">AVERAGE(AA85:AA88)</f>
        <v>14.9175</v>
      </c>
      <c r="AC85" s="57">
        <v>3.3200000000000003</v>
      </c>
      <c r="AD85" s="141">
        <f t="shared" ref="AD85" si="355">AVERAGE(AC85:AC88)</f>
        <v>2.7974999999999999</v>
      </c>
      <c r="AE85" s="57">
        <v>0.13029650148763722</v>
      </c>
      <c r="AF85" s="141">
        <f t="shared" ref="AF85" si="356">AVERAGE(AE85:AE88)</f>
        <v>0.10156971375807942</v>
      </c>
      <c r="AG85" s="57">
        <v>3.5999999999999996</v>
      </c>
      <c r="AH85" s="141">
        <f t="shared" ref="AH85" si="357">AVERAGE(AG85:AG88)</f>
        <v>3.0249999999999999</v>
      </c>
      <c r="AI85" s="57">
        <v>533.69999999999993</v>
      </c>
      <c r="AJ85" s="141">
        <f t="shared" ref="AJ85" si="358">AVERAGE(AI85:AI88)</f>
        <v>553.79999999999995</v>
      </c>
      <c r="AK85" s="57">
        <v>7.93</v>
      </c>
      <c r="AL85" s="141">
        <f t="shared" ref="AL85" si="359">AVERAGE(AK85:AK88)</f>
        <v>7.9625000000000004</v>
      </c>
      <c r="AM85" s="57">
        <v>253</v>
      </c>
      <c r="AN85" s="141">
        <f t="shared" ref="AN85" si="360">AVERAGE(AM85:AM88)</f>
        <v>235</v>
      </c>
      <c r="AO85" s="58">
        <v>4.59</v>
      </c>
      <c r="AP85" s="141">
        <f t="shared" ref="AP85" si="361">AVERAGE(AO85:AO88)</f>
        <v>3.8916000000000004</v>
      </c>
    </row>
    <row r="86" spans="1:42" x14ac:dyDescent="0.3">
      <c r="A86" s="1">
        <v>82</v>
      </c>
      <c r="B86" s="1" t="s">
        <v>158</v>
      </c>
      <c r="C86" s="54" t="s">
        <v>150</v>
      </c>
      <c r="D86" s="58">
        <v>10.120000000000005</v>
      </c>
      <c r="E86" s="141"/>
      <c r="F86" s="141"/>
      <c r="G86" s="60">
        <v>7112.8249999999998</v>
      </c>
      <c r="H86" s="141"/>
      <c r="I86" s="141"/>
      <c r="J86" s="59">
        <f t="shared" si="274"/>
        <v>71981.789000000033</v>
      </c>
      <c r="K86" s="141"/>
      <c r="L86" s="141"/>
      <c r="M86" s="71">
        <f>(J86-$E$146)/$D$134</f>
        <v>0.100541454251382</v>
      </c>
      <c r="N86" s="142"/>
      <c r="O86" s="141"/>
      <c r="P86" s="60">
        <v>1569.155</v>
      </c>
      <c r="Q86" s="141"/>
      <c r="R86" s="141"/>
      <c r="S86" s="59">
        <f t="shared" si="278"/>
        <v>15879.848600000007</v>
      </c>
      <c r="T86" s="141"/>
      <c r="U86" s="141"/>
      <c r="V86" s="71">
        <f>(S86-$E$147)/$G$134</f>
        <v>0.5206187240000002</v>
      </c>
      <c r="W86" s="142"/>
      <c r="X86" s="141"/>
      <c r="Y86" s="57">
        <v>3.1859999999999999</v>
      </c>
      <c r="Z86" s="141"/>
      <c r="AA86" s="57">
        <v>19.656000000000002</v>
      </c>
      <c r="AB86" s="141"/>
      <c r="AC86" s="57">
        <v>2.84</v>
      </c>
      <c r="AD86" s="141"/>
      <c r="AE86" s="57">
        <v>8.7206319893300507E-2</v>
      </c>
      <c r="AF86" s="141"/>
      <c r="AG86" s="57">
        <v>2.65</v>
      </c>
      <c r="AH86" s="141"/>
      <c r="AI86" s="57">
        <v>525.6</v>
      </c>
      <c r="AJ86" s="141"/>
      <c r="AK86" s="57">
        <v>8</v>
      </c>
      <c r="AL86" s="141"/>
      <c r="AM86" s="57">
        <v>219</v>
      </c>
      <c r="AN86" s="141"/>
      <c r="AO86" s="58"/>
      <c r="AP86" s="141"/>
    </row>
    <row r="87" spans="1:42" x14ac:dyDescent="0.3">
      <c r="A87" s="1">
        <v>83</v>
      </c>
      <c r="B87" s="1" t="s">
        <v>158</v>
      </c>
      <c r="C87" s="54" t="s">
        <v>150</v>
      </c>
      <c r="D87" s="58">
        <v>10.210000000000001</v>
      </c>
      <c r="E87" s="141"/>
      <c r="F87" s="141"/>
      <c r="G87" s="60">
        <v>7416.17</v>
      </c>
      <c r="H87" s="141"/>
      <c r="I87" s="141"/>
      <c r="J87" s="59">
        <f t="shared" si="274"/>
        <v>75719.095700000005</v>
      </c>
      <c r="K87" s="141"/>
      <c r="L87" s="141"/>
      <c r="M87" s="71">
        <f>(J87-$E$146)/$D$134</f>
        <v>0.10637441011914538</v>
      </c>
      <c r="N87" s="142"/>
      <c r="O87" s="141"/>
      <c r="P87" s="60">
        <v>1413.47</v>
      </c>
      <c r="Q87" s="141"/>
      <c r="R87" s="141"/>
      <c r="S87" s="59">
        <f t="shared" si="278"/>
        <v>14431.528700000001</v>
      </c>
      <c r="T87" s="141"/>
      <c r="U87" s="141"/>
      <c r="V87" s="71">
        <f>(S87-$E$147)/$G$134</f>
        <v>0.46268592799999997</v>
      </c>
      <c r="W87" s="142"/>
      <c r="X87" s="141"/>
      <c r="Y87" s="57">
        <v>4.4496000000000002</v>
      </c>
      <c r="Z87" s="141"/>
      <c r="AA87" s="57">
        <v>16.847999999999999</v>
      </c>
      <c r="AB87" s="141"/>
      <c r="AC87" s="57">
        <v>2.52</v>
      </c>
      <c r="AD87" s="141"/>
      <c r="AE87" s="57">
        <v>6.8739099210013338E-2</v>
      </c>
      <c r="AF87" s="141"/>
      <c r="AG87" s="57">
        <v>2.85</v>
      </c>
      <c r="AH87" s="141"/>
      <c r="AI87" s="57">
        <v>618.29999999999995</v>
      </c>
      <c r="AJ87" s="141"/>
      <c r="AK87" s="57">
        <v>7.98</v>
      </c>
      <c r="AL87" s="141"/>
      <c r="AM87" s="57">
        <v>239</v>
      </c>
      <c r="AN87" s="141"/>
      <c r="AO87" s="58">
        <v>3.6612000000000005</v>
      </c>
      <c r="AP87" s="141"/>
    </row>
    <row r="88" spans="1:42" x14ac:dyDescent="0.3">
      <c r="A88" s="1">
        <v>84</v>
      </c>
      <c r="B88" s="1" t="s">
        <v>158</v>
      </c>
      <c r="C88" s="54" t="s">
        <v>150</v>
      </c>
      <c r="D88" s="58">
        <v>7.6899999999999977</v>
      </c>
      <c r="E88" s="141"/>
      <c r="F88" s="141"/>
      <c r="G88" s="60">
        <v>7709.35</v>
      </c>
      <c r="H88" s="141"/>
      <c r="I88" s="141"/>
      <c r="J88" s="59">
        <f t="shared" si="274"/>
        <v>59284.901499999985</v>
      </c>
      <c r="K88" s="141"/>
      <c r="L88" s="141"/>
      <c r="M88" s="71">
        <f>(J88-$E$146)/$D$134</f>
        <v>8.0724941882874074E-2</v>
      </c>
      <c r="N88" s="142"/>
      <c r="O88" s="141"/>
      <c r="P88" s="60">
        <v>1194.655</v>
      </c>
      <c r="Q88" s="141"/>
      <c r="R88" s="141"/>
      <c r="S88" s="59">
        <f t="shared" si="278"/>
        <v>9186.8969499999967</v>
      </c>
      <c r="T88" s="141"/>
      <c r="U88" s="141"/>
      <c r="V88" s="71">
        <f>(S88-$E$147)/$G$134</f>
        <v>0.25290065799999983</v>
      </c>
      <c r="W88" s="142"/>
      <c r="X88" s="141"/>
      <c r="Y88" s="57">
        <v>3.4560000000000004</v>
      </c>
      <c r="Z88" s="141"/>
      <c r="AA88" s="57">
        <v>13.122000000000003</v>
      </c>
      <c r="AB88" s="141"/>
      <c r="AC88" s="57">
        <v>2.5099999999999998</v>
      </c>
      <c r="AD88" s="141"/>
      <c r="AE88" s="57">
        <v>0.12003693444136658</v>
      </c>
      <c r="AF88" s="141"/>
      <c r="AG88" s="57">
        <v>3</v>
      </c>
      <c r="AH88" s="141"/>
      <c r="AI88" s="57">
        <v>537.6</v>
      </c>
      <c r="AJ88" s="141"/>
      <c r="AK88" s="57">
        <v>7.94</v>
      </c>
      <c r="AL88" s="141"/>
      <c r="AM88" s="57">
        <v>229</v>
      </c>
      <c r="AN88" s="141"/>
      <c r="AO88" s="58">
        <v>3.4236</v>
      </c>
      <c r="AP88" s="141"/>
    </row>
    <row r="89" spans="1:42" x14ac:dyDescent="0.3">
      <c r="A89" s="1">
        <v>85</v>
      </c>
      <c r="B89" s="1" t="s">
        <v>158</v>
      </c>
      <c r="C89" s="54" t="s">
        <v>154</v>
      </c>
      <c r="D89" s="58">
        <v>10.299999999999997</v>
      </c>
      <c r="E89" s="141">
        <f>AVERAGE(D89:D92)</f>
        <v>8.8000000000000007</v>
      </c>
      <c r="F89" s="141">
        <f t="shared" ref="F89" si="362">_xlfn.STDEV.S(D89:D92)/SQRT(4)</f>
        <v>0.84708323085751303</v>
      </c>
      <c r="G89" s="60">
        <v>8146.9800000000014</v>
      </c>
      <c r="H89" s="141">
        <f t="shared" ref="H89:H121" si="363">AVERAGE(G89:G92)</f>
        <v>7989.0212500000007</v>
      </c>
      <c r="I89" s="141">
        <f t="shared" ref="I89" si="364">_xlfn.STDEV.S(G89:G92)/SQRT(4)</f>
        <v>511.76422225138174</v>
      </c>
      <c r="J89" s="59">
        <f t="shared" si="274"/>
        <v>83913.893999999986</v>
      </c>
      <c r="K89" s="141">
        <f>AVERAGE(J89:J92)</f>
        <v>70954.82573750001</v>
      </c>
      <c r="L89" s="141">
        <f t="shared" ref="L89" si="365">_xlfn.STDEV.S(J89:J92)/SQRT(4)</f>
        <v>9115.3482506065811</v>
      </c>
      <c r="M89" s="71">
        <f>(J89-$E$146)/$D$135</f>
        <v>9.1026312489633013E-2</v>
      </c>
      <c r="N89" s="142">
        <f>AVERAGE(M89:M92)</f>
        <v>7.5576459180618921E-2</v>
      </c>
      <c r="O89" s="141">
        <f t="shared" ref="O89" si="366">_xlfn.STDEV.S(M89:M92)/SQRT(4)</f>
        <v>1.0867354849883475E-2</v>
      </c>
      <c r="P89" s="60">
        <v>1571.8300000000004</v>
      </c>
      <c r="Q89" s="141">
        <f>AVERAGE(P89:P92)</f>
        <v>1563.5375000000001</v>
      </c>
      <c r="R89" s="141">
        <f t="shared" ref="R89" si="367">_xlfn.STDEV.S(P89:P92)/SQRT(4)</f>
        <v>82.374510178108736</v>
      </c>
      <c r="S89" s="59">
        <f t="shared" si="278"/>
        <v>16189.849</v>
      </c>
      <c r="T89" s="141">
        <f t="shared" ref="T89" si="368">AVERAGE(S89:S92)</f>
        <v>13670.037787500001</v>
      </c>
      <c r="U89" s="141">
        <f t="shared" ref="U89" si="369">_xlfn.STDEV.S(S89:S92)/SQRT(4)</f>
        <v>1231.6102213523909</v>
      </c>
      <c r="V89" s="71">
        <f>(S89-$E$147)/$G$135</f>
        <v>8.7667555921052631E-2</v>
      </c>
      <c r="W89" s="142">
        <f t="shared" ref="W89" si="370">AVERAGE(V89:V92)</f>
        <v>7.1089850575657892E-2</v>
      </c>
      <c r="X89" s="141">
        <f t="shared" ref="X89" si="371">_xlfn.STDEV.S(V89:V92)/SQRT(4)</f>
        <v>8.1026988246868034E-3</v>
      </c>
      <c r="Y89" s="57">
        <v>3.4344000000000001</v>
      </c>
      <c r="Z89" s="141">
        <f t="shared" ref="Z89" si="372">AVERAGE(Y89:Y92)</f>
        <v>3.1158000000000001</v>
      </c>
      <c r="AA89" s="57">
        <v>12.582000000000003</v>
      </c>
      <c r="AB89" s="141">
        <f t="shared" ref="AB89" si="373">AVERAGE(AA89:AA92)</f>
        <v>11.4129</v>
      </c>
      <c r="AC89" s="57">
        <v>2.7800000000000002</v>
      </c>
      <c r="AD89" s="141">
        <f t="shared" ref="AD89" si="374">AVERAGE(AC89:AC92)</f>
        <v>2.6825000000000001</v>
      </c>
      <c r="AE89" s="57">
        <v>0.11182928080435006</v>
      </c>
      <c r="AF89" s="141">
        <f t="shared" ref="AF89" si="375">AVERAGE(AE89:AE92)</f>
        <v>0.10541705140043091</v>
      </c>
      <c r="AG89" s="57">
        <v>3.1</v>
      </c>
      <c r="AH89" s="141">
        <f t="shared" ref="AH89" si="376">AVERAGE(AG89:AG92)</f>
        <v>3.0999999999999996</v>
      </c>
      <c r="AI89" s="57">
        <v>613.79999999999995</v>
      </c>
      <c r="AJ89" s="141">
        <f t="shared" ref="AJ89" si="377">AVERAGE(AI89:AI92)</f>
        <v>614.85</v>
      </c>
      <c r="AK89" s="57">
        <v>7.91</v>
      </c>
      <c r="AL89" s="141">
        <f t="shared" ref="AL89" si="378">AVERAGE(AK89:AK92)</f>
        <v>7.9250000000000007</v>
      </c>
      <c r="AM89" s="57">
        <v>218</v>
      </c>
      <c r="AN89" s="141">
        <f t="shared" ref="AN89" si="379">AVERAGE(AM89:AM92)</f>
        <v>223</v>
      </c>
      <c r="AO89" s="58">
        <v>2.8512000000000004</v>
      </c>
      <c r="AP89" s="141">
        <f t="shared" ref="AP89" si="380">AVERAGE(AO89:AO92)</f>
        <v>2.8512</v>
      </c>
    </row>
    <row r="90" spans="1:42" x14ac:dyDescent="0.3">
      <c r="A90" s="1">
        <v>86</v>
      </c>
      <c r="B90" s="1" t="s">
        <v>158</v>
      </c>
      <c r="C90" s="54" t="s">
        <v>154</v>
      </c>
      <c r="D90" s="58">
        <v>9.8600000000000065</v>
      </c>
      <c r="E90" s="141"/>
      <c r="F90" s="141"/>
      <c r="G90" s="60">
        <v>7861.2900000000009</v>
      </c>
      <c r="H90" s="141"/>
      <c r="I90" s="141"/>
      <c r="J90" s="59">
        <f t="shared" si="274"/>
        <v>77512.319400000066</v>
      </c>
      <c r="K90" s="141"/>
      <c r="L90" s="141"/>
      <c r="M90" s="71">
        <f>(J90-$E$146)/$D$135</f>
        <v>8.3394329501866135E-2</v>
      </c>
      <c r="N90" s="142"/>
      <c r="O90" s="141"/>
      <c r="P90" s="60">
        <v>1342.3149999999998</v>
      </c>
      <c r="Q90" s="141"/>
      <c r="R90" s="141"/>
      <c r="S90" s="59">
        <f t="shared" si="278"/>
        <v>13235.225900000007</v>
      </c>
      <c r="T90" s="141"/>
      <c r="U90" s="141"/>
      <c r="V90" s="71">
        <f>(S90-$E$147)/$G$135</f>
        <v>6.8229246052631615E-2</v>
      </c>
      <c r="W90" s="142"/>
      <c r="X90" s="141"/>
      <c r="Y90" s="57">
        <v>3.2940000000000005</v>
      </c>
      <c r="Z90" s="141"/>
      <c r="AA90" s="57">
        <v>12.9816</v>
      </c>
      <c r="AB90" s="141"/>
      <c r="AC90" s="57">
        <v>2.79</v>
      </c>
      <c r="AD90" s="141"/>
      <c r="AE90" s="57">
        <v>8.3102493074792255E-2</v>
      </c>
      <c r="AF90" s="141"/>
      <c r="AG90" s="57">
        <v>3.5999999999999996</v>
      </c>
      <c r="AH90" s="141"/>
      <c r="AI90" s="57">
        <v>650.09999999999991</v>
      </c>
      <c r="AJ90" s="141"/>
      <c r="AK90" s="57">
        <v>7.9</v>
      </c>
      <c r="AL90" s="141"/>
      <c r="AM90" s="57">
        <v>239</v>
      </c>
      <c r="AN90" s="141"/>
      <c r="AO90" s="58">
        <v>3.0132000000000003</v>
      </c>
      <c r="AP90" s="141"/>
    </row>
    <row r="91" spans="1:42" x14ac:dyDescent="0.3">
      <c r="A91" s="1">
        <v>87</v>
      </c>
      <c r="B91" s="1" t="s">
        <v>158</v>
      </c>
      <c r="C91" s="54" t="s">
        <v>154</v>
      </c>
      <c r="D91" s="58">
        <v>8.509999999999998</v>
      </c>
      <c r="E91" s="141"/>
      <c r="F91" s="141"/>
      <c r="G91" s="60">
        <v>9219.1200000000008</v>
      </c>
      <c r="H91" s="141"/>
      <c r="I91" s="141"/>
      <c r="J91" s="59">
        <f t="shared" si="274"/>
        <v>78454.711199999991</v>
      </c>
      <c r="K91" s="141"/>
      <c r="L91" s="141"/>
      <c r="M91" s="71">
        <f>(J91-$E$146)/$D$135</f>
        <v>8.4517852796495943E-2</v>
      </c>
      <c r="N91" s="142"/>
      <c r="O91" s="141"/>
      <c r="P91" s="60">
        <v>1739.82</v>
      </c>
      <c r="Q91" s="141"/>
      <c r="R91" s="141"/>
      <c r="S91" s="59">
        <f t="shared" si="278"/>
        <v>14805.868199999995</v>
      </c>
      <c r="T91" s="141"/>
      <c r="U91" s="141"/>
      <c r="V91" s="71">
        <f>(S91-$E$147)/$G$135</f>
        <v>7.8562419078947329E-2</v>
      </c>
      <c r="W91" s="142"/>
      <c r="X91" s="141"/>
      <c r="Y91" s="57">
        <v>2.7864</v>
      </c>
      <c r="Z91" s="141"/>
      <c r="AA91" s="57">
        <v>9.4931999999999999</v>
      </c>
      <c r="AB91" s="141"/>
      <c r="AC91" s="57">
        <v>2.6</v>
      </c>
      <c r="AD91" s="141"/>
      <c r="AE91" s="57">
        <v>0.11593310762285833</v>
      </c>
      <c r="AF91" s="141"/>
      <c r="AG91" s="57">
        <v>3</v>
      </c>
      <c r="AH91" s="141"/>
      <c r="AI91" s="57">
        <v>604.19999999999993</v>
      </c>
      <c r="AJ91" s="141"/>
      <c r="AK91" s="57">
        <v>7.93</v>
      </c>
      <c r="AL91" s="141"/>
      <c r="AM91" s="57">
        <v>211</v>
      </c>
      <c r="AN91" s="141"/>
      <c r="AO91" s="58">
        <v>2.9268000000000001</v>
      </c>
      <c r="AP91" s="141"/>
    </row>
    <row r="92" spans="1:42" x14ac:dyDescent="0.3">
      <c r="A92" s="1">
        <v>88</v>
      </c>
      <c r="B92" s="1" t="s">
        <v>158</v>
      </c>
      <c r="C92" s="54" t="s">
        <v>154</v>
      </c>
      <c r="D92" s="58">
        <v>6.5300000000000011</v>
      </c>
      <c r="E92" s="141"/>
      <c r="F92" s="141"/>
      <c r="G92" s="60">
        <v>6728.6949999999997</v>
      </c>
      <c r="H92" s="141"/>
      <c r="I92" s="141"/>
      <c r="J92" s="59">
        <f t="shared" si="274"/>
        <v>43938.378350000006</v>
      </c>
      <c r="K92" s="141"/>
      <c r="L92" s="141"/>
      <c r="M92" s="71">
        <f>(J92-$E$146)/$D$135</f>
        <v>4.3367341934480629E-2</v>
      </c>
      <c r="N92" s="142"/>
      <c r="O92" s="141"/>
      <c r="P92" s="60">
        <v>1600.1850000000002</v>
      </c>
      <c r="Q92" s="141"/>
      <c r="R92" s="141"/>
      <c r="S92" s="59">
        <f t="shared" si="278"/>
        <v>10449.208050000003</v>
      </c>
      <c r="T92" s="141"/>
      <c r="U92" s="141"/>
      <c r="V92" s="71">
        <f>(S92-$E$147)/$G$135</f>
        <v>4.9900181250000016E-2</v>
      </c>
      <c r="W92" s="142"/>
      <c r="X92" s="141"/>
      <c r="Y92" s="57">
        <v>2.9484000000000004</v>
      </c>
      <c r="Z92" s="141"/>
      <c r="AA92" s="57">
        <v>10.594799999999999</v>
      </c>
      <c r="AB92" s="141"/>
      <c r="AC92" s="57">
        <v>2.56</v>
      </c>
      <c r="AD92" s="141"/>
      <c r="AE92" s="57">
        <v>0.11080332409972299</v>
      </c>
      <c r="AF92" s="141"/>
      <c r="AG92" s="57">
        <v>2.7</v>
      </c>
      <c r="AH92" s="141"/>
      <c r="AI92" s="57">
        <v>591.30000000000007</v>
      </c>
      <c r="AJ92" s="141"/>
      <c r="AK92" s="57">
        <v>7.96</v>
      </c>
      <c r="AL92" s="141"/>
      <c r="AM92" s="57">
        <v>224</v>
      </c>
      <c r="AN92" s="141"/>
      <c r="AO92" s="58">
        <v>2.6135999999999999</v>
      </c>
      <c r="AP92" s="141"/>
    </row>
    <row r="93" spans="1:42" x14ac:dyDescent="0.3">
      <c r="A93" s="1">
        <v>89</v>
      </c>
      <c r="B93" s="1" t="s">
        <v>158</v>
      </c>
      <c r="C93" s="54" t="s">
        <v>145</v>
      </c>
      <c r="D93" s="58">
        <v>4.1200000000000045</v>
      </c>
      <c r="E93" s="141">
        <f>AVERAGE(D93:D96)</f>
        <v>4.3475000000000019</v>
      </c>
      <c r="F93" s="141">
        <f t="shared" ref="F93" si="381">_xlfn.STDEV.S(D93:D96)/SQRT(4)</f>
        <v>0.24997916579853885</v>
      </c>
      <c r="G93" s="60">
        <v>9878.24</v>
      </c>
      <c r="H93" s="141">
        <f t="shared" si="363"/>
        <v>14721.996250000002</v>
      </c>
      <c r="I93" s="141">
        <f t="shared" ref="I93" si="382">_xlfn.STDEV.S(G93:G96)/SQRT(4)</f>
        <v>1783.0376639218975</v>
      </c>
      <c r="J93" s="59">
        <f t="shared" si="274"/>
        <v>40698.348800000043</v>
      </c>
      <c r="K93" s="141">
        <f>AVERAGE(J93:J96)</f>
        <v>64059.824650000024</v>
      </c>
      <c r="L93" s="141">
        <f t="shared" ref="L93" si="383">_xlfn.STDEV.S(J93:J96)/SQRT(4)</f>
        <v>8588.0356926472905</v>
      </c>
      <c r="M93" s="71">
        <f>(J93-$E$146)/$D$136</f>
        <v>5.5016934195993579E-2</v>
      </c>
      <c r="N93" s="142">
        <f>AVERAGE(M93:M96)</f>
        <v>9.3805163364013774E-2</v>
      </c>
      <c r="O93" s="141">
        <f t="shared" ref="O93" si="384">_xlfn.STDEV.S(M93:M96)/SQRT(4)</f>
        <v>1.4259146069726572E-2</v>
      </c>
      <c r="P93" s="60">
        <v>908.96500000000015</v>
      </c>
      <c r="Q93" s="141">
        <f>AVERAGE(P93:P96)</f>
        <v>1242.2700000000002</v>
      </c>
      <c r="R93" s="141">
        <f t="shared" ref="R93" si="385">_xlfn.STDEV.S(P93:P96)/SQRT(4)</f>
        <v>213.8424513806834</v>
      </c>
      <c r="S93" s="59">
        <f t="shared" si="278"/>
        <v>3744.9358000000047</v>
      </c>
      <c r="T93" s="141">
        <f t="shared" ref="T93" si="386">AVERAGE(S93:S96)</f>
        <v>5511.4803875000034</v>
      </c>
      <c r="U93" s="141">
        <f t="shared" ref="U93" si="387">_xlfn.STDEV.S(S93:S96)/SQRT(4)</f>
        <v>1204.2471809893391</v>
      </c>
      <c r="V93" s="71">
        <f>(S93-$E$147)/$G$136</f>
        <v>3.2020192727272891E-2</v>
      </c>
      <c r="W93" s="142">
        <f t="shared" ref="W93" si="388">AVERAGE(V93:V96)</f>
        <v>9.6258177727272798E-2</v>
      </c>
      <c r="X93" s="141">
        <f t="shared" ref="X93" si="389">_xlfn.STDEV.S(V93:V96)/SQRT(4)</f>
        <v>4.3790806581430551E-2</v>
      </c>
      <c r="Y93" s="57">
        <v>22.842000000000002</v>
      </c>
      <c r="Z93" s="141">
        <f t="shared" ref="Z93" si="390">AVERAGE(Y93:Y96)</f>
        <v>9.4985999999999997</v>
      </c>
      <c r="AA93" s="57">
        <v>10.1412</v>
      </c>
      <c r="AB93" s="141">
        <f t="shared" ref="AB93" si="391">AVERAGE(AA93:AA96)</f>
        <v>12.771000000000001</v>
      </c>
      <c r="AC93" s="57">
        <v>4.1099999999999994</v>
      </c>
      <c r="AD93" s="141">
        <f t="shared" ref="AD93" si="392">AVERAGE(AC93:AC96)</f>
        <v>3.4174999999999995</v>
      </c>
      <c r="AE93" s="57">
        <v>9.4388016825689952E-2</v>
      </c>
      <c r="AF93" s="141">
        <f t="shared" ref="AF93" si="393">AVERAGE(AE93:AE96)</f>
        <v>9.7722376115727927E-2</v>
      </c>
      <c r="AG93" s="57">
        <v>3.1</v>
      </c>
      <c r="AH93" s="141">
        <f t="shared" ref="AH93" si="394">AVERAGE(AG93:AG96)</f>
        <v>2.95</v>
      </c>
      <c r="AI93" s="57">
        <v>524.1</v>
      </c>
      <c r="AJ93" s="141">
        <f t="shared" ref="AJ93" si="395">AVERAGE(AI93:AI96)</f>
        <v>513.67499999999995</v>
      </c>
      <c r="AK93" s="57">
        <v>7.93</v>
      </c>
      <c r="AL93" s="141">
        <f t="shared" ref="AL93" si="396">AVERAGE(AK93:AK96)</f>
        <v>7.9525000000000006</v>
      </c>
      <c r="AM93" s="57">
        <v>325</v>
      </c>
      <c r="AN93" s="141">
        <f t="shared" ref="AN93" si="397">AVERAGE(AM93:AM96)</f>
        <v>312.75</v>
      </c>
      <c r="AO93" s="58">
        <v>2.6460000000000004</v>
      </c>
      <c r="AP93" s="141">
        <f t="shared" ref="AP93" si="398">AVERAGE(AO93:AO96)</f>
        <v>2.7972000000000001</v>
      </c>
    </row>
    <row r="94" spans="1:42" x14ac:dyDescent="0.3">
      <c r="A94" s="1">
        <v>90</v>
      </c>
      <c r="B94" s="1" t="s">
        <v>158</v>
      </c>
      <c r="C94" s="54" t="s">
        <v>145</v>
      </c>
      <c r="D94" s="58">
        <v>4.7800000000000011</v>
      </c>
      <c r="E94" s="141"/>
      <c r="F94" s="141"/>
      <c r="G94" s="60">
        <v>17168.150000000005</v>
      </c>
      <c r="H94" s="141"/>
      <c r="I94" s="141"/>
      <c r="J94" s="59">
        <f t="shared" si="274"/>
        <v>82063.757000000041</v>
      </c>
      <c r="K94" s="141"/>
      <c r="L94" s="141"/>
      <c r="M94" s="71">
        <f>(J94-$E$146)/$D$136</f>
        <v>0.12369799455332979</v>
      </c>
      <c r="N94" s="142"/>
      <c r="O94" s="141"/>
      <c r="P94" s="60">
        <v>1863.94</v>
      </c>
      <c r="Q94" s="141"/>
      <c r="R94" s="141"/>
      <c r="S94" s="59">
        <f t="shared" si="278"/>
        <v>8909.633200000002</v>
      </c>
      <c r="T94" s="141"/>
      <c r="U94" s="141"/>
      <c r="V94" s="71">
        <f>(S94-$E$147)/$G$136</f>
        <v>0.21982737090909094</v>
      </c>
      <c r="W94" s="142"/>
      <c r="X94" s="141"/>
      <c r="Y94" s="57">
        <v>4.2012</v>
      </c>
      <c r="Z94" s="141"/>
      <c r="AA94" s="57">
        <v>13.251600000000002</v>
      </c>
      <c r="AB94" s="141"/>
      <c r="AC94" s="57">
        <v>3.43</v>
      </c>
      <c r="AD94" s="141"/>
      <c r="AE94" s="57">
        <v>9.5413973530317026E-2</v>
      </c>
      <c r="AF94" s="141"/>
      <c r="AG94" s="57">
        <v>2.85</v>
      </c>
      <c r="AH94" s="141"/>
      <c r="AI94" s="57">
        <v>514.5</v>
      </c>
      <c r="AJ94" s="141"/>
      <c r="AK94" s="57">
        <v>7.94</v>
      </c>
      <c r="AL94" s="141"/>
      <c r="AM94" s="57">
        <v>319</v>
      </c>
      <c r="AN94" s="141"/>
      <c r="AO94" s="58">
        <v>2.8835999999999999</v>
      </c>
      <c r="AP94" s="141"/>
    </row>
    <row r="95" spans="1:42" x14ac:dyDescent="0.3">
      <c r="A95" s="1">
        <v>91</v>
      </c>
      <c r="B95" s="1" t="s">
        <v>158</v>
      </c>
      <c r="C95" s="54" t="s">
        <v>145</v>
      </c>
      <c r="D95" s="58">
        <v>4.740000000000002</v>
      </c>
      <c r="E95" s="141"/>
      <c r="F95" s="141"/>
      <c r="G95" s="60">
        <v>14213.345000000001</v>
      </c>
      <c r="H95" s="141"/>
      <c r="I95" s="141"/>
      <c r="J95" s="59">
        <f t="shared" si="274"/>
        <v>67371.255300000033</v>
      </c>
      <c r="K95" s="141"/>
      <c r="L95" s="141"/>
      <c r="M95" s="71">
        <f>(J95-$E$146)/$D$136</f>
        <v>9.9303297632196419E-2</v>
      </c>
      <c r="N95" s="142"/>
      <c r="O95" s="141"/>
      <c r="P95" s="60">
        <v>1167.3700000000001</v>
      </c>
      <c r="Q95" s="141"/>
      <c r="R95" s="141"/>
      <c r="S95" s="59">
        <f t="shared" si="278"/>
        <v>5533.3338000000031</v>
      </c>
      <c r="T95" s="141"/>
      <c r="U95" s="141"/>
      <c r="V95" s="71">
        <f>(S95-$E$147)/$G$136</f>
        <v>9.7052847272727366E-2</v>
      </c>
      <c r="W95" s="142"/>
      <c r="X95" s="141"/>
      <c r="Y95" s="57">
        <v>5.7888000000000002</v>
      </c>
      <c r="Z95" s="141"/>
      <c r="AA95" s="57">
        <v>18.003600000000002</v>
      </c>
      <c r="AB95" s="141"/>
      <c r="AC95" s="57">
        <v>3.24</v>
      </c>
      <c r="AD95" s="141"/>
      <c r="AE95" s="57">
        <v>0.10054375705345237</v>
      </c>
      <c r="AF95" s="141"/>
      <c r="AG95" s="57">
        <v>3.15</v>
      </c>
      <c r="AH95" s="141"/>
      <c r="AI95" s="57">
        <v>505.2</v>
      </c>
      <c r="AJ95" s="141"/>
      <c r="AK95" s="57">
        <v>7.96</v>
      </c>
      <c r="AL95" s="141"/>
      <c r="AM95" s="57">
        <v>344</v>
      </c>
      <c r="AN95" s="141"/>
      <c r="AO95" s="58">
        <v>2.97</v>
      </c>
      <c r="AP95" s="141"/>
    </row>
    <row r="96" spans="1:42" x14ac:dyDescent="0.3">
      <c r="A96" s="1">
        <v>92</v>
      </c>
      <c r="B96" s="1" t="s">
        <v>158</v>
      </c>
      <c r="C96" s="54" t="s">
        <v>145</v>
      </c>
      <c r="D96" s="58">
        <v>3.75</v>
      </c>
      <c r="E96" s="141"/>
      <c r="F96" s="141"/>
      <c r="G96" s="60">
        <v>17628.25</v>
      </c>
      <c r="H96" s="141"/>
      <c r="I96" s="141"/>
      <c r="J96" s="59">
        <f t="shared" si="274"/>
        <v>66105.9375</v>
      </c>
      <c r="K96" s="141"/>
      <c r="L96" s="141"/>
      <c r="M96" s="71">
        <f>(J96-$E$146)/$D$136</f>
        <v>9.7202427074535289E-2</v>
      </c>
      <c r="N96" s="142"/>
      <c r="O96" s="141"/>
      <c r="P96" s="60">
        <v>1028.8050000000003</v>
      </c>
      <c r="Q96" s="141"/>
      <c r="R96" s="141"/>
      <c r="S96" s="59">
        <f t="shared" si="278"/>
        <v>3858.0187500000011</v>
      </c>
      <c r="T96" s="141"/>
      <c r="U96" s="141"/>
      <c r="V96" s="71">
        <f>(S96-$E$147)/$G$136</f>
        <v>3.6132300000000027E-2</v>
      </c>
      <c r="W96" s="142"/>
      <c r="X96" s="141"/>
      <c r="Y96" s="57">
        <v>5.1623999999999999</v>
      </c>
      <c r="Z96" s="141"/>
      <c r="AA96" s="57">
        <v>9.6875999999999998</v>
      </c>
      <c r="AB96" s="141"/>
      <c r="AC96" s="57">
        <v>2.8899999999999997</v>
      </c>
      <c r="AD96" s="141"/>
      <c r="AE96" s="57">
        <v>0.10054375705345237</v>
      </c>
      <c r="AF96" s="141"/>
      <c r="AG96" s="57">
        <v>2.7</v>
      </c>
      <c r="AH96" s="141"/>
      <c r="AI96" s="57">
        <v>510.90000000000003</v>
      </c>
      <c r="AJ96" s="141"/>
      <c r="AK96" s="57">
        <v>7.98</v>
      </c>
      <c r="AL96" s="141"/>
      <c r="AM96" s="57">
        <v>263</v>
      </c>
      <c r="AN96" s="141"/>
      <c r="AO96" s="58">
        <v>2.6892000000000005</v>
      </c>
      <c r="AP96" s="141"/>
    </row>
    <row r="97" spans="1:42" x14ac:dyDescent="0.3">
      <c r="A97" s="1">
        <v>93</v>
      </c>
      <c r="B97" s="1" t="s">
        <v>158</v>
      </c>
      <c r="C97" s="54" t="s">
        <v>155</v>
      </c>
      <c r="D97" s="58">
        <v>9.9000000000000057</v>
      </c>
      <c r="E97" s="141">
        <f>AVERAGE(D97:D100)</f>
        <v>9.7325000000000017</v>
      </c>
      <c r="F97" s="141">
        <f t="shared" ref="F97" si="399">_xlfn.STDEV.S(D97:D100)/SQRT(4)</f>
        <v>0.20130304683900746</v>
      </c>
      <c r="G97" s="60">
        <v>7169.0000000000009</v>
      </c>
      <c r="H97" s="141">
        <f t="shared" si="363"/>
        <v>6714.5175000000017</v>
      </c>
      <c r="I97" s="141">
        <f t="shared" ref="I97" si="400">_xlfn.STDEV.S(G97:G100)/SQRT(4)</f>
        <v>415.18496246903305</v>
      </c>
      <c r="J97" s="59">
        <f t="shared" si="274"/>
        <v>70973.100000000049</v>
      </c>
      <c r="K97" s="141">
        <f>AVERAGE(J97:J100)</f>
        <v>65298.613137500026</v>
      </c>
      <c r="L97" s="141">
        <f t="shared" ref="L97" si="401">_xlfn.STDEV.S(J97:J100)/SQRT(4)</f>
        <v>3925.530667028464</v>
      </c>
      <c r="M97" s="71">
        <f>(J97-$E$146)/$D$137</f>
        <v>0.13107228889637831</v>
      </c>
      <c r="N97" s="142">
        <f>AVERAGE(M97:M100)</f>
        <v>0.1193428741540847</v>
      </c>
      <c r="O97" s="141">
        <f t="shared" ref="O97" si="402">_xlfn.STDEV.S(M97:M100)/SQRT(4)</f>
        <v>8.1142451102413846E-3</v>
      </c>
      <c r="P97" s="60">
        <v>1820.605</v>
      </c>
      <c r="Q97" s="141">
        <f>AVERAGE(P97:P100)</f>
        <v>1864.87625</v>
      </c>
      <c r="R97" s="141">
        <f t="shared" ref="R97" si="403">_xlfn.STDEV.S(P97:P100)/SQRT(4)</f>
        <v>16.880606522352817</v>
      </c>
      <c r="S97" s="59">
        <f t="shared" si="278"/>
        <v>18023.989500000011</v>
      </c>
      <c r="T97" s="141">
        <f t="shared" ref="T97" si="404">AVERAGE(S97:S100)</f>
        <v>18143.000250000005</v>
      </c>
      <c r="U97" s="141">
        <f t="shared" ref="U97" si="405">_xlfn.STDEV.S(S97:S100)/SQRT(4)</f>
        <v>291.84220209655211</v>
      </c>
      <c r="V97" s="71">
        <f>(S97-$E$147)/$G$137</f>
        <v>0.13971989861751163</v>
      </c>
      <c r="W97" s="142">
        <f t="shared" ref="W97" si="406">AVERAGE(V97:V100)</f>
        <v>0.14081677188940095</v>
      </c>
      <c r="X97" s="141">
        <f t="shared" ref="X97" si="407">_xlfn.STDEV.S(V97:V100)/SQRT(4)</f>
        <v>2.689789881074215E-3</v>
      </c>
      <c r="Y97" s="57">
        <v>3.2724000000000002</v>
      </c>
      <c r="Z97" s="141">
        <f t="shared" ref="Z97" si="408">AVERAGE(Y97:Y100)</f>
        <v>3.7016999999999998</v>
      </c>
      <c r="AA97" s="57">
        <v>16.038</v>
      </c>
      <c r="AB97" s="141">
        <f t="shared" ref="AB97" si="409">AVERAGE(AA97:AA100)</f>
        <v>12.193200000000001</v>
      </c>
      <c r="AC97" s="57">
        <v>3.43</v>
      </c>
      <c r="AD97" s="141">
        <f t="shared" ref="AD97" si="410">AVERAGE(AC97:AC100)</f>
        <v>4.9075000000000006</v>
      </c>
      <c r="AE97" s="57">
        <v>0.15081563558017852</v>
      </c>
      <c r="AF97" s="141">
        <f t="shared" ref="AF97" si="411">AVERAGE(AE97:AE100)</f>
        <v>0.17159125884887658</v>
      </c>
      <c r="AG97" s="57">
        <v>3.4000000000000004</v>
      </c>
      <c r="AH97" s="141">
        <f t="shared" ref="AH97" si="412">AVERAGE(AG97:AG100)</f>
        <v>3.9000000000000004</v>
      </c>
      <c r="AI97" s="57">
        <v>523.20000000000005</v>
      </c>
      <c r="AJ97" s="141">
        <f t="shared" ref="AJ97" si="413">AVERAGE(AI97:AI100)</f>
        <v>543.07500000000005</v>
      </c>
      <c r="AK97" s="57">
        <v>8</v>
      </c>
      <c r="AL97" s="141">
        <f t="shared" ref="AL97" si="414">AVERAGE(AK97:AK100)</f>
        <v>7.98</v>
      </c>
      <c r="AM97" s="57">
        <v>238</v>
      </c>
      <c r="AN97" s="141">
        <f t="shared" ref="AN97" si="415">AVERAGE(AM97:AM100)</f>
        <v>260.25</v>
      </c>
      <c r="AO97" s="58">
        <v>2.5920000000000001</v>
      </c>
      <c r="AP97" s="141">
        <f t="shared" ref="AP97" si="416">AVERAGE(AO97:AO100)</f>
        <v>2.5811999999999999</v>
      </c>
    </row>
    <row r="98" spans="1:42" x14ac:dyDescent="0.3">
      <c r="A98" s="1">
        <v>94</v>
      </c>
      <c r="B98" s="1" t="s">
        <v>158</v>
      </c>
      <c r="C98" s="54" t="s">
        <v>155</v>
      </c>
      <c r="D98" s="58">
        <v>9.4600000000000009</v>
      </c>
      <c r="E98" s="141"/>
      <c r="F98" s="141"/>
      <c r="G98" s="60">
        <v>7654.2450000000008</v>
      </c>
      <c r="H98" s="141"/>
      <c r="I98" s="141"/>
      <c r="J98" s="59">
        <f t="shared" si="274"/>
        <v>72409.157700000011</v>
      </c>
      <c r="K98" s="141"/>
      <c r="L98" s="141"/>
      <c r="M98" s="71">
        <f>(J98-$E$146)/$D$137</f>
        <v>0.13404068353105064</v>
      </c>
      <c r="N98" s="142"/>
      <c r="O98" s="141"/>
      <c r="P98" s="60">
        <v>1880.5250000000003</v>
      </c>
      <c r="Q98" s="141"/>
      <c r="R98" s="141"/>
      <c r="S98" s="59">
        <f t="shared" si="278"/>
        <v>17789.766500000005</v>
      </c>
      <c r="T98" s="141"/>
      <c r="U98" s="141"/>
      <c r="V98" s="71">
        <f>(S98-$E$147)/$G$137</f>
        <v>0.13756116129032264</v>
      </c>
      <c r="W98" s="142"/>
      <c r="X98" s="141"/>
      <c r="Y98" s="57">
        <v>3.4776000000000002</v>
      </c>
      <c r="Z98" s="141"/>
      <c r="AA98" s="57">
        <v>10.778400000000001</v>
      </c>
      <c r="AB98" s="141"/>
      <c r="AC98" s="57">
        <v>5.2200000000000006</v>
      </c>
      <c r="AD98" s="141"/>
      <c r="AE98" s="57">
        <v>0.17236072637734687</v>
      </c>
      <c r="AF98" s="141"/>
      <c r="AG98" s="57">
        <v>4</v>
      </c>
      <c r="AH98" s="141"/>
      <c r="AI98" s="57">
        <v>538.80000000000007</v>
      </c>
      <c r="AJ98" s="141"/>
      <c r="AK98" s="57">
        <v>7.96</v>
      </c>
      <c r="AL98" s="141"/>
      <c r="AM98" s="57">
        <v>264</v>
      </c>
      <c r="AN98" s="141"/>
      <c r="AO98" s="58">
        <v>2.6244000000000005</v>
      </c>
      <c r="AP98" s="141"/>
    </row>
    <row r="99" spans="1:42" x14ac:dyDescent="0.3">
      <c r="A99" s="1">
        <v>95</v>
      </c>
      <c r="B99" s="1" t="s">
        <v>158</v>
      </c>
      <c r="C99" s="54" t="s">
        <v>155</v>
      </c>
      <c r="D99" s="58">
        <v>9.3499999999999943</v>
      </c>
      <c r="E99" s="141"/>
      <c r="F99" s="141"/>
      <c r="G99" s="60">
        <v>5958.295000000001</v>
      </c>
      <c r="H99" s="141"/>
      <c r="I99" s="141"/>
      <c r="J99" s="59">
        <f t="shared" si="274"/>
        <v>55710.058249999973</v>
      </c>
      <c r="K99" s="141"/>
      <c r="L99" s="141"/>
      <c r="M99" s="71">
        <f>(J99-$E$146)/$D$137</f>
        <v>9.9522908088433504E-2</v>
      </c>
      <c r="N99" s="142"/>
      <c r="O99" s="141"/>
      <c r="P99" s="60">
        <v>1899.25</v>
      </c>
      <c r="Q99" s="141"/>
      <c r="R99" s="141"/>
      <c r="S99" s="59">
        <f t="shared" si="278"/>
        <v>17757.987499999988</v>
      </c>
      <c r="T99" s="141"/>
      <c r="U99" s="141"/>
      <c r="V99" s="71">
        <f>(S99-$E$147)/$G$137</f>
        <v>0.13726826728110589</v>
      </c>
      <c r="W99" s="142"/>
      <c r="X99" s="141"/>
      <c r="Y99" s="57">
        <v>3.2616000000000001</v>
      </c>
      <c r="Z99" s="141"/>
      <c r="AA99" s="57">
        <v>10.616400000000002</v>
      </c>
      <c r="AB99" s="141"/>
      <c r="AC99" s="57">
        <v>3.7</v>
      </c>
      <c r="AD99" s="141"/>
      <c r="AE99" s="57">
        <v>0.14158202523853494</v>
      </c>
      <c r="AF99" s="141"/>
      <c r="AG99" s="57">
        <v>3.3000000000000003</v>
      </c>
      <c r="AH99" s="141"/>
      <c r="AI99" s="57">
        <v>519</v>
      </c>
      <c r="AJ99" s="141"/>
      <c r="AK99" s="57">
        <v>7.97</v>
      </c>
      <c r="AL99" s="141"/>
      <c r="AM99" s="57">
        <v>294</v>
      </c>
      <c r="AN99" s="141"/>
      <c r="AO99" s="58">
        <v>2.484</v>
      </c>
      <c r="AP99" s="141"/>
    </row>
    <row r="100" spans="1:42" x14ac:dyDescent="0.3">
      <c r="A100" s="1">
        <v>96</v>
      </c>
      <c r="B100" s="1" t="s">
        <v>158</v>
      </c>
      <c r="C100" s="54" t="s">
        <v>155</v>
      </c>
      <c r="D100" s="58">
        <v>10.220000000000006</v>
      </c>
      <c r="E100" s="141"/>
      <c r="F100" s="141"/>
      <c r="G100" s="60">
        <v>6076.5300000000007</v>
      </c>
      <c r="H100" s="141"/>
      <c r="I100" s="141"/>
      <c r="J100" s="59">
        <f t="shared" si="274"/>
        <v>62102.136600000042</v>
      </c>
      <c r="K100" s="141"/>
      <c r="L100" s="141"/>
      <c r="M100" s="71">
        <f>(J100-$E$146)/$D$137</f>
        <v>0.11273561610047642</v>
      </c>
      <c r="N100" s="142"/>
      <c r="O100" s="141"/>
      <c r="P100" s="60">
        <v>1859.1250000000002</v>
      </c>
      <c r="Q100" s="141"/>
      <c r="R100" s="141"/>
      <c r="S100" s="59">
        <f t="shared" si="278"/>
        <v>19000.257500000014</v>
      </c>
      <c r="T100" s="141"/>
      <c r="U100" s="141"/>
      <c r="V100" s="71">
        <f>(S100-$E$147)/$G$137</f>
        <v>0.14871776036866374</v>
      </c>
      <c r="W100" s="142"/>
      <c r="X100" s="141"/>
      <c r="Y100" s="57">
        <v>4.7952000000000004</v>
      </c>
      <c r="Z100" s="141"/>
      <c r="AA100" s="57">
        <v>11.340000000000002</v>
      </c>
      <c r="AB100" s="141"/>
      <c r="AC100" s="57">
        <v>7.2799999999999994</v>
      </c>
      <c r="AD100" s="141"/>
      <c r="AE100" s="57">
        <v>0.22160664819944598</v>
      </c>
      <c r="AF100" s="141"/>
      <c r="AG100" s="57">
        <v>4.9000000000000004</v>
      </c>
      <c r="AH100" s="141"/>
      <c r="AI100" s="57">
        <v>591.30000000000007</v>
      </c>
      <c r="AJ100" s="141"/>
      <c r="AK100" s="57">
        <v>7.99</v>
      </c>
      <c r="AL100" s="141"/>
      <c r="AM100" s="57">
        <v>245</v>
      </c>
      <c r="AN100" s="141"/>
      <c r="AO100" s="58">
        <v>2.6244000000000005</v>
      </c>
      <c r="AP100" s="141"/>
    </row>
    <row r="101" spans="1:42" x14ac:dyDescent="0.3">
      <c r="A101" s="1">
        <v>97</v>
      </c>
      <c r="B101" s="1" t="s">
        <v>158</v>
      </c>
      <c r="C101" s="54" t="s">
        <v>156</v>
      </c>
      <c r="D101" s="58">
        <v>8.5</v>
      </c>
      <c r="E101" s="141">
        <f>AVERAGE(D101:D104)</f>
        <v>5.3999999999999986</v>
      </c>
      <c r="F101" s="141">
        <f t="shared" ref="F101" si="417">_xlfn.STDEV.S(D101:D104)/SQRT(4)</f>
        <v>1.0967755771654784</v>
      </c>
      <c r="G101" s="60">
        <v>6413.5800000000008</v>
      </c>
      <c r="H101" s="141">
        <f t="shared" si="363"/>
        <v>11210.52375</v>
      </c>
      <c r="I101" s="141">
        <f t="shared" ref="I101" si="418">_xlfn.STDEV.S(G101:G104)/SQRT(4)</f>
        <v>1825.2190291046506</v>
      </c>
      <c r="J101" s="59">
        <f t="shared" ref="J101:J124" si="419">G101*D101</f>
        <v>54515.430000000008</v>
      </c>
      <c r="K101" s="141">
        <f>AVERAGE(J101:J104)</f>
        <v>55383.808562499988</v>
      </c>
      <c r="L101" s="141">
        <f t="shared" ref="L101" si="420">_xlfn.STDEV.S(J101:J104)/SQRT(4)</f>
        <v>5756.0548347649146</v>
      </c>
      <c r="M101" s="71">
        <f>(J101-$E$146)/$D$138</f>
        <v>9.3015930107665831E-2</v>
      </c>
      <c r="N101" s="142">
        <f>AVERAGE(M101:M104)</f>
        <v>9.4736232169465973E-2</v>
      </c>
      <c r="O101" s="141">
        <f t="shared" ref="O101" si="421">_xlfn.STDEV.S(M101:M104)/SQRT(4)</f>
        <v>1.1403037140361182E-2</v>
      </c>
      <c r="P101" s="60">
        <v>977.98</v>
      </c>
      <c r="Q101" s="141">
        <f>AVERAGE(P101:P104)</f>
        <v>983.73125000000005</v>
      </c>
      <c r="R101" s="141">
        <f t="shared" ref="R101" si="422">_xlfn.STDEV.S(P101:P104)/SQRT(4)</f>
        <v>82.877922456641883</v>
      </c>
      <c r="S101" s="59">
        <f t="shared" ref="S101:S124" si="423">P101*D101</f>
        <v>8312.83</v>
      </c>
      <c r="T101" s="141">
        <f t="shared" ref="T101" si="424">AVERAGE(S101:S104)</f>
        <v>5395.7558749999989</v>
      </c>
      <c r="U101" s="141">
        <f t="shared" ref="U101" si="425">_xlfn.STDEV.S(S101:S104)/SQRT(4)</f>
        <v>1216.1650801774433</v>
      </c>
      <c r="V101" s="71">
        <f>(S101-$E$147)/$G$138</f>
        <v>0.64099405882352933</v>
      </c>
      <c r="W101" s="142">
        <f t="shared" ref="W101" si="426">AVERAGE(V101:V104)</f>
        <v>0.29780886764705872</v>
      </c>
      <c r="X101" s="141">
        <f t="shared" ref="X101" si="427">_xlfn.STDEV.S(V101:V104)/SQRT(4)</f>
        <v>0.14307824472675801</v>
      </c>
      <c r="Y101" s="57">
        <v>9.3852000000000011</v>
      </c>
      <c r="Z101" s="141">
        <f t="shared" ref="Z101" si="428">AVERAGE(Y101:Y104)</f>
        <v>14.620500000000003</v>
      </c>
      <c r="AA101" s="57">
        <v>20.2608</v>
      </c>
      <c r="AB101" s="141">
        <f t="shared" ref="AB101" si="429">AVERAGE(AA101:AA104)</f>
        <v>14.520600000000002</v>
      </c>
      <c r="AC101" s="57">
        <v>2.21</v>
      </c>
      <c r="AD101" s="141">
        <f t="shared" ref="AD101" si="430">AVERAGE(AC101:AC104)</f>
        <v>2.41</v>
      </c>
      <c r="AE101" s="57">
        <v>0.12414076125987485</v>
      </c>
      <c r="AF101" s="141">
        <f t="shared" ref="AF101" si="431">AVERAGE(AE101:AE104)</f>
        <v>8.3871960603262546E-2</v>
      </c>
      <c r="AG101" s="57">
        <v>2.65</v>
      </c>
      <c r="AH101" s="141">
        <f t="shared" ref="AH101" si="432">AVERAGE(AG101:AG104)</f>
        <v>2.3250000000000002</v>
      </c>
      <c r="AI101" s="57">
        <v>499.5</v>
      </c>
      <c r="AJ101" s="141">
        <f t="shared" ref="AJ101" si="433">AVERAGE(AI101:AI104)</f>
        <v>511.72499999999997</v>
      </c>
      <c r="AK101" s="57">
        <v>7.64</v>
      </c>
      <c r="AL101" s="141">
        <f t="shared" ref="AL101" si="434">AVERAGE(AK101:AK104)</f>
        <v>7.6549999999999994</v>
      </c>
      <c r="AM101" s="57">
        <v>230</v>
      </c>
      <c r="AN101" s="141">
        <f t="shared" ref="AN101" si="435">AVERAGE(AM101:AM104)</f>
        <v>265.25</v>
      </c>
      <c r="AO101" s="58">
        <v>2.5812000000000004</v>
      </c>
      <c r="AP101" s="141">
        <f t="shared" ref="AP101" si="436">AVERAGE(AO101:AO104)</f>
        <v>2.7297000000000002</v>
      </c>
    </row>
    <row r="102" spans="1:42" x14ac:dyDescent="0.3">
      <c r="A102" s="1">
        <v>98</v>
      </c>
      <c r="B102" s="1" t="s">
        <v>158</v>
      </c>
      <c r="C102" s="54" t="s">
        <v>156</v>
      </c>
      <c r="D102" s="58">
        <v>4.3999999999999986</v>
      </c>
      <c r="E102" s="141"/>
      <c r="F102" s="141"/>
      <c r="G102" s="60">
        <v>10356.530000000001</v>
      </c>
      <c r="H102" s="141"/>
      <c r="I102" s="141"/>
      <c r="J102" s="59">
        <f t="shared" si="419"/>
        <v>45568.731999999989</v>
      </c>
      <c r="K102" s="141"/>
      <c r="L102" s="141"/>
      <c r="M102" s="71">
        <f>(J102-$E$146)/$D$138</f>
        <v>7.529206671403961E-2</v>
      </c>
      <c r="N102" s="142"/>
      <c r="O102" s="141"/>
      <c r="P102" s="60">
        <v>946.41499999999996</v>
      </c>
      <c r="Q102" s="141"/>
      <c r="R102" s="141"/>
      <c r="S102" s="59">
        <f t="shared" si="423"/>
        <v>4164.2259999999987</v>
      </c>
      <c r="T102" s="141"/>
      <c r="U102" s="141"/>
      <c r="V102" s="71">
        <f>(S102-$E$147)/$G$138</f>
        <v>0.15292299999999984</v>
      </c>
      <c r="W102" s="142"/>
      <c r="X102" s="141"/>
      <c r="Y102" s="57">
        <v>13.3056</v>
      </c>
      <c r="Z102" s="141"/>
      <c r="AA102" s="57">
        <v>12.4956</v>
      </c>
      <c r="AB102" s="141"/>
      <c r="AC102" s="57">
        <v>2.9499999999999997</v>
      </c>
      <c r="AD102" s="141"/>
      <c r="AE102" s="57">
        <v>8.8232276597927567E-2</v>
      </c>
      <c r="AF102" s="141"/>
      <c r="AG102" s="57">
        <v>2.65</v>
      </c>
      <c r="AH102" s="141"/>
      <c r="AI102" s="57">
        <v>474.9</v>
      </c>
      <c r="AJ102" s="141"/>
      <c r="AK102" s="57">
        <v>7.6</v>
      </c>
      <c r="AL102" s="141"/>
      <c r="AM102" s="57">
        <v>282</v>
      </c>
      <c r="AN102" s="141"/>
      <c r="AO102" s="58">
        <v>2.8188</v>
      </c>
      <c r="AP102" s="141"/>
    </row>
    <row r="103" spans="1:42" x14ac:dyDescent="0.3">
      <c r="A103" s="1">
        <v>99</v>
      </c>
      <c r="B103" s="1" t="s">
        <v>158</v>
      </c>
      <c r="C103" s="54" t="s">
        <v>156</v>
      </c>
      <c r="D103" s="58">
        <v>5.25</v>
      </c>
      <c r="E103" s="141"/>
      <c r="F103" s="141"/>
      <c r="G103" s="60">
        <v>13668.18</v>
      </c>
      <c r="H103" s="141"/>
      <c r="I103" s="141"/>
      <c r="J103" s="59">
        <f t="shared" si="419"/>
        <v>71757.945000000007</v>
      </c>
      <c r="K103" s="141"/>
      <c r="L103" s="141"/>
      <c r="M103" s="71">
        <f>(J103-$E$146)/$D$138</f>
        <v>0.12717422855727825</v>
      </c>
      <c r="N103" s="142"/>
      <c r="O103" s="141"/>
      <c r="P103" s="60">
        <v>1205.3550000000002</v>
      </c>
      <c r="Q103" s="141"/>
      <c r="R103" s="141"/>
      <c r="S103" s="59">
        <f t="shared" si="423"/>
        <v>6328.1137500000013</v>
      </c>
      <c r="T103" s="141"/>
      <c r="U103" s="141"/>
      <c r="V103" s="71">
        <f>(S103-$E$147)/$G$138</f>
        <v>0.40749802941176483</v>
      </c>
      <c r="W103" s="142"/>
      <c r="X103" s="141"/>
      <c r="Y103" s="57">
        <v>12.312000000000001</v>
      </c>
      <c r="Z103" s="141"/>
      <c r="AA103" s="57">
        <v>12.754800000000001</v>
      </c>
      <c r="AB103" s="141"/>
      <c r="AC103" s="57">
        <v>2.3499999999999996</v>
      </c>
      <c r="AD103" s="141"/>
      <c r="AE103" s="57">
        <v>6.9765055914640411E-2</v>
      </c>
      <c r="AF103" s="141"/>
      <c r="AG103" s="57">
        <v>1.95</v>
      </c>
      <c r="AH103" s="141"/>
      <c r="AI103" s="57">
        <v>538.20000000000005</v>
      </c>
      <c r="AJ103" s="141"/>
      <c r="AK103" s="57">
        <v>7.68</v>
      </c>
      <c r="AL103" s="141"/>
      <c r="AM103" s="57">
        <v>249</v>
      </c>
      <c r="AN103" s="141"/>
      <c r="AO103" s="58">
        <v>2.9268000000000001</v>
      </c>
      <c r="AP103" s="141"/>
    </row>
    <row r="104" spans="1:42" x14ac:dyDescent="0.3">
      <c r="A104" s="1">
        <v>100</v>
      </c>
      <c r="B104" s="1" t="s">
        <v>158</v>
      </c>
      <c r="C104" s="54" t="s">
        <v>156</v>
      </c>
      <c r="D104" s="58">
        <v>3.4499999999999957</v>
      </c>
      <c r="E104" s="141"/>
      <c r="F104" s="141"/>
      <c r="G104" s="60">
        <v>14403.805</v>
      </c>
      <c r="H104" s="141"/>
      <c r="I104" s="141"/>
      <c r="J104" s="59">
        <f t="shared" si="419"/>
        <v>49693.12724999994</v>
      </c>
      <c r="K104" s="141"/>
      <c r="L104" s="141"/>
      <c r="M104" s="71">
        <f>(J104-$E$146)/$D$138</f>
        <v>8.346270329888017E-2</v>
      </c>
      <c r="N104" s="142"/>
      <c r="O104" s="141"/>
      <c r="P104" s="60">
        <v>805.17499999999995</v>
      </c>
      <c r="Q104" s="141"/>
      <c r="R104" s="141"/>
      <c r="S104" s="59">
        <f t="shared" si="423"/>
        <v>2777.8537499999966</v>
      </c>
      <c r="T104" s="141"/>
      <c r="U104" s="141"/>
      <c r="V104" s="71">
        <f>(S104-$E$147)/$G$138</f>
        <v>-1.017961764705925E-2</v>
      </c>
      <c r="W104" s="142"/>
      <c r="X104" s="141"/>
      <c r="Y104" s="57">
        <v>23.479200000000002</v>
      </c>
      <c r="Z104" s="141"/>
      <c r="AA104" s="57">
        <v>12.571200000000001</v>
      </c>
      <c r="AB104" s="141"/>
      <c r="AC104" s="57">
        <v>2.13</v>
      </c>
      <c r="AD104" s="141"/>
      <c r="AE104" s="57">
        <v>5.3349748640607368E-2</v>
      </c>
      <c r="AF104" s="141"/>
      <c r="AG104" s="57">
        <v>2.0500000000000003</v>
      </c>
      <c r="AH104" s="141"/>
      <c r="AI104" s="57">
        <v>534.29999999999995</v>
      </c>
      <c r="AJ104" s="141"/>
      <c r="AK104" s="57">
        <v>7.7</v>
      </c>
      <c r="AL104" s="141"/>
      <c r="AM104" s="57">
        <v>300</v>
      </c>
      <c r="AN104" s="141"/>
      <c r="AO104" s="58">
        <v>2.5920000000000001</v>
      </c>
      <c r="AP104" s="141"/>
    </row>
    <row r="105" spans="1:42" x14ac:dyDescent="0.3">
      <c r="A105" s="1">
        <v>101</v>
      </c>
      <c r="B105" s="1" t="s">
        <v>158</v>
      </c>
      <c r="C105" s="54" t="s">
        <v>153</v>
      </c>
      <c r="D105" s="58">
        <v>12.700000000000003</v>
      </c>
      <c r="E105" s="141">
        <f>AVERAGE(D105:D108)</f>
        <v>10.899999999999999</v>
      </c>
      <c r="F105" s="141">
        <f t="shared" ref="F105" si="437">_xlfn.STDEV.S(D105:D108)/SQRT(4)</f>
        <v>0.86830294252639639</v>
      </c>
      <c r="G105" s="60">
        <v>6919.1549999999997</v>
      </c>
      <c r="H105" s="141">
        <f t="shared" si="363"/>
        <v>7248.848750000001</v>
      </c>
      <c r="I105" s="141">
        <f t="shared" ref="I105" si="438">_xlfn.STDEV.S(G105:G108)/SQRT(4)</f>
        <v>254.64514235807167</v>
      </c>
      <c r="J105" s="59">
        <f t="shared" si="419"/>
        <v>87873.26850000002</v>
      </c>
      <c r="K105" s="141">
        <f>AVERAGE(J105:J108)</f>
        <v>78592.901699999988</v>
      </c>
      <c r="L105" s="141">
        <f t="shared" ref="L105" si="439">_xlfn.STDEV.S(J105:J108)/SQRT(4)</f>
        <v>4873.1786423798067</v>
      </c>
      <c r="M105" s="71">
        <f>(J105-$E$146)/$D$139</f>
        <v>9.5746694694692144E-2</v>
      </c>
      <c r="N105" s="142">
        <f>AVERAGE(M105:M108)</f>
        <v>8.4682604066452408E-2</v>
      </c>
      <c r="O105" s="141">
        <f t="shared" ref="O105" si="440">_xlfn.STDEV.S(M105:M108)/SQRT(4)</f>
        <v>5.8098231792834314E-3</v>
      </c>
      <c r="P105" s="60">
        <v>1943.1200000000001</v>
      </c>
      <c r="Q105" s="141">
        <f>AVERAGE(P105:P108)</f>
        <v>2008.6574999999998</v>
      </c>
      <c r="R105" s="141">
        <f t="shared" ref="R105" si="441">_xlfn.STDEV.S(P105:P108)/SQRT(4)</f>
        <v>83.420122684817386</v>
      </c>
      <c r="S105" s="59">
        <f t="shared" si="423"/>
        <v>24677.624000000007</v>
      </c>
      <c r="T105" s="141">
        <f t="shared" ref="T105" si="442">AVERAGE(S105:S108)</f>
        <v>21734.659887499998</v>
      </c>
      <c r="U105" s="141">
        <f t="shared" ref="U105" si="443">_xlfn.STDEV.S(S105:S108)/SQRT(4)</f>
        <v>1228.8327580162982</v>
      </c>
      <c r="V105" s="71">
        <f>(S105-$E$147)/$G$139</f>
        <v>0.12323866384180795</v>
      </c>
      <c r="W105" s="142">
        <f t="shared" ref="W105" si="444">AVERAGE(V105:V108)</f>
        <v>0.10661174795197739</v>
      </c>
      <c r="X105" s="141">
        <f t="shared" ref="X105" si="445">_xlfn.STDEV.S(V105:V108)/SQRT(4)</f>
        <v>6.9425579548943184E-3</v>
      </c>
      <c r="Y105" s="57">
        <v>3.4884000000000004</v>
      </c>
      <c r="Z105" s="141">
        <f t="shared" ref="Z105" si="446">AVERAGE(Y105:Y108)</f>
        <v>4.7223000000000006</v>
      </c>
      <c r="AA105" s="57">
        <v>2.3652000000000002</v>
      </c>
      <c r="AB105" s="141">
        <f t="shared" ref="AB105" si="447">AVERAGE(AA105:AA108)</f>
        <v>2.7756000000000003</v>
      </c>
      <c r="AC105" s="57">
        <v>2.82</v>
      </c>
      <c r="AD105" s="141">
        <f t="shared" ref="AD105" si="448">AVERAGE(AC105:AC108)</f>
        <v>3.7675000000000001</v>
      </c>
      <c r="AE105" s="57">
        <v>0.16928285626346568</v>
      </c>
      <c r="AF105" s="141">
        <f t="shared" ref="AF105" si="449">AVERAGE(AE105:AE108)</f>
        <v>0.19595773058376936</v>
      </c>
      <c r="AG105" s="57">
        <v>3.95</v>
      </c>
      <c r="AH105" s="141">
        <f t="shared" ref="AH105" si="450">AVERAGE(AG105:AG108)</f>
        <v>4.3500000000000005</v>
      </c>
      <c r="AI105" s="57">
        <v>579.30000000000007</v>
      </c>
      <c r="AJ105" s="141">
        <f t="shared" ref="AJ105" si="451">AVERAGE(AI105:AI108)</f>
        <v>612</v>
      </c>
      <c r="AK105" s="57">
        <v>7.72</v>
      </c>
      <c r="AL105" s="141">
        <f t="shared" ref="AL105" si="452">AVERAGE(AK105:AK108)</f>
        <v>7.7225000000000001</v>
      </c>
      <c r="AM105" s="57">
        <v>236</v>
      </c>
      <c r="AN105" s="141">
        <f t="shared" ref="AN105" si="453">AVERAGE(AM105:AM108)</f>
        <v>223.25</v>
      </c>
      <c r="AO105" s="58">
        <v>2.6676000000000002</v>
      </c>
      <c r="AP105" s="141">
        <f t="shared" ref="AP105" si="454">AVERAGE(AO105:AO108)</f>
        <v>2.7945000000000002</v>
      </c>
    </row>
    <row r="106" spans="1:42" x14ac:dyDescent="0.3">
      <c r="A106" s="1">
        <v>102</v>
      </c>
      <c r="B106" s="1" t="s">
        <v>158</v>
      </c>
      <c r="C106" s="54" t="s">
        <v>153</v>
      </c>
      <c r="D106" s="58">
        <v>12.030000000000001</v>
      </c>
      <c r="E106" s="141"/>
      <c r="F106" s="141"/>
      <c r="G106" s="60">
        <v>6908.99</v>
      </c>
      <c r="H106" s="141"/>
      <c r="I106" s="141"/>
      <c r="J106" s="59">
        <f t="shared" si="419"/>
        <v>83115.149700000009</v>
      </c>
      <c r="K106" s="141"/>
      <c r="L106" s="141"/>
      <c r="M106" s="71">
        <f>(J106-$E$146)/$D$139</f>
        <v>9.0074046322309781E-2</v>
      </c>
      <c r="N106" s="142"/>
      <c r="O106" s="141"/>
      <c r="P106" s="60">
        <v>1885.34</v>
      </c>
      <c r="Q106" s="141"/>
      <c r="R106" s="141"/>
      <c r="S106" s="59">
        <f t="shared" si="423"/>
        <v>22680.640200000002</v>
      </c>
      <c r="T106" s="141"/>
      <c r="U106" s="141"/>
      <c r="V106" s="71">
        <f>(S106-$E$147)/$G$139</f>
        <v>0.11195626949152544</v>
      </c>
      <c r="W106" s="142"/>
      <c r="X106" s="141"/>
      <c r="Y106" s="57">
        <v>3.0996000000000001</v>
      </c>
      <c r="Z106" s="141"/>
      <c r="AA106" s="57">
        <v>2.6892</v>
      </c>
      <c r="AB106" s="141"/>
      <c r="AC106" s="57">
        <v>2.96</v>
      </c>
      <c r="AD106" s="141"/>
      <c r="AE106" s="57">
        <v>0.17954242330973633</v>
      </c>
      <c r="AF106" s="141"/>
      <c r="AG106" s="57">
        <v>4.05</v>
      </c>
      <c r="AH106" s="141"/>
      <c r="AI106" s="57">
        <v>624.29999999999995</v>
      </c>
      <c r="AJ106" s="141"/>
      <c r="AK106" s="57">
        <v>7.71</v>
      </c>
      <c r="AL106" s="141"/>
      <c r="AM106" s="57">
        <v>215</v>
      </c>
      <c r="AN106" s="141"/>
      <c r="AO106" s="58">
        <v>2.6460000000000004</v>
      </c>
      <c r="AP106" s="141"/>
    </row>
    <row r="107" spans="1:42" x14ac:dyDescent="0.3">
      <c r="A107" s="1">
        <v>103</v>
      </c>
      <c r="B107" s="1" t="s">
        <v>158</v>
      </c>
      <c r="C107" s="54" t="s">
        <v>153</v>
      </c>
      <c r="D107" s="58">
        <v>9.0899999999999963</v>
      </c>
      <c r="E107" s="141"/>
      <c r="F107" s="141"/>
      <c r="G107" s="60">
        <v>7177.56</v>
      </c>
      <c r="H107" s="141"/>
      <c r="I107" s="141"/>
      <c r="J107" s="59">
        <f t="shared" si="419"/>
        <v>65244.020399999979</v>
      </c>
      <c r="K107" s="141"/>
      <c r="L107" s="141"/>
      <c r="M107" s="71">
        <f>(J107-$E$146)/$D$139</f>
        <v>6.8768014086149687E-2</v>
      </c>
      <c r="N107" s="142"/>
      <c r="O107" s="141"/>
      <c r="P107" s="60">
        <v>2255.0249999999996</v>
      </c>
      <c r="Q107" s="141"/>
      <c r="R107" s="141"/>
      <c r="S107" s="59">
        <f t="shared" si="423"/>
        <v>20498.17724999999</v>
      </c>
      <c r="T107" s="141"/>
      <c r="U107" s="141"/>
      <c r="V107" s="71">
        <f>(S107-$E$147)/$G$139</f>
        <v>9.9625970338983003E-2</v>
      </c>
      <c r="W107" s="142"/>
      <c r="X107" s="141"/>
      <c r="Y107" s="57">
        <v>7.3764000000000003</v>
      </c>
      <c r="Z107" s="141"/>
      <c r="AA107" s="57">
        <v>2.9916000000000005</v>
      </c>
      <c r="AB107" s="141"/>
      <c r="AC107" s="57">
        <v>3.3600000000000003</v>
      </c>
      <c r="AD107" s="141"/>
      <c r="AE107" s="57">
        <v>0.17338668308197394</v>
      </c>
      <c r="AF107" s="141"/>
      <c r="AG107" s="57">
        <v>3.55</v>
      </c>
      <c r="AH107" s="141"/>
      <c r="AI107" s="57">
        <v>568.19999999999993</v>
      </c>
      <c r="AJ107" s="141"/>
      <c r="AK107" s="57">
        <v>7.74</v>
      </c>
      <c r="AL107" s="141"/>
      <c r="AM107" s="57">
        <v>210</v>
      </c>
      <c r="AN107" s="141"/>
      <c r="AO107" s="58">
        <v>2.6244000000000005</v>
      </c>
      <c r="AP107" s="141"/>
    </row>
    <row r="108" spans="1:42" x14ac:dyDescent="0.3">
      <c r="A108" s="1">
        <v>104</v>
      </c>
      <c r="B108" s="1" t="s">
        <v>158</v>
      </c>
      <c r="C108" s="54" t="s">
        <v>153</v>
      </c>
      <c r="D108" s="58">
        <v>9.779999999999994</v>
      </c>
      <c r="E108" s="141"/>
      <c r="F108" s="141"/>
      <c r="G108" s="60">
        <v>7989.6900000000005</v>
      </c>
      <c r="H108" s="141"/>
      <c r="I108" s="141"/>
      <c r="J108" s="59">
        <f t="shared" si="419"/>
        <v>78139.168199999956</v>
      </c>
      <c r="K108" s="141"/>
      <c r="L108" s="141"/>
      <c r="M108" s="71">
        <f>(J108-$E$146)/$D$139</f>
        <v>8.4141661162658046E-2</v>
      </c>
      <c r="N108" s="142"/>
      <c r="O108" s="141"/>
      <c r="P108" s="60">
        <v>1951.145</v>
      </c>
      <c r="Q108" s="141"/>
      <c r="R108" s="141"/>
      <c r="S108" s="59">
        <f t="shared" si="423"/>
        <v>19082.198099999987</v>
      </c>
      <c r="T108" s="141"/>
      <c r="U108" s="141"/>
      <c r="V108" s="71">
        <f>(S108-$E$147)/$G$139</f>
        <v>9.1626088135593156E-2</v>
      </c>
      <c r="W108" s="142"/>
      <c r="X108" s="141"/>
      <c r="Y108" s="57">
        <v>4.9248000000000003</v>
      </c>
      <c r="Z108" s="141"/>
      <c r="AA108" s="57">
        <v>3.0563999999999996</v>
      </c>
      <c r="AB108" s="141"/>
      <c r="AC108" s="57">
        <v>5.93</v>
      </c>
      <c r="AD108" s="141"/>
      <c r="AE108" s="57">
        <v>0.26161895967990156</v>
      </c>
      <c r="AF108" s="141"/>
      <c r="AG108" s="57">
        <v>5.8500000000000005</v>
      </c>
      <c r="AH108" s="141"/>
      <c r="AI108" s="57">
        <v>676.2</v>
      </c>
      <c r="AJ108" s="141"/>
      <c r="AK108" s="57">
        <v>7.72</v>
      </c>
      <c r="AL108" s="141"/>
      <c r="AM108" s="57">
        <v>232</v>
      </c>
      <c r="AN108" s="141"/>
      <c r="AO108" s="58">
        <v>3.24</v>
      </c>
      <c r="AP108" s="141"/>
    </row>
    <row r="109" spans="1:42" x14ac:dyDescent="0.3">
      <c r="A109" s="1">
        <v>105</v>
      </c>
      <c r="B109" s="1" t="s">
        <v>158</v>
      </c>
      <c r="C109" s="54" t="s">
        <v>146</v>
      </c>
      <c r="D109" s="58">
        <v>8.4600000000000009</v>
      </c>
      <c r="E109" s="141">
        <f>AVERAGE(D109:D112)</f>
        <v>9.1674999999999986</v>
      </c>
      <c r="F109" s="141">
        <f t="shared" ref="F109" si="455">_xlfn.STDEV.S(D109:D112)/SQRT(4)</f>
        <v>0.64861872467575254</v>
      </c>
      <c r="G109" s="60">
        <v>8219.7400000000016</v>
      </c>
      <c r="H109" s="141">
        <f t="shared" si="363"/>
        <v>6889.0612500000007</v>
      </c>
      <c r="I109" s="141">
        <f t="shared" ref="I109" si="456">_xlfn.STDEV.S(G109:G112)/SQRT(4)</f>
        <v>499.91541361337187</v>
      </c>
      <c r="J109" s="59">
        <f t="shared" si="419"/>
        <v>69539.000400000019</v>
      </c>
      <c r="K109" s="141">
        <f>AVERAGE(J109:J112)</f>
        <v>62425.799562499997</v>
      </c>
      <c r="L109" s="141">
        <f t="shared" ref="L109" si="457">_xlfn.STDEV.S(J109:J112)/SQRT(4)</f>
        <v>3058.3843353256366</v>
      </c>
      <c r="M109" s="71">
        <f>(J109-$E$146)/$D$140</f>
        <v>0.10290251346327382</v>
      </c>
      <c r="N109" s="142">
        <f>AVERAGE(M109:M112)</f>
        <v>9.1092109618299943E-2</v>
      </c>
      <c r="O109" s="141">
        <f t="shared" ref="O109" si="458">_xlfn.STDEV.S(M109:M112)/SQRT(4)</f>
        <v>5.07798878992887E-3</v>
      </c>
      <c r="P109" s="60">
        <v>1988.595</v>
      </c>
      <c r="Q109" s="141">
        <f>AVERAGE(P109:P112)</f>
        <v>1829.8337499999998</v>
      </c>
      <c r="R109" s="141">
        <f t="shared" ref="R109" si="459">_xlfn.STDEV.S(P109:P112)/SQRT(4)</f>
        <v>74.326942075059009</v>
      </c>
      <c r="S109" s="59">
        <f t="shared" si="423"/>
        <v>16823.513700000003</v>
      </c>
      <c r="T109" s="141">
        <f t="shared" ref="T109" si="460">AVERAGE(S109:S112)</f>
        <v>16642.956549999999</v>
      </c>
      <c r="U109" s="141">
        <f t="shared" ref="U109" si="461">_xlfn.STDEV.S(S109:S112)/SQRT(4)</f>
        <v>627.03640416585336</v>
      </c>
      <c r="V109" s="71">
        <f>(S109-$E$147)/$G$140</f>
        <v>0.26588825142857148</v>
      </c>
      <c r="W109" s="142">
        <f t="shared" ref="W109" si="462">AVERAGE(V109:V112)</f>
        <v>0.26244906761904757</v>
      </c>
      <c r="X109" s="141">
        <f t="shared" ref="X109" si="463">_xlfn.STDEV.S(V109:V112)/SQRT(4)</f>
        <v>1.1943550555540066E-2</v>
      </c>
      <c r="Y109" s="57">
        <v>5.6484000000000005</v>
      </c>
      <c r="Z109" s="141">
        <f t="shared" ref="Z109" si="464">AVERAGE(Y109:Y112)</f>
        <v>4.9329000000000001</v>
      </c>
      <c r="AA109" s="57">
        <v>4.5468000000000002</v>
      </c>
      <c r="AB109" s="141">
        <f t="shared" ref="AB109" si="465">AVERAGE(AA109:AA112)</f>
        <v>4.0068000000000001</v>
      </c>
      <c r="AC109" s="57">
        <v>5.6000000000000005</v>
      </c>
      <c r="AD109" s="141">
        <f t="shared" ref="AD109" si="466">AVERAGE(AC109:AC112)</f>
        <v>4.8850000000000007</v>
      </c>
      <c r="AE109" s="57">
        <v>0.17030881296809275</v>
      </c>
      <c r="AF109" s="141">
        <f t="shared" ref="AF109" si="467">AVERAGE(AE109:AE112)</f>
        <v>0.16748743203036831</v>
      </c>
      <c r="AG109" s="57">
        <v>4.1500000000000004</v>
      </c>
      <c r="AH109" s="141">
        <f t="shared" ref="AH109" si="468">AVERAGE(AG109:AG112)</f>
        <v>4.45</v>
      </c>
      <c r="AI109" s="57">
        <v>533.69999999999993</v>
      </c>
      <c r="AJ109" s="141">
        <f t="shared" ref="AJ109" si="469">AVERAGE(AI109:AI112)</f>
        <v>532.57500000000005</v>
      </c>
      <c r="AK109" s="57">
        <v>7.71</v>
      </c>
      <c r="AL109" s="141">
        <f t="shared" ref="AL109" si="470">AVERAGE(AK109:AK112)</f>
        <v>7.71</v>
      </c>
      <c r="AM109" s="57">
        <v>358</v>
      </c>
      <c r="AN109" s="141">
        <f t="shared" ref="AN109" si="471">AVERAGE(AM109:AM112)</f>
        <v>334.5</v>
      </c>
      <c r="AO109" s="58">
        <v>2.6028000000000002</v>
      </c>
      <c r="AP109" s="141">
        <f t="shared" ref="AP109" si="472">AVERAGE(AO109:AO112)</f>
        <v>2.6487000000000003</v>
      </c>
    </row>
    <row r="110" spans="1:42" x14ac:dyDescent="0.3">
      <c r="A110" s="1">
        <v>106</v>
      </c>
      <c r="B110" s="1" t="s">
        <v>158</v>
      </c>
      <c r="C110" s="54" t="s">
        <v>146</v>
      </c>
      <c r="D110" s="58">
        <v>7.7100000000000009</v>
      </c>
      <c r="E110" s="141"/>
      <c r="F110" s="141"/>
      <c r="G110" s="60">
        <v>7097.31</v>
      </c>
      <c r="H110" s="141"/>
      <c r="I110" s="141"/>
      <c r="J110" s="59">
        <f t="shared" si="419"/>
        <v>54720.260100000007</v>
      </c>
      <c r="K110" s="141"/>
      <c r="L110" s="141"/>
      <c r="M110" s="71">
        <f>(J110-$E$146)/$D$140</f>
        <v>7.8298216267821713E-2</v>
      </c>
      <c r="N110" s="142"/>
      <c r="O110" s="141"/>
      <c r="P110" s="60">
        <v>1923.3250000000003</v>
      </c>
      <c r="Q110" s="141"/>
      <c r="R110" s="141"/>
      <c r="S110" s="59">
        <f t="shared" si="423"/>
        <v>14828.835750000004</v>
      </c>
      <c r="T110" s="141"/>
      <c r="U110" s="141"/>
      <c r="V110" s="71">
        <f>(S110-$E$147)/$G$140</f>
        <v>0.22789438571428577</v>
      </c>
      <c r="W110" s="142"/>
      <c r="X110" s="141"/>
      <c r="Y110" s="57">
        <v>4.1688000000000001</v>
      </c>
      <c r="Z110" s="141"/>
      <c r="AA110" s="57">
        <v>4.1796000000000006</v>
      </c>
      <c r="AB110" s="141"/>
      <c r="AC110" s="57">
        <v>5.53</v>
      </c>
      <c r="AD110" s="141"/>
      <c r="AE110" s="57">
        <v>0.18775007694675283</v>
      </c>
      <c r="AF110" s="141"/>
      <c r="AG110" s="57">
        <v>5.45</v>
      </c>
      <c r="AH110" s="141"/>
      <c r="AI110" s="57">
        <v>572.70000000000005</v>
      </c>
      <c r="AJ110" s="141"/>
      <c r="AK110" s="57">
        <v>7.71</v>
      </c>
      <c r="AL110" s="141"/>
      <c r="AM110" s="57">
        <v>366</v>
      </c>
      <c r="AN110" s="141"/>
      <c r="AO110" s="58">
        <v>2.7</v>
      </c>
      <c r="AP110" s="141"/>
    </row>
    <row r="111" spans="1:42" x14ac:dyDescent="0.3">
      <c r="A111" s="1">
        <v>107</v>
      </c>
      <c r="B111" s="1" t="s">
        <v>158</v>
      </c>
      <c r="C111" s="54" t="s">
        <v>146</v>
      </c>
      <c r="D111" s="58">
        <v>10.449999999999996</v>
      </c>
      <c r="E111" s="141"/>
      <c r="F111" s="141"/>
      <c r="G111" s="60">
        <v>6100.07</v>
      </c>
      <c r="H111" s="141"/>
      <c r="I111" s="141"/>
      <c r="J111" s="59">
        <f t="shared" si="419"/>
        <v>63745.731499999973</v>
      </c>
      <c r="K111" s="141"/>
      <c r="L111" s="141"/>
      <c r="M111" s="71">
        <f>(J111-$E$146)/$D$140</f>
        <v>9.3283658765565755E-2</v>
      </c>
      <c r="N111" s="142"/>
      <c r="O111" s="141"/>
      <c r="P111" s="60">
        <v>1687.3899999999999</v>
      </c>
      <c r="Q111" s="141"/>
      <c r="R111" s="141"/>
      <c r="S111" s="59">
        <f t="shared" si="423"/>
        <v>17633.225499999993</v>
      </c>
      <c r="T111" s="141"/>
      <c r="U111" s="141"/>
      <c r="V111" s="71">
        <f>(S111-$E$147)/$G$140</f>
        <v>0.28131133333333319</v>
      </c>
      <c r="W111" s="142"/>
      <c r="X111" s="141"/>
      <c r="Y111" s="57">
        <v>6.21</v>
      </c>
      <c r="Z111" s="141"/>
      <c r="AA111" s="57">
        <v>3.9312000000000005</v>
      </c>
      <c r="AB111" s="141"/>
      <c r="AC111" s="57">
        <v>4.2</v>
      </c>
      <c r="AD111" s="141"/>
      <c r="AE111" s="57">
        <v>0.13029650148763722</v>
      </c>
      <c r="AF111" s="141"/>
      <c r="AG111" s="57">
        <v>3.4000000000000004</v>
      </c>
      <c r="AH111" s="141"/>
      <c r="AI111" s="57">
        <v>477</v>
      </c>
      <c r="AJ111" s="141"/>
      <c r="AK111" s="57">
        <v>7.71</v>
      </c>
      <c r="AL111" s="141"/>
      <c r="AM111" s="57">
        <v>331</v>
      </c>
      <c r="AN111" s="141"/>
      <c r="AO111" s="58">
        <v>2.5380000000000003</v>
      </c>
      <c r="AP111" s="141"/>
    </row>
    <row r="112" spans="1:42" x14ac:dyDescent="0.3">
      <c r="A112" s="1">
        <v>108</v>
      </c>
      <c r="B112" s="1" t="s">
        <v>158</v>
      </c>
      <c r="C112" s="54" t="s">
        <v>146</v>
      </c>
      <c r="D112" s="58">
        <v>10.049999999999997</v>
      </c>
      <c r="E112" s="141"/>
      <c r="F112" s="141"/>
      <c r="G112" s="60">
        <v>6139.125</v>
      </c>
      <c r="H112" s="141"/>
      <c r="I112" s="141"/>
      <c r="J112" s="59">
        <f t="shared" si="419"/>
        <v>61698.206249999981</v>
      </c>
      <c r="K112" s="141"/>
      <c r="L112" s="141"/>
      <c r="M112" s="71">
        <f>(J112-$E$146)/$D$140</f>
        <v>8.988404997653851E-2</v>
      </c>
      <c r="N112" s="142"/>
      <c r="O112" s="141"/>
      <c r="P112" s="60">
        <v>1720.0249999999999</v>
      </c>
      <c r="Q112" s="141"/>
      <c r="R112" s="141"/>
      <c r="S112" s="59">
        <f t="shared" si="423"/>
        <v>17286.251249999994</v>
      </c>
      <c r="T112" s="141"/>
      <c r="U112" s="141"/>
      <c r="V112" s="71">
        <f>(S112-$E$147)/$G$140</f>
        <v>0.2747022999999999</v>
      </c>
      <c r="W112" s="142"/>
      <c r="X112" s="141"/>
      <c r="Y112" s="57">
        <v>3.7044000000000006</v>
      </c>
      <c r="Z112" s="141"/>
      <c r="AA112" s="57">
        <v>3.3696000000000002</v>
      </c>
      <c r="AB112" s="141"/>
      <c r="AC112" s="57">
        <v>4.21</v>
      </c>
      <c r="AD112" s="141"/>
      <c r="AE112" s="57">
        <v>0.18159433671899047</v>
      </c>
      <c r="AF112" s="141"/>
      <c r="AG112" s="57">
        <v>4.8</v>
      </c>
      <c r="AH112" s="141"/>
      <c r="AI112" s="57">
        <v>546.9</v>
      </c>
      <c r="AJ112" s="141"/>
      <c r="AK112" s="57">
        <v>7.71</v>
      </c>
      <c r="AL112" s="141"/>
      <c r="AM112" s="57">
        <v>283</v>
      </c>
      <c r="AN112" s="141"/>
      <c r="AO112" s="58">
        <v>2.754</v>
      </c>
      <c r="AP112" s="141"/>
    </row>
    <row r="113" spans="1:42" x14ac:dyDescent="0.3">
      <c r="A113" s="1">
        <v>109</v>
      </c>
      <c r="B113" s="1" t="s">
        <v>158</v>
      </c>
      <c r="C113" s="54" t="s">
        <v>152</v>
      </c>
      <c r="D113" s="58">
        <v>10.559999999999995</v>
      </c>
      <c r="E113" s="141">
        <f>AVERAGE(D113:D116)</f>
        <v>12.61</v>
      </c>
      <c r="F113" s="141">
        <f t="shared" ref="F113" si="473">_xlfn.STDEV.S(D113:D116)/SQRT(4)</f>
        <v>0.80001041659885141</v>
      </c>
      <c r="G113" s="60">
        <v>6577.2900000000009</v>
      </c>
      <c r="H113" s="141">
        <f t="shared" si="363"/>
        <v>6186.7400000000007</v>
      </c>
      <c r="I113" s="141">
        <f t="shared" ref="I113" si="474">_xlfn.STDEV.S(G113:G116)/SQRT(4)</f>
        <v>296.15338855763019</v>
      </c>
      <c r="J113" s="59">
        <f t="shared" si="419"/>
        <v>69456.182399999976</v>
      </c>
      <c r="K113" s="141">
        <f>AVERAGE(J113:J116)</f>
        <v>77445.384212500008</v>
      </c>
      <c r="L113" s="141">
        <f t="shared" ref="L113" si="475">_xlfn.STDEV.S(J113:J116)/SQRT(4)</f>
        <v>3120.272436596827</v>
      </c>
      <c r="M113" s="71">
        <f>(J113-$E$146)/$D$141</f>
        <v>0.12793675328030912</v>
      </c>
      <c r="N113" s="142">
        <f>AVERAGE(M113:M116)</f>
        <v>0.14445078596544444</v>
      </c>
      <c r="O113" s="141">
        <f t="shared" ref="O113" si="476">_xlfn.STDEV.S(M113:M116)/SQRT(4)</f>
        <v>6.4497408143908558E-3</v>
      </c>
      <c r="P113" s="60">
        <v>2100.9450000000002</v>
      </c>
      <c r="Q113" s="141">
        <f>AVERAGE(P113:P116)</f>
        <v>2111.3775000000005</v>
      </c>
      <c r="R113" s="141">
        <f t="shared" ref="R113" si="477">_xlfn.STDEV.S(P113:P116)/SQRT(4)</f>
        <v>36.405233283371075</v>
      </c>
      <c r="S113" s="59">
        <f t="shared" si="423"/>
        <v>22185.979199999991</v>
      </c>
      <c r="T113" s="141">
        <f t="shared" ref="T113" si="478">AVERAGE(S113:S116)</f>
        <v>26589.730050000006</v>
      </c>
      <c r="U113" s="141">
        <f t="shared" ref="U113" si="479">_xlfn.STDEV.S(S113:S116)/SQRT(4)</f>
        <v>1535.1215400158851</v>
      </c>
      <c r="V113" s="71">
        <f>(S113-$E$147)/$G$141</f>
        <v>0.14473107640449431</v>
      </c>
      <c r="W113" s="142">
        <f t="shared" ref="W113" si="480">AVERAGE(V113:V116)</f>
        <v>0.17771797415730337</v>
      </c>
      <c r="X113" s="141">
        <f t="shared" ref="X113" si="481">_xlfn.STDEV.S(V113:V116)/SQRT(4)</f>
        <v>1.1499037752928024E-2</v>
      </c>
      <c r="Y113" s="57">
        <v>3.6720000000000002</v>
      </c>
      <c r="Z113" s="141">
        <f t="shared" ref="Z113" si="482">AVERAGE(Y113:Y116)</f>
        <v>4.7169000000000008</v>
      </c>
      <c r="AA113" s="57">
        <v>3.1428000000000003</v>
      </c>
      <c r="AB113" s="141">
        <f t="shared" ref="AB113" si="483">AVERAGE(AA113:AA116)</f>
        <v>3.7800000000000002</v>
      </c>
      <c r="AC113" s="57">
        <v>9.76</v>
      </c>
      <c r="AD113" s="141">
        <f t="shared" ref="AD113" si="484">AVERAGE(AC113:AC116)</f>
        <v>9.06</v>
      </c>
      <c r="AE113" s="57">
        <v>0.37242228377962444</v>
      </c>
      <c r="AF113" s="141">
        <f t="shared" ref="AF113" si="485">AVERAGE(AE113:AE116)</f>
        <v>0.36190622755719709</v>
      </c>
      <c r="AG113" s="57">
        <v>7.8</v>
      </c>
      <c r="AH113" s="141">
        <f t="shared" ref="AH113" si="486">AVERAGE(AG113:AG116)</f>
        <v>6.9124999999999996</v>
      </c>
      <c r="AI113" s="57">
        <v>555.29999999999995</v>
      </c>
      <c r="AJ113" s="141">
        <f t="shared" ref="AJ113" si="487">AVERAGE(AI113:AI116)</f>
        <v>580.57499999999993</v>
      </c>
      <c r="AK113" s="57">
        <v>7.8</v>
      </c>
      <c r="AL113" s="141">
        <f t="shared" ref="AL113" si="488">AVERAGE(AK113:AK116)</f>
        <v>7.8</v>
      </c>
      <c r="AM113" s="57">
        <v>262</v>
      </c>
      <c r="AN113" s="141">
        <f t="shared" ref="AN113" si="489">AVERAGE(AM113:AM116)</f>
        <v>240.75</v>
      </c>
      <c r="AO113" s="58">
        <v>2.4948000000000001</v>
      </c>
      <c r="AP113" s="141">
        <f t="shared" ref="AP113" si="490">AVERAGE(AO113:AO116)</f>
        <v>2.5865999999999998</v>
      </c>
    </row>
    <row r="114" spans="1:42" x14ac:dyDescent="0.3">
      <c r="A114" s="1">
        <v>110</v>
      </c>
      <c r="B114" s="1" t="s">
        <v>158</v>
      </c>
      <c r="C114" s="54" t="s">
        <v>152</v>
      </c>
      <c r="D114" s="58">
        <v>12.700000000000003</v>
      </c>
      <c r="E114" s="141"/>
      <c r="F114" s="141"/>
      <c r="G114" s="60">
        <v>6669.8450000000003</v>
      </c>
      <c r="H114" s="141"/>
      <c r="I114" s="141"/>
      <c r="J114" s="59">
        <f t="shared" si="419"/>
        <v>84707.031500000026</v>
      </c>
      <c r="K114" s="141"/>
      <c r="L114" s="141"/>
      <c r="M114" s="71">
        <f>(J114-$E$146)/$D$141</f>
        <v>0.15946093134268005</v>
      </c>
      <c r="N114" s="142"/>
      <c r="O114" s="141"/>
      <c r="P114" s="60">
        <v>2196.1750000000002</v>
      </c>
      <c r="Q114" s="141"/>
      <c r="R114" s="141"/>
      <c r="S114" s="59">
        <f t="shared" si="423"/>
        <v>27891.422500000008</v>
      </c>
      <c r="T114" s="141"/>
      <c r="U114" s="141"/>
      <c r="V114" s="71">
        <f>(S114-$E$147)/$G$141</f>
        <v>0.18746847940074912</v>
      </c>
      <c r="W114" s="142"/>
      <c r="X114" s="141"/>
      <c r="Y114" s="57">
        <v>4.3308000000000009</v>
      </c>
      <c r="Z114" s="141"/>
      <c r="AA114" s="57">
        <v>4.2768000000000006</v>
      </c>
      <c r="AB114" s="141"/>
      <c r="AC114" s="57">
        <v>11.739999999999998</v>
      </c>
      <c r="AD114" s="141"/>
      <c r="AE114" s="57">
        <v>0.53862726992920895</v>
      </c>
      <c r="AF114" s="141"/>
      <c r="AG114" s="57">
        <v>8.7999999999999989</v>
      </c>
      <c r="AH114" s="141"/>
      <c r="AI114" s="57">
        <v>572.4</v>
      </c>
      <c r="AJ114" s="141"/>
      <c r="AK114" s="57">
        <v>7.79</v>
      </c>
      <c r="AL114" s="141"/>
      <c r="AM114" s="57">
        <v>243</v>
      </c>
      <c r="AN114" s="141"/>
      <c r="AO114" s="58">
        <v>2.6028000000000002</v>
      </c>
      <c r="AP114" s="141"/>
    </row>
    <row r="115" spans="1:42" x14ac:dyDescent="0.3">
      <c r="A115" s="1">
        <v>111</v>
      </c>
      <c r="B115" s="1" t="s">
        <v>158</v>
      </c>
      <c r="C115" s="54" t="s">
        <v>152</v>
      </c>
      <c r="D115" s="58">
        <v>12.71</v>
      </c>
      <c r="E115" s="141"/>
      <c r="F115" s="141"/>
      <c r="G115" s="60">
        <v>6127.3549999999996</v>
      </c>
      <c r="H115" s="141"/>
      <c r="I115" s="141"/>
      <c r="J115" s="59">
        <f t="shared" si="419"/>
        <v>77878.682050000003</v>
      </c>
      <c r="K115" s="141"/>
      <c r="L115" s="141"/>
      <c r="M115" s="71">
        <f>(J115-$E$146)/$D$141</f>
        <v>0.14534643171564665</v>
      </c>
      <c r="N115" s="142"/>
      <c r="O115" s="141"/>
      <c r="P115" s="60">
        <v>2128.2300000000005</v>
      </c>
      <c r="Q115" s="141"/>
      <c r="R115" s="141"/>
      <c r="S115" s="59">
        <f t="shared" si="423"/>
        <v>27049.803300000007</v>
      </c>
      <c r="T115" s="141"/>
      <c r="U115" s="141"/>
      <c r="V115" s="71">
        <f>(S115-$E$147)/$G$141</f>
        <v>0.18116421573033714</v>
      </c>
      <c r="W115" s="142"/>
      <c r="X115" s="141"/>
      <c r="Y115" s="57">
        <v>4.1688000000000001</v>
      </c>
      <c r="Z115" s="141"/>
      <c r="AA115" s="57">
        <v>4.1796000000000006</v>
      </c>
      <c r="AB115" s="141"/>
      <c r="AC115" s="57">
        <v>9.48</v>
      </c>
      <c r="AD115" s="141"/>
      <c r="AE115" s="57">
        <v>0.2523853493382579</v>
      </c>
      <c r="AF115" s="141"/>
      <c r="AG115" s="57">
        <v>6.8500000000000005</v>
      </c>
      <c r="AH115" s="141"/>
      <c r="AI115" s="57">
        <v>579.9</v>
      </c>
      <c r="AJ115" s="141"/>
      <c r="AK115" s="57">
        <v>7.8</v>
      </c>
      <c r="AL115" s="141"/>
      <c r="AM115" s="57">
        <v>220</v>
      </c>
      <c r="AN115" s="141"/>
      <c r="AO115" s="58">
        <v>2.7972000000000001</v>
      </c>
      <c r="AP115" s="141"/>
    </row>
    <row r="116" spans="1:42" x14ac:dyDescent="0.3">
      <c r="A116" s="1">
        <v>112</v>
      </c>
      <c r="B116" s="1" t="s">
        <v>158</v>
      </c>
      <c r="C116" s="54" t="s">
        <v>152</v>
      </c>
      <c r="D116" s="58">
        <v>14.469999999999999</v>
      </c>
      <c r="E116" s="141"/>
      <c r="F116" s="141"/>
      <c r="G116" s="60">
        <v>5372.47</v>
      </c>
      <c r="H116" s="141"/>
      <c r="I116" s="141"/>
      <c r="J116" s="59">
        <f t="shared" si="419"/>
        <v>77739.640899999999</v>
      </c>
      <c r="K116" s="141"/>
      <c r="L116" s="141"/>
      <c r="M116" s="71">
        <f>(J116-$E$146)/$D$141</f>
        <v>0.1450590275231419</v>
      </c>
      <c r="N116" s="142"/>
      <c r="O116" s="141"/>
      <c r="P116" s="60">
        <v>2020.16</v>
      </c>
      <c r="Q116" s="141"/>
      <c r="R116" s="141"/>
      <c r="S116" s="59">
        <f t="shared" si="423"/>
        <v>29231.715199999999</v>
      </c>
      <c r="T116" s="141"/>
      <c r="U116" s="141"/>
      <c r="V116" s="71">
        <f>(S116-$E$147)/$G$141</f>
        <v>0.19750812509363294</v>
      </c>
      <c r="W116" s="142"/>
      <c r="X116" s="141"/>
      <c r="Y116" s="57">
        <v>6.6960000000000006</v>
      </c>
      <c r="Z116" s="141"/>
      <c r="AA116" s="57">
        <v>3.5208000000000004</v>
      </c>
      <c r="AB116" s="141"/>
      <c r="AC116" s="57">
        <v>5.26</v>
      </c>
      <c r="AD116" s="141"/>
      <c r="AE116" s="57">
        <v>0.28419000718169696</v>
      </c>
      <c r="AF116" s="141"/>
      <c r="AG116" s="57">
        <v>4.2</v>
      </c>
      <c r="AH116" s="141"/>
      <c r="AI116" s="57">
        <v>614.69999999999993</v>
      </c>
      <c r="AJ116" s="141"/>
      <c r="AK116" s="57">
        <v>7.81</v>
      </c>
      <c r="AL116" s="141"/>
      <c r="AM116" s="57">
        <v>238</v>
      </c>
      <c r="AN116" s="141"/>
      <c r="AO116" s="58">
        <v>2.4516</v>
      </c>
      <c r="AP116" s="141"/>
    </row>
    <row r="117" spans="1:42" x14ac:dyDescent="0.3">
      <c r="A117" s="1">
        <v>113</v>
      </c>
      <c r="B117" s="1" t="s">
        <v>158</v>
      </c>
      <c r="C117" s="54" t="s">
        <v>151</v>
      </c>
      <c r="D117" s="58">
        <v>12.910000000000004</v>
      </c>
      <c r="E117" s="141">
        <f>AVERAGE(D117:D120)</f>
        <v>11.717499999999999</v>
      </c>
      <c r="F117" s="141">
        <f t="shared" ref="F117" si="491">_xlfn.STDEV.S(D117:D120)/SQRT(4)</f>
        <v>0.59516629328841153</v>
      </c>
      <c r="G117" s="60">
        <v>5993.0700000000006</v>
      </c>
      <c r="H117" s="141">
        <f t="shared" si="363"/>
        <v>6479.5187500000011</v>
      </c>
      <c r="I117" s="141">
        <f t="shared" ref="I117" si="492">_xlfn.STDEV.S(G117:G120)/SQRT(4)</f>
        <v>361.08559113673135</v>
      </c>
      <c r="J117" s="59">
        <f t="shared" si="419"/>
        <v>77370.533700000029</v>
      </c>
      <c r="K117" s="141">
        <f>AVERAGE(J117:J120)</f>
        <v>75303.517062500003</v>
      </c>
      <c r="L117" s="141">
        <f t="shared" ref="L117" si="493">_xlfn.STDEV.S(J117:J120)/SQRT(4)</f>
        <v>1169.824305214855</v>
      </c>
      <c r="M117" s="71">
        <f>(J117-$E$146)/$D$142</f>
        <v>0.13829305199397077</v>
      </c>
      <c r="N117" s="142">
        <f>AVERAGE(M117:M120)</f>
        <v>0.13419818699289407</v>
      </c>
      <c r="O117" s="141">
        <f t="shared" ref="O117" si="494">_xlfn.STDEV.S(M117:M120)/SQRT(4)</f>
        <v>2.3174813970664614E-3</v>
      </c>
      <c r="P117" s="60">
        <v>1335.895</v>
      </c>
      <c r="Q117" s="141">
        <f>AVERAGE(P117:P120)</f>
        <v>1614.63</v>
      </c>
      <c r="R117" s="141">
        <f t="shared" ref="R117" si="495">_xlfn.STDEV.S(P117:P120)/SQRT(4)</f>
        <v>99.143790757835063</v>
      </c>
      <c r="S117" s="59">
        <f t="shared" si="423"/>
        <v>17246.404450000005</v>
      </c>
      <c r="T117" s="141">
        <f t="shared" ref="T117" si="496">AVERAGE(S117:S120)</f>
        <v>18770.191450000002</v>
      </c>
      <c r="U117" s="141">
        <f t="shared" ref="U117" si="497">_xlfn.STDEV.S(S117:S120)/SQRT(4)</f>
        <v>694.71797654339412</v>
      </c>
      <c r="V117" s="71">
        <f>(S117-$E$147)/$G$142</f>
        <v>0.4293141477611942</v>
      </c>
      <c r="W117" s="142">
        <f t="shared" ref="W117" si="498">AVERAGE(V117:V120)</f>
        <v>0.4748003268656717</v>
      </c>
      <c r="X117" s="141">
        <f t="shared" ref="X117" si="499">_xlfn.STDEV.S(V117:V120)/SQRT(4)</f>
        <v>2.0737850046071479E-2</v>
      </c>
      <c r="Y117" s="57">
        <v>4.773600000000001</v>
      </c>
      <c r="Z117" s="141">
        <f t="shared" ref="Z117" si="500">AVERAGE(Y117:Y120)</f>
        <v>3.8286000000000002</v>
      </c>
      <c r="AA117" s="57">
        <v>3.6828000000000003</v>
      </c>
      <c r="AB117" s="141">
        <f t="shared" ref="AB117" si="501">AVERAGE(AA117:AA120)</f>
        <v>3.5964</v>
      </c>
      <c r="AC117" s="57">
        <v>2.13</v>
      </c>
      <c r="AD117" s="141">
        <f t="shared" ref="AD117" si="502">AVERAGE(AC117:AC120)</f>
        <v>2.6025</v>
      </c>
      <c r="AE117" s="57">
        <v>0.1364522417153996</v>
      </c>
      <c r="AF117" s="141">
        <f t="shared" ref="AF117" si="503">AVERAGE(AE117:AE120)</f>
        <v>0.14132553606237816</v>
      </c>
      <c r="AG117" s="57">
        <v>2.9000000000000004</v>
      </c>
      <c r="AH117" s="141">
        <f t="shared" ref="AH117" si="504">AVERAGE(AG117:AG120)</f>
        <v>3.3125</v>
      </c>
      <c r="AI117" s="57">
        <v>514.79999999999995</v>
      </c>
      <c r="AJ117" s="141">
        <f t="shared" ref="AJ117" si="505">AVERAGE(AI117:AI120)</f>
        <v>533.77499999999998</v>
      </c>
      <c r="AK117" s="57">
        <v>7.82</v>
      </c>
      <c r="AL117" s="141">
        <f t="shared" ref="AL117" si="506">AVERAGE(AK117:AK120)</f>
        <v>7.8149999999999995</v>
      </c>
      <c r="AM117" s="57">
        <v>210</v>
      </c>
      <c r="AN117" s="141">
        <f t="shared" ref="AN117" si="507">AVERAGE(AM117:AM120)</f>
        <v>211.5</v>
      </c>
      <c r="AO117" s="58">
        <v>2.9916</v>
      </c>
      <c r="AP117" s="141">
        <f t="shared" ref="AP117" si="508">AVERAGE(AO117:AO120)</f>
        <v>2.8188000000000004</v>
      </c>
    </row>
    <row r="118" spans="1:42" x14ac:dyDescent="0.3">
      <c r="A118" s="1">
        <v>114</v>
      </c>
      <c r="B118" s="1" t="s">
        <v>158</v>
      </c>
      <c r="C118" s="54" t="s">
        <v>151</v>
      </c>
      <c r="D118" s="58">
        <v>12.479999999999997</v>
      </c>
      <c r="E118" s="141"/>
      <c r="F118" s="141"/>
      <c r="G118" s="60">
        <v>5768.37</v>
      </c>
      <c r="H118" s="141"/>
      <c r="I118" s="141"/>
      <c r="J118" s="59">
        <f t="shared" si="419"/>
        <v>71989.257599999983</v>
      </c>
      <c r="K118" s="141"/>
      <c r="L118" s="141"/>
      <c r="M118" s="71">
        <f>(J118-$E$146)/$D$142</f>
        <v>0.12763247057278207</v>
      </c>
      <c r="N118" s="142"/>
      <c r="O118" s="141"/>
      <c r="P118" s="60">
        <v>1652.0800000000002</v>
      </c>
      <c r="Q118" s="141"/>
      <c r="R118" s="141"/>
      <c r="S118" s="59">
        <f t="shared" si="423"/>
        <v>20617.958399999996</v>
      </c>
      <c r="T118" s="141"/>
      <c r="U118" s="141"/>
      <c r="V118" s="71">
        <f>(S118-$E$147)/$G$142</f>
        <v>0.52995754925373129</v>
      </c>
      <c r="W118" s="142"/>
      <c r="X118" s="141"/>
      <c r="Y118" s="57">
        <v>3.6612000000000005</v>
      </c>
      <c r="Z118" s="141"/>
      <c r="AA118" s="57">
        <v>3.4020000000000001</v>
      </c>
      <c r="AB118" s="141"/>
      <c r="AC118" s="57">
        <v>2.3400000000000003</v>
      </c>
      <c r="AD118" s="141"/>
      <c r="AE118" s="57">
        <v>0.10362162716733354</v>
      </c>
      <c r="AF118" s="141"/>
      <c r="AG118" s="57">
        <v>3.05</v>
      </c>
      <c r="AH118" s="141"/>
      <c r="AI118" s="57">
        <v>524.1</v>
      </c>
      <c r="AJ118" s="141"/>
      <c r="AK118" s="57">
        <v>7.82</v>
      </c>
      <c r="AL118" s="141"/>
      <c r="AM118" s="57">
        <v>207</v>
      </c>
      <c r="AN118" s="141"/>
      <c r="AO118" s="58">
        <v>2.7648000000000001</v>
      </c>
      <c r="AP118" s="141"/>
    </row>
    <row r="119" spans="1:42" x14ac:dyDescent="0.3">
      <c r="A119" s="1">
        <v>115</v>
      </c>
      <c r="B119" s="1" t="s">
        <v>158</v>
      </c>
      <c r="C119" s="54" t="s">
        <v>151</v>
      </c>
      <c r="D119" s="58">
        <v>11.149999999999999</v>
      </c>
      <c r="E119" s="141"/>
      <c r="F119" s="141"/>
      <c r="G119" s="60">
        <v>6849.0700000000006</v>
      </c>
      <c r="H119" s="141"/>
      <c r="I119" s="141"/>
      <c r="J119" s="59">
        <f t="shared" si="419"/>
        <v>76367.130499999999</v>
      </c>
      <c r="K119" s="141"/>
      <c r="L119" s="141"/>
      <c r="M119" s="71">
        <f>(J119-$E$146)/$D$142</f>
        <v>0.1363052592635659</v>
      </c>
      <c r="N119" s="142"/>
      <c r="O119" s="141"/>
      <c r="P119" s="60">
        <v>1665.4550000000002</v>
      </c>
      <c r="Q119" s="141"/>
      <c r="R119" s="141"/>
      <c r="S119" s="59">
        <f t="shared" si="423"/>
        <v>18569.823249999998</v>
      </c>
      <c r="T119" s="141"/>
      <c r="U119" s="141"/>
      <c r="V119" s="71">
        <f>(S119-$E$147)/$G$142</f>
        <v>0.46881918656716415</v>
      </c>
      <c r="W119" s="142"/>
      <c r="X119" s="141"/>
      <c r="Y119" s="57">
        <v>2.9376000000000002</v>
      </c>
      <c r="Z119" s="141"/>
      <c r="AA119" s="57">
        <v>3.5316000000000001</v>
      </c>
      <c r="AB119" s="141"/>
      <c r="AC119" s="57">
        <v>2.75</v>
      </c>
      <c r="AD119" s="141"/>
      <c r="AE119" s="57">
        <v>0.17646455319585513</v>
      </c>
      <c r="AF119" s="141"/>
      <c r="AG119" s="57">
        <v>3.55</v>
      </c>
      <c r="AH119" s="141"/>
      <c r="AI119" s="57">
        <v>531.6</v>
      </c>
      <c r="AJ119" s="141"/>
      <c r="AK119" s="57">
        <v>7.81</v>
      </c>
      <c r="AL119" s="141"/>
      <c r="AM119" s="57">
        <v>207</v>
      </c>
      <c r="AN119" s="141"/>
      <c r="AO119" s="58">
        <v>2.8188</v>
      </c>
      <c r="AP119" s="141"/>
    </row>
    <row r="120" spans="1:42" x14ac:dyDescent="0.3">
      <c r="A120" s="1">
        <v>116</v>
      </c>
      <c r="B120" s="1" t="s">
        <v>158</v>
      </c>
      <c r="C120" s="54" t="s">
        <v>151</v>
      </c>
      <c r="D120" s="58">
        <v>10.329999999999998</v>
      </c>
      <c r="E120" s="141"/>
      <c r="F120" s="141"/>
      <c r="G120" s="60">
        <v>7307.5650000000014</v>
      </c>
      <c r="H120" s="141"/>
      <c r="I120" s="141"/>
      <c r="J120" s="59">
        <f t="shared" si="419"/>
        <v>75487.14645</v>
      </c>
      <c r="K120" s="141"/>
      <c r="L120" s="141"/>
      <c r="M120" s="71">
        <f>(J120-$E$146)/$D$142</f>
        <v>0.13456196614125754</v>
      </c>
      <c r="N120" s="142"/>
      <c r="O120" s="141"/>
      <c r="P120" s="60">
        <v>1805.0900000000001</v>
      </c>
      <c r="Q120" s="141"/>
      <c r="R120" s="141"/>
      <c r="S120" s="59">
        <f t="shared" si="423"/>
        <v>18646.579699999998</v>
      </c>
      <c r="T120" s="141"/>
      <c r="U120" s="141"/>
      <c r="V120" s="71">
        <f>(S120-$E$147)/$G$142</f>
        <v>0.47111042388059698</v>
      </c>
      <c r="W120" s="142"/>
      <c r="X120" s="141"/>
      <c r="Y120" s="57">
        <v>3.9420000000000002</v>
      </c>
      <c r="Z120" s="141"/>
      <c r="AA120" s="57">
        <v>3.7691999999999997</v>
      </c>
      <c r="AB120" s="141"/>
      <c r="AC120" s="57">
        <v>3.19</v>
      </c>
      <c r="AD120" s="141"/>
      <c r="AE120" s="57">
        <v>0.1487637221709244</v>
      </c>
      <c r="AF120" s="141"/>
      <c r="AG120" s="57">
        <v>3.75</v>
      </c>
      <c r="AH120" s="141"/>
      <c r="AI120" s="57">
        <v>564.6</v>
      </c>
      <c r="AJ120" s="141"/>
      <c r="AK120" s="57">
        <v>7.81</v>
      </c>
      <c r="AL120" s="141"/>
      <c r="AM120" s="57">
        <v>222</v>
      </c>
      <c r="AN120" s="141"/>
      <c r="AO120" s="58">
        <v>2.7</v>
      </c>
      <c r="AP120" s="141"/>
    </row>
    <row r="121" spans="1:42" x14ac:dyDescent="0.3">
      <c r="A121" s="1">
        <v>117</v>
      </c>
      <c r="B121" s="1" t="s">
        <v>158</v>
      </c>
      <c r="C121" s="54" t="s">
        <v>147</v>
      </c>
      <c r="D121" s="58">
        <v>8.3899999999999935</v>
      </c>
      <c r="E121" s="141">
        <f>AVERAGE(D121:D124)</f>
        <v>9.4674999999999994</v>
      </c>
      <c r="F121" s="141">
        <f t="shared" ref="F121" si="509">_xlfn.STDEV.S(D121:D124)/SQRT(4)</f>
        <v>0.77551461408968514</v>
      </c>
      <c r="G121" s="60">
        <v>9117.4700000000012</v>
      </c>
      <c r="H121" s="141">
        <f t="shared" si="363"/>
        <v>7615.8587500000003</v>
      </c>
      <c r="I121" s="141">
        <f t="shared" ref="I121" si="510">_xlfn.STDEV.S(G121:G124)/SQRT(4)</f>
        <v>596.01586797729658</v>
      </c>
      <c r="J121" s="59">
        <f t="shared" si="419"/>
        <v>76495.573299999945</v>
      </c>
      <c r="K121" s="141">
        <f>AVERAGE(J121:J124)</f>
        <v>70933.416375000001</v>
      </c>
      <c r="L121" s="141">
        <f t="shared" ref="L121" si="511">_xlfn.STDEV.S(J121:J124)/SQRT(4)</f>
        <v>2732.7526546403296</v>
      </c>
      <c r="M121" s="71">
        <f>(J121-$E$146)/$D$143</f>
        <v>0.15854582444499993</v>
      </c>
      <c r="N121" s="142">
        <f>AVERAGE(M121:M124)</f>
        <v>0.14575286351750003</v>
      </c>
      <c r="O121" s="141">
        <f>_xlfn.STDEV.S(M121:M124)/SQRT(4)</f>
        <v>6.2853311056727621E-3</v>
      </c>
      <c r="P121" s="60">
        <v>1850.0300000000002</v>
      </c>
      <c r="Q121" s="141">
        <f>AVERAGE(P121:P124)</f>
        <v>1577.1800000000003</v>
      </c>
      <c r="R121" s="141">
        <f t="shared" ref="R121" si="512">_xlfn.STDEV.S(P121:P124)/SQRT(4)</f>
        <v>104.6170122597977</v>
      </c>
      <c r="S121" s="59">
        <f t="shared" si="423"/>
        <v>15521.75169999999</v>
      </c>
      <c r="T121" s="141">
        <f t="shared" ref="T121" si="513">AVERAGE(S121:S124)</f>
        <v>14746.103350000001</v>
      </c>
      <c r="U121" s="141">
        <f t="shared" ref="U121" si="514">_xlfn.STDEV.S(S121:S124)/SQRT(4)</f>
        <v>707.58750549536592</v>
      </c>
      <c r="V121" s="71">
        <f>(S121-$E$147)/$G$143</f>
        <v>0.50629484799999958</v>
      </c>
      <c r="W121" s="142">
        <f t="shared" ref="W121" si="515">AVERAGE(V121:V124)</f>
        <v>0.47526891400000004</v>
      </c>
      <c r="X121" s="141">
        <f t="shared" ref="X121" si="516">_xlfn.STDEV.S(V121:V124)/SQRT(4)</f>
        <v>2.8303500219814492E-2</v>
      </c>
      <c r="Y121" s="57">
        <v>8.0676000000000005</v>
      </c>
      <c r="Z121" s="141">
        <f t="shared" ref="Z121" si="517">AVERAGE(Y121:Y124)</f>
        <v>6.4421999999999997</v>
      </c>
      <c r="AA121" s="57">
        <v>4.3524000000000012</v>
      </c>
      <c r="AB121" s="141">
        <f t="shared" ref="AB121" si="518">AVERAGE(AA121:AA124)</f>
        <v>4.611600000000001</v>
      </c>
      <c r="AC121" s="57">
        <v>3.07</v>
      </c>
      <c r="AD121" s="141">
        <f t="shared" ref="AD121" si="519">AVERAGE(AC121:AC124)</f>
        <v>3.13</v>
      </c>
      <c r="AE121" s="57">
        <v>0.16312711603570329</v>
      </c>
      <c r="AF121" s="141">
        <f t="shared" ref="AF121" si="520">AVERAGE(AE121:AE124)</f>
        <v>0.16723094285421153</v>
      </c>
      <c r="AG121" s="57">
        <v>3.15</v>
      </c>
      <c r="AH121" s="141">
        <f t="shared" ref="AH121" si="521">AVERAGE(AG121:AG124)</f>
        <v>3.2749999999999995</v>
      </c>
      <c r="AI121" s="57">
        <v>496.5</v>
      </c>
      <c r="AJ121" s="141">
        <f t="shared" ref="AJ121" si="522">AVERAGE(AI121:AI124)</f>
        <v>535.27499999999998</v>
      </c>
      <c r="AK121" s="57">
        <v>7.83</v>
      </c>
      <c r="AL121" s="141">
        <f t="shared" ref="AL121" si="523">AVERAGE(AK121:AK124)</f>
        <v>7.8324999999999996</v>
      </c>
      <c r="AM121" s="57">
        <v>207</v>
      </c>
      <c r="AN121" s="141">
        <f t="shared" ref="AN121" si="524">AVERAGE(AM121:AM124)</f>
        <v>221</v>
      </c>
      <c r="AO121" s="58">
        <v>2.4948000000000001</v>
      </c>
      <c r="AP121" s="141">
        <f t="shared" ref="AP121" si="525">AVERAGE(AO121:AO124)</f>
        <v>2.4975000000000001</v>
      </c>
    </row>
    <row r="122" spans="1:42" x14ac:dyDescent="0.3">
      <c r="A122" s="1">
        <v>118</v>
      </c>
      <c r="B122" s="1" t="s">
        <v>158</v>
      </c>
      <c r="C122" s="54" t="s">
        <v>147</v>
      </c>
      <c r="D122" s="58">
        <v>8.2800000000000011</v>
      </c>
      <c r="E122" s="141"/>
      <c r="F122" s="141"/>
      <c r="G122" s="60">
        <v>7984.8750000000009</v>
      </c>
      <c r="H122" s="141"/>
      <c r="I122" s="141"/>
      <c r="J122" s="59">
        <f t="shared" si="419"/>
        <v>66114.765000000014</v>
      </c>
      <c r="K122" s="141"/>
      <c r="L122" s="141"/>
      <c r="M122" s="71">
        <f>(J122-$E$146)/$D$143</f>
        <v>0.13466996535500006</v>
      </c>
      <c r="N122" s="142"/>
      <c r="O122" s="141"/>
      <c r="P122" s="60">
        <v>1632.2850000000003</v>
      </c>
      <c r="Q122" s="141"/>
      <c r="R122" s="141"/>
      <c r="S122" s="59">
        <f t="shared" si="423"/>
        <v>13515.319800000005</v>
      </c>
      <c r="T122" s="141"/>
      <c r="U122" s="141"/>
      <c r="V122" s="71">
        <f>(S122-$E$147)/$G$143</f>
        <v>0.4260375720000002</v>
      </c>
      <c r="W122" s="142"/>
      <c r="X122" s="141"/>
      <c r="Y122" s="57">
        <v>3.3480000000000003</v>
      </c>
      <c r="Z122" s="141"/>
      <c r="AA122" s="57">
        <v>4.3308000000000009</v>
      </c>
      <c r="AB122" s="141"/>
      <c r="AC122" s="57">
        <v>3.4699999999999998</v>
      </c>
      <c r="AD122" s="141"/>
      <c r="AE122" s="57">
        <v>0.17236072637734687</v>
      </c>
      <c r="AF122" s="141"/>
      <c r="AG122" s="57">
        <v>3.8</v>
      </c>
      <c r="AH122" s="141"/>
      <c r="AI122" s="57">
        <v>550.5</v>
      </c>
      <c r="AJ122" s="141"/>
      <c r="AK122" s="57">
        <v>7.81</v>
      </c>
      <c r="AL122" s="141"/>
      <c r="AM122" s="57">
        <v>241</v>
      </c>
      <c r="AN122" s="141"/>
      <c r="AO122" s="58">
        <v>2.4948000000000001</v>
      </c>
      <c r="AP122" s="141"/>
    </row>
    <row r="123" spans="1:42" x14ac:dyDescent="0.3">
      <c r="A123" s="1">
        <v>119</v>
      </c>
      <c r="B123" s="1" t="s">
        <v>158</v>
      </c>
      <c r="C123" s="54" t="s">
        <v>147</v>
      </c>
      <c r="D123" s="58">
        <v>9.5799999999999983</v>
      </c>
      <c r="E123" s="141"/>
      <c r="F123" s="141"/>
      <c r="G123" s="60">
        <v>6927.7150000000001</v>
      </c>
      <c r="H123" s="141"/>
      <c r="I123" s="141"/>
      <c r="J123" s="59">
        <f t="shared" si="419"/>
        <v>66367.509699999995</v>
      </c>
      <c r="K123" s="141"/>
      <c r="L123" s="141"/>
      <c r="M123" s="71">
        <f>(J123-$E$146)/$D$143</f>
        <v>0.13525127816500002</v>
      </c>
      <c r="N123" s="142"/>
      <c r="O123" s="141"/>
      <c r="P123" s="60">
        <v>1419.3550000000002</v>
      </c>
      <c r="Q123" s="141"/>
      <c r="R123" s="141"/>
      <c r="S123" s="59">
        <f t="shared" si="423"/>
        <v>13597.420899999999</v>
      </c>
      <c r="T123" s="141"/>
      <c r="U123" s="141"/>
      <c r="V123" s="71">
        <f>(S123-$E$147)/$G$143</f>
        <v>0.42932161599999991</v>
      </c>
      <c r="W123" s="142"/>
      <c r="X123" s="141"/>
      <c r="Y123" s="57">
        <v>5.1731999999999996</v>
      </c>
      <c r="Z123" s="141"/>
      <c r="AA123" s="57">
        <v>4.6547999999999998</v>
      </c>
      <c r="AB123" s="141"/>
      <c r="AC123" s="57">
        <v>3.51</v>
      </c>
      <c r="AD123" s="141"/>
      <c r="AE123" s="57">
        <v>0.15697137580794088</v>
      </c>
      <c r="AF123" s="141"/>
      <c r="AG123" s="57">
        <v>3.2</v>
      </c>
      <c r="AH123" s="141"/>
      <c r="AI123" s="57">
        <v>540</v>
      </c>
      <c r="AJ123" s="141"/>
      <c r="AK123" s="57">
        <v>7.83</v>
      </c>
      <c r="AL123" s="141"/>
      <c r="AM123" s="57">
        <v>224</v>
      </c>
      <c r="AN123" s="141"/>
      <c r="AO123" s="58">
        <v>2.5704000000000002</v>
      </c>
      <c r="AP123" s="141"/>
    </row>
    <row r="124" spans="1:42" x14ac:dyDescent="0.3">
      <c r="A124" s="1">
        <v>120</v>
      </c>
      <c r="B124" s="1" t="s">
        <v>158</v>
      </c>
      <c r="C124" s="54" t="s">
        <v>147</v>
      </c>
      <c r="D124" s="58">
        <v>11.620000000000005</v>
      </c>
      <c r="E124" s="141"/>
      <c r="F124" s="141"/>
      <c r="G124" s="60">
        <v>6433.3750000000009</v>
      </c>
      <c r="H124" s="141"/>
      <c r="I124" s="141"/>
      <c r="J124" s="59">
        <f t="shared" si="419"/>
        <v>74755.817500000034</v>
      </c>
      <c r="K124" s="141"/>
      <c r="L124" s="141"/>
      <c r="M124" s="71">
        <f>(J124-$E$146)/$D$143</f>
        <v>0.1545443861050001</v>
      </c>
      <c r="N124" s="142"/>
      <c r="O124" s="141"/>
      <c r="P124" s="60">
        <v>1407.0500000000002</v>
      </c>
      <c r="Q124" s="141"/>
      <c r="R124" s="141"/>
      <c r="S124" s="59">
        <f t="shared" si="423"/>
        <v>16349.921000000009</v>
      </c>
      <c r="T124" s="141"/>
      <c r="U124" s="141"/>
      <c r="V124" s="71">
        <f>(S124-$E$147)/$G$143</f>
        <v>0.53942162000000038</v>
      </c>
      <c r="W124" s="142"/>
      <c r="X124" s="141"/>
      <c r="Y124" s="57">
        <v>9.18</v>
      </c>
      <c r="Z124" s="141"/>
      <c r="AA124" s="57">
        <v>5.1083999999999996</v>
      </c>
      <c r="AB124" s="141"/>
      <c r="AC124" s="57">
        <v>2.4699999999999998</v>
      </c>
      <c r="AD124" s="141"/>
      <c r="AE124" s="57">
        <v>0.17646455319585513</v>
      </c>
      <c r="AF124" s="141"/>
      <c r="AG124" s="57">
        <v>2.9499999999999997</v>
      </c>
      <c r="AH124" s="141"/>
      <c r="AI124" s="57">
        <v>554.1</v>
      </c>
      <c r="AJ124" s="141"/>
      <c r="AK124" s="57">
        <v>7.86</v>
      </c>
      <c r="AL124" s="141"/>
      <c r="AM124" s="57">
        <v>212</v>
      </c>
      <c r="AN124" s="141"/>
      <c r="AO124" s="58">
        <v>2.4300000000000002</v>
      </c>
      <c r="AP124" s="141"/>
    </row>
    <row r="127" spans="1:42" ht="28.8" customHeight="1" x14ac:dyDescent="0.3">
      <c r="C127" s="140" t="s">
        <v>202</v>
      </c>
      <c r="D127" s="140"/>
      <c r="E127" s="140"/>
      <c r="F127" s="140"/>
      <c r="G127" s="140"/>
      <c r="H127" s="140"/>
      <c r="I127" s="140"/>
      <c r="J127" s="68"/>
      <c r="K127" s="66"/>
      <c r="L127" s="66"/>
      <c r="O127" s="66"/>
    </row>
    <row r="128" spans="1:42" s="62" customFormat="1" ht="43.2" x14ac:dyDescent="0.3">
      <c r="C128" s="64" t="s">
        <v>2</v>
      </c>
      <c r="D128" s="73" t="s">
        <v>143</v>
      </c>
      <c r="E128" s="73" t="s">
        <v>141</v>
      </c>
      <c r="F128" s="73" t="s">
        <v>142</v>
      </c>
      <c r="G128" s="73" t="s">
        <v>130</v>
      </c>
      <c r="H128" s="73" t="s">
        <v>139</v>
      </c>
      <c r="J128" s="73"/>
      <c r="K128" s="73"/>
      <c r="L128" s="73"/>
      <c r="M128" s="74"/>
      <c r="N128" s="74"/>
      <c r="O128" s="73"/>
      <c r="P128" s="75"/>
      <c r="Q128" s="75"/>
      <c r="R128" s="75"/>
      <c r="S128" s="75"/>
      <c r="T128" s="75"/>
      <c r="U128" s="75"/>
      <c r="V128" s="74"/>
      <c r="W128" s="74"/>
      <c r="X128" s="75"/>
      <c r="AA128" s="75"/>
      <c r="AB128" s="75"/>
      <c r="AC128" s="75"/>
      <c r="AD128" s="75"/>
      <c r="AE128" s="75"/>
      <c r="AF128" s="75"/>
      <c r="AH128" s="75"/>
      <c r="AI128" s="75"/>
      <c r="AJ128" s="75"/>
      <c r="AK128" s="75"/>
      <c r="AL128" s="75"/>
      <c r="AM128" s="75"/>
      <c r="AN128" s="75"/>
      <c r="AO128" s="75"/>
    </row>
    <row r="129" spans="2:33" x14ac:dyDescent="0.3">
      <c r="C129" s="82" t="s">
        <v>201</v>
      </c>
      <c r="D129" s="76"/>
      <c r="E129" s="76"/>
      <c r="F129" s="76"/>
      <c r="G129" s="77"/>
      <c r="J129" s="78"/>
      <c r="K129" s="78"/>
      <c r="L129" s="77"/>
      <c r="O129" s="77"/>
      <c r="P129" s="57"/>
      <c r="Q129" s="57"/>
      <c r="R129" s="57"/>
      <c r="S129" s="57"/>
      <c r="T129" s="57"/>
      <c r="U129" s="57"/>
      <c r="V129" s="84"/>
      <c r="W129" s="84"/>
      <c r="X129" s="57"/>
      <c r="Y129"/>
      <c r="Z129"/>
      <c r="AG129"/>
    </row>
    <row r="130" spans="2:33" x14ac:dyDescent="0.3">
      <c r="B130" s="63"/>
      <c r="C130" s="83" t="s">
        <v>64</v>
      </c>
      <c r="D130" s="79">
        <v>434782.6086956521</v>
      </c>
      <c r="E130" s="127">
        <v>0</v>
      </c>
      <c r="F130" s="79">
        <v>0</v>
      </c>
      <c r="J130" s="80"/>
      <c r="K130" s="80"/>
    </row>
    <row r="131" spans="2:33" x14ac:dyDescent="0.3">
      <c r="B131" s="63"/>
      <c r="C131" s="83" t="s">
        <v>148</v>
      </c>
      <c r="D131" s="79">
        <v>501038.6086956521</v>
      </c>
      <c r="E131" s="127">
        <v>8.0799999999999997E-2</v>
      </c>
      <c r="F131" s="79">
        <v>820000</v>
      </c>
      <c r="G131" s="81">
        <v>25000</v>
      </c>
      <c r="H131" s="127">
        <v>3.04E-2</v>
      </c>
      <c r="J131" s="80"/>
      <c r="K131" s="80"/>
      <c r="L131" s="81"/>
      <c r="O131" s="81"/>
    </row>
    <row r="132" spans="2:33" x14ac:dyDescent="0.3">
      <c r="B132" s="63"/>
      <c r="C132" s="83" t="s">
        <v>144</v>
      </c>
      <c r="D132" s="79">
        <v>587207.6086956521</v>
      </c>
      <c r="E132" s="127">
        <v>3.3500000000000002E-2</v>
      </c>
      <c r="F132" s="79">
        <v>4550000</v>
      </c>
      <c r="G132" s="81">
        <v>25000</v>
      </c>
      <c r="H132" s="127">
        <v>5.4999999999999997E-3</v>
      </c>
      <c r="J132" s="80"/>
      <c r="K132" s="80"/>
      <c r="L132" s="81"/>
      <c r="O132" s="81"/>
    </row>
    <row r="133" spans="2:33" x14ac:dyDescent="0.3">
      <c r="B133" s="63"/>
      <c r="C133" s="83" t="s">
        <v>149</v>
      </c>
      <c r="D133" s="79">
        <v>446052.6086956521</v>
      </c>
      <c r="E133" s="127">
        <v>9.7999999999999997E-3</v>
      </c>
      <c r="F133" s="79">
        <v>1150000</v>
      </c>
      <c r="G133" s="81">
        <v>25000</v>
      </c>
      <c r="H133" s="127">
        <v>2.1700000000000001E-2</v>
      </c>
      <c r="J133" s="80"/>
      <c r="K133" s="80"/>
      <c r="L133" s="81"/>
      <c r="O133" s="81"/>
    </row>
    <row r="134" spans="2:33" x14ac:dyDescent="0.3">
      <c r="B134" s="63"/>
      <c r="C134" s="83" t="s">
        <v>150</v>
      </c>
      <c r="D134" s="79">
        <v>640722.6086956521</v>
      </c>
      <c r="E134" s="127">
        <v>1.4E-2</v>
      </c>
      <c r="F134" s="79">
        <v>14710000</v>
      </c>
      <c r="G134" s="81">
        <v>25000</v>
      </c>
      <c r="H134" s="127">
        <v>1.6999999999999999E-3</v>
      </c>
      <c r="J134" s="80"/>
      <c r="K134" s="80"/>
      <c r="L134" s="81"/>
      <c r="O134" s="81"/>
    </row>
    <row r="135" spans="2:33" x14ac:dyDescent="0.3">
      <c r="B135" s="63"/>
      <c r="C135" s="83" t="s">
        <v>154</v>
      </c>
      <c r="D135" s="79">
        <v>838782.6086956521</v>
      </c>
      <c r="E135" s="127">
        <v>8.0799999999999997E-2</v>
      </c>
      <c r="F135" s="79">
        <v>5000000</v>
      </c>
      <c r="G135" s="81">
        <f>5000000*3.04%</f>
        <v>152000</v>
      </c>
      <c r="H135" s="127">
        <v>3.04E-2</v>
      </c>
      <c r="J135" s="80"/>
      <c r="K135" s="80"/>
      <c r="L135" s="81"/>
      <c r="O135" s="81"/>
    </row>
    <row r="136" spans="2:33" x14ac:dyDescent="0.3">
      <c r="B136" s="63"/>
      <c r="C136" s="83" t="s">
        <v>145</v>
      </c>
      <c r="D136" s="79">
        <v>602282.6086956521</v>
      </c>
      <c r="E136" s="127">
        <v>3.3500000000000002E-2</v>
      </c>
      <c r="F136" s="79">
        <v>5000000</v>
      </c>
      <c r="G136" s="81">
        <f>5000000*0.55%</f>
        <v>27500.000000000004</v>
      </c>
      <c r="H136" s="127">
        <v>5.4999999999999997E-3</v>
      </c>
      <c r="J136" s="80"/>
      <c r="K136" s="80"/>
      <c r="L136" s="81"/>
      <c r="O136" s="81"/>
    </row>
    <row r="137" spans="2:33" x14ac:dyDescent="0.3">
      <c r="B137" s="63"/>
      <c r="C137" s="83" t="s">
        <v>155</v>
      </c>
      <c r="D137" s="79">
        <v>483782.6086956521</v>
      </c>
      <c r="E137" s="127">
        <v>9.7999999999999997E-3</v>
      </c>
      <c r="F137" s="79">
        <v>5000000</v>
      </c>
      <c r="G137" s="81">
        <f>5000000*2.17%</f>
        <v>108500</v>
      </c>
      <c r="H137" s="127">
        <v>2.1700000000000001E-2</v>
      </c>
      <c r="J137" s="80"/>
      <c r="K137" s="80"/>
      <c r="L137" s="81"/>
      <c r="O137" s="81"/>
    </row>
    <row r="138" spans="2:33" x14ac:dyDescent="0.3">
      <c r="B138" s="63"/>
      <c r="C138" s="83" t="s">
        <v>156</v>
      </c>
      <c r="D138" s="79">
        <v>504782.6086956521</v>
      </c>
      <c r="E138" s="127">
        <v>1.4E-2</v>
      </c>
      <c r="F138" s="79">
        <v>5000000</v>
      </c>
      <c r="G138" s="81">
        <f>5000000*0.17%</f>
        <v>8500</v>
      </c>
      <c r="H138" s="127">
        <v>1.6999999999999999E-3</v>
      </c>
      <c r="J138" s="80"/>
      <c r="K138" s="80"/>
      <c r="L138" s="81"/>
      <c r="O138" s="81"/>
    </row>
    <row r="139" spans="2:33" x14ac:dyDescent="0.3">
      <c r="B139" s="63"/>
      <c r="C139" s="83" t="s">
        <v>153</v>
      </c>
      <c r="D139" s="79">
        <v>838782.6086956521</v>
      </c>
      <c r="E139" s="127">
        <v>8.0799999999999997E-2</v>
      </c>
      <c r="F139" s="79">
        <v>5000000</v>
      </c>
      <c r="G139" s="81">
        <f>G135+G143</f>
        <v>177000</v>
      </c>
      <c r="H139" s="127">
        <v>3.04E-2</v>
      </c>
      <c r="J139" s="80"/>
      <c r="K139" s="80"/>
      <c r="L139" s="81"/>
      <c r="O139" s="81"/>
    </row>
    <row r="140" spans="2:33" x14ac:dyDescent="0.3">
      <c r="B140" s="63"/>
      <c r="C140" s="83" t="s">
        <v>146</v>
      </c>
      <c r="D140" s="79">
        <v>602282.6086956521</v>
      </c>
      <c r="E140" s="127">
        <v>3.3500000000000002E-2</v>
      </c>
      <c r="F140" s="79">
        <v>5000000</v>
      </c>
      <c r="G140" s="81">
        <f>G136+G143</f>
        <v>52500</v>
      </c>
      <c r="H140" s="127">
        <v>5.4999999999999997E-3</v>
      </c>
      <c r="J140" s="80"/>
      <c r="K140" s="80"/>
      <c r="L140" s="81"/>
      <c r="O140" s="81"/>
    </row>
    <row r="141" spans="2:33" x14ac:dyDescent="0.3">
      <c r="B141" s="63"/>
      <c r="C141" s="83" t="s">
        <v>152</v>
      </c>
      <c r="D141" s="79">
        <v>483782.6086956521</v>
      </c>
      <c r="E141" s="127">
        <v>9.7999999999999997E-3</v>
      </c>
      <c r="F141" s="79">
        <v>5000000</v>
      </c>
      <c r="G141" s="81">
        <f>G137+G143</f>
        <v>133500</v>
      </c>
      <c r="H141" s="127">
        <v>2.1700000000000001E-2</v>
      </c>
      <c r="J141" s="80"/>
      <c r="K141" s="80"/>
      <c r="L141" s="81"/>
      <c r="O141" s="81"/>
    </row>
    <row r="142" spans="2:33" x14ac:dyDescent="0.3">
      <c r="B142" s="63"/>
      <c r="C142" s="83" t="s">
        <v>151</v>
      </c>
      <c r="D142" s="79">
        <v>504782.6086956521</v>
      </c>
      <c r="E142" s="127">
        <v>1.4E-2</v>
      </c>
      <c r="F142" s="79">
        <v>5000000</v>
      </c>
      <c r="G142" s="81">
        <f>G138+G143</f>
        <v>33500</v>
      </c>
      <c r="H142" s="127">
        <v>1.6999999999999999E-3</v>
      </c>
      <c r="J142" s="80"/>
      <c r="K142" s="80"/>
      <c r="L142" s="81"/>
      <c r="O142" s="81"/>
    </row>
    <row r="143" spans="2:33" x14ac:dyDescent="0.3">
      <c r="B143" s="63"/>
      <c r="C143" s="83" t="s">
        <v>147</v>
      </c>
      <c r="D143" s="79">
        <v>434782.6086956521</v>
      </c>
      <c r="E143" s="127">
        <v>0</v>
      </c>
      <c r="F143" s="79">
        <v>0</v>
      </c>
      <c r="G143" s="81">
        <v>25000</v>
      </c>
      <c r="H143" s="127">
        <v>0.246</v>
      </c>
      <c r="J143" s="80"/>
      <c r="K143" s="80"/>
      <c r="L143" s="81"/>
      <c r="O143" s="81"/>
    </row>
    <row r="145" spans="3:15" x14ac:dyDescent="0.3">
      <c r="C145" s="65" t="s">
        <v>198</v>
      </c>
      <c r="D145" s="80" t="s">
        <v>159</v>
      </c>
      <c r="E145" s="80" t="s">
        <v>158</v>
      </c>
      <c r="F145" s="80"/>
      <c r="H145" s="80"/>
      <c r="I145" s="80"/>
      <c r="L145" s="80"/>
      <c r="O145" s="80"/>
    </row>
    <row r="146" spans="3:15" x14ac:dyDescent="0.3">
      <c r="C146" s="67" t="s">
        <v>200</v>
      </c>
      <c r="D146" s="79">
        <v>7005.3184000000001</v>
      </c>
      <c r="E146" s="79">
        <v>7562.6061499999996</v>
      </c>
      <c r="F146" s="79"/>
      <c r="H146" s="79"/>
      <c r="I146" s="79"/>
      <c r="L146" s="79"/>
      <c r="O146" s="79"/>
    </row>
    <row r="147" spans="3:15" x14ac:dyDescent="0.3">
      <c r="C147" s="67" t="s">
        <v>199</v>
      </c>
      <c r="D147" s="79">
        <v>2501.0548249999997</v>
      </c>
      <c r="E147" s="79">
        <v>2864.3805000000002</v>
      </c>
      <c r="F147" s="79"/>
      <c r="H147" s="79"/>
      <c r="I147" s="79"/>
      <c r="L147" s="79"/>
      <c r="O147" s="79"/>
    </row>
    <row r="148" spans="3:15" x14ac:dyDescent="0.3">
      <c r="C148" s="61"/>
      <c r="D148" s="59"/>
      <c r="E148" s="59"/>
      <c r="F148" s="59"/>
      <c r="G148" s="59"/>
      <c r="H148" s="59"/>
      <c r="I148" s="59"/>
      <c r="J148" s="57"/>
      <c r="K148" s="57"/>
      <c r="L148" s="59"/>
      <c r="O148" s="59"/>
    </row>
    <row r="149" spans="3:15" x14ac:dyDescent="0.3">
      <c r="C149" s="61"/>
      <c r="G149" s="59"/>
      <c r="H149" s="59"/>
      <c r="I149" s="59"/>
      <c r="J149" s="57"/>
      <c r="K149" s="57"/>
      <c r="L149" s="59"/>
      <c r="O149" s="59"/>
    </row>
    <row r="150" spans="3:15" x14ac:dyDescent="0.3">
      <c r="C150" s="65"/>
      <c r="G150" s="80"/>
      <c r="H150" s="80"/>
      <c r="I150" s="80"/>
      <c r="J150" s="57"/>
      <c r="K150" s="57"/>
      <c r="L150" s="80"/>
      <c r="O150" s="80"/>
    </row>
    <row r="151" spans="3:15" x14ac:dyDescent="0.3">
      <c r="J151" s="57"/>
      <c r="K151" s="57"/>
    </row>
    <row r="152" spans="3:15" x14ac:dyDescent="0.3">
      <c r="D152" s="77"/>
      <c r="E152" s="77"/>
      <c r="F152" s="77"/>
      <c r="G152" s="77"/>
      <c r="H152" s="77"/>
      <c r="I152" s="77"/>
      <c r="L152" s="77"/>
      <c r="O152" s="77"/>
    </row>
  </sheetData>
  <mergeCells count="692">
    <mergeCell ref="F105:F108"/>
    <mergeCell ref="F109:F112"/>
    <mergeCell ref="F113:F116"/>
    <mergeCell ref="F117:F120"/>
    <mergeCell ref="F121:F124"/>
    <mergeCell ref="F81:F84"/>
    <mergeCell ref="F85:F88"/>
    <mergeCell ref="F89:F92"/>
    <mergeCell ref="F93:F96"/>
    <mergeCell ref="F97:F100"/>
    <mergeCell ref="F101:F104"/>
    <mergeCell ref="X97:X100"/>
    <mergeCell ref="X101:X104"/>
    <mergeCell ref="X41:X44"/>
    <mergeCell ref="X45:X48"/>
    <mergeCell ref="X49:X52"/>
    <mergeCell ref="X53:X56"/>
    <mergeCell ref="X57:X60"/>
    <mergeCell ref="X61:X64"/>
    <mergeCell ref="U113:U116"/>
    <mergeCell ref="U97:U100"/>
    <mergeCell ref="U101:U104"/>
    <mergeCell ref="U41:U44"/>
    <mergeCell ref="U45:U48"/>
    <mergeCell ref="U49:U52"/>
    <mergeCell ref="U81:U84"/>
    <mergeCell ref="U85:U88"/>
    <mergeCell ref="U89:U92"/>
    <mergeCell ref="U93:U96"/>
    <mergeCell ref="X89:X92"/>
    <mergeCell ref="X93:X96"/>
    <mergeCell ref="W53:W56"/>
    <mergeCell ref="W49:W52"/>
    <mergeCell ref="W45:W48"/>
    <mergeCell ref="U53:U56"/>
    <mergeCell ref="F57:F60"/>
    <mergeCell ref="F61:F64"/>
    <mergeCell ref="F65:F68"/>
    <mergeCell ref="F69:F72"/>
    <mergeCell ref="F73:F76"/>
    <mergeCell ref="F77:F80"/>
    <mergeCell ref="F33:F36"/>
    <mergeCell ref="F37:F40"/>
    <mergeCell ref="F41:F44"/>
    <mergeCell ref="F45:F48"/>
    <mergeCell ref="F49:F52"/>
    <mergeCell ref="F53:F56"/>
    <mergeCell ref="X13:X16"/>
    <mergeCell ref="X17:X20"/>
    <mergeCell ref="X21:X24"/>
    <mergeCell ref="X25:X28"/>
    <mergeCell ref="X29:X32"/>
    <mergeCell ref="F5:F8"/>
    <mergeCell ref="F9:F12"/>
    <mergeCell ref="F13:F16"/>
    <mergeCell ref="F17:F20"/>
    <mergeCell ref="F21:F24"/>
    <mergeCell ref="F25:F28"/>
    <mergeCell ref="F29:F32"/>
    <mergeCell ref="U29:U32"/>
    <mergeCell ref="O93:O96"/>
    <mergeCell ref="O29:O32"/>
    <mergeCell ref="O33:O36"/>
    <mergeCell ref="O37:O40"/>
    <mergeCell ref="O41:O44"/>
    <mergeCell ref="R109:R112"/>
    <mergeCell ref="R113:R116"/>
    <mergeCell ref="R117:R120"/>
    <mergeCell ref="R121:R124"/>
    <mergeCell ref="R85:R88"/>
    <mergeCell ref="R89:R92"/>
    <mergeCell ref="R93:R96"/>
    <mergeCell ref="R97:R100"/>
    <mergeCell ref="R101:R104"/>
    <mergeCell ref="R105:R108"/>
    <mergeCell ref="R61:R64"/>
    <mergeCell ref="R65:R68"/>
    <mergeCell ref="R69:R72"/>
    <mergeCell ref="R73:R76"/>
    <mergeCell ref="R77:R80"/>
    <mergeCell ref="R81:R84"/>
    <mergeCell ref="R37:R40"/>
    <mergeCell ref="R41:R44"/>
    <mergeCell ref="O97:O100"/>
    <mergeCell ref="O73:O76"/>
    <mergeCell ref="O5:O8"/>
    <mergeCell ref="O9:O12"/>
    <mergeCell ref="O13:O16"/>
    <mergeCell ref="O17:O20"/>
    <mergeCell ref="O21:O24"/>
    <mergeCell ref="O25:O28"/>
    <mergeCell ref="Q61:Q64"/>
    <mergeCell ref="Q69:Q72"/>
    <mergeCell ref="Q73:Q76"/>
    <mergeCell ref="N77:N80"/>
    <mergeCell ref="L101:L104"/>
    <mergeCell ref="L53:L56"/>
    <mergeCell ref="L57:L60"/>
    <mergeCell ref="L61:L64"/>
    <mergeCell ref="L65:L68"/>
    <mergeCell ref="L69:L72"/>
    <mergeCell ref="L73:L76"/>
    <mergeCell ref="L29:L32"/>
    <mergeCell ref="L33:L36"/>
    <mergeCell ref="L37:L40"/>
    <mergeCell ref="L41:L44"/>
    <mergeCell ref="L45:L48"/>
    <mergeCell ref="L49:L52"/>
    <mergeCell ref="I5:I8"/>
    <mergeCell ref="I9:I12"/>
    <mergeCell ref="I13:I16"/>
    <mergeCell ref="I17:I20"/>
    <mergeCell ref="O77:O80"/>
    <mergeCell ref="O81:O84"/>
    <mergeCell ref="O85:O88"/>
    <mergeCell ref="O89:O92"/>
    <mergeCell ref="I97:I100"/>
    <mergeCell ref="I61:I64"/>
    <mergeCell ref="I65:I68"/>
    <mergeCell ref="I69:I72"/>
    <mergeCell ref="I73:I76"/>
    <mergeCell ref="I77:I80"/>
    <mergeCell ref="I81:I84"/>
    <mergeCell ref="N61:N64"/>
    <mergeCell ref="K65:K68"/>
    <mergeCell ref="K69:K72"/>
    <mergeCell ref="K73:K76"/>
    <mergeCell ref="O61:O64"/>
    <mergeCell ref="O65:O68"/>
    <mergeCell ref="O69:O72"/>
    <mergeCell ref="N73:N76"/>
    <mergeCell ref="N69:N72"/>
    <mergeCell ref="I85:I88"/>
    <mergeCell ref="I89:I92"/>
    <mergeCell ref="I93:I96"/>
    <mergeCell ref="I29:I32"/>
    <mergeCell ref="I33:I36"/>
    <mergeCell ref="L77:L80"/>
    <mergeCell ref="L81:L84"/>
    <mergeCell ref="L85:L88"/>
    <mergeCell ref="L89:L92"/>
    <mergeCell ref="L93:L96"/>
    <mergeCell ref="I37:I40"/>
    <mergeCell ref="I41:I44"/>
    <mergeCell ref="I45:I48"/>
    <mergeCell ref="I49:I52"/>
    <mergeCell ref="K77:K80"/>
    <mergeCell ref="I21:I24"/>
    <mergeCell ref="I25:I28"/>
    <mergeCell ref="E105:E108"/>
    <mergeCell ref="E109:E112"/>
    <mergeCell ref="E113:E116"/>
    <mergeCell ref="E117:E120"/>
    <mergeCell ref="E121:E124"/>
    <mergeCell ref="E33:E36"/>
    <mergeCell ref="E81:E84"/>
    <mergeCell ref="E85:E88"/>
    <mergeCell ref="E89:E92"/>
    <mergeCell ref="E93:E96"/>
    <mergeCell ref="E97:E100"/>
    <mergeCell ref="E101:E104"/>
    <mergeCell ref="E57:E60"/>
    <mergeCell ref="E61:E64"/>
    <mergeCell ref="E65:E68"/>
    <mergeCell ref="E69:E72"/>
    <mergeCell ref="E73:E76"/>
    <mergeCell ref="E77:E80"/>
    <mergeCell ref="E29:E32"/>
    <mergeCell ref="E37:E40"/>
    <mergeCell ref="E41:E44"/>
    <mergeCell ref="E45:E48"/>
    <mergeCell ref="E49:E52"/>
    <mergeCell ref="E53:E56"/>
    <mergeCell ref="E5:E8"/>
    <mergeCell ref="E9:E12"/>
    <mergeCell ref="E13:E16"/>
    <mergeCell ref="E17:E20"/>
    <mergeCell ref="E21:E24"/>
    <mergeCell ref="E25:E28"/>
    <mergeCell ref="AL69:AL72"/>
    <mergeCell ref="AL65:AL68"/>
    <mergeCell ref="AL61:AL64"/>
    <mergeCell ref="N5:N8"/>
    <mergeCell ref="N65:N68"/>
    <mergeCell ref="Q65:Q68"/>
    <mergeCell ref="T65:T68"/>
    <mergeCell ref="W5:W8"/>
    <mergeCell ref="W9:W12"/>
    <mergeCell ref="W65:W68"/>
    <mergeCell ref="AH69:AH72"/>
    <mergeCell ref="AH65:AH68"/>
    <mergeCell ref="AH61:AH64"/>
    <mergeCell ref="AJ61:AJ64"/>
    <mergeCell ref="AJ65:AJ68"/>
    <mergeCell ref="AJ69:AJ72"/>
    <mergeCell ref="AF45:AF48"/>
    <mergeCell ref="AF49:AF52"/>
    <mergeCell ref="AL73:AL76"/>
    <mergeCell ref="AJ73:AJ76"/>
    <mergeCell ref="AH73:AH76"/>
    <mergeCell ref="AF73:AF76"/>
    <mergeCell ref="AD73:AD76"/>
    <mergeCell ref="AF53:AF56"/>
    <mergeCell ref="AF57:AF60"/>
    <mergeCell ref="AD57:AD60"/>
    <mergeCell ref="AD53:AD56"/>
    <mergeCell ref="AD49:AD52"/>
    <mergeCell ref="AJ45:AJ48"/>
    <mergeCell ref="AJ49:AJ52"/>
    <mergeCell ref="AJ53:AJ56"/>
    <mergeCell ref="AJ57:AJ60"/>
    <mergeCell ref="AH57:AH60"/>
    <mergeCell ref="AH53:AH56"/>
    <mergeCell ref="AP69:AP72"/>
    <mergeCell ref="AP65:AP68"/>
    <mergeCell ref="AP61:AP64"/>
    <mergeCell ref="AN61:AN64"/>
    <mergeCell ref="AN65:AN68"/>
    <mergeCell ref="AN69:AN72"/>
    <mergeCell ref="AD69:AD72"/>
    <mergeCell ref="AD65:AD68"/>
    <mergeCell ref="AD61:AD64"/>
    <mergeCell ref="AF61:AF64"/>
    <mergeCell ref="AF65:AF68"/>
    <mergeCell ref="AF69:AF72"/>
    <mergeCell ref="AN93:AN96"/>
    <mergeCell ref="AP93:AP96"/>
    <mergeCell ref="AP89:AP92"/>
    <mergeCell ref="AP85:AP88"/>
    <mergeCell ref="AP81:AP84"/>
    <mergeCell ref="AN81:AN84"/>
    <mergeCell ref="AN85:AN88"/>
    <mergeCell ref="AN89:AN92"/>
    <mergeCell ref="AN73:AN76"/>
    <mergeCell ref="AN77:AN80"/>
    <mergeCell ref="AP77:AP80"/>
    <mergeCell ref="AP73:AP76"/>
    <mergeCell ref="AJ81:AJ84"/>
    <mergeCell ref="AJ85:AJ88"/>
    <mergeCell ref="AJ89:AJ92"/>
    <mergeCell ref="AJ93:AJ96"/>
    <mergeCell ref="AL93:AL96"/>
    <mergeCell ref="AL89:AL92"/>
    <mergeCell ref="AL85:AL88"/>
    <mergeCell ref="AL81:AL84"/>
    <mergeCell ref="AL77:AL80"/>
    <mergeCell ref="AJ77:AJ80"/>
    <mergeCell ref="AF81:AF84"/>
    <mergeCell ref="AF85:AF88"/>
    <mergeCell ref="AD85:AD88"/>
    <mergeCell ref="AD81:AD84"/>
    <mergeCell ref="AD77:AD80"/>
    <mergeCell ref="AH97:AH100"/>
    <mergeCell ref="AH93:AH96"/>
    <mergeCell ref="AH89:AH92"/>
    <mergeCell ref="AH85:AH88"/>
    <mergeCell ref="AH81:AH84"/>
    <mergeCell ref="AH77:AH80"/>
    <mergeCell ref="AF77:AF80"/>
    <mergeCell ref="AP97:AP100"/>
    <mergeCell ref="AN97:AN100"/>
    <mergeCell ref="AN101:AN104"/>
    <mergeCell ref="AL101:AL104"/>
    <mergeCell ref="AL97:AL100"/>
    <mergeCell ref="AJ97:AJ100"/>
    <mergeCell ref="AJ101:AJ104"/>
    <mergeCell ref="AH105:AH108"/>
    <mergeCell ref="AJ105:AJ108"/>
    <mergeCell ref="AL105:AL108"/>
    <mergeCell ref="AN105:AN108"/>
    <mergeCell ref="AP105:AP108"/>
    <mergeCell ref="AP101:AP104"/>
    <mergeCell ref="AH101:AH104"/>
    <mergeCell ref="AD105:AD108"/>
    <mergeCell ref="AD101:AD104"/>
    <mergeCell ref="AD97:AD100"/>
    <mergeCell ref="AD93:AD96"/>
    <mergeCell ref="AD89:AD92"/>
    <mergeCell ref="AF89:AF92"/>
    <mergeCell ref="AF93:AF96"/>
    <mergeCell ref="AF97:AF100"/>
    <mergeCell ref="AF101:AF104"/>
    <mergeCell ref="AF105:AF108"/>
    <mergeCell ref="AH49:AH52"/>
    <mergeCell ref="AH45:AH48"/>
    <mergeCell ref="AL57:AL60"/>
    <mergeCell ref="AL53:AL56"/>
    <mergeCell ref="AL49:AL52"/>
    <mergeCell ref="AL45:AL48"/>
    <mergeCell ref="AL41:AL44"/>
    <mergeCell ref="AL37:AL40"/>
    <mergeCell ref="AN49:AN52"/>
    <mergeCell ref="AN37:AN40"/>
    <mergeCell ref="AN41:AN44"/>
    <mergeCell ref="AJ37:AJ40"/>
    <mergeCell ref="AJ41:AJ44"/>
    <mergeCell ref="AP49:AP52"/>
    <mergeCell ref="AP53:AP56"/>
    <mergeCell ref="AP57:AP60"/>
    <mergeCell ref="AN57:AN60"/>
    <mergeCell ref="AN53:AN56"/>
    <mergeCell ref="AD29:AD32"/>
    <mergeCell ref="AD33:AD36"/>
    <mergeCell ref="AD37:AD40"/>
    <mergeCell ref="AD41:AD44"/>
    <mergeCell ref="AD45:AD48"/>
    <mergeCell ref="AF33:AF36"/>
    <mergeCell ref="AF37:AF40"/>
    <mergeCell ref="AF41:AF44"/>
    <mergeCell ref="AH33:AH36"/>
    <mergeCell ref="AH41:AH44"/>
    <mergeCell ref="AH37:AH40"/>
    <mergeCell ref="AP33:AP36"/>
    <mergeCell ref="AP37:AP40"/>
    <mergeCell ref="AP41:AP44"/>
    <mergeCell ref="AP45:AP48"/>
    <mergeCell ref="AN45:AN48"/>
    <mergeCell ref="AJ33:AJ36"/>
    <mergeCell ref="AL33:AL36"/>
    <mergeCell ref="AN33:AN36"/>
    <mergeCell ref="AH9:AH12"/>
    <mergeCell ref="AJ9:AJ12"/>
    <mergeCell ref="AJ13:AJ16"/>
    <mergeCell ref="AJ17:AJ20"/>
    <mergeCell ref="AJ21:AJ24"/>
    <mergeCell ref="AP29:AP32"/>
    <mergeCell ref="AJ29:AJ32"/>
    <mergeCell ref="AH29:AH32"/>
    <mergeCell ref="AF29:AF32"/>
    <mergeCell ref="AJ25:AJ28"/>
    <mergeCell ref="AH25:AH28"/>
    <mergeCell ref="AF25:AF28"/>
    <mergeCell ref="AN29:AN32"/>
    <mergeCell ref="AL29:AL32"/>
    <mergeCell ref="AP21:AP24"/>
    <mergeCell ref="AP25:AP28"/>
    <mergeCell ref="AN25:AN28"/>
    <mergeCell ref="AN21:AN24"/>
    <mergeCell ref="AN17:AN20"/>
    <mergeCell ref="AN13:AN16"/>
    <mergeCell ref="AL21:AL24"/>
    <mergeCell ref="AL25:AL28"/>
    <mergeCell ref="AL5:AL8"/>
    <mergeCell ref="AN5:AN8"/>
    <mergeCell ref="AP5:AP8"/>
    <mergeCell ref="AP9:AP12"/>
    <mergeCell ref="AP13:AP16"/>
    <mergeCell ref="AP17:AP20"/>
    <mergeCell ref="AN9:AN12"/>
    <mergeCell ref="AL9:AL12"/>
    <mergeCell ref="AL13:AL16"/>
    <mergeCell ref="AL17:AL20"/>
    <mergeCell ref="AN117:AN120"/>
    <mergeCell ref="AL117:AL120"/>
    <mergeCell ref="AL113:AL116"/>
    <mergeCell ref="AL109:AL112"/>
    <mergeCell ref="AD113:AD116"/>
    <mergeCell ref="AD109:AD112"/>
    <mergeCell ref="AD5:AD8"/>
    <mergeCell ref="AF5:AF8"/>
    <mergeCell ref="AH5:AH8"/>
    <mergeCell ref="AJ5:AJ8"/>
    <mergeCell ref="AD17:AD20"/>
    <mergeCell ref="AD13:AD16"/>
    <mergeCell ref="AD9:AD12"/>
    <mergeCell ref="AF9:AF12"/>
    <mergeCell ref="AJ109:AJ112"/>
    <mergeCell ref="AJ113:AJ116"/>
    <mergeCell ref="AD25:AD28"/>
    <mergeCell ref="AD21:AD24"/>
    <mergeCell ref="AF13:AF16"/>
    <mergeCell ref="AF17:AF20"/>
    <mergeCell ref="AF21:AF24"/>
    <mergeCell ref="AH21:AH24"/>
    <mergeCell ref="AH17:AH20"/>
    <mergeCell ref="AH13:AH16"/>
    <mergeCell ref="AH121:AH124"/>
    <mergeCell ref="AJ121:AJ124"/>
    <mergeCell ref="AL121:AL124"/>
    <mergeCell ref="AN121:AN124"/>
    <mergeCell ref="AP121:AP124"/>
    <mergeCell ref="AP117:AP120"/>
    <mergeCell ref="AB109:AB112"/>
    <mergeCell ref="AB113:AB116"/>
    <mergeCell ref="AB117:AB120"/>
    <mergeCell ref="AB121:AB124"/>
    <mergeCell ref="AD121:AD124"/>
    <mergeCell ref="AF121:AF124"/>
    <mergeCell ref="AF109:AF112"/>
    <mergeCell ref="AF113:AF116"/>
    <mergeCell ref="AF117:AF120"/>
    <mergeCell ref="AD117:AD120"/>
    <mergeCell ref="AJ117:AJ120"/>
    <mergeCell ref="AH117:AH120"/>
    <mergeCell ref="AH113:AH116"/>
    <mergeCell ref="AH109:AH112"/>
    <mergeCell ref="AP113:AP116"/>
    <mergeCell ref="AP109:AP112"/>
    <mergeCell ref="AN109:AN112"/>
    <mergeCell ref="AN113:AN116"/>
    <mergeCell ref="AB53:AB56"/>
    <mergeCell ref="AB61:AB64"/>
    <mergeCell ref="AB65:AB68"/>
    <mergeCell ref="AB69:AB72"/>
    <mergeCell ref="AB57:AB60"/>
    <mergeCell ref="AB105:AB108"/>
    <mergeCell ref="AB29:AB32"/>
    <mergeCell ref="AB33:AB36"/>
    <mergeCell ref="AB37:AB40"/>
    <mergeCell ref="AB41:AB44"/>
    <mergeCell ref="AB45:AB48"/>
    <mergeCell ref="AB49:AB52"/>
    <mergeCell ref="AB93:AB96"/>
    <mergeCell ref="AB97:AB100"/>
    <mergeCell ref="AB101:AB104"/>
    <mergeCell ref="AB89:AB92"/>
    <mergeCell ref="AB85:AB88"/>
    <mergeCell ref="AB81:AB84"/>
    <mergeCell ref="Z41:Z44"/>
    <mergeCell ref="Z37:Z40"/>
    <mergeCell ref="Z33:Z36"/>
    <mergeCell ref="Z29:Z32"/>
    <mergeCell ref="X33:X36"/>
    <mergeCell ref="X37:X40"/>
    <mergeCell ref="Q29:Q32"/>
    <mergeCell ref="Q33:Q36"/>
    <mergeCell ref="Q37:Q40"/>
    <mergeCell ref="Q41:Q44"/>
    <mergeCell ref="T41:T44"/>
    <mergeCell ref="T37:T40"/>
    <mergeCell ref="T33:T36"/>
    <mergeCell ref="T29:T32"/>
    <mergeCell ref="R29:R32"/>
    <mergeCell ref="R33:R36"/>
    <mergeCell ref="W29:W32"/>
    <mergeCell ref="W33:W36"/>
    <mergeCell ref="W37:W40"/>
    <mergeCell ref="W41:W44"/>
    <mergeCell ref="U33:U36"/>
    <mergeCell ref="U37:U40"/>
    <mergeCell ref="AB13:AB16"/>
    <mergeCell ref="AB9:AB12"/>
    <mergeCell ref="AB5:AB8"/>
    <mergeCell ref="Z5:Z8"/>
    <mergeCell ref="Z9:Z12"/>
    <mergeCell ref="Z13:Z16"/>
    <mergeCell ref="W25:W28"/>
    <mergeCell ref="T17:T20"/>
    <mergeCell ref="T21:T24"/>
    <mergeCell ref="Z21:Z24"/>
    <mergeCell ref="Z17:Z20"/>
    <mergeCell ref="AB17:AB20"/>
    <mergeCell ref="Z25:Z28"/>
    <mergeCell ref="AB25:AB28"/>
    <mergeCell ref="AB21:AB24"/>
    <mergeCell ref="T25:T28"/>
    <mergeCell ref="U5:U8"/>
    <mergeCell ref="U9:U12"/>
    <mergeCell ref="U13:U16"/>
    <mergeCell ref="U17:U20"/>
    <mergeCell ref="U21:U24"/>
    <mergeCell ref="U25:U28"/>
    <mergeCell ref="X5:X8"/>
    <mergeCell ref="X9:X12"/>
    <mergeCell ref="W13:W16"/>
    <mergeCell ref="W17:W20"/>
    <mergeCell ref="W21:W24"/>
    <mergeCell ref="K9:K12"/>
    <mergeCell ref="Q17:Q20"/>
    <mergeCell ref="Q13:Q16"/>
    <mergeCell ref="K29:K32"/>
    <mergeCell ref="K33:K36"/>
    <mergeCell ref="K37:K40"/>
    <mergeCell ref="N37:N40"/>
    <mergeCell ref="N33:N36"/>
    <mergeCell ref="N29:N32"/>
    <mergeCell ref="Q25:Q28"/>
    <mergeCell ref="N25:N28"/>
    <mergeCell ref="K25:K28"/>
    <mergeCell ref="K21:K24"/>
    <mergeCell ref="K17:K20"/>
    <mergeCell ref="K13:K16"/>
    <mergeCell ref="N13:N16"/>
    <mergeCell ref="N17:N20"/>
    <mergeCell ref="N21:N24"/>
    <mergeCell ref="Q21:Q24"/>
    <mergeCell ref="L9:L12"/>
    <mergeCell ref="L13:L16"/>
    <mergeCell ref="K5:K8"/>
    <mergeCell ref="N9:N12"/>
    <mergeCell ref="Q9:Q12"/>
    <mergeCell ref="Q5:Q8"/>
    <mergeCell ref="T5:T8"/>
    <mergeCell ref="T9:T12"/>
    <mergeCell ref="T13:T16"/>
    <mergeCell ref="T45:T48"/>
    <mergeCell ref="T49:T52"/>
    <mergeCell ref="K41:K44"/>
    <mergeCell ref="N41:N44"/>
    <mergeCell ref="L5:L8"/>
    <mergeCell ref="L17:L20"/>
    <mergeCell ref="L21:L24"/>
    <mergeCell ref="L25:L28"/>
    <mergeCell ref="R5:R8"/>
    <mergeCell ref="R9:R12"/>
    <mergeCell ref="R13:R16"/>
    <mergeCell ref="R17:R20"/>
    <mergeCell ref="R21:R24"/>
    <mergeCell ref="R25:R28"/>
    <mergeCell ref="R45:R48"/>
    <mergeCell ref="R49:R52"/>
    <mergeCell ref="R53:R56"/>
    <mergeCell ref="R57:R60"/>
    <mergeCell ref="N57:N60"/>
    <mergeCell ref="K57:K60"/>
    <mergeCell ref="Z45:Z48"/>
    <mergeCell ref="Z49:Z52"/>
    <mergeCell ref="Z53:Z56"/>
    <mergeCell ref="T53:T56"/>
    <mergeCell ref="K45:K48"/>
    <mergeCell ref="N45:N48"/>
    <mergeCell ref="N49:N52"/>
    <mergeCell ref="N53:N56"/>
    <mergeCell ref="Q53:Q56"/>
    <mergeCell ref="Q57:Q60"/>
    <mergeCell ref="Q49:Q52"/>
    <mergeCell ref="Q45:Q48"/>
    <mergeCell ref="O53:O56"/>
    <mergeCell ref="O57:O60"/>
    <mergeCell ref="O45:O48"/>
    <mergeCell ref="O49:O52"/>
    <mergeCell ref="Z65:Z68"/>
    <mergeCell ref="Z61:Z64"/>
    <mergeCell ref="Z57:Z60"/>
    <mergeCell ref="W57:W60"/>
    <mergeCell ref="W61:W64"/>
    <mergeCell ref="T61:T64"/>
    <mergeCell ref="U61:U64"/>
    <mergeCell ref="U65:U68"/>
    <mergeCell ref="X65:X68"/>
    <mergeCell ref="T57:T60"/>
    <mergeCell ref="U57:U60"/>
    <mergeCell ref="T69:T72"/>
    <mergeCell ref="Z69:Z72"/>
    <mergeCell ref="W69:W72"/>
    <mergeCell ref="U69:U72"/>
    <mergeCell ref="U73:U76"/>
    <mergeCell ref="X69:X72"/>
    <mergeCell ref="AB77:AB80"/>
    <mergeCell ref="AB73:AB76"/>
    <mergeCell ref="Z73:Z76"/>
    <mergeCell ref="W73:W76"/>
    <mergeCell ref="T73:T76"/>
    <mergeCell ref="U77:U80"/>
    <mergeCell ref="X73:X76"/>
    <mergeCell ref="X77:X80"/>
    <mergeCell ref="W93:W96"/>
    <mergeCell ref="W89:W92"/>
    <mergeCell ref="W85:W88"/>
    <mergeCell ref="W81:W84"/>
    <mergeCell ref="W77:W80"/>
    <mergeCell ref="Z77:Z80"/>
    <mergeCell ref="Z81:Z84"/>
    <mergeCell ref="Z85:Z88"/>
    <mergeCell ref="Z89:Z92"/>
    <mergeCell ref="Z93:Z96"/>
    <mergeCell ref="X81:X84"/>
    <mergeCell ref="X85:X88"/>
    <mergeCell ref="Q93:Q96"/>
    <mergeCell ref="Q89:Q92"/>
    <mergeCell ref="Q85:Q88"/>
    <mergeCell ref="Q81:Q84"/>
    <mergeCell ref="Q77:Q80"/>
    <mergeCell ref="T77:T80"/>
    <mergeCell ref="T81:T84"/>
    <mergeCell ref="T85:T88"/>
    <mergeCell ref="T89:T92"/>
    <mergeCell ref="T93:T96"/>
    <mergeCell ref="N81:N84"/>
    <mergeCell ref="N85:N88"/>
    <mergeCell ref="N89:N92"/>
    <mergeCell ref="N97:N100"/>
    <mergeCell ref="K97:K100"/>
    <mergeCell ref="K93:K96"/>
    <mergeCell ref="K89:K92"/>
    <mergeCell ref="K85:K88"/>
    <mergeCell ref="K81:K84"/>
    <mergeCell ref="N93:N96"/>
    <mergeCell ref="L97:L100"/>
    <mergeCell ref="W101:W104"/>
    <mergeCell ref="Z101:Z104"/>
    <mergeCell ref="Z97:Z100"/>
    <mergeCell ref="W97:W100"/>
    <mergeCell ref="T97:T100"/>
    <mergeCell ref="Q97:Q100"/>
    <mergeCell ref="T117:T120"/>
    <mergeCell ref="T113:T116"/>
    <mergeCell ref="T109:T112"/>
    <mergeCell ref="Q109:Q112"/>
    <mergeCell ref="Q101:Q104"/>
    <mergeCell ref="T101:T104"/>
    <mergeCell ref="Z109:Z112"/>
    <mergeCell ref="Z105:Z108"/>
    <mergeCell ref="Q105:Q108"/>
    <mergeCell ref="T105:T108"/>
    <mergeCell ref="W105:W108"/>
    <mergeCell ref="W109:W112"/>
    <mergeCell ref="U105:U108"/>
    <mergeCell ref="U109:U112"/>
    <mergeCell ref="X105:X108"/>
    <mergeCell ref="X109:X112"/>
    <mergeCell ref="Q113:Q116"/>
    <mergeCell ref="Q117:Q120"/>
    <mergeCell ref="Q121:Q124"/>
    <mergeCell ref="T121:T124"/>
    <mergeCell ref="W121:W124"/>
    <mergeCell ref="Z121:Z124"/>
    <mergeCell ref="Z117:Z120"/>
    <mergeCell ref="Z113:Z116"/>
    <mergeCell ref="W113:W116"/>
    <mergeCell ref="W117:W120"/>
    <mergeCell ref="K109:K112"/>
    <mergeCell ref="L109:L112"/>
    <mergeCell ref="L113:L116"/>
    <mergeCell ref="L117:L120"/>
    <mergeCell ref="L121:L124"/>
    <mergeCell ref="O117:O120"/>
    <mergeCell ref="O121:O124"/>
    <mergeCell ref="U121:U124"/>
    <mergeCell ref="X113:X116"/>
    <mergeCell ref="X117:X120"/>
    <mergeCell ref="X121:X124"/>
    <mergeCell ref="U117:U120"/>
    <mergeCell ref="K105:K108"/>
    <mergeCell ref="K101:K104"/>
    <mergeCell ref="N101:N104"/>
    <mergeCell ref="N105:N108"/>
    <mergeCell ref="N109:N112"/>
    <mergeCell ref="O101:O104"/>
    <mergeCell ref="O105:O108"/>
    <mergeCell ref="O109:O112"/>
    <mergeCell ref="H113:H116"/>
    <mergeCell ref="I109:I112"/>
    <mergeCell ref="I113:I116"/>
    <mergeCell ref="L105:L108"/>
    <mergeCell ref="I101:I104"/>
    <mergeCell ref="I105:I108"/>
    <mergeCell ref="H117:H120"/>
    <mergeCell ref="H121:H124"/>
    <mergeCell ref="K121:K124"/>
    <mergeCell ref="N117:N120"/>
    <mergeCell ref="N121:N124"/>
    <mergeCell ref="K117:K120"/>
    <mergeCell ref="K113:K116"/>
    <mergeCell ref="N113:N116"/>
    <mergeCell ref="O113:O116"/>
    <mergeCell ref="I117:I120"/>
    <mergeCell ref="I121:I124"/>
    <mergeCell ref="H93:H96"/>
    <mergeCell ref="H97:H100"/>
    <mergeCell ref="H101:H104"/>
    <mergeCell ref="H105:H108"/>
    <mergeCell ref="H109:H112"/>
    <mergeCell ref="H69:H72"/>
    <mergeCell ref="H73:H76"/>
    <mergeCell ref="H77:H80"/>
    <mergeCell ref="H81:H84"/>
    <mergeCell ref="H85:H88"/>
    <mergeCell ref="Y1:AP1"/>
    <mergeCell ref="C127:I127"/>
    <mergeCell ref="H25:H28"/>
    <mergeCell ref="H29:H32"/>
    <mergeCell ref="H33:H36"/>
    <mergeCell ref="H37:H40"/>
    <mergeCell ref="H41:H44"/>
    <mergeCell ref="H45:H48"/>
    <mergeCell ref="H5:H8"/>
    <mergeCell ref="H9:H12"/>
    <mergeCell ref="H13:H16"/>
    <mergeCell ref="H17:H20"/>
    <mergeCell ref="H21:H24"/>
    <mergeCell ref="H49:H52"/>
    <mergeCell ref="H53:H56"/>
    <mergeCell ref="H57:H60"/>
    <mergeCell ref="H61:H64"/>
    <mergeCell ref="K61:K64"/>
    <mergeCell ref="H65:H68"/>
    <mergeCell ref="K53:K56"/>
    <mergeCell ref="K49:K52"/>
    <mergeCell ref="I53:I56"/>
    <mergeCell ref="I57:I60"/>
    <mergeCell ref="H89:H9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H62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E4" sqref="E4:E33"/>
    </sheetView>
  </sheetViews>
  <sheetFormatPr defaultColWidth="8.88671875" defaultRowHeight="13.2" x14ac:dyDescent="0.25"/>
  <cols>
    <col min="1" max="1" width="8.88671875" style="85"/>
    <col min="2" max="2" width="22.6640625" style="85" bestFit="1" customWidth="1"/>
    <col min="3" max="24" width="8.88671875" style="85"/>
    <col min="25" max="25" width="7.21875" style="85" customWidth="1"/>
    <col min="26" max="16384" width="8.88671875" style="85"/>
  </cols>
  <sheetData>
    <row r="1" spans="1:34" s="89" customFormat="1" x14ac:dyDescent="0.25">
      <c r="A1" s="144" t="s">
        <v>1</v>
      </c>
      <c r="B1" s="144" t="s">
        <v>2</v>
      </c>
      <c r="C1" s="145" t="s">
        <v>8</v>
      </c>
      <c r="D1" s="145"/>
      <c r="E1" s="145"/>
      <c r="F1" s="145"/>
      <c r="G1" s="145"/>
      <c r="H1" s="145"/>
      <c r="I1" s="145"/>
      <c r="J1" s="145"/>
      <c r="K1" s="145"/>
      <c r="L1" s="145"/>
      <c r="M1" s="145"/>
      <c r="N1" s="145"/>
      <c r="O1" s="145"/>
      <c r="P1" s="145"/>
      <c r="Q1" s="146" t="s">
        <v>1</v>
      </c>
      <c r="R1" s="146"/>
      <c r="S1" s="146"/>
      <c r="T1" s="146"/>
      <c r="U1" s="146"/>
      <c r="V1" s="146"/>
      <c r="W1" s="146"/>
      <c r="X1" s="146"/>
      <c r="Y1" s="146"/>
      <c r="Z1" s="146"/>
      <c r="AA1" s="146"/>
      <c r="AB1" s="146"/>
      <c r="AC1" s="146"/>
      <c r="AD1" s="146"/>
      <c r="AE1" s="146"/>
      <c r="AF1" s="146"/>
      <c r="AG1" s="146"/>
      <c r="AH1" s="146"/>
    </row>
    <row r="2" spans="1:34" s="89" customFormat="1" ht="26.4" customHeight="1" x14ac:dyDescent="0.25">
      <c r="A2" s="144"/>
      <c r="B2" s="144"/>
      <c r="C2" s="143" t="s">
        <v>18</v>
      </c>
      <c r="D2" s="143"/>
      <c r="E2" s="143" t="s">
        <v>5</v>
      </c>
      <c r="F2" s="143"/>
      <c r="G2" s="143" t="s">
        <v>189</v>
      </c>
      <c r="H2" s="143"/>
      <c r="I2" s="143" t="s">
        <v>190</v>
      </c>
      <c r="J2" s="143"/>
      <c r="K2" s="143" t="s">
        <v>6</v>
      </c>
      <c r="L2" s="143"/>
      <c r="M2" s="143" t="s">
        <v>191</v>
      </c>
      <c r="N2" s="143"/>
      <c r="O2" s="143" t="s">
        <v>192</v>
      </c>
      <c r="P2" s="143"/>
      <c r="Q2" s="143" t="s">
        <v>9</v>
      </c>
      <c r="R2" s="143"/>
      <c r="S2" s="143" t="s">
        <v>10</v>
      </c>
      <c r="T2" s="143"/>
      <c r="U2" s="143" t="s">
        <v>11</v>
      </c>
      <c r="V2" s="143"/>
      <c r="W2" s="143" t="s">
        <v>12</v>
      </c>
      <c r="X2" s="143"/>
      <c r="Y2" s="143" t="s">
        <v>13</v>
      </c>
      <c r="Z2" s="143"/>
      <c r="AA2" s="143" t="s">
        <v>6</v>
      </c>
      <c r="AB2" s="143"/>
      <c r="AC2" s="143" t="s">
        <v>14</v>
      </c>
      <c r="AD2" s="143"/>
      <c r="AE2" s="143" t="s">
        <v>15</v>
      </c>
      <c r="AF2" s="143"/>
      <c r="AG2" s="143" t="s">
        <v>16</v>
      </c>
      <c r="AH2" s="143"/>
    </row>
    <row r="3" spans="1:34" s="88" customFormat="1" x14ac:dyDescent="0.3">
      <c r="A3" s="144"/>
      <c r="B3" s="144"/>
      <c r="C3" s="88" t="s">
        <v>19</v>
      </c>
      <c r="D3" s="88" t="s">
        <v>188</v>
      </c>
      <c r="E3" s="88" t="s">
        <v>7</v>
      </c>
      <c r="F3" s="88" t="s">
        <v>188</v>
      </c>
      <c r="G3" s="88" t="s">
        <v>19</v>
      </c>
      <c r="H3" s="88" t="s">
        <v>188</v>
      </c>
      <c r="I3" s="88" t="s">
        <v>193</v>
      </c>
      <c r="J3" s="88" t="s">
        <v>188</v>
      </c>
      <c r="K3" s="88" t="s">
        <v>7</v>
      </c>
      <c r="L3" s="88" t="s">
        <v>188</v>
      </c>
      <c r="M3" s="88" t="s">
        <v>19</v>
      </c>
      <c r="N3" s="88" t="s">
        <v>188</v>
      </c>
      <c r="O3" s="88" t="s">
        <v>193</v>
      </c>
      <c r="P3" s="88" t="s">
        <v>188</v>
      </c>
      <c r="Q3" s="88" t="s">
        <v>7</v>
      </c>
      <c r="R3" s="88" t="s">
        <v>188</v>
      </c>
      <c r="S3" s="88" t="s">
        <v>7</v>
      </c>
      <c r="T3" s="88" t="s">
        <v>188</v>
      </c>
      <c r="U3" s="88" t="s">
        <v>7</v>
      </c>
      <c r="V3" s="88" t="s">
        <v>188</v>
      </c>
      <c r="W3" s="88" t="s">
        <v>17</v>
      </c>
      <c r="X3" s="88" t="s">
        <v>188</v>
      </c>
      <c r="Y3" s="88" t="s">
        <v>7</v>
      </c>
      <c r="Z3" s="88" t="s">
        <v>188</v>
      </c>
      <c r="AA3" s="88" t="s">
        <v>7</v>
      </c>
      <c r="AB3" s="88" t="s">
        <v>188</v>
      </c>
      <c r="AD3" s="88" t="s">
        <v>188</v>
      </c>
      <c r="AE3" s="88" t="s">
        <v>164</v>
      </c>
      <c r="AF3" s="88" t="s">
        <v>188</v>
      </c>
      <c r="AH3" s="88" t="s">
        <v>188</v>
      </c>
    </row>
    <row r="4" spans="1:34" ht="13.2" customHeight="1" x14ac:dyDescent="0.25">
      <c r="A4" s="85" t="s">
        <v>159</v>
      </c>
      <c r="B4" s="86" t="s">
        <v>63</v>
      </c>
      <c r="C4" s="87">
        <v>1.2000000000000011</v>
      </c>
      <c r="D4" s="87">
        <f>Processed!F5</f>
        <v>0.17180415206468858</v>
      </c>
      <c r="E4" s="87">
        <f>Processed!H5</f>
        <v>11428.4025</v>
      </c>
      <c r="F4" s="87">
        <f>Processed!I5</f>
        <v>4647.5160569251484</v>
      </c>
      <c r="G4" s="85">
        <v>13283.152537500009</v>
      </c>
      <c r="H4" s="85">
        <v>4878.6914454193056</v>
      </c>
      <c r="K4" s="87" t="e">
        <f>AVERAGE('Raw data'!#REF!)</f>
        <v>#REF!</v>
      </c>
      <c r="L4" s="85">
        <v>93.592639645611698</v>
      </c>
      <c r="M4" s="85">
        <v>1794.8995875000016</v>
      </c>
      <c r="N4" s="85">
        <v>336.9843558826247</v>
      </c>
      <c r="Q4" s="87" t="e">
        <f>AVERAGE('Raw data'!#REF!)</f>
        <v>#REF!</v>
      </c>
      <c r="S4" s="87" t="e">
        <f>AVERAGE('Raw data'!#REF!)</f>
        <v>#REF!</v>
      </c>
      <c r="U4" s="87" t="e">
        <f>AVERAGE('Raw data'!#REF!)</f>
        <v>#REF!</v>
      </c>
      <c r="W4" s="87" t="e">
        <f>AVERAGE('Raw data'!#REF!)</f>
        <v>#REF!</v>
      </c>
      <c r="Y4" s="87" t="e">
        <f>AVERAGE('Raw data'!#REF!)</f>
        <v>#REF!</v>
      </c>
      <c r="AA4" s="87" t="e">
        <f>AVERAGE('Raw data'!#REF!)</f>
        <v>#REF!</v>
      </c>
      <c r="AC4" s="87" t="e">
        <f>AVERAGE('Raw data'!#REF!)</f>
        <v>#REF!</v>
      </c>
      <c r="AD4" s="87"/>
      <c r="AE4" s="87" t="e">
        <f>AVERAGE('Raw data'!#REF!)</f>
        <v>#REF!</v>
      </c>
      <c r="AF4" s="87"/>
      <c r="AG4" s="87" t="e">
        <f>AVERAGE('Raw data'!#REF!)</f>
        <v>#REF!</v>
      </c>
    </row>
    <row r="5" spans="1:34" ht="13.2" customHeight="1" x14ac:dyDescent="0.25">
      <c r="A5" s="85" t="s">
        <v>159</v>
      </c>
      <c r="B5" s="86" t="s">
        <v>64</v>
      </c>
      <c r="C5" s="87">
        <v>2.5975000000000001</v>
      </c>
      <c r="D5" s="87">
        <f>Processed!F9</f>
        <v>0.44157624860643735</v>
      </c>
      <c r="E5" s="87">
        <f>Processed!H9</f>
        <v>14426.67625</v>
      </c>
      <c r="F5" s="87">
        <f>Processed!I9</f>
        <v>2487.6519183286209</v>
      </c>
      <c r="G5" s="85">
        <v>40297.465275000017</v>
      </c>
      <c r="H5" s="85">
        <v>12118.714761833669</v>
      </c>
      <c r="I5" s="85">
        <v>7.6571937812500046E-2</v>
      </c>
      <c r="J5" s="85">
        <v>2.7873043952217451E-2</v>
      </c>
      <c r="K5" s="87" t="e">
        <f>AVERAGE('Raw data'!#REF!)</f>
        <v>#REF!</v>
      </c>
      <c r="L5" s="85">
        <v>39.242274312648711</v>
      </c>
      <c r="M5" s="85">
        <v>2538.3462875000005</v>
      </c>
      <c r="N5" s="85">
        <v>485.35766206198019</v>
      </c>
      <c r="Q5" s="87" t="e">
        <f>AVERAGE('Raw data'!#REF!)</f>
        <v>#REF!</v>
      </c>
      <c r="S5" s="87" t="e">
        <f>AVERAGE('Raw data'!#REF!)</f>
        <v>#REF!</v>
      </c>
      <c r="U5" s="87" t="e">
        <f>AVERAGE('Raw data'!#REF!)</f>
        <v>#REF!</v>
      </c>
      <c r="W5" s="87" t="e">
        <f>AVERAGE('Raw data'!#REF!)</f>
        <v>#REF!</v>
      </c>
      <c r="Y5" s="87" t="e">
        <f>AVERAGE('Raw data'!#REF!)</f>
        <v>#REF!</v>
      </c>
      <c r="AA5" s="87" t="e">
        <f>AVERAGE('Raw data'!#REF!)</f>
        <v>#REF!</v>
      </c>
      <c r="AC5" s="87" t="e">
        <f>AVERAGE('Raw data'!#REF!)</f>
        <v>#REF!</v>
      </c>
      <c r="AD5" s="87"/>
      <c r="AE5" s="87" t="e">
        <f>AVERAGE('Raw data'!#REF!)</f>
        <v>#REF!</v>
      </c>
      <c r="AF5" s="87"/>
      <c r="AG5" s="87" t="e">
        <f>AVERAGE('Raw data'!#REF!)</f>
        <v>#REF!</v>
      </c>
    </row>
    <row r="6" spans="1:34" ht="13.2" customHeight="1" x14ac:dyDescent="0.25">
      <c r="A6" s="85" t="s">
        <v>159</v>
      </c>
      <c r="B6" s="86" t="s">
        <v>148</v>
      </c>
      <c r="C6" s="87">
        <v>5.5475000000000012</v>
      </c>
      <c r="D6" s="87">
        <f>Processed!F13</f>
        <v>0.82318866812738156</v>
      </c>
      <c r="E6" s="87">
        <f>Processed!H7</f>
        <v>0</v>
      </c>
      <c r="F6" s="87">
        <f>Processed!I13</f>
        <v>998.39471907407346</v>
      </c>
      <c r="G6" s="85">
        <v>56624.485600000015</v>
      </c>
      <c r="H6" s="85">
        <v>8598.2900636844461</v>
      </c>
      <c r="I6" s="85">
        <v>9.9032622115036217E-2</v>
      </c>
      <c r="J6" s="85">
        <v>1.7160933138602386E-2</v>
      </c>
      <c r="K6" s="87" t="e">
        <f>AVERAGE('Raw data'!#REF!)</f>
        <v>#REF!</v>
      </c>
      <c r="L6" s="85">
        <v>138.23106177362064</v>
      </c>
      <c r="M6" s="85">
        <v>7451.3783500000027</v>
      </c>
      <c r="N6" s="85">
        <v>1631.5330544009503</v>
      </c>
      <c r="O6" s="85">
        <v>0.19801294100000011</v>
      </c>
      <c r="P6" s="85">
        <v>6.5261322176038042E-2</v>
      </c>
      <c r="Q6" s="87" t="e">
        <f>AVERAGE('Raw data'!#REF!)</f>
        <v>#REF!</v>
      </c>
      <c r="S6" s="87" t="e">
        <f>AVERAGE('Raw data'!#REF!)</f>
        <v>#REF!</v>
      </c>
      <c r="U6" s="87" t="e">
        <f>AVERAGE('Raw data'!#REF!)</f>
        <v>#REF!</v>
      </c>
      <c r="W6" s="87" t="e">
        <f>AVERAGE('Raw data'!#REF!)</f>
        <v>#REF!</v>
      </c>
      <c r="Y6" s="87" t="e">
        <f>AVERAGE('Raw data'!#REF!)</f>
        <v>#REF!</v>
      </c>
      <c r="AA6" s="87" t="e">
        <f>AVERAGE('Raw data'!#REF!)</f>
        <v>#REF!</v>
      </c>
      <c r="AC6" s="87" t="e">
        <f>AVERAGE('Raw data'!#REF!)</f>
        <v>#REF!</v>
      </c>
      <c r="AD6" s="87"/>
      <c r="AE6" s="87" t="e">
        <f>AVERAGE('Raw data'!#REF!)</f>
        <v>#REF!</v>
      </c>
      <c r="AF6" s="87"/>
      <c r="AG6" s="87" t="e">
        <f>AVERAGE('Raw data'!#REF!)</f>
        <v>#REF!</v>
      </c>
    </row>
    <row r="7" spans="1:34" ht="13.2" customHeight="1" x14ac:dyDescent="0.25">
      <c r="A7" s="85" t="s">
        <v>159</v>
      </c>
      <c r="B7" s="86" t="s">
        <v>144</v>
      </c>
      <c r="C7" s="87">
        <v>6.6724999999999994</v>
      </c>
      <c r="D7" s="87">
        <f>Processed!F17</f>
        <v>0.46397512505162158</v>
      </c>
      <c r="E7" s="87">
        <f>Processed!H11</f>
        <v>0</v>
      </c>
      <c r="F7" s="87">
        <f>Processed!H17</f>
        <v>8296.7800000000007</v>
      </c>
      <c r="G7" s="85">
        <v>54553.587537499996</v>
      </c>
      <c r="H7" s="85">
        <v>2355.4617466797986</v>
      </c>
      <c r="I7" s="85">
        <v>8.0973523560291805E-2</v>
      </c>
      <c r="J7" s="85">
        <v>4.0112929597624246E-3</v>
      </c>
      <c r="K7" s="87" t="e">
        <f>AVERAGE('Raw data'!#REF!)</f>
        <v>#REF!</v>
      </c>
      <c r="L7" s="85">
        <v>96.005889128718565</v>
      </c>
      <c r="M7" s="85">
        <v>8687.9118124999986</v>
      </c>
      <c r="N7" s="85">
        <v>825.0495381765453</v>
      </c>
      <c r="O7" s="85">
        <v>0.24747427950000001</v>
      </c>
      <c r="P7" s="85">
        <v>3.300198152706154E-2</v>
      </c>
      <c r="Q7" s="87" t="e">
        <f>AVERAGE('Raw data'!#REF!)</f>
        <v>#REF!</v>
      </c>
      <c r="S7" s="87" t="e">
        <f>AVERAGE('Raw data'!#REF!)</f>
        <v>#REF!</v>
      </c>
      <c r="U7" s="87" t="e">
        <f>AVERAGE('Raw data'!#REF!)</f>
        <v>#REF!</v>
      </c>
      <c r="W7" s="87" t="e">
        <f>AVERAGE('Raw data'!#REF!)</f>
        <v>#REF!</v>
      </c>
      <c r="Y7" s="87" t="e">
        <f>AVERAGE('Raw data'!#REF!)</f>
        <v>#REF!</v>
      </c>
      <c r="AA7" s="87" t="e">
        <f>AVERAGE('Raw data'!#REF!)</f>
        <v>#REF!</v>
      </c>
      <c r="AC7" s="87" t="e">
        <f>AVERAGE('Raw data'!#REF!)</f>
        <v>#REF!</v>
      </c>
      <c r="AD7" s="87"/>
      <c r="AE7" s="87" t="e">
        <f>AVERAGE('Raw data'!#REF!)</f>
        <v>#REF!</v>
      </c>
      <c r="AF7" s="87"/>
      <c r="AG7" s="87" t="e">
        <f>AVERAGE('Raw data'!#REF!)</f>
        <v>#REF!</v>
      </c>
    </row>
    <row r="8" spans="1:34" ht="13.2" customHeight="1" x14ac:dyDescent="0.25">
      <c r="A8" s="85" t="s">
        <v>159</v>
      </c>
      <c r="B8" s="86" t="s">
        <v>149</v>
      </c>
      <c r="C8" s="87">
        <v>6.0474999999999977</v>
      </c>
      <c r="D8" s="87">
        <f>Processed!F21</f>
        <v>0.87265280419343527</v>
      </c>
      <c r="E8" s="87">
        <f>Processed!H9</f>
        <v>14426.67625</v>
      </c>
      <c r="F8" s="87">
        <f>Processed!I21</f>
        <v>1337.6368994938407</v>
      </c>
      <c r="G8" s="85">
        <v>56308.133412499985</v>
      </c>
      <c r="H8" s="85">
        <v>4045.5224661696948</v>
      </c>
      <c r="I8" s="85">
        <v>0.11053139035924792</v>
      </c>
      <c r="J8" s="85">
        <v>9.0696083540450553E-3</v>
      </c>
      <c r="K8" s="87" t="e">
        <f>AVERAGE('Raw data'!#REF!)</f>
        <v>#REF!</v>
      </c>
      <c r="L8" s="85">
        <v>67.182808285800846</v>
      </c>
      <c r="M8" s="85">
        <v>8546.004399999998</v>
      </c>
      <c r="N8" s="85">
        <v>1261.4214568613158</v>
      </c>
      <c r="O8" s="85">
        <v>0.24179798299999994</v>
      </c>
      <c r="P8" s="85">
        <v>5.0456858274452634E-2</v>
      </c>
      <c r="Q8" s="87" t="e">
        <f>AVERAGE('Raw data'!#REF!)</f>
        <v>#REF!</v>
      </c>
      <c r="S8" s="87" t="e">
        <f>AVERAGE('Raw data'!#REF!)</f>
        <v>#REF!</v>
      </c>
      <c r="U8" s="87" t="e">
        <f>AVERAGE('Raw data'!#REF!)</f>
        <v>#REF!</v>
      </c>
      <c r="W8" s="87" t="e">
        <f>AVERAGE('Raw data'!#REF!)</f>
        <v>#REF!</v>
      </c>
      <c r="Y8" s="87" t="e">
        <f>AVERAGE('Raw data'!#REF!)</f>
        <v>#REF!</v>
      </c>
      <c r="AA8" s="87" t="e">
        <f>AVERAGE('Raw data'!#REF!)</f>
        <v>#REF!</v>
      </c>
      <c r="AC8" s="87" t="e">
        <f>AVERAGE('Raw data'!#REF!)</f>
        <v>#REF!</v>
      </c>
      <c r="AD8" s="87"/>
      <c r="AE8" s="87" t="e">
        <f>AVERAGE('Raw data'!#REF!)</f>
        <v>#REF!</v>
      </c>
      <c r="AF8" s="87"/>
      <c r="AG8" s="87" t="e">
        <f>AVERAGE('Raw data'!#REF!)</f>
        <v>#REF!</v>
      </c>
    </row>
    <row r="9" spans="1:34" ht="13.2" customHeight="1" x14ac:dyDescent="0.25">
      <c r="A9" s="85" t="s">
        <v>159</v>
      </c>
      <c r="B9" s="86" t="s">
        <v>150</v>
      </c>
      <c r="C9" s="87">
        <v>8.1775000000000002</v>
      </c>
      <c r="D9" s="87">
        <f>Processed!F25</f>
        <v>7.9621500446382554E-2</v>
      </c>
      <c r="E9" s="87">
        <f>Processed!H13</f>
        <v>10387.025000000001</v>
      </c>
      <c r="F9" s="87">
        <f>Processed!I25</f>
        <v>339.37007870894683</v>
      </c>
      <c r="G9" s="85">
        <v>58802.834400000007</v>
      </c>
      <c r="H9" s="85">
        <v>2786.9714707448566</v>
      </c>
      <c r="I9" s="85">
        <v>8.0842341595291217E-2</v>
      </c>
      <c r="J9" s="85">
        <v>4.3497317449409482E-3</v>
      </c>
      <c r="K9" s="87" t="e">
        <f>AVERAGE('Raw data'!#REF!)</f>
        <v>#REF!</v>
      </c>
      <c r="L9" s="85">
        <v>57.340129290779608</v>
      </c>
      <c r="M9" s="85">
        <v>14155.515512500002</v>
      </c>
      <c r="N9" s="85">
        <v>404.53925888487089</v>
      </c>
      <c r="O9" s="85">
        <v>0.4661784275000001</v>
      </c>
      <c r="P9" s="85">
        <v>1.6181570355394834E-2</v>
      </c>
      <c r="Q9" s="87" t="e">
        <f>AVERAGE('Raw data'!#REF!)</f>
        <v>#REF!</v>
      </c>
      <c r="S9" s="87" t="e">
        <f>AVERAGE('Raw data'!#REF!)</f>
        <v>#REF!</v>
      </c>
      <c r="U9" s="87" t="e">
        <f>AVERAGE('Raw data'!#REF!)</f>
        <v>#REF!</v>
      </c>
      <c r="W9" s="87" t="e">
        <f>AVERAGE('Raw data'!#REF!)</f>
        <v>#REF!</v>
      </c>
      <c r="Y9" s="87" t="e">
        <f>AVERAGE('Raw data'!#REF!)</f>
        <v>#REF!</v>
      </c>
      <c r="AA9" s="87" t="e">
        <f>AVERAGE('Raw data'!#REF!)</f>
        <v>#REF!</v>
      </c>
      <c r="AC9" s="87" t="e">
        <f>AVERAGE('Raw data'!#REF!)</f>
        <v>#REF!</v>
      </c>
      <c r="AD9" s="87"/>
      <c r="AE9" s="87" t="e">
        <f>AVERAGE('Raw data'!#REF!)</f>
        <v>#REF!</v>
      </c>
      <c r="AF9" s="87"/>
      <c r="AG9" s="87" t="e">
        <f>AVERAGE('Raw data'!#REF!)</f>
        <v>#REF!</v>
      </c>
    </row>
    <row r="10" spans="1:34" ht="13.2" customHeight="1" x14ac:dyDescent="0.25">
      <c r="A10" s="85" t="s">
        <v>159</v>
      </c>
      <c r="B10" s="86" t="s">
        <v>154</v>
      </c>
      <c r="C10" s="87">
        <v>8.6700000000000017</v>
      </c>
      <c r="D10" s="87">
        <f>Processed!F29</f>
        <v>0.4363675820528683</v>
      </c>
      <c r="E10" s="87">
        <f>Processed!H11</f>
        <v>0</v>
      </c>
      <c r="F10" s="87">
        <f>Processed!I29</f>
        <v>572.42989027177839</v>
      </c>
      <c r="G10" s="85">
        <v>59262.983887500013</v>
      </c>
      <c r="H10" s="85">
        <v>1994.598773396566</v>
      </c>
      <c r="I10" s="85">
        <v>6.2301798995049784E-2</v>
      </c>
      <c r="J10" s="85">
        <v>2.377968680702934E-3</v>
      </c>
      <c r="K10" s="87" t="e">
        <f>AVERAGE('Raw data'!#REF!)</f>
        <v>#REF!</v>
      </c>
      <c r="L10" s="85">
        <v>169.42832832670996</v>
      </c>
      <c r="M10" s="85">
        <v>13845.222200000004</v>
      </c>
      <c r="N10" s="85">
        <v>778.7622772030503</v>
      </c>
      <c r="O10" s="85">
        <v>7.4632680098684234E-2</v>
      </c>
      <c r="P10" s="85">
        <v>5.1234360342305709E-3</v>
      </c>
      <c r="Q10" s="87" t="e">
        <f>AVERAGE('Raw data'!#REF!)</f>
        <v>#REF!</v>
      </c>
      <c r="S10" s="87" t="e">
        <f>AVERAGE('Raw data'!#REF!)</f>
        <v>#REF!</v>
      </c>
      <c r="U10" s="87" t="e">
        <f>AVERAGE('Raw data'!#REF!)</f>
        <v>#REF!</v>
      </c>
      <c r="W10" s="87" t="e">
        <f>AVERAGE('Raw data'!#REF!)</f>
        <v>#REF!</v>
      </c>
      <c r="Y10" s="87" t="e">
        <f>AVERAGE('Raw data'!#REF!)</f>
        <v>#REF!</v>
      </c>
      <c r="AA10" s="87" t="e">
        <f>AVERAGE('Raw data'!#REF!)</f>
        <v>#REF!</v>
      </c>
      <c r="AC10" s="87" t="e">
        <f>AVERAGE('Raw data'!#REF!)</f>
        <v>#REF!</v>
      </c>
      <c r="AD10" s="87"/>
      <c r="AE10" s="87" t="e">
        <f>AVERAGE('Raw data'!#REF!)</f>
        <v>#REF!</v>
      </c>
      <c r="AF10" s="87"/>
      <c r="AG10" s="87" t="e">
        <f>AVERAGE('Raw data'!#REF!)</f>
        <v>#REF!</v>
      </c>
    </row>
    <row r="11" spans="1:34" ht="13.2" customHeight="1" x14ac:dyDescent="0.25">
      <c r="A11" s="85" t="s">
        <v>159</v>
      </c>
      <c r="B11" s="86" t="s">
        <v>145</v>
      </c>
      <c r="C11" s="87">
        <v>7.8925000000000018</v>
      </c>
      <c r="D11" s="87">
        <f>Processed!F33</f>
        <v>0.43883130775580087</v>
      </c>
      <c r="E11" s="87">
        <f>Processed!H15</f>
        <v>0</v>
      </c>
      <c r="F11" s="87">
        <f>Processed!I33</f>
        <v>231.17541291733406</v>
      </c>
      <c r="G11" s="85">
        <v>57122.890262500019</v>
      </c>
      <c r="H11" s="85">
        <v>3744.1141991518566</v>
      </c>
      <c r="I11" s="85">
        <v>8.3212716321061225E-2</v>
      </c>
      <c r="J11" s="85">
        <v>6.2165404497739217E-3</v>
      </c>
      <c r="K11" s="87" t="e">
        <f>AVERAGE('Raw data'!#REF!)</f>
        <v>#REF!</v>
      </c>
      <c r="L11" s="85">
        <v>13.081771091707479</v>
      </c>
      <c r="M11" s="85">
        <v>10809.681687500004</v>
      </c>
      <c r="N11" s="85">
        <v>642.4069491537349</v>
      </c>
      <c r="O11" s="85">
        <v>0.30213188590909101</v>
      </c>
      <c r="P11" s="85">
        <v>2.3360252696499644E-2</v>
      </c>
      <c r="Q11" s="87" t="e">
        <f>AVERAGE('Raw data'!#REF!)</f>
        <v>#REF!</v>
      </c>
      <c r="S11" s="87" t="e">
        <f>AVERAGE('Raw data'!#REF!)</f>
        <v>#REF!</v>
      </c>
      <c r="U11" s="87" t="e">
        <f>AVERAGE('Raw data'!#REF!)</f>
        <v>#REF!</v>
      </c>
      <c r="W11" s="87" t="e">
        <f>AVERAGE('Raw data'!#REF!)</f>
        <v>#REF!</v>
      </c>
      <c r="Y11" s="87" t="e">
        <f>AVERAGE('Raw data'!#REF!)</f>
        <v>#REF!</v>
      </c>
      <c r="AA11" s="87" t="e">
        <f>AVERAGE('Raw data'!#REF!)</f>
        <v>#REF!</v>
      </c>
      <c r="AC11" s="87" t="e">
        <f>AVERAGE('Raw data'!#REF!)</f>
        <v>#REF!</v>
      </c>
      <c r="AD11" s="87"/>
      <c r="AE11" s="87" t="e">
        <f>AVERAGE('Raw data'!#REF!)</f>
        <v>#REF!</v>
      </c>
      <c r="AF11" s="87"/>
      <c r="AG11" s="87" t="e">
        <f>AVERAGE('Raw data'!#REF!)</f>
        <v>#REF!</v>
      </c>
    </row>
    <row r="12" spans="1:34" ht="13.2" customHeight="1" x14ac:dyDescent="0.25">
      <c r="A12" s="85" t="s">
        <v>159</v>
      </c>
      <c r="B12" s="86" t="s">
        <v>155</v>
      </c>
      <c r="C12" s="87">
        <v>8.4174999999999986</v>
      </c>
      <c r="D12" s="87">
        <f>Processed!F37</f>
        <v>0.44000710221540884</v>
      </c>
      <c r="E12" s="87">
        <f>Processed!H13</f>
        <v>10387.025000000001</v>
      </c>
      <c r="F12" s="87">
        <f>Processed!I37</f>
        <v>534.48701786687923</v>
      </c>
      <c r="G12" s="85">
        <v>56102.923462499995</v>
      </c>
      <c r="H12" s="85">
        <v>1815.2353319899503</v>
      </c>
      <c r="I12" s="85">
        <v>0.10148691618922442</v>
      </c>
      <c r="J12" s="85">
        <v>3.7521715319285441E-3</v>
      </c>
      <c r="K12" s="87" t="e">
        <f>AVERAGE('Raw data'!#REF!)</f>
        <v>#REF!</v>
      </c>
      <c r="L12" s="85">
        <v>22.85990581236063</v>
      </c>
      <c r="M12" s="85">
        <v>17148.951524999997</v>
      </c>
      <c r="N12" s="85">
        <v>984.00028699482596</v>
      </c>
      <c r="O12" s="85">
        <v>0.13500365622119814</v>
      </c>
      <c r="P12" s="85">
        <v>9.0691270690767076E-3</v>
      </c>
      <c r="Q12" s="87" t="e">
        <f>AVERAGE('Raw data'!#REF!)</f>
        <v>#REF!</v>
      </c>
      <c r="S12" s="87" t="e">
        <f>AVERAGE('Raw data'!#REF!)</f>
        <v>#REF!</v>
      </c>
      <c r="U12" s="87" t="e">
        <f>AVERAGE('Raw data'!#REF!)</f>
        <v>#REF!</v>
      </c>
      <c r="W12" s="87" t="e">
        <f>AVERAGE('Raw data'!#REF!)</f>
        <v>#REF!</v>
      </c>
      <c r="Y12" s="87" t="e">
        <f>AVERAGE('Raw data'!#REF!)</f>
        <v>#REF!</v>
      </c>
      <c r="AA12" s="87" t="e">
        <f>AVERAGE('Raw data'!#REF!)</f>
        <v>#REF!</v>
      </c>
      <c r="AC12" s="87" t="e">
        <f>AVERAGE('Raw data'!#REF!)</f>
        <v>#REF!</v>
      </c>
      <c r="AD12" s="87"/>
      <c r="AE12" s="87" t="e">
        <f>AVERAGE('Raw data'!#REF!)</f>
        <v>#REF!</v>
      </c>
      <c r="AF12" s="87"/>
      <c r="AG12" s="87" t="e">
        <f>AVERAGE('Raw data'!#REF!)</f>
        <v>#REF!</v>
      </c>
    </row>
    <row r="13" spans="1:34" ht="13.2" customHeight="1" x14ac:dyDescent="0.25">
      <c r="A13" s="85" t="s">
        <v>159</v>
      </c>
      <c r="B13" s="86" t="s">
        <v>156</v>
      </c>
      <c r="C13" s="87">
        <v>7.3350000000000044</v>
      </c>
      <c r="D13" s="87">
        <f>Processed!F41</f>
        <v>0.11608186766243855</v>
      </c>
      <c r="E13" s="87">
        <f>Processed!H17</f>
        <v>8296.7800000000007</v>
      </c>
      <c r="F13" s="87">
        <f>Processed!I41</f>
        <v>218.40927250972922</v>
      </c>
      <c r="G13" s="85">
        <v>50611.428000000036</v>
      </c>
      <c r="H13" s="85">
        <v>1510.5158683136663</v>
      </c>
      <c r="I13" s="85">
        <v>8.6385919104220582E-2</v>
      </c>
      <c r="J13" s="85">
        <v>2.9924086969176826E-3</v>
      </c>
      <c r="K13" s="87" t="e">
        <f>AVERAGE('Raw data'!#REF!)</f>
        <v>#REF!</v>
      </c>
      <c r="L13" s="85">
        <v>123.95315676656172</v>
      </c>
      <c r="M13" s="85">
        <v>10418.541850000007</v>
      </c>
      <c r="N13" s="85">
        <v>791.68925945913907</v>
      </c>
      <c r="O13" s="85">
        <v>0.93146906176470678</v>
      </c>
      <c r="P13" s="85">
        <v>9.3139912877545486E-2</v>
      </c>
      <c r="Q13" s="87" t="e">
        <f>AVERAGE('Raw data'!#REF!)</f>
        <v>#REF!</v>
      </c>
      <c r="S13" s="87" t="e">
        <f>AVERAGE('Raw data'!#REF!)</f>
        <v>#REF!</v>
      </c>
      <c r="U13" s="87" t="e">
        <f>AVERAGE('Raw data'!#REF!)</f>
        <v>#REF!</v>
      </c>
      <c r="W13" s="87" t="e">
        <f>AVERAGE('Raw data'!#REF!)</f>
        <v>#REF!</v>
      </c>
      <c r="Y13" s="87" t="e">
        <f>AVERAGE('Raw data'!#REF!)</f>
        <v>#REF!</v>
      </c>
      <c r="AA13" s="87" t="e">
        <f>AVERAGE('Raw data'!#REF!)</f>
        <v>#REF!</v>
      </c>
      <c r="AC13" s="87" t="e">
        <f>AVERAGE('Raw data'!#REF!)</f>
        <v>#REF!</v>
      </c>
      <c r="AD13" s="87"/>
      <c r="AE13" s="87" t="e">
        <f>AVERAGE('Raw data'!#REF!)</f>
        <v>#REF!</v>
      </c>
      <c r="AF13" s="87"/>
      <c r="AG13" s="87" t="e">
        <f>AVERAGE('Raw data'!#REF!)</f>
        <v>#REF!</v>
      </c>
    </row>
    <row r="14" spans="1:34" ht="13.2" customHeight="1" x14ac:dyDescent="0.25">
      <c r="A14" s="85" t="s">
        <v>159</v>
      </c>
      <c r="B14" s="86" t="s">
        <v>153</v>
      </c>
      <c r="C14" s="87">
        <v>9.9425000000000008</v>
      </c>
      <c r="D14" s="87">
        <f>Processed!F45</f>
        <v>0.80787143160282748</v>
      </c>
      <c r="E14" s="87">
        <f>Processed!H15</f>
        <v>0</v>
      </c>
      <c r="F14" s="87">
        <f>Processed!I45</f>
        <v>313.79205670980059</v>
      </c>
      <c r="G14" s="85">
        <v>64725.590687500007</v>
      </c>
      <c r="H14" s="85">
        <v>2982.3150220758107</v>
      </c>
      <c r="I14" s="85">
        <v>6.8814340794759496E-2</v>
      </c>
      <c r="J14" s="85">
        <v>3.555527965360961E-3</v>
      </c>
      <c r="K14" s="87" t="e">
        <f>AVERAGE('Raw data'!#REF!)</f>
        <v>#REF!</v>
      </c>
      <c r="L14" s="85">
        <v>102.76573417649169</v>
      </c>
      <c r="M14" s="85">
        <v>20519.712337500005</v>
      </c>
      <c r="N14" s="85">
        <v>943.37651473295682</v>
      </c>
      <c r="O14" s="85">
        <v>0.10180032492937857</v>
      </c>
      <c r="P14" s="85">
        <v>5.3298108177003232E-3</v>
      </c>
      <c r="Q14" s="87" t="e">
        <f>AVERAGE('Raw data'!#REF!)</f>
        <v>#REF!</v>
      </c>
      <c r="S14" s="87" t="e">
        <f>AVERAGE('Raw data'!#REF!)</f>
        <v>#REF!</v>
      </c>
      <c r="U14" s="87" t="e">
        <f>AVERAGE('Raw data'!#REF!)</f>
        <v>#REF!</v>
      </c>
      <c r="W14" s="87" t="e">
        <f>AVERAGE('Raw data'!#REF!)</f>
        <v>#REF!</v>
      </c>
      <c r="Y14" s="87" t="e">
        <f>AVERAGE('Raw data'!#REF!)</f>
        <v>#REF!</v>
      </c>
      <c r="AA14" s="87" t="e">
        <f>AVERAGE('Raw data'!#REF!)</f>
        <v>#REF!</v>
      </c>
      <c r="AC14" s="87" t="e">
        <f>AVERAGE('Raw data'!#REF!)</f>
        <v>#REF!</v>
      </c>
      <c r="AD14" s="87"/>
      <c r="AE14" s="87" t="e">
        <f>AVERAGE('Raw data'!#REF!)</f>
        <v>#REF!</v>
      </c>
      <c r="AF14" s="87"/>
      <c r="AG14" s="87" t="e">
        <f>AVERAGE('Raw data'!#REF!)</f>
        <v>#REF!</v>
      </c>
    </row>
    <row r="15" spans="1:34" ht="13.2" customHeight="1" x14ac:dyDescent="0.25">
      <c r="A15" s="85" t="s">
        <v>159</v>
      </c>
      <c r="B15" s="86" t="s">
        <v>146</v>
      </c>
      <c r="C15" s="87">
        <v>9.2550000000000008</v>
      </c>
      <c r="D15" s="87">
        <f>Processed!F49</f>
        <v>0.20242282479997289</v>
      </c>
      <c r="E15" s="87">
        <f>Processed!H19</f>
        <v>0</v>
      </c>
      <c r="F15" s="87">
        <f>Processed!I49</f>
        <v>497.93331695033748</v>
      </c>
      <c r="G15" s="85">
        <v>56128.717150000004</v>
      </c>
      <c r="H15" s="85">
        <v>4934.6936618943537</v>
      </c>
      <c r="I15" s="85">
        <v>8.1562040877098022E-2</v>
      </c>
      <c r="J15" s="85">
        <v>8.1933192004020675E-3</v>
      </c>
      <c r="K15" s="87" t="e">
        <f>AVERAGE('Raw data'!#REF!)</f>
        <v>#REF!</v>
      </c>
      <c r="L15" s="85">
        <v>131.88102682910824</v>
      </c>
      <c r="M15" s="85">
        <v>18195.716475000001</v>
      </c>
      <c r="N15" s="85">
        <v>1320.9363343963928</v>
      </c>
      <c r="O15" s="85">
        <v>0.29894593619047621</v>
      </c>
      <c r="P15" s="85">
        <v>2.5160692083740839E-2</v>
      </c>
      <c r="Q15" s="87" t="e">
        <f>AVERAGE('Raw data'!#REF!)</f>
        <v>#REF!</v>
      </c>
      <c r="S15" s="87" t="e">
        <f>AVERAGE('Raw data'!#REF!)</f>
        <v>#REF!</v>
      </c>
      <c r="U15" s="87" t="e">
        <f>AVERAGE('Raw data'!#REF!)</f>
        <v>#REF!</v>
      </c>
      <c r="W15" s="87" t="e">
        <f>AVERAGE('Raw data'!#REF!)</f>
        <v>#REF!</v>
      </c>
      <c r="Y15" s="87" t="e">
        <f>AVERAGE('Raw data'!#REF!)</f>
        <v>#REF!</v>
      </c>
      <c r="AA15" s="87" t="e">
        <f>AVERAGE('Raw data'!#REF!)</f>
        <v>#REF!</v>
      </c>
      <c r="AC15" s="87" t="e">
        <f>AVERAGE('Raw data'!#REF!)</f>
        <v>#REF!</v>
      </c>
      <c r="AD15" s="87"/>
      <c r="AE15" s="87" t="e">
        <f>AVERAGE('Raw data'!#REF!)</f>
        <v>#REF!</v>
      </c>
      <c r="AF15" s="87"/>
      <c r="AG15" s="87" t="e">
        <f>AVERAGE('Raw data'!#REF!)</f>
        <v>#REF!</v>
      </c>
    </row>
    <row r="16" spans="1:34" ht="13.2" customHeight="1" x14ac:dyDescent="0.25">
      <c r="A16" s="85" t="s">
        <v>159</v>
      </c>
      <c r="B16" s="86" t="s">
        <v>152</v>
      </c>
      <c r="C16" s="87">
        <v>9.4824999999999999</v>
      </c>
      <c r="D16" s="87">
        <f>Processed!F53</f>
        <v>0.23732449655833326</v>
      </c>
      <c r="E16" s="87">
        <f>Processed!H17</f>
        <v>8296.7800000000007</v>
      </c>
      <c r="F16" s="87">
        <f>Processed!I53</f>
        <v>332.69974874752558</v>
      </c>
      <c r="G16" s="85">
        <v>55521.740924999998</v>
      </c>
      <c r="H16" s="85">
        <v>3486.5034666617448</v>
      </c>
      <c r="I16" s="85">
        <v>0.10028558623842906</v>
      </c>
      <c r="J16" s="85">
        <v>7.2067565141744963E-3</v>
      </c>
      <c r="K16" s="87" t="e">
        <f>AVERAGE('Raw data'!#REF!)</f>
        <v>#REF!</v>
      </c>
      <c r="L16" s="85">
        <v>113.65077838309486</v>
      </c>
      <c r="M16" s="85">
        <v>19761.474225000002</v>
      </c>
      <c r="N16" s="85">
        <v>1222.3897278411398</v>
      </c>
      <c r="O16" s="85">
        <v>0.12929153108614233</v>
      </c>
      <c r="P16" s="85">
        <v>9.1564773621059942E-3</v>
      </c>
      <c r="Q16" s="87" t="e">
        <f>AVERAGE('Raw data'!#REF!)</f>
        <v>#REF!</v>
      </c>
      <c r="S16" s="87" t="e">
        <f>AVERAGE('Raw data'!#REF!)</f>
        <v>#REF!</v>
      </c>
      <c r="U16" s="87" t="e">
        <f>AVERAGE('Raw data'!#REF!)</f>
        <v>#REF!</v>
      </c>
      <c r="W16" s="87" t="e">
        <f>AVERAGE('Raw data'!#REF!)</f>
        <v>#REF!</v>
      </c>
      <c r="Y16" s="87" t="e">
        <f>AVERAGE('Raw data'!#REF!)</f>
        <v>#REF!</v>
      </c>
      <c r="AA16" s="87" t="e">
        <f>AVERAGE('Raw data'!#REF!)</f>
        <v>#REF!</v>
      </c>
      <c r="AC16" s="87" t="e">
        <f>AVERAGE('Raw data'!#REF!)</f>
        <v>#REF!</v>
      </c>
      <c r="AD16" s="87"/>
      <c r="AE16" s="87" t="e">
        <f>AVERAGE('Raw data'!#REF!)</f>
        <v>#REF!</v>
      </c>
      <c r="AF16" s="87"/>
      <c r="AG16" s="87" t="e">
        <f>AVERAGE('Raw data'!#REF!)</f>
        <v>#REF!</v>
      </c>
    </row>
    <row r="17" spans="1:33" ht="13.2" customHeight="1" x14ac:dyDescent="0.25">
      <c r="A17" s="85" t="s">
        <v>159</v>
      </c>
      <c r="B17" s="86" t="s">
        <v>151</v>
      </c>
      <c r="C17" s="87">
        <v>8.9024999999999981</v>
      </c>
      <c r="D17" s="87">
        <f>Processed!F57</f>
        <v>1.0370983158151728</v>
      </c>
      <c r="E17" s="87">
        <f>Processed!H21</f>
        <v>9858.9800000000014</v>
      </c>
      <c r="F17" s="87">
        <f>Processed!I57</f>
        <v>618.76560572239373</v>
      </c>
      <c r="G17" s="85">
        <v>66628.569637499982</v>
      </c>
      <c r="H17" s="85">
        <v>2920.777220212251</v>
      </c>
      <c r="I17" s="85">
        <v>0.11811669065137813</v>
      </c>
      <c r="J17" s="85">
        <v>5.7862081020569984E-3</v>
      </c>
      <c r="K17" s="87" t="e">
        <f>AVERAGE('Raw data'!#REF!)</f>
        <v>#REF!</v>
      </c>
      <c r="L17" s="85">
        <v>67.822372937205117</v>
      </c>
      <c r="M17" s="85">
        <v>17142.100849999999</v>
      </c>
      <c r="N17" s="85">
        <v>1546.1198383711749</v>
      </c>
      <c r="O17" s="85">
        <v>0.43704614999999997</v>
      </c>
      <c r="P17" s="85">
        <v>4.6152830996154491E-2</v>
      </c>
      <c r="Q17" s="87" t="e">
        <f>AVERAGE('Raw data'!#REF!)</f>
        <v>#REF!</v>
      </c>
      <c r="S17" s="87" t="e">
        <f>AVERAGE('Raw data'!#REF!)</f>
        <v>#REF!</v>
      </c>
      <c r="U17" s="87" t="e">
        <f>AVERAGE('Raw data'!#REF!)</f>
        <v>#REF!</v>
      </c>
      <c r="W17" s="87" t="e">
        <f>AVERAGE('Raw data'!#REF!)</f>
        <v>#REF!</v>
      </c>
      <c r="Y17" s="87" t="e">
        <f>AVERAGE('Raw data'!#REF!)</f>
        <v>#REF!</v>
      </c>
      <c r="AA17" s="87" t="e">
        <f>AVERAGE('Raw data'!#REF!)</f>
        <v>#REF!</v>
      </c>
      <c r="AC17" s="87" t="e">
        <f>AVERAGE('Raw data'!#REF!)</f>
        <v>#REF!</v>
      </c>
      <c r="AD17" s="87"/>
      <c r="AE17" s="87" t="e">
        <f>AVERAGE('Raw data'!#REF!)</f>
        <v>#REF!</v>
      </c>
      <c r="AF17" s="87"/>
      <c r="AG17" s="87" t="e">
        <f>AVERAGE('Raw data'!#REF!)</f>
        <v>#REF!</v>
      </c>
    </row>
    <row r="18" spans="1:33" ht="13.2" customHeight="1" x14ac:dyDescent="0.25">
      <c r="A18" s="125" t="s">
        <v>159</v>
      </c>
      <c r="B18" s="121" t="s">
        <v>147</v>
      </c>
      <c r="C18" s="87">
        <v>8.754999999999999</v>
      </c>
      <c r="D18" s="122">
        <f>Processed!F61</f>
        <v>0.99150138678672528</v>
      </c>
      <c r="E18" s="87">
        <f>Processed!H19</f>
        <v>0</v>
      </c>
      <c r="F18" s="122">
        <f>Processed!I61</f>
        <v>436.24509858994207</v>
      </c>
      <c r="G18" s="125">
        <v>54607.272112499995</v>
      </c>
      <c r="H18" s="125">
        <v>3396.3391145456735</v>
      </c>
      <c r="I18" s="125">
        <v>0.10948449353875001</v>
      </c>
      <c r="J18" s="125">
        <v>7.8115799634550717E-3</v>
      </c>
      <c r="K18" s="122" t="e">
        <f>AVERAGE('Raw data'!#REF!)</f>
        <v>#REF!</v>
      </c>
      <c r="L18" s="125">
        <v>89.270351799556991</v>
      </c>
      <c r="M18" s="125">
        <v>16409.029137500002</v>
      </c>
      <c r="N18" s="125">
        <v>1227.9780175920355</v>
      </c>
      <c r="O18" s="125">
        <v>0.55631897249999995</v>
      </c>
      <c r="P18" s="125">
        <v>4.9119120703682247E-2</v>
      </c>
      <c r="Q18" s="122" t="e">
        <f>AVERAGE('Raw data'!#REF!)</f>
        <v>#REF!</v>
      </c>
      <c r="R18" s="125"/>
      <c r="S18" s="122" t="e">
        <f>AVERAGE('Raw data'!#REF!)</f>
        <v>#REF!</v>
      </c>
      <c r="T18" s="125"/>
      <c r="U18" s="122" t="e">
        <f>AVERAGE('Raw data'!#REF!)</f>
        <v>#REF!</v>
      </c>
      <c r="V18" s="125"/>
      <c r="W18" s="122" t="e">
        <f>AVERAGE('Raw data'!#REF!)</f>
        <v>#REF!</v>
      </c>
      <c r="X18" s="125"/>
      <c r="Y18" s="122" t="e">
        <f>AVERAGE('Raw data'!#REF!)</f>
        <v>#REF!</v>
      </c>
      <c r="Z18" s="125"/>
      <c r="AA18" s="122" t="e">
        <f>AVERAGE('Raw data'!#REF!)</f>
        <v>#REF!</v>
      </c>
      <c r="AB18" s="125"/>
      <c r="AC18" s="122" t="e">
        <f>AVERAGE('Raw data'!#REF!)</f>
        <v>#REF!</v>
      </c>
      <c r="AD18" s="122"/>
      <c r="AE18" s="122" t="e">
        <f>AVERAGE('Raw data'!#REF!)</f>
        <v>#REF!</v>
      </c>
      <c r="AF18" s="122"/>
      <c r="AG18" s="122" t="e">
        <f>AVERAGE('Raw data'!#REF!)</f>
        <v>#REF!</v>
      </c>
    </row>
    <row r="19" spans="1:33" ht="13.2" customHeight="1" x14ac:dyDescent="0.25">
      <c r="A19" s="85" t="s">
        <v>158</v>
      </c>
      <c r="B19" s="86" t="s">
        <v>63</v>
      </c>
      <c r="C19" s="87">
        <v>1.3075000000000028</v>
      </c>
      <c r="D19" s="87">
        <f>Processed!F65</f>
        <v>0.14873774459318145</v>
      </c>
      <c r="E19" s="87">
        <f>Processed!H23</f>
        <v>0</v>
      </c>
      <c r="F19" s="87">
        <f>Processed!I65</f>
        <v>561.39948156509979</v>
      </c>
      <c r="G19" s="85">
        <v>7688.565250000016</v>
      </c>
      <c r="H19" s="85">
        <v>1266.7691312611228</v>
      </c>
      <c r="K19" s="87" t="e">
        <f>AVERAGE('Raw data'!#REF!)</f>
        <v>#REF!</v>
      </c>
      <c r="L19" s="85">
        <v>75.582321052804559</v>
      </c>
      <c r="M19" s="85">
        <v>1264.5835125000026</v>
      </c>
      <c r="N19" s="85">
        <v>188.06940198546823</v>
      </c>
      <c r="Q19" s="87" t="e">
        <f>AVERAGE('Raw data'!#REF!)</f>
        <v>#REF!</v>
      </c>
      <c r="S19" s="87" t="e">
        <f>AVERAGE('Raw data'!#REF!)</f>
        <v>#REF!</v>
      </c>
      <c r="U19" s="87" t="e">
        <f>AVERAGE('Raw data'!#REF!)</f>
        <v>#REF!</v>
      </c>
      <c r="W19" s="87" t="e">
        <f>AVERAGE('Raw data'!#REF!)</f>
        <v>#REF!</v>
      </c>
      <c r="Y19" s="87" t="e">
        <f>AVERAGE('Raw data'!#REF!)</f>
        <v>#REF!</v>
      </c>
      <c r="AA19" s="87" t="e">
        <f>AVERAGE('Raw data'!#REF!)</f>
        <v>#REF!</v>
      </c>
      <c r="AC19" s="87" t="e">
        <f>AVERAGE('Raw data'!#REF!)</f>
        <v>#REF!</v>
      </c>
      <c r="AD19" s="87"/>
      <c r="AE19" s="87" t="e">
        <f>AVERAGE('Raw data'!#REF!)</f>
        <v>#REF!</v>
      </c>
      <c r="AF19" s="87"/>
      <c r="AG19" s="87" t="e">
        <f>AVERAGE('Raw data'!#REF!)</f>
        <v>#REF!</v>
      </c>
    </row>
    <row r="20" spans="1:33" ht="13.2" customHeight="1" x14ac:dyDescent="0.25">
      <c r="A20" s="85" t="s">
        <v>158</v>
      </c>
      <c r="B20" s="86" t="s">
        <v>64</v>
      </c>
      <c r="C20" s="87">
        <v>2.620000000000001</v>
      </c>
      <c r="D20" s="87">
        <f>Processed!F69</f>
        <v>0.28008927148321805</v>
      </c>
      <c r="E20" s="87">
        <f>Processed!H21</f>
        <v>9858.9800000000014</v>
      </c>
      <c r="F20" s="87">
        <f>Processed!I69</f>
        <v>2197.0089504856414</v>
      </c>
      <c r="G20" s="85">
        <v>64848.199312500015</v>
      </c>
      <c r="H20" s="85">
        <v>7559.4335131086918</v>
      </c>
      <c r="I20" s="85">
        <v>0.13175686427375008</v>
      </c>
      <c r="J20" s="85">
        <v>1.7386697080149918E-2</v>
      </c>
      <c r="K20" s="87" t="e">
        <f>AVERAGE('Raw data'!#REF!)</f>
        <v>#REF!</v>
      </c>
      <c r="L20" s="85">
        <v>105.15313512722035</v>
      </c>
      <c r="M20" s="85">
        <v>2817.442412500001</v>
      </c>
      <c r="N20" s="85">
        <v>259.54026498526804</v>
      </c>
      <c r="Q20" s="87" t="e">
        <f>AVERAGE('Raw data'!#REF!)</f>
        <v>#REF!</v>
      </c>
      <c r="S20" s="87" t="e">
        <f>AVERAGE('Raw data'!#REF!)</f>
        <v>#REF!</v>
      </c>
      <c r="U20" s="87" t="e">
        <f>AVERAGE('Raw data'!#REF!)</f>
        <v>#REF!</v>
      </c>
      <c r="W20" s="87" t="e">
        <f>AVERAGE('Raw data'!#REF!)</f>
        <v>#REF!</v>
      </c>
      <c r="Y20" s="87" t="e">
        <f>AVERAGE('Raw data'!#REF!)</f>
        <v>#REF!</v>
      </c>
      <c r="AA20" s="87" t="e">
        <f>AVERAGE('Raw data'!#REF!)</f>
        <v>#REF!</v>
      </c>
      <c r="AC20" s="87" t="e">
        <f>AVERAGE('Raw data'!#REF!)</f>
        <v>#REF!</v>
      </c>
      <c r="AD20" s="87"/>
      <c r="AE20" s="87" t="e">
        <f>AVERAGE('Raw data'!#REF!)</f>
        <v>#REF!</v>
      </c>
      <c r="AF20" s="87"/>
      <c r="AG20" s="87" t="e">
        <f>AVERAGE('Raw data'!#REF!)</f>
        <v>#REF!</v>
      </c>
    </row>
    <row r="21" spans="1:33" ht="13.2" customHeight="1" x14ac:dyDescent="0.25">
      <c r="A21" s="85" t="s">
        <v>158</v>
      </c>
      <c r="B21" s="86" t="s">
        <v>148</v>
      </c>
      <c r="C21" s="87">
        <v>2.7975000000000012</v>
      </c>
      <c r="D21" s="87">
        <f>Processed!F73</f>
        <v>0.54265358808973763</v>
      </c>
      <c r="E21" s="87">
        <f>Processed!H25</f>
        <v>7191.2025000000003</v>
      </c>
      <c r="F21" s="87">
        <f>Processed!I73</f>
        <v>2673.2670284059695</v>
      </c>
      <c r="G21" s="85">
        <v>55630.062375000023</v>
      </c>
      <c r="H21" s="85">
        <v>15614.242315656773</v>
      </c>
      <c r="I21" s="85">
        <v>9.5935633284096558E-2</v>
      </c>
      <c r="J21" s="85">
        <v>3.1163750746285072E-2</v>
      </c>
      <c r="K21" s="87" t="e">
        <f>AVERAGE('Raw data'!#REF!)</f>
        <v>#REF!</v>
      </c>
      <c r="L21" s="85">
        <v>54.065449341515681</v>
      </c>
      <c r="M21" s="85">
        <v>2929.8044500000015</v>
      </c>
      <c r="N21" s="85">
        <v>590.30487181140404</v>
      </c>
      <c r="O21" s="85">
        <v>2.6169580000000477E-3</v>
      </c>
      <c r="P21" s="85">
        <v>2.3612194872456142E-2</v>
      </c>
      <c r="Q21" s="87" t="e">
        <f>AVERAGE('Raw data'!#REF!)</f>
        <v>#REF!</v>
      </c>
      <c r="S21" s="87" t="e">
        <f>AVERAGE('Raw data'!#REF!)</f>
        <v>#REF!</v>
      </c>
      <c r="U21" s="87" t="e">
        <f>AVERAGE('Raw data'!#REF!)</f>
        <v>#REF!</v>
      </c>
      <c r="W21" s="87" t="e">
        <f>AVERAGE('Raw data'!#REF!)</f>
        <v>#REF!</v>
      </c>
      <c r="Y21" s="87" t="e">
        <f>AVERAGE('Raw data'!#REF!)</f>
        <v>#REF!</v>
      </c>
      <c r="AA21" s="87" t="e">
        <f>AVERAGE('Raw data'!#REF!)</f>
        <v>#REF!</v>
      </c>
      <c r="AC21" s="87" t="e">
        <f>AVERAGE('Raw data'!#REF!)</f>
        <v>#REF!</v>
      </c>
      <c r="AD21" s="87"/>
      <c r="AE21" s="87" t="e">
        <f>AVERAGE('Raw data'!#REF!)</f>
        <v>#REF!</v>
      </c>
      <c r="AF21" s="87"/>
      <c r="AG21" s="87" t="e">
        <f>AVERAGE('Raw data'!#REF!)</f>
        <v>#REF!</v>
      </c>
    </row>
    <row r="22" spans="1:33" ht="13.2" customHeight="1" x14ac:dyDescent="0.25">
      <c r="A22" s="85" t="s">
        <v>158</v>
      </c>
      <c r="B22" s="86" t="s">
        <v>144</v>
      </c>
      <c r="C22" s="87">
        <v>4.8050000000000015</v>
      </c>
      <c r="D22" s="87">
        <f>Processed!F77</f>
        <v>1.1520886829291095</v>
      </c>
      <c r="E22" s="87">
        <f>Processed!H23</f>
        <v>0</v>
      </c>
      <c r="F22" s="87">
        <f>Processed!I77</f>
        <v>3715.6188344021589</v>
      </c>
      <c r="G22" s="85">
        <v>61197.751200000035</v>
      </c>
      <c r="H22" s="85">
        <v>7303.5527905259587</v>
      </c>
      <c r="I22" s="85">
        <v>9.1339322338036932E-2</v>
      </c>
      <c r="J22" s="85">
        <v>1.2437769338086659E-2</v>
      </c>
      <c r="K22" s="87" t="e">
        <f>AVERAGE('Raw data'!#REF!)</f>
        <v>#REF!</v>
      </c>
      <c r="L22" s="85">
        <v>92.342243727140257</v>
      </c>
      <c r="M22" s="85">
        <v>4887.6583500000015</v>
      </c>
      <c r="N22" s="85">
        <v>1599.4295462228879</v>
      </c>
      <c r="O22" s="85">
        <v>8.0931114000000054E-2</v>
      </c>
      <c r="P22" s="85">
        <v>6.3977181848915515E-2</v>
      </c>
      <c r="Q22" s="87" t="e">
        <f>AVERAGE('Raw data'!#REF!)</f>
        <v>#REF!</v>
      </c>
      <c r="S22" s="87" t="e">
        <f>AVERAGE('Raw data'!#REF!)</f>
        <v>#REF!</v>
      </c>
      <c r="U22" s="87" t="e">
        <f>AVERAGE('Raw data'!#REF!)</f>
        <v>#REF!</v>
      </c>
      <c r="W22" s="87" t="e">
        <f>AVERAGE('Raw data'!#REF!)</f>
        <v>#REF!</v>
      </c>
      <c r="Y22" s="87" t="e">
        <f>AVERAGE('Raw data'!#REF!)</f>
        <v>#REF!</v>
      </c>
      <c r="AA22" s="87" t="e">
        <f>AVERAGE('Raw data'!#REF!)</f>
        <v>#REF!</v>
      </c>
      <c r="AC22" s="87" t="e">
        <f>AVERAGE('Raw data'!#REF!)</f>
        <v>#REF!</v>
      </c>
      <c r="AD22" s="87"/>
      <c r="AE22" s="87" t="e">
        <f>AVERAGE('Raw data'!#REF!)</f>
        <v>#REF!</v>
      </c>
      <c r="AF22" s="87"/>
      <c r="AG22" s="87" t="e">
        <f>AVERAGE('Raw data'!#REF!)</f>
        <v>#REF!</v>
      </c>
    </row>
    <row r="23" spans="1:33" ht="13.2" customHeight="1" x14ac:dyDescent="0.25">
      <c r="A23" s="85" t="s">
        <v>158</v>
      </c>
      <c r="B23" s="86" t="s">
        <v>149</v>
      </c>
      <c r="C23" s="87">
        <v>6.754999999999999</v>
      </c>
      <c r="D23" s="87">
        <f>Processed!F81</f>
        <v>0.78643181522621453</v>
      </c>
      <c r="E23" s="87">
        <f>Processed!H27</f>
        <v>0</v>
      </c>
      <c r="F23" s="87">
        <f>Processed!I81</f>
        <v>2030.1784159865099</v>
      </c>
      <c r="G23" s="85">
        <v>83957.539299999975</v>
      </c>
      <c r="H23" s="85">
        <v>6737.2962577700928</v>
      </c>
      <c r="I23" s="85">
        <v>0.17126888546486521</v>
      </c>
      <c r="J23" s="85">
        <v>1.5104263771646283E-2</v>
      </c>
      <c r="K23" s="87" t="e">
        <f>AVERAGE('Raw data'!#REF!)</f>
        <v>#REF!</v>
      </c>
      <c r="L23" s="85">
        <v>112.64203933950475</v>
      </c>
      <c r="M23" s="85">
        <v>8796.8097249999992</v>
      </c>
      <c r="N23" s="85">
        <v>1197.1924544874562</v>
      </c>
      <c r="O23" s="85">
        <v>0.23729716899999997</v>
      </c>
      <c r="P23" s="85">
        <v>4.7887698179498187E-2</v>
      </c>
      <c r="Q23" s="87" t="e">
        <f>AVERAGE('Raw data'!#REF!)</f>
        <v>#REF!</v>
      </c>
      <c r="S23" s="87" t="e">
        <f>AVERAGE('Raw data'!#REF!)</f>
        <v>#REF!</v>
      </c>
      <c r="U23" s="87" t="e">
        <f>AVERAGE('Raw data'!#REF!)</f>
        <v>#REF!</v>
      </c>
      <c r="W23" s="87" t="e">
        <f>AVERAGE('Raw data'!#REF!)</f>
        <v>#REF!</v>
      </c>
      <c r="Y23" s="87" t="e">
        <f>AVERAGE('Raw data'!#REF!)</f>
        <v>#REF!</v>
      </c>
      <c r="AA23" s="87" t="e">
        <f>AVERAGE('Raw data'!#REF!)</f>
        <v>#REF!</v>
      </c>
      <c r="AC23" s="87" t="e">
        <f>AVERAGE('Raw data'!#REF!)</f>
        <v>#REF!</v>
      </c>
      <c r="AD23" s="87"/>
      <c r="AE23" s="87" t="e">
        <f>AVERAGE('Raw data'!#REF!)</f>
        <v>#REF!</v>
      </c>
      <c r="AF23" s="87"/>
      <c r="AG23" s="87" t="e">
        <f>AVERAGE('Raw data'!#REF!)</f>
        <v>#REF!</v>
      </c>
    </row>
    <row r="24" spans="1:33" ht="13.2" customHeight="1" x14ac:dyDescent="0.25">
      <c r="A24" s="85" t="s">
        <v>158</v>
      </c>
      <c r="B24" s="86" t="s">
        <v>150</v>
      </c>
      <c r="C24" s="87">
        <v>9.4625000000000004</v>
      </c>
      <c r="D24" s="87">
        <f>Processed!F85</f>
        <v>0.59636922288125804</v>
      </c>
      <c r="E24" s="87">
        <f>Processed!H25</f>
        <v>7191.2025000000003</v>
      </c>
      <c r="F24" s="87">
        <f>Processed!I85</f>
        <v>168.46007628385595</v>
      </c>
      <c r="G24" s="85">
        <v>71107.639125000002</v>
      </c>
      <c r="H24" s="85">
        <v>4102.4995046294753</v>
      </c>
      <c r="I24" s="85">
        <v>9.9177135491381352E-2</v>
      </c>
      <c r="J24" s="85">
        <v>6.4029260852541238E-3</v>
      </c>
      <c r="K24" s="87" t="e">
        <f>AVERAGE('Raw data'!#REF!)</f>
        <v>#REF!</v>
      </c>
      <c r="L24" s="85">
        <v>102.93071296943297</v>
      </c>
      <c r="M24" s="85">
        <v>13970.053750000001</v>
      </c>
      <c r="N24" s="85">
        <v>1647.1202995106157</v>
      </c>
      <c r="O24" s="85">
        <v>0.44422693000000002</v>
      </c>
      <c r="P24" s="85">
        <v>6.5884811980424618E-2</v>
      </c>
      <c r="Q24" s="87" t="e">
        <f>AVERAGE('Raw data'!#REF!)</f>
        <v>#REF!</v>
      </c>
      <c r="S24" s="87" t="e">
        <f>AVERAGE('Raw data'!#REF!)</f>
        <v>#REF!</v>
      </c>
      <c r="U24" s="87" t="e">
        <f>AVERAGE('Raw data'!#REF!)</f>
        <v>#REF!</v>
      </c>
      <c r="W24" s="87" t="e">
        <f>AVERAGE('Raw data'!#REF!)</f>
        <v>#REF!</v>
      </c>
      <c r="Y24" s="87" t="e">
        <f>AVERAGE('Raw data'!#REF!)</f>
        <v>#REF!</v>
      </c>
      <c r="AA24" s="87" t="e">
        <f>AVERAGE('Raw data'!#REF!)</f>
        <v>#REF!</v>
      </c>
      <c r="AC24" s="87" t="e">
        <f>AVERAGE('Raw data'!#REF!)</f>
        <v>#REF!</v>
      </c>
      <c r="AD24" s="87"/>
      <c r="AE24" s="87" t="e">
        <f>AVERAGE('Raw data'!#REF!)</f>
        <v>#REF!</v>
      </c>
      <c r="AF24" s="87"/>
      <c r="AG24" s="87" t="e">
        <f>AVERAGE('Raw data'!#REF!)</f>
        <v>#REF!</v>
      </c>
    </row>
    <row r="25" spans="1:33" ht="13.2" customHeight="1" x14ac:dyDescent="0.25">
      <c r="A25" s="85" t="s">
        <v>158</v>
      </c>
      <c r="B25" s="86" t="s">
        <v>154</v>
      </c>
      <c r="C25" s="87">
        <v>8.8000000000000007</v>
      </c>
      <c r="D25" s="87">
        <f>Processed!F89</f>
        <v>0.84708323085751303</v>
      </c>
      <c r="E25" s="87">
        <f>Processed!H29</f>
        <v>6920.3587500000012</v>
      </c>
      <c r="F25" s="87">
        <f>Processed!I89</f>
        <v>511.76422225138174</v>
      </c>
      <c r="G25" s="85">
        <v>70954.82573750001</v>
      </c>
      <c r="H25" s="85">
        <v>9115.3482506065811</v>
      </c>
      <c r="I25" s="85">
        <v>7.5576459180618921E-2</v>
      </c>
      <c r="J25" s="85">
        <v>1.0867354849883475E-2</v>
      </c>
      <c r="K25" s="87" t="e">
        <f>AVERAGE('Raw data'!#REF!)</f>
        <v>#REF!</v>
      </c>
      <c r="L25" s="85">
        <v>82.374510178108736</v>
      </c>
      <c r="M25" s="85">
        <v>13670.037787500001</v>
      </c>
      <c r="N25" s="85">
        <v>1231.6102213523909</v>
      </c>
      <c r="O25" s="85">
        <v>7.1089850575657892E-2</v>
      </c>
      <c r="P25" s="85">
        <v>8.1026988246868034E-3</v>
      </c>
      <c r="Q25" s="87" t="e">
        <f>AVERAGE('Raw data'!#REF!)</f>
        <v>#REF!</v>
      </c>
      <c r="S25" s="87" t="e">
        <f>AVERAGE('Raw data'!#REF!)</f>
        <v>#REF!</v>
      </c>
      <c r="U25" s="87" t="e">
        <f>AVERAGE('Raw data'!#REF!)</f>
        <v>#REF!</v>
      </c>
      <c r="W25" s="87" t="e">
        <f>AVERAGE('Raw data'!#REF!)</f>
        <v>#REF!</v>
      </c>
      <c r="Y25" s="87" t="e">
        <f>AVERAGE('Raw data'!#REF!)</f>
        <v>#REF!</v>
      </c>
      <c r="AA25" s="87" t="e">
        <f>AVERAGE('Raw data'!#REF!)</f>
        <v>#REF!</v>
      </c>
      <c r="AC25" s="87" t="e">
        <f>AVERAGE('Raw data'!#REF!)</f>
        <v>#REF!</v>
      </c>
      <c r="AD25" s="87"/>
      <c r="AE25" s="87" t="e">
        <f>AVERAGE('Raw data'!#REF!)</f>
        <v>#REF!</v>
      </c>
      <c r="AF25" s="87"/>
      <c r="AG25" s="87" t="e">
        <f>AVERAGE('Raw data'!#REF!)</f>
        <v>#REF!</v>
      </c>
    </row>
    <row r="26" spans="1:33" ht="13.2" customHeight="1" x14ac:dyDescent="0.25">
      <c r="A26" s="85" t="s">
        <v>158</v>
      </c>
      <c r="B26" s="86" t="s">
        <v>145</v>
      </c>
      <c r="C26" s="87">
        <v>4.3475000000000019</v>
      </c>
      <c r="D26" s="87">
        <f>Processed!F93</f>
        <v>0.24997916579853885</v>
      </c>
      <c r="E26" s="87">
        <f>Processed!H27</f>
        <v>0</v>
      </c>
      <c r="F26" s="87">
        <f>Processed!I93</f>
        <v>1783.0376639218975</v>
      </c>
      <c r="G26" s="85">
        <v>64059.824650000024</v>
      </c>
      <c r="H26" s="85">
        <v>8588.0356926472905</v>
      </c>
      <c r="I26" s="85">
        <v>9.3805163364013774E-2</v>
      </c>
      <c r="J26" s="85">
        <v>1.4259146069726572E-2</v>
      </c>
      <c r="K26" s="87" t="e">
        <f>AVERAGE('Raw data'!#REF!)</f>
        <v>#REF!</v>
      </c>
      <c r="L26" s="85">
        <v>213.8424513806834</v>
      </c>
      <c r="M26" s="85">
        <v>5511.4803875000034</v>
      </c>
      <c r="N26" s="85">
        <v>1204.2471809893391</v>
      </c>
      <c r="O26" s="85">
        <v>9.6258177727272798E-2</v>
      </c>
      <c r="P26" s="85">
        <v>4.3790806581430551E-2</v>
      </c>
      <c r="Q26" s="87" t="e">
        <f>AVERAGE('Raw data'!#REF!)</f>
        <v>#REF!</v>
      </c>
      <c r="S26" s="87" t="e">
        <f>AVERAGE('Raw data'!#REF!)</f>
        <v>#REF!</v>
      </c>
      <c r="U26" s="87" t="e">
        <f>AVERAGE('Raw data'!#REF!)</f>
        <v>#REF!</v>
      </c>
      <c r="W26" s="87" t="e">
        <f>AVERAGE('Raw data'!#REF!)</f>
        <v>#REF!</v>
      </c>
      <c r="Y26" s="87" t="e">
        <f>AVERAGE('Raw data'!#REF!)</f>
        <v>#REF!</v>
      </c>
      <c r="AA26" s="87" t="e">
        <f>AVERAGE('Raw data'!#REF!)</f>
        <v>#REF!</v>
      </c>
      <c r="AC26" s="87" t="e">
        <f>AVERAGE('Raw data'!#REF!)</f>
        <v>#REF!</v>
      </c>
      <c r="AD26" s="87"/>
      <c r="AE26" s="87" t="e">
        <f>AVERAGE('Raw data'!#REF!)</f>
        <v>#REF!</v>
      </c>
      <c r="AF26" s="87"/>
      <c r="AG26" s="87" t="e">
        <f>AVERAGE('Raw data'!#REF!)</f>
        <v>#REF!</v>
      </c>
    </row>
    <row r="27" spans="1:33" ht="13.2" customHeight="1" x14ac:dyDescent="0.25">
      <c r="A27" s="85" t="s">
        <v>158</v>
      </c>
      <c r="B27" s="86" t="s">
        <v>155</v>
      </c>
      <c r="C27" s="87">
        <v>9.7325000000000017</v>
      </c>
      <c r="D27" s="87">
        <f>Processed!F97</f>
        <v>0.20130304683900746</v>
      </c>
      <c r="E27" s="87">
        <f>Processed!H31</f>
        <v>0</v>
      </c>
      <c r="F27" s="87">
        <f>Processed!I97</f>
        <v>415.18496246903305</v>
      </c>
      <c r="G27" s="85">
        <v>65298.613137500026</v>
      </c>
      <c r="H27" s="85">
        <v>3925.530667028464</v>
      </c>
      <c r="I27" s="85">
        <v>0.1193428741540847</v>
      </c>
      <c r="J27" s="85">
        <v>8.1142451102413846E-3</v>
      </c>
      <c r="K27" s="87" t="e">
        <f>AVERAGE('Raw data'!#REF!)</f>
        <v>#REF!</v>
      </c>
      <c r="L27" s="85">
        <v>16.880606522352817</v>
      </c>
      <c r="M27" s="85">
        <v>18143.000250000005</v>
      </c>
      <c r="N27" s="85">
        <v>291.84220209655211</v>
      </c>
      <c r="O27" s="85">
        <v>0.14081677188940095</v>
      </c>
      <c r="P27" s="85">
        <v>2.689789881074215E-3</v>
      </c>
      <c r="Q27" s="87" t="e">
        <f>AVERAGE('Raw data'!#REF!)</f>
        <v>#REF!</v>
      </c>
      <c r="S27" s="87" t="e">
        <f>AVERAGE('Raw data'!#REF!)</f>
        <v>#REF!</v>
      </c>
      <c r="U27" s="87" t="e">
        <f>AVERAGE('Raw data'!#REF!)</f>
        <v>#REF!</v>
      </c>
      <c r="W27" s="87" t="e">
        <f>AVERAGE('Raw data'!#REF!)</f>
        <v>#REF!</v>
      </c>
      <c r="Y27" s="87" t="e">
        <f>AVERAGE('Raw data'!#REF!)</f>
        <v>#REF!</v>
      </c>
      <c r="AA27" s="87" t="e">
        <f>AVERAGE('Raw data'!#REF!)</f>
        <v>#REF!</v>
      </c>
      <c r="AC27" s="87" t="e">
        <f>AVERAGE('Raw data'!#REF!)</f>
        <v>#REF!</v>
      </c>
      <c r="AD27" s="87"/>
      <c r="AE27" s="87" t="e">
        <f>AVERAGE('Raw data'!#REF!)</f>
        <v>#REF!</v>
      </c>
      <c r="AF27" s="87"/>
      <c r="AG27" s="87" t="e">
        <f>AVERAGE('Raw data'!#REF!)</f>
        <v>#REF!</v>
      </c>
    </row>
    <row r="28" spans="1:33" ht="13.2" customHeight="1" x14ac:dyDescent="0.25">
      <c r="A28" s="85" t="s">
        <v>158</v>
      </c>
      <c r="B28" s="86" t="s">
        <v>156</v>
      </c>
      <c r="C28" s="87">
        <v>5.3999999999999986</v>
      </c>
      <c r="D28" s="87">
        <f>Processed!F101</f>
        <v>1.0967755771654784</v>
      </c>
      <c r="E28" s="87">
        <f>Processed!H29</f>
        <v>6920.3587500000012</v>
      </c>
      <c r="F28" s="87">
        <f>Processed!I101</f>
        <v>1825.2190291046506</v>
      </c>
      <c r="G28" s="85">
        <v>55383.808562499988</v>
      </c>
      <c r="H28" s="85">
        <v>5756.0548347649146</v>
      </c>
      <c r="I28" s="85">
        <v>9.4736232169465973E-2</v>
      </c>
      <c r="J28" s="85">
        <v>1.1403037140361182E-2</v>
      </c>
      <c r="K28" s="87" t="e">
        <f>AVERAGE('Raw data'!#REF!)</f>
        <v>#REF!</v>
      </c>
      <c r="L28" s="85">
        <v>82.877922456641883</v>
      </c>
      <c r="M28" s="85">
        <v>5395.7558749999989</v>
      </c>
      <c r="N28" s="85">
        <v>1216.1650801774433</v>
      </c>
      <c r="O28" s="85">
        <v>0.29780886764705872</v>
      </c>
      <c r="P28" s="85">
        <v>0.14307824472675801</v>
      </c>
      <c r="Q28" s="87" t="e">
        <f>AVERAGE('Raw data'!#REF!)</f>
        <v>#REF!</v>
      </c>
      <c r="S28" s="87" t="e">
        <f>AVERAGE('Raw data'!#REF!)</f>
        <v>#REF!</v>
      </c>
      <c r="U28" s="87" t="e">
        <f>AVERAGE('Raw data'!#REF!)</f>
        <v>#REF!</v>
      </c>
      <c r="W28" s="87" t="e">
        <f>AVERAGE('Raw data'!#REF!)</f>
        <v>#REF!</v>
      </c>
      <c r="Y28" s="87" t="e">
        <f>AVERAGE('Raw data'!#REF!)</f>
        <v>#REF!</v>
      </c>
      <c r="AA28" s="87" t="e">
        <f>AVERAGE('Raw data'!#REF!)</f>
        <v>#REF!</v>
      </c>
      <c r="AC28" s="87" t="e">
        <f>AVERAGE('Raw data'!#REF!)</f>
        <v>#REF!</v>
      </c>
      <c r="AD28" s="87"/>
      <c r="AE28" s="87" t="e">
        <f>AVERAGE('Raw data'!#REF!)</f>
        <v>#REF!</v>
      </c>
      <c r="AF28" s="87"/>
      <c r="AG28" s="87" t="e">
        <f>AVERAGE('Raw data'!#REF!)</f>
        <v>#REF!</v>
      </c>
    </row>
    <row r="29" spans="1:33" ht="13.2" customHeight="1" x14ac:dyDescent="0.25">
      <c r="A29" s="85" t="s">
        <v>158</v>
      </c>
      <c r="B29" s="86" t="s">
        <v>153</v>
      </c>
      <c r="C29" s="87">
        <v>10.899999999999999</v>
      </c>
      <c r="D29" s="87">
        <f>Processed!F105</f>
        <v>0.86830294252639639</v>
      </c>
      <c r="E29" s="87">
        <f>Processed!H33</f>
        <v>7232.13</v>
      </c>
      <c r="F29" s="87">
        <f>Processed!I105</f>
        <v>254.64514235807167</v>
      </c>
      <c r="G29" s="85">
        <v>78592.901699999988</v>
      </c>
      <c r="H29" s="85">
        <v>4873.1786423798067</v>
      </c>
      <c r="I29" s="85">
        <v>8.4682604066452408E-2</v>
      </c>
      <c r="J29" s="85">
        <v>5.8098231792834314E-3</v>
      </c>
      <c r="K29" s="87" t="e">
        <f>AVERAGE('Raw data'!#REF!)</f>
        <v>#REF!</v>
      </c>
      <c r="L29" s="85">
        <v>83.420122684817386</v>
      </c>
      <c r="M29" s="85">
        <v>21734.659887499998</v>
      </c>
      <c r="N29" s="85">
        <v>1228.8327580162982</v>
      </c>
      <c r="O29" s="85">
        <v>0.10661174795197739</v>
      </c>
      <c r="P29" s="85">
        <v>6.9425579548943184E-3</v>
      </c>
      <c r="Q29" s="87" t="e">
        <f>AVERAGE('Raw data'!#REF!)</f>
        <v>#REF!</v>
      </c>
      <c r="S29" s="87" t="e">
        <f>AVERAGE('Raw data'!#REF!)</f>
        <v>#REF!</v>
      </c>
      <c r="U29" s="87" t="e">
        <f>AVERAGE('Raw data'!#REF!)</f>
        <v>#REF!</v>
      </c>
      <c r="W29" s="87" t="e">
        <f>AVERAGE('Raw data'!#REF!)</f>
        <v>#REF!</v>
      </c>
      <c r="Y29" s="87" t="e">
        <f>AVERAGE('Raw data'!#REF!)</f>
        <v>#REF!</v>
      </c>
      <c r="AA29" s="87" t="e">
        <f>AVERAGE('Raw data'!#REF!)</f>
        <v>#REF!</v>
      </c>
      <c r="AC29" s="87" t="e">
        <f>AVERAGE('Raw data'!#REF!)</f>
        <v>#REF!</v>
      </c>
      <c r="AD29" s="87"/>
      <c r="AE29" s="87" t="e">
        <f>AVERAGE('Raw data'!#REF!)</f>
        <v>#REF!</v>
      </c>
      <c r="AF29" s="87"/>
      <c r="AG29" s="87" t="e">
        <f>AVERAGE('Raw data'!#REF!)</f>
        <v>#REF!</v>
      </c>
    </row>
    <row r="30" spans="1:33" ht="13.2" customHeight="1" x14ac:dyDescent="0.25">
      <c r="A30" s="85" t="s">
        <v>158</v>
      </c>
      <c r="B30" s="86" t="s">
        <v>146</v>
      </c>
      <c r="C30" s="87">
        <v>9.1674999999999986</v>
      </c>
      <c r="D30" s="87">
        <f>Processed!F109</f>
        <v>0.64861872467575254</v>
      </c>
      <c r="E30" s="87">
        <f>Processed!H31</f>
        <v>0</v>
      </c>
      <c r="F30" s="87">
        <f>Processed!I109</f>
        <v>499.91541361337187</v>
      </c>
      <c r="G30" s="85">
        <v>62425.799562499997</v>
      </c>
      <c r="H30" s="85">
        <v>3058.3843353256366</v>
      </c>
      <c r="I30" s="85">
        <v>9.1092109618299943E-2</v>
      </c>
      <c r="J30" s="85">
        <v>5.07798878992887E-3</v>
      </c>
      <c r="K30" s="87" t="e">
        <f>AVERAGE('Raw data'!#REF!)</f>
        <v>#REF!</v>
      </c>
      <c r="L30" s="85">
        <v>74.326942075059009</v>
      </c>
      <c r="M30" s="85">
        <v>16642.956549999999</v>
      </c>
      <c r="N30" s="85">
        <v>627.03640416585336</v>
      </c>
      <c r="O30" s="85">
        <v>0.26244906761904757</v>
      </c>
      <c r="P30" s="85">
        <v>1.1943550555540066E-2</v>
      </c>
      <c r="Q30" s="87" t="e">
        <f>AVERAGE('Raw data'!#REF!)</f>
        <v>#REF!</v>
      </c>
      <c r="S30" s="87" t="e">
        <f>AVERAGE('Raw data'!#REF!)</f>
        <v>#REF!</v>
      </c>
      <c r="U30" s="87" t="e">
        <f>AVERAGE('Raw data'!#REF!)</f>
        <v>#REF!</v>
      </c>
      <c r="W30" s="87" t="e">
        <f>AVERAGE('Raw data'!#REF!)</f>
        <v>#REF!</v>
      </c>
      <c r="Y30" s="87" t="e">
        <f>AVERAGE('Raw data'!#REF!)</f>
        <v>#REF!</v>
      </c>
      <c r="AA30" s="87" t="e">
        <f>AVERAGE('Raw data'!#REF!)</f>
        <v>#REF!</v>
      </c>
      <c r="AC30" s="87" t="e">
        <f>AVERAGE('Raw data'!#REF!)</f>
        <v>#REF!</v>
      </c>
      <c r="AD30" s="87"/>
      <c r="AE30" s="87" t="e">
        <f>AVERAGE('Raw data'!#REF!)</f>
        <v>#REF!</v>
      </c>
      <c r="AF30" s="87"/>
      <c r="AG30" s="87" t="e">
        <f>AVERAGE('Raw data'!#REF!)</f>
        <v>#REF!</v>
      </c>
    </row>
    <row r="31" spans="1:33" ht="13.2" customHeight="1" x14ac:dyDescent="0.25">
      <c r="A31" s="85" t="s">
        <v>158</v>
      </c>
      <c r="B31" s="86" t="s">
        <v>152</v>
      </c>
      <c r="C31" s="87">
        <v>12.61</v>
      </c>
      <c r="D31" s="87">
        <f>Processed!F113</f>
        <v>0.80001041659885141</v>
      </c>
      <c r="E31" s="87">
        <f>Processed!H35</f>
        <v>0</v>
      </c>
      <c r="F31" s="87">
        <f>Processed!I113</f>
        <v>296.15338855763019</v>
      </c>
      <c r="G31" s="85">
        <v>77445.384212500008</v>
      </c>
      <c r="H31" s="85">
        <v>3120.272436596827</v>
      </c>
      <c r="I31" s="85">
        <v>0.14445078596544444</v>
      </c>
      <c r="J31" s="85">
        <v>6.4497408143908558E-3</v>
      </c>
      <c r="K31" s="87" t="e">
        <f>AVERAGE('Raw data'!#REF!)</f>
        <v>#REF!</v>
      </c>
      <c r="L31" s="85">
        <v>36.405233283371075</v>
      </c>
      <c r="M31" s="85">
        <v>26589.730050000006</v>
      </c>
      <c r="N31" s="85">
        <v>1535.1215400158851</v>
      </c>
      <c r="O31" s="85">
        <v>0.17771797415730337</v>
      </c>
      <c r="P31" s="85">
        <v>1.1499037752928024E-2</v>
      </c>
      <c r="Q31" s="87" t="e">
        <f>AVERAGE('Raw data'!#REF!)</f>
        <v>#REF!</v>
      </c>
      <c r="S31" s="87" t="e">
        <f>AVERAGE('Raw data'!#REF!)</f>
        <v>#REF!</v>
      </c>
      <c r="U31" s="87" t="e">
        <f>AVERAGE('Raw data'!#REF!)</f>
        <v>#REF!</v>
      </c>
      <c r="W31" s="87" t="e">
        <f>AVERAGE('Raw data'!#REF!)</f>
        <v>#REF!</v>
      </c>
      <c r="Y31" s="87" t="e">
        <f>AVERAGE('Raw data'!#REF!)</f>
        <v>#REF!</v>
      </c>
      <c r="AA31" s="87" t="e">
        <f>AVERAGE('Raw data'!#REF!)</f>
        <v>#REF!</v>
      </c>
      <c r="AC31" s="87" t="e">
        <f>AVERAGE('Raw data'!#REF!)</f>
        <v>#REF!</v>
      </c>
      <c r="AD31" s="87"/>
      <c r="AE31" s="87" t="e">
        <f>AVERAGE('Raw data'!#REF!)</f>
        <v>#REF!</v>
      </c>
      <c r="AF31" s="87"/>
      <c r="AG31" s="87" t="e">
        <f>AVERAGE('Raw data'!#REF!)</f>
        <v>#REF!</v>
      </c>
    </row>
    <row r="32" spans="1:33" ht="13.2" customHeight="1" x14ac:dyDescent="0.25">
      <c r="A32" s="85" t="s">
        <v>158</v>
      </c>
      <c r="B32" s="86" t="s">
        <v>151</v>
      </c>
      <c r="C32" s="87">
        <v>11.717499999999999</v>
      </c>
      <c r="D32" s="87">
        <f>Processed!F117</f>
        <v>0.59516629328841153</v>
      </c>
      <c r="E32" s="87">
        <f>Processed!H33</f>
        <v>7232.13</v>
      </c>
      <c r="F32" s="87">
        <f>Processed!I117</f>
        <v>361.08559113673135</v>
      </c>
      <c r="G32" s="85">
        <v>75303.517062500003</v>
      </c>
      <c r="H32" s="85">
        <v>1169.824305214855</v>
      </c>
      <c r="I32" s="85">
        <v>0.13419818699289407</v>
      </c>
      <c r="J32" s="85">
        <v>2.3174813970664614E-3</v>
      </c>
      <c r="K32" s="87" t="e">
        <f>AVERAGE('Raw data'!#REF!)</f>
        <v>#REF!</v>
      </c>
      <c r="L32" s="85">
        <v>99.143790757835063</v>
      </c>
      <c r="M32" s="85">
        <v>18770.191450000002</v>
      </c>
      <c r="N32" s="85">
        <v>694.71797654339412</v>
      </c>
      <c r="O32" s="85">
        <v>0.4748003268656717</v>
      </c>
      <c r="P32" s="85">
        <v>2.0737850046071479E-2</v>
      </c>
      <c r="Q32" s="87" t="e">
        <f>AVERAGE('Raw data'!#REF!)</f>
        <v>#REF!</v>
      </c>
      <c r="S32" s="87" t="e">
        <f>AVERAGE('Raw data'!#REF!)</f>
        <v>#REF!</v>
      </c>
      <c r="U32" s="87" t="e">
        <f>AVERAGE('Raw data'!#REF!)</f>
        <v>#REF!</v>
      </c>
      <c r="W32" s="87" t="e">
        <f>AVERAGE('Raw data'!#REF!)</f>
        <v>#REF!</v>
      </c>
      <c r="Y32" s="87" t="e">
        <f>AVERAGE('Raw data'!#REF!)</f>
        <v>#REF!</v>
      </c>
      <c r="AA32" s="87" t="e">
        <f>AVERAGE('Raw data'!#REF!)</f>
        <v>#REF!</v>
      </c>
      <c r="AC32" s="87" t="e">
        <f>AVERAGE('Raw data'!#REF!)</f>
        <v>#REF!</v>
      </c>
      <c r="AD32" s="87"/>
      <c r="AE32" s="87" t="e">
        <f>AVERAGE('Raw data'!#REF!)</f>
        <v>#REF!</v>
      </c>
      <c r="AF32" s="87"/>
      <c r="AG32" s="87" t="e">
        <f>AVERAGE('Raw data'!#REF!)</f>
        <v>#REF!</v>
      </c>
    </row>
    <row r="33" spans="1:33" ht="13.2" customHeight="1" x14ac:dyDescent="0.25">
      <c r="A33" s="85" t="s">
        <v>158</v>
      </c>
      <c r="B33" s="86" t="s">
        <v>147</v>
      </c>
      <c r="C33" s="87">
        <v>9.4674999999999994</v>
      </c>
      <c r="D33" s="87">
        <f>Processed!F121</f>
        <v>0.77551461408968514</v>
      </c>
      <c r="E33" s="87">
        <f>Processed!H37</f>
        <v>6742.2037500000006</v>
      </c>
      <c r="F33" s="87">
        <f>Processed!I121</f>
        <v>596.01586797729658</v>
      </c>
      <c r="G33" s="85">
        <v>70933.416375000001</v>
      </c>
      <c r="H33" s="85">
        <v>2732.7526546403296</v>
      </c>
      <c r="I33" s="85">
        <v>0.14575286351750003</v>
      </c>
      <c r="J33" s="85">
        <v>6.2853311056727621E-3</v>
      </c>
      <c r="K33" s="87" t="e">
        <f>AVERAGE('Raw data'!#REF!)</f>
        <v>#REF!</v>
      </c>
      <c r="L33" s="85">
        <v>104.6170122597977</v>
      </c>
      <c r="M33" s="85">
        <v>14746.103350000001</v>
      </c>
      <c r="N33" s="85">
        <v>707.58750549536592</v>
      </c>
      <c r="O33" s="85">
        <v>0.47526891400000004</v>
      </c>
      <c r="P33" s="85">
        <v>2.8303500219814492E-2</v>
      </c>
      <c r="Q33" s="87" t="e">
        <f>AVERAGE('Raw data'!#REF!)</f>
        <v>#REF!</v>
      </c>
      <c r="S33" s="87" t="e">
        <f>AVERAGE('Raw data'!#REF!)</f>
        <v>#REF!</v>
      </c>
      <c r="U33" s="87" t="e">
        <f>AVERAGE('Raw data'!#REF!)</f>
        <v>#REF!</v>
      </c>
      <c r="W33" s="87" t="e">
        <f>AVERAGE('Raw data'!#REF!)</f>
        <v>#REF!</v>
      </c>
      <c r="Y33" s="87" t="e">
        <f>AVERAGE('Raw data'!#REF!)</f>
        <v>#REF!</v>
      </c>
      <c r="AA33" s="87" t="e">
        <f>AVERAGE('Raw data'!#REF!)</f>
        <v>#REF!</v>
      </c>
      <c r="AC33" s="87" t="e">
        <f>AVERAGE('Raw data'!#REF!)</f>
        <v>#REF!</v>
      </c>
      <c r="AD33" s="87"/>
      <c r="AE33" s="87" t="e">
        <f>AVERAGE('Raw data'!#REF!)</f>
        <v>#REF!</v>
      </c>
      <c r="AF33" s="87"/>
      <c r="AG33" s="87" t="e">
        <f>AVERAGE('Raw data'!#REF!)</f>
        <v>#REF!</v>
      </c>
    </row>
    <row r="37" spans="1:33" ht="13.2" customHeight="1" x14ac:dyDescent="0.25"/>
    <row r="38" spans="1:33" ht="13.2" customHeight="1" x14ac:dyDescent="0.25"/>
    <row r="39" spans="1:33" ht="13.2" customHeight="1" x14ac:dyDescent="0.25"/>
    <row r="40" spans="1:33" ht="13.2" customHeight="1" x14ac:dyDescent="0.25"/>
    <row r="41" spans="1:33" ht="13.2" customHeight="1" x14ac:dyDescent="0.25"/>
    <row r="42" spans="1:33" ht="13.2" customHeight="1" x14ac:dyDescent="0.25"/>
    <row r="43" spans="1:33" ht="13.2" customHeight="1" x14ac:dyDescent="0.25"/>
    <row r="44" spans="1:33" ht="13.2" customHeight="1" x14ac:dyDescent="0.25"/>
    <row r="45" spans="1:33" ht="13.2" customHeight="1" x14ac:dyDescent="0.25"/>
    <row r="46" spans="1:33" ht="13.2" customHeight="1" x14ac:dyDescent="0.25"/>
    <row r="47" spans="1:33" ht="13.2" customHeight="1" x14ac:dyDescent="0.25"/>
    <row r="48" spans="1:33" ht="13.2" customHeight="1" x14ac:dyDescent="0.25"/>
    <row r="49" ht="13.2" customHeight="1" x14ac:dyDescent="0.25"/>
    <row r="50" ht="13.2" customHeight="1" x14ac:dyDescent="0.25"/>
    <row r="62" ht="13.8" customHeight="1" x14ac:dyDescent="0.25"/>
  </sheetData>
  <mergeCells count="20">
    <mergeCell ref="AA2:AB2"/>
    <mergeCell ref="E2:F2"/>
    <mergeCell ref="Q1:AH1"/>
    <mergeCell ref="AG2:AH2"/>
    <mergeCell ref="AE2:AF2"/>
    <mergeCell ref="AC2:AD2"/>
    <mergeCell ref="K2:L2"/>
    <mergeCell ref="Y2:Z2"/>
    <mergeCell ref="S2:T2"/>
    <mergeCell ref="U2:V2"/>
    <mergeCell ref="W2:X2"/>
    <mergeCell ref="C2:D2"/>
    <mergeCell ref="A1:A3"/>
    <mergeCell ref="C1:P1"/>
    <mergeCell ref="B1:B3"/>
    <mergeCell ref="Q2:R2"/>
    <mergeCell ref="M2:N2"/>
    <mergeCell ref="O2:P2"/>
    <mergeCell ref="G2:H2"/>
    <mergeCell ref="I2:J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8EACE-CE2B-42AA-B8D1-DEDA27382501}">
  <sheetPr codeName="Sheet4"/>
  <dimension ref="A1:T243"/>
  <sheetViews>
    <sheetView zoomScale="60" zoomScaleNormal="60" workbookViewId="0">
      <pane xSplit="4" ySplit="2" topLeftCell="E51" activePane="bottomRight" state="frozen"/>
      <selection pane="topRight" activeCell="E1" sqref="E1"/>
      <selection pane="bottomLeft" activeCell="A3" sqref="A3"/>
      <selection pane="bottomRight" activeCell="O125" sqref="O125"/>
    </sheetView>
  </sheetViews>
  <sheetFormatPr defaultRowHeight="14.4" x14ac:dyDescent="0.3"/>
  <cols>
    <col min="1" max="1" width="5.33203125" style="94" customWidth="1"/>
    <col min="2" max="2" width="7.88671875" style="94" bestFit="1" customWidth="1"/>
    <col min="3" max="3" width="27.77734375" style="94" bestFit="1" customWidth="1"/>
    <col min="4" max="4" width="37.33203125" style="94" bestFit="1" customWidth="1"/>
    <col min="5" max="5" width="11.21875" style="104" customWidth="1"/>
    <col min="6" max="6" width="12.6640625" style="104" bestFit="1" customWidth="1"/>
    <col min="7" max="7" width="10.21875" style="102" bestFit="1" customWidth="1"/>
    <col min="8" max="8" width="10.5546875" style="103" customWidth="1"/>
    <col min="9" max="9" width="10.44140625" style="102" customWidth="1"/>
    <col min="10" max="10" width="10.21875" style="102" bestFit="1" customWidth="1"/>
    <col min="11" max="11" width="10.21875" style="103" bestFit="1" customWidth="1"/>
    <col min="12" max="14" width="9.109375" style="104" customWidth="1"/>
    <col min="15" max="15" width="8.77734375" style="104" customWidth="1"/>
    <col min="16" max="16" width="14" style="104" customWidth="1"/>
    <col min="17" max="17" width="9.109375" style="104" customWidth="1"/>
    <col min="18" max="18" width="9.109375" style="117" customWidth="1"/>
    <col min="19" max="19" width="9.109375" style="111" customWidth="1"/>
    <col min="20" max="20" width="9.109375" style="100" customWidth="1"/>
    <col min="21" max="21" width="15.77734375" style="95" bestFit="1" customWidth="1"/>
    <col min="22" max="22" width="8" style="95" bestFit="1" customWidth="1"/>
    <col min="23" max="23" width="22.109375" style="95" bestFit="1" customWidth="1"/>
    <col min="24" max="24" width="6.88671875" style="95" bestFit="1" customWidth="1"/>
    <col min="25" max="25" width="16.6640625" style="95" bestFit="1" customWidth="1"/>
    <col min="26" max="26" width="13.44140625" style="95" bestFit="1" customWidth="1"/>
    <col min="27" max="27" width="22.109375" style="95" bestFit="1" customWidth="1"/>
    <col min="28" max="28" width="6.88671875" style="95" bestFit="1" customWidth="1"/>
    <col min="29" max="29" width="35" style="95" bestFit="1" customWidth="1"/>
    <col min="30" max="30" width="6.88671875" style="95" bestFit="1" customWidth="1"/>
    <col min="31" max="31" width="20.6640625" style="95" bestFit="1" customWidth="1"/>
    <col min="32" max="32" width="6.88671875" style="95" bestFit="1" customWidth="1"/>
    <col min="33" max="33" width="34.109375" style="95" bestFit="1" customWidth="1"/>
    <col min="34" max="34" width="6.88671875" style="95" bestFit="1" customWidth="1"/>
    <col min="35" max="35" width="25.6640625" style="95" bestFit="1" customWidth="1"/>
    <col min="36" max="36" width="6.88671875" style="95" bestFit="1" customWidth="1"/>
    <col min="37" max="37" width="24.88671875" style="95" bestFit="1" customWidth="1"/>
    <col min="38" max="38" width="6.88671875" style="95" bestFit="1" customWidth="1"/>
    <col min="39" max="39" width="14.6640625" style="95" bestFit="1" customWidth="1"/>
    <col min="40" max="40" width="6.88671875" style="95" bestFit="1" customWidth="1"/>
    <col min="41" max="41" width="19.5546875" style="95" bestFit="1" customWidth="1"/>
    <col min="42" max="42" width="6.88671875" style="95" bestFit="1" customWidth="1"/>
    <col min="43" max="43" width="26.88671875" style="95" bestFit="1" customWidth="1"/>
    <col min="44" max="44" width="31" style="95" bestFit="1" customWidth="1"/>
    <col min="45" max="45" width="29.6640625" style="95" bestFit="1" customWidth="1"/>
    <col min="46" max="46" width="30.6640625" style="95" bestFit="1" customWidth="1"/>
    <col min="47" max="47" width="29.44140625" style="95" bestFit="1" customWidth="1"/>
    <col min="48" max="48" width="27.88671875" style="95" bestFit="1" customWidth="1"/>
    <col min="49" max="49" width="26.88671875" style="95" bestFit="1" customWidth="1"/>
    <col min="50" max="50" width="27.88671875" style="95" bestFit="1" customWidth="1"/>
    <col min="51" max="51" width="26.88671875" style="95" bestFit="1" customWidth="1"/>
    <col min="52" max="52" width="27.6640625" style="95" bestFit="1" customWidth="1"/>
    <col min="53" max="53" width="40.5546875" style="95" bestFit="1" customWidth="1"/>
    <col min="54" max="54" width="26.6640625" style="95" bestFit="1" customWidth="1"/>
    <col min="55" max="55" width="40" style="95" bestFit="1" customWidth="1"/>
    <col min="56" max="56" width="31.6640625" style="95" bestFit="1" customWidth="1"/>
    <col min="57" max="57" width="30.6640625" style="95" bestFit="1" customWidth="1"/>
    <col min="58" max="58" width="20.33203125" style="95" bestFit="1" customWidth="1"/>
    <col min="59" max="59" width="25.109375" style="95" bestFit="1" customWidth="1"/>
    <col min="60" max="517" width="53.5546875" style="95" bestFit="1" customWidth="1"/>
    <col min="518" max="518" width="26.88671875" style="95" bestFit="1" customWidth="1"/>
    <col min="519" max="519" width="31" style="95" bestFit="1" customWidth="1"/>
    <col min="520" max="520" width="29.6640625" style="95" bestFit="1" customWidth="1"/>
    <col min="521" max="521" width="30.6640625" style="95" bestFit="1" customWidth="1"/>
    <col min="522" max="522" width="29.44140625" style="95" bestFit="1" customWidth="1"/>
    <col min="523" max="523" width="27.88671875" style="95" bestFit="1" customWidth="1"/>
    <col min="524" max="524" width="26.88671875" style="95" bestFit="1" customWidth="1"/>
    <col min="525" max="525" width="27.88671875" style="95" bestFit="1" customWidth="1"/>
    <col min="526" max="526" width="26.88671875" style="95" bestFit="1" customWidth="1"/>
    <col min="527" max="527" width="27.6640625" style="95" bestFit="1" customWidth="1"/>
    <col min="528" max="528" width="40.5546875" style="95" bestFit="1" customWidth="1"/>
    <col min="529" max="529" width="26.6640625" style="95" bestFit="1" customWidth="1"/>
    <col min="530" max="530" width="40" style="95" bestFit="1" customWidth="1"/>
    <col min="531" max="531" width="31.6640625" style="95" bestFit="1" customWidth="1"/>
    <col min="532" max="532" width="30.6640625" style="95" bestFit="1" customWidth="1"/>
    <col min="533" max="533" width="20.33203125" style="95" bestFit="1" customWidth="1"/>
    <col min="534" max="534" width="25.109375" style="95" bestFit="1" customWidth="1"/>
    <col min="535" max="16384" width="8.88671875" style="95"/>
  </cols>
  <sheetData>
    <row r="1" spans="1:20" ht="18" x14ac:dyDescent="0.3">
      <c r="E1" s="147" t="s">
        <v>8</v>
      </c>
      <c r="F1" s="148"/>
      <c r="G1" s="148"/>
      <c r="H1" s="148"/>
      <c r="I1" s="148"/>
      <c r="J1" s="148"/>
      <c r="K1" s="148"/>
      <c r="L1" s="149" t="s">
        <v>1</v>
      </c>
      <c r="M1" s="150"/>
      <c r="N1" s="150"/>
      <c r="O1" s="150"/>
      <c r="P1" s="150"/>
      <c r="Q1" s="150"/>
      <c r="R1" s="150"/>
      <c r="S1" s="150"/>
      <c r="T1" s="150"/>
    </row>
    <row r="2" spans="1:20" s="98" customFormat="1" ht="41.4" customHeight="1" x14ac:dyDescent="0.3">
      <c r="A2" s="96" t="s">
        <v>0</v>
      </c>
      <c r="B2" s="96" t="s">
        <v>1</v>
      </c>
      <c r="C2" s="96" t="s">
        <v>2</v>
      </c>
      <c r="D2" s="96" t="s">
        <v>26</v>
      </c>
      <c r="E2" s="97" t="s">
        <v>4</v>
      </c>
      <c r="F2" s="97" t="s">
        <v>20</v>
      </c>
      <c r="G2" s="97" t="s">
        <v>160</v>
      </c>
      <c r="H2" s="97" t="s">
        <v>161</v>
      </c>
      <c r="I2" s="97" t="s">
        <v>21</v>
      </c>
      <c r="J2" s="97" t="s">
        <v>162</v>
      </c>
      <c r="K2" s="97" t="s">
        <v>163</v>
      </c>
      <c r="L2" s="97" t="s">
        <v>24</v>
      </c>
      <c r="M2" s="97" t="s">
        <v>23</v>
      </c>
      <c r="N2" s="97" t="s">
        <v>22</v>
      </c>
      <c r="O2" s="97" t="s">
        <v>157</v>
      </c>
      <c r="P2" s="97" t="s">
        <v>62</v>
      </c>
      <c r="Q2" s="97" t="s">
        <v>21</v>
      </c>
      <c r="R2" s="116" t="s">
        <v>14</v>
      </c>
      <c r="S2" s="119" t="s">
        <v>25</v>
      </c>
      <c r="T2" s="115" t="s">
        <v>16</v>
      </c>
    </row>
    <row r="3" spans="1:20" x14ac:dyDescent="0.3">
      <c r="A3" s="94">
        <v>1</v>
      </c>
      <c r="B3" s="94" t="s">
        <v>159</v>
      </c>
      <c r="C3" s="95" t="s">
        <v>63</v>
      </c>
      <c r="D3" s="99" t="str">
        <f>B3&amp;" "&amp;C3</f>
        <v>Haverhill Control1</v>
      </c>
      <c r="E3" s="100">
        <v>1.0700000000000003</v>
      </c>
      <c r="F3" s="101">
        <v>25309.78</v>
      </c>
      <c r="G3" s="101">
        <v>27081.464600000007</v>
      </c>
      <c r="H3" s="112"/>
      <c r="I3" s="101">
        <v>1649.9400000000003</v>
      </c>
      <c r="J3" s="101">
        <v>1765.4358000000009</v>
      </c>
      <c r="K3" s="112"/>
      <c r="L3" s="100">
        <v>9.9144000000000005</v>
      </c>
      <c r="M3" s="100">
        <v>6.5772000000000013</v>
      </c>
      <c r="N3" s="100">
        <v>6.36</v>
      </c>
      <c r="O3" s="100">
        <v>3.6934441366574325E-2</v>
      </c>
      <c r="P3" s="100">
        <v>2.7</v>
      </c>
      <c r="Q3" s="100">
        <v>552</v>
      </c>
      <c r="R3" s="117">
        <v>7.72</v>
      </c>
      <c r="S3" s="111">
        <v>216</v>
      </c>
      <c r="T3" s="100">
        <v>1.39</v>
      </c>
    </row>
    <row r="4" spans="1:20" x14ac:dyDescent="0.3">
      <c r="A4" s="94">
        <v>2</v>
      </c>
      <c r="B4" s="94" t="s">
        <v>159</v>
      </c>
      <c r="C4" s="95" t="s">
        <v>63</v>
      </c>
      <c r="D4" s="99" t="str">
        <f t="shared" ref="D4:D67" si="0">B4&amp;" "&amp;C4</f>
        <v>Haverhill Control1</v>
      </c>
      <c r="E4" s="100">
        <v>0.96000000000000085</v>
      </c>
      <c r="F4" s="101">
        <v>5612.1500000000005</v>
      </c>
      <c r="G4" s="101">
        <v>5387.6640000000052</v>
      </c>
      <c r="H4" s="112"/>
      <c r="I4" s="101">
        <v>1254.04</v>
      </c>
      <c r="J4" s="101">
        <v>1203.878400000001</v>
      </c>
      <c r="K4" s="112"/>
      <c r="L4" s="100">
        <v>24.645600000000002</v>
      </c>
      <c r="M4" s="100">
        <v>10.1844</v>
      </c>
      <c r="N4" s="100">
        <v>5.23</v>
      </c>
      <c r="O4" s="100">
        <v>1.2311480455524779E-2</v>
      </c>
      <c r="P4" s="100">
        <v>1.9</v>
      </c>
      <c r="Q4" s="100">
        <v>450.29999999999995</v>
      </c>
      <c r="R4" s="117">
        <v>7.83</v>
      </c>
      <c r="S4" s="111">
        <v>252</v>
      </c>
      <c r="T4" s="100">
        <v>1.89</v>
      </c>
    </row>
    <row r="5" spans="1:20" x14ac:dyDescent="0.3">
      <c r="A5" s="94">
        <v>3</v>
      </c>
      <c r="B5" s="94" t="s">
        <v>159</v>
      </c>
      <c r="C5" s="95" t="s">
        <v>63</v>
      </c>
      <c r="D5" s="99" t="str">
        <f t="shared" si="0"/>
        <v>Haverhill Control1</v>
      </c>
      <c r="E5" s="100">
        <v>1.0600000000000023</v>
      </c>
      <c r="F5" s="101">
        <v>7123.5249999999996</v>
      </c>
      <c r="G5" s="101">
        <v>7550.9365000000162</v>
      </c>
      <c r="H5" s="112"/>
      <c r="I5" s="101">
        <v>1381.9050000000002</v>
      </c>
      <c r="J5" s="101">
        <v>1464.8193000000033</v>
      </c>
      <c r="K5" s="112"/>
      <c r="L5" s="100">
        <v>21.006</v>
      </c>
      <c r="M5" s="100">
        <v>10.907999999999999</v>
      </c>
      <c r="N5" s="100">
        <v>5.68</v>
      </c>
      <c r="O5" s="100">
        <v>2.4622960911049558E-2</v>
      </c>
      <c r="P5" s="100">
        <v>2.4</v>
      </c>
      <c r="Q5" s="100">
        <v>536.4</v>
      </c>
      <c r="R5" s="117">
        <v>7.8</v>
      </c>
      <c r="S5" s="111">
        <v>242</v>
      </c>
      <c r="T5" s="100">
        <v>1.72</v>
      </c>
    </row>
    <row r="6" spans="1:20" x14ac:dyDescent="0.3">
      <c r="A6" s="94">
        <v>4</v>
      </c>
      <c r="B6" s="94" t="s">
        <v>159</v>
      </c>
      <c r="C6" s="95" t="s">
        <v>63</v>
      </c>
      <c r="D6" s="99" t="str">
        <f t="shared" si="0"/>
        <v>Haverhill Control1</v>
      </c>
      <c r="E6" s="100">
        <v>1.7100000000000009</v>
      </c>
      <c r="F6" s="101">
        <v>7668.1550000000007</v>
      </c>
      <c r="G6" s="113">
        <v>13112.545050000008</v>
      </c>
      <c r="H6" s="112"/>
      <c r="I6" s="101">
        <v>1605.5349999999999</v>
      </c>
      <c r="J6" s="114">
        <v>2745.4648500000012</v>
      </c>
      <c r="K6" s="112"/>
      <c r="L6" s="100">
        <v>4.2768000000000006</v>
      </c>
      <c r="M6" s="100">
        <v>8.0784000000000002</v>
      </c>
      <c r="N6" s="100">
        <v>9.7799999999999994</v>
      </c>
      <c r="O6" s="100">
        <v>4.6168051708217916E-2</v>
      </c>
      <c r="P6" s="100">
        <v>2.5499999999999998</v>
      </c>
      <c r="Q6" s="100">
        <v>504.59999999999997</v>
      </c>
      <c r="R6" s="117">
        <v>7.95</v>
      </c>
      <c r="S6" s="111">
        <v>180</v>
      </c>
      <c r="T6" s="100">
        <v>1.69</v>
      </c>
    </row>
    <row r="7" spans="1:20" x14ac:dyDescent="0.3">
      <c r="A7" s="94">
        <v>5</v>
      </c>
      <c r="B7" s="94" t="s">
        <v>159</v>
      </c>
      <c r="C7" s="95" t="s">
        <v>64</v>
      </c>
      <c r="D7" s="99" t="str">
        <f t="shared" si="0"/>
        <v>Haverhill Control2</v>
      </c>
      <c r="E7" s="100">
        <v>2.1899999999999977</v>
      </c>
      <c r="F7" s="101">
        <v>11928.359999999999</v>
      </c>
      <c r="G7" s="114">
        <v>26123.108399999972</v>
      </c>
      <c r="H7" s="112">
        <v>4.3970916999999943E-2</v>
      </c>
      <c r="I7" s="101">
        <v>1003.125</v>
      </c>
      <c r="J7" s="100">
        <v>2196.8437499999977</v>
      </c>
      <c r="K7" s="112"/>
      <c r="L7" s="100">
        <v>25.574400000000001</v>
      </c>
      <c r="M7" s="100">
        <v>13.672800000000001</v>
      </c>
      <c r="N7" s="100">
        <v>4.5600000000000005</v>
      </c>
      <c r="O7" s="100">
        <v>9.2336103416435812E-3</v>
      </c>
      <c r="P7" s="100">
        <v>1.5</v>
      </c>
      <c r="Q7" s="100">
        <v>461.09999999999997</v>
      </c>
      <c r="R7" s="117">
        <v>7.83</v>
      </c>
      <c r="S7" s="111">
        <v>306</v>
      </c>
      <c r="T7" s="100">
        <v>1.32</v>
      </c>
    </row>
    <row r="8" spans="1:20" x14ac:dyDescent="0.3">
      <c r="A8" s="94">
        <v>6</v>
      </c>
      <c r="B8" s="94" t="s">
        <v>159</v>
      </c>
      <c r="C8" s="95" t="s">
        <v>64</v>
      </c>
      <c r="D8" s="99" t="str">
        <f t="shared" si="0"/>
        <v>Haverhill Control2</v>
      </c>
      <c r="E8" s="100">
        <v>3.4200000000000017</v>
      </c>
      <c r="F8" s="101">
        <v>15552.985000000001</v>
      </c>
      <c r="G8" s="114">
        <v>53191.208700000032</v>
      </c>
      <c r="H8" s="112">
        <v>0.10622754769000008</v>
      </c>
      <c r="I8" s="101">
        <v>971.56000000000006</v>
      </c>
      <c r="J8" s="101">
        <v>3322.7352000000019</v>
      </c>
      <c r="K8" s="112"/>
      <c r="L8" s="100">
        <v>21.416400000000003</v>
      </c>
      <c r="M8" s="100">
        <v>8.2836000000000016</v>
      </c>
      <c r="N8" s="100">
        <v>6.66</v>
      </c>
      <c r="O8" s="100">
        <v>1.0259567046270648E-2</v>
      </c>
      <c r="P8" s="100">
        <v>2.65</v>
      </c>
      <c r="Q8" s="100">
        <v>526.5</v>
      </c>
      <c r="R8" s="117">
        <v>7.85</v>
      </c>
      <c r="S8" s="111">
        <v>275</v>
      </c>
      <c r="T8" s="100">
        <v>1.5</v>
      </c>
    </row>
    <row r="9" spans="1:20" x14ac:dyDescent="0.3">
      <c r="A9" s="94">
        <v>7</v>
      </c>
      <c r="B9" s="94" t="s">
        <v>159</v>
      </c>
      <c r="C9" s="95" t="s">
        <v>64</v>
      </c>
      <c r="D9" s="99" t="str">
        <f t="shared" si="0"/>
        <v>Haverhill Control2</v>
      </c>
      <c r="E9" s="100">
        <v>1.5499999999999972</v>
      </c>
      <c r="F9" s="101">
        <v>9376.41</v>
      </c>
      <c r="G9" s="101">
        <v>14533.435499999972</v>
      </c>
      <c r="H9" s="112">
        <v>1.7314669329999938E-2</v>
      </c>
      <c r="I9" s="101">
        <v>850.11500000000001</v>
      </c>
      <c r="J9" s="101">
        <v>1317.6782499999977</v>
      </c>
      <c r="K9" s="112"/>
      <c r="L9" s="100">
        <v>24.019200000000005</v>
      </c>
      <c r="M9" s="100">
        <v>7.6248000000000005</v>
      </c>
      <c r="N9" s="100">
        <v>6.59</v>
      </c>
      <c r="O9" s="100">
        <v>1.8467220683287162E-2</v>
      </c>
      <c r="P9" s="100">
        <v>2</v>
      </c>
      <c r="Q9" s="100">
        <v>488.7</v>
      </c>
      <c r="R9" s="117">
        <v>7.78</v>
      </c>
      <c r="S9" s="111">
        <v>321</v>
      </c>
      <c r="T9" s="100">
        <v>1.38</v>
      </c>
    </row>
    <row r="10" spans="1:20" x14ac:dyDescent="0.3">
      <c r="A10" s="94">
        <v>8</v>
      </c>
      <c r="B10" s="94" t="s">
        <v>159</v>
      </c>
      <c r="C10" s="95" t="s">
        <v>64</v>
      </c>
      <c r="D10" s="99" t="str">
        <f t="shared" si="0"/>
        <v>Haverhill Control2</v>
      </c>
      <c r="E10" s="100">
        <v>3.230000000000004</v>
      </c>
      <c r="F10" s="101">
        <v>20848.95</v>
      </c>
      <c r="G10" s="101">
        <v>67342.108500000089</v>
      </c>
      <c r="H10" s="112">
        <v>0.13877461723000023</v>
      </c>
      <c r="I10" s="101">
        <v>1026.6650000000002</v>
      </c>
      <c r="J10" s="101">
        <v>3316.1279500000046</v>
      </c>
      <c r="K10" s="112"/>
      <c r="L10" s="100">
        <v>5.5728</v>
      </c>
      <c r="M10" s="100">
        <v>6.9012000000000011</v>
      </c>
      <c r="N10" s="100">
        <v>8.41</v>
      </c>
      <c r="O10" s="100">
        <v>5.5401662049861494E-2</v>
      </c>
      <c r="P10" s="100">
        <v>3</v>
      </c>
      <c r="Q10" s="100">
        <v>481.8</v>
      </c>
      <c r="R10" s="117">
        <v>7.86</v>
      </c>
      <c r="S10" s="111">
        <v>237</v>
      </c>
      <c r="T10" s="100">
        <v>1.61</v>
      </c>
    </row>
    <row r="11" spans="1:20" x14ac:dyDescent="0.3">
      <c r="A11" s="94">
        <v>9</v>
      </c>
      <c r="B11" s="94" t="s">
        <v>159</v>
      </c>
      <c r="C11" s="95" t="s">
        <v>148</v>
      </c>
      <c r="D11" s="99" t="str">
        <f t="shared" si="0"/>
        <v>Haverhill Canola Meal 50kg/ha</v>
      </c>
      <c r="E11" s="100">
        <v>6.6299999999999955</v>
      </c>
      <c r="F11" s="101">
        <v>7993.9700000000012</v>
      </c>
      <c r="G11" s="101">
        <v>53000.021099999969</v>
      </c>
      <c r="H11" s="112">
        <v>9.1798719503348114E-2</v>
      </c>
      <c r="I11" s="101">
        <v>1334.2900000000002</v>
      </c>
      <c r="J11" s="101">
        <v>8846.3426999999956</v>
      </c>
      <c r="K11" s="112">
        <v>0.25381151499999988</v>
      </c>
      <c r="L11" s="100">
        <v>3.1644000000000001</v>
      </c>
      <c r="M11" s="100">
        <v>6.7176</v>
      </c>
      <c r="N11" s="100">
        <v>8.86</v>
      </c>
      <c r="O11" s="100">
        <v>7.5920796142402783E-2</v>
      </c>
      <c r="P11" s="100">
        <v>2.75</v>
      </c>
      <c r="Q11" s="100">
        <v>493.2</v>
      </c>
      <c r="R11" s="117">
        <v>7.86</v>
      </c>
      <c r="S11" s="111">
        <v>232</v>
      </c>
      <c r="T11" s="100">
        <v>1.55</v>
      </c>
    </row>
    <row r="12" spans="1:20" x14ac:dyDescent="0.3">
      <c r="A12" s="94">
        <v>10</v>
      </c>
      <c r="B12" s="94" t="s">
        <v>159</v>
      </c>
      <c r="C12" s="95" t="s">
        <v>148</v>
      </c>
      <c r="D12" s="99" t="str">
        <f t="shared" si="0"/>
        <v>Haverhill Canola Meal 50kg/ha</v>
      </c>
      <c r="E12" s="100">
        <v>6.5500000000000043</v>
      </c>
      <c r="F12" s="101">
        <v>9791.57</v>
      </c>
      <c r="G12" s="101">
        <v>64134.783500000041</v>
      </c>
      <c r="H12" s="112">
        <v>0.11402208154921335</v>
      </c>
      <c r="I12" s="101">
        <v>1610.35</v>
      </c>
      <c r="J12" s="101">
        <v>10547.792500000007</v>
      </c>
      <c r="K12" s="112">
        <v>0.32186950700000028</v>
      </c>
      <c r="L12" s="100">
        <v>2.5703999999999998</v>
      </c>
      <c r="M12" s="100">
        <v>5.4972000000000012</v>
      </c>
      <c r="N12" s="100">
        <v>8.5500000000000007</v>
      </c>
      <c r="O12" s="100">
        <v>9.4388016825689952E-2</v>
      </c>
      <c r="P12" s="100">
        <v>2.35</v>
      </c>
      <c r="Q12" s="100">
        <v>475.5</v>
      </c>
      <c r="R12" s="117">
        <v>7.89</v>
      </c>
      <c r="S12" s="111">
        <v>216</v>
      </c>
      <c r="T12" s="100">
        <v>1.51</v>
      </c>
    </row>
    <row r="13" spans="1:20" x14ac:dyDescent="0.3">
      <c r="A13" s="94">
        <v>11</v>
      </c>
      <c r="B13" s="94" t="s">
        <v>159</v>
      </c>
      <c r="C13" s="95" t="s">
        <v>148</v>
      </c>
      <c r="D13" s="99" t="str">
        <f t="shared" si="0"/>
        <v>Haverhill Canola Meal 50kg/ha</v>
      </c>
      <c r="E13" s="100">
        <v>5.8800000000000026</v>
      </c>
      <c r="F13" s="101">
        <v>12722.300000000001</v>
      </c>
      <c r="G13" s="101">
        <v>74807.12400000004</v>
      </c>
      <c r="H13" s="112">
        <v>0.13532251691443037</v>
      </c>
      <c r="I13" s="101">
        <v>1271.6949999999999</v>
      </c>
      <c r="J13" s="101">
        <v>7477.5666000000028</v>
      </c>
      <c r="K13" s="112">
        <v>0.1990604710000001</v>
      </c>
      <c r="L13" s="100">
        <v>3.4884000000000004</v>
      </c>
      <c r="M13" s="100">
        <v>9.5256000000000007</v>
      </c>
      <c r="N13" s="100">
        <v>8.5299999999999994</v>
      </c>
      <c r="O13" s="100">
        <v>6.053144557299682E-2</v>
      </c>
      <c r="P13" s="100">
        <v>2.35</v>
      </c>
      <c r="Q13" s="100">
        <v>450</v>
      </c>
      <c r="R13" s="117">
        <v>7.88</v>
      </c>
      <c r="S13" s="111">
        <v>211</v>
      </c>
      <c r="T13" s="100">
        <v>1.69</v>
      </c>
    </row>
    <row r="14" spans="1:20" x14ac:dyDescent="0.3">
      <c r="A14" s="94">
        <v>12</v>
      </c>
      <c r="B14" s="94" t="s">
        <v>159</v>
      </c>
      <c r="C14" s="95" t="s">
        <v>148</v>
      </c>
      <c r="D14" s="99" t="str">
        <f t="shared" si="0"/>
        <v>Haverhill Canola Meal 50kg/ha</v>
      </c>
      <c r="E14" s="100">
        <v>3.1300000000000026</v>
      </c>
      <c r="F14" s="101">
        <v>11040.26</v>
      </c>
      <c r="G14" s="101">
        <v>34556.01380000003</v>
      </c>
      <c r="H14" s="112">
        <v>5.4987170493153069E-2</v>
      </c>
      <c r="I14" s="101">
        <v>937.32</v>
      </c>
      <c r="J14" s="101">
        <v>2933.8116000000027</v>
      </c>
      <c r="K14" s="112">
        <v>1.731027100000012E-2</v>
      </c>
      <c r="L14" s="100">
        <v>21.232800000000005</v>
      </c>
      <c r="M14" s="100">
        <v>10.767600000000002</v>
      </c>
      <c r="N14" s="100">
        <v>4.8</v>
      </c>
      <c r="O14" s="100">
        <v>1.8467220683287162E-2</v>
      </c>
      <c r="P14" s="100">
        <v>1.7999999999999998</v>
      </c>
      <c r="Q14" s="100">
        <v>525.29999999999995</v>
      </c>
      <c r="R14" s="117">
        <v>7.8</v>
      </c>
      <c r="S14" s="111">
        <v>308</v>
      </c>
      <c r="T14" s="100">
        <v>1.44</v>
      </c>
    </row>
    <row r="15" spans="1:20" x14ac:dyDescent="0.3">
      <c r="A15" s="94">
        <v>13</v>
      </c>
      <c r="B15" s="94" t="s">
        <v>159</v>
      </c>
      <c r="C15" s="95" t="s">
        <v>144</v>
      </c>
      <c r="D15" s="99" t="str">
        <f t="shared" si="0"/>
        <v>Haverhill Canola Hull 50kg/ha</v>
      </c>
      <c r="E15" s="100">
        <v>7.8500000000000014</v>
      </c>
      <c r="F15" s="101">
        <v>7465.9250000000002</v>
      </c>
      <c r="G15" s="101">
        <v>58607.51125000001</v>
      </c>
      <c r="H15" s="112">
        <v>8.7877255140856439E-2</v>
      </c>
      <c r="I15" s="101">
        <v>1165.7649999999999</v>
      </c>
      <c r="J15" s="101">
        <v>9151.2552500000002</v>
      </c>
      <c r="K15" s="112">
        <v>0.26600801700000004</v>
      </c>
      <c r="L15" s="100">
        <v>3.6936000000000009</v>
      </c>
      <c r="M15" s="100">
        <v>9.9360000000000017</v>
      </c>
      <c r="N15" s="100">
        <v>8.35</v>
      </c>
      <c r="O15" s="100">
        <v>6.053144557299682E-2</v>
      </c>
      <c r="P15" s="100">
        <v>2.1</v>
      </c>
      <c r="Q15" s="100">
        <v>467.40000000000003</v>
      </c>
      <c r="R15" s="117">
        <v>7.86</v>
      </c>
      <c r="S15" s="111">
        <v>261</v>
      </c>
      <c r="T15" s="100">
        <v>1.91</v>
      </c>
    </row>
    <row r="16" spans="1:20" x14ac:dyDescent="0.3">
      <c r="A16" s="94">
        <v>14</v>
      </c>
      <c r="B16" s="94" t="s">
        <v>159</v>
      </c>
      <c r="C16" s="95" t="s">
        <v>144</v>
      </c>
      <c r="D16" s="99" t="str">
        <f t="shared" si="0"/>
        <v>Haverhill Canola Hull 50kg/ha</v>
      </c>
      <c r="E16" s="100">
        <v>5.6099999999999994</v>
      </c>
      <c r="F16" s="101">
        <v>10268.255000000001</v>
      </c>
      <c r="G16" s="101">
        <v>57604.910550000001</v>
      </c>
      <c r="H16" s="112">
        <v>8.6169851004477716E-2</v>
      </c>
      <c r="I16" s="101">
        <v>1249.2250000000001</v>
      </c>
      <c r="J16" s="101">
        <v>7008.1522500000001</v>
      </c>
      <c r="K16" s="112">
        <v>0.180283897</v>
      </c>
      <c r="L16" s="100">
        <v>4.5144000000000002</v>
      </c>
      <c r="M16" s="100">
        <v>9.9360000000000017</v>
      </c>
      <c r="N16" s="100">
        <v>8.7899999999999991</v>
      </c>
      <c r="O16" s="100">
        <v>7.4894839437775723E-2</v>
      </c>
      <c r="P16" s="100">
        <v>2.0500000000000003</v>
      </c>
      <c r="Q16" s="100">
        <v>516.30000000000007</v>
      </c>
      <c r="R16" s="117">
        <v>7.85</v>
      </c>
      <c r="S16" s="111">
        <v>283</v>
      </c>
      <c r="T16" s="100">
        <v>1.84</v>
      </c>
    </row>
    <row r="17" spans="1:20" x14ac:dyDescent="0.3">
      <c r="A17" s="94">
        <v>15</v>
      </c>
      <c r="B17" s="94" t="s">
        <v>159</v>
      </c>
      <c r="C17" s="95" t="s">
        <v>144</v>
      </c>
      <c r="D17" s="99" t="str">
        <f t="shared" si="0"/>
        <v>Haverhill Canola Hull 50kg/ha</v>
      </c>
      <c r="E17" s="100">
        <v>6.4399999999999977</v>
      </c>
      <c r="F17" s="101">
        <v>8352.9549999999999</v>
      </c>
      <c r="G17" s="101">
        <v>53793.030199999979</v>
      </c>
      <c r="H17" s="112">
        <v>7.9678313269693851E-2</v>
      </c>
      <c r="I17" s="101">
        <v>1213.3799999999999</v>
      </c>
      <c r="J17" s="101">
        <v>7814.1671999999962</v>
      </c>
      <c r="K17" s="112">
        <v>0.21252449499999987</v>
      </c>
      <c r="L17" s="100">
        <v>7.5816000000000008</v>
      </c>
      <c r="M17" s="100">
        <v>10.1412</v>
      </c>
      <c r="N17" s="100">
        <v>9.31</v>
      </c>
      <c r="O17" s="100">
        <v>5.2323791935980295E-2</v>
      </c>
      <c r="P17" s="100">
        <v>2.1999999999999997</v>
      </c>
      <c r="Q17" s="100">
        <v>497.1</v>
      </c>
      <c r="R17" s="117">
        <v>7.87</v>
      </c>
      <c r="S17" s="111">
        <v>278</v>
      </c>
      <c r="T17" s="100">
        <v>1.89</v>
      </c>
    </row>
    <row r="18" spans="1:20" x14ac:dyDescent="0.3">
      <c r="A18" s="94">
        <v>16</v>
      </c>
      <c r="B18" s="94" t="s">
        <v>159</v>
      </c>
      <c r="C18" s="95" t="s">
        <v>144</v>
      </c>
      <c r="D18" s="99" t="str">
        <f t="shared" si="0"/>
        <v>Haverhill Canola Hull 50kg/ha</v>
      </c>
      <c r="E18" s="100">
        <v>6.7899999999999991</v>
      </c>
      <c r="F18" s="101">
        <v>7099.9850000000015</v>
      </c>
      <c r="G18" s="101">
        <v>48208.898150000001</v>
      </c>
      <c r="H18" s="112">
        <v>7.0168674826139199E-2</v>
      </c>
      <c r="I18" s="101">
        <v>1587.3450000000003</v>
      </c>
      <c r="J18" s="101">
        <v>10778.072550000001</v>
      </c>
      <c r="K18" s="112">
        <v>0.33108070900000008</v>
      </c>
      <c r="L18" s="100">
        <v>2.7324000000000002</v>
      </c>
      <c r="M18" s="100">
        <v>6.75</v>
      </c>
      <c r="N18" s="100">
        <v>9.879999999999999</v>
      </c>
      <c r="O18" s="100">
        <v>6.2583358982250953E-2</v>
      </c>
      <c r="P18" s="100">
        <v>1.95</v>
      </c>
      <c r="Q18" s="100">
        <v>479.7</v>
      </c>
      <c r="R18" s="117">
        <v>7.88</v>
      </c>
      <c r="S18" s="111">
        <v>280</v>
      </c>
      <c r="T18" s="100">
        <v>2.13</v>
      </c>
    </row>
    <row r="19" spans="1:20" x14ac:dyDescent="0.3">
      <c r="A19" s="94">
        <v>17</v>
      </c>
      <c r="B19" s="94" t="s">
        <v>159</v>
      </c>
      <c r="C19" s="95" t="s">
        <v>149</v>
      </c>
      <c r="D19" s="99" t="str">
        <f t="shared" si="0"/>
        <v>Haverhill Manure 50kg/ha</v>
      </c>
      <c r="E19" s="100">
        <v>6.1400000000000006</v>
      </c>
      <c r="F19" s="101">
        <v>9337.8900000000012</v>
      </c>
      <c r="G19" s="101">
        <v>57334.644600000014</v>
      </c>
      <c r="H19" s="112">
        <v>0.11283271349353415</v>
      </c>
      <c r="I19" s="101">
        <v>1610.8850000000002</v>
      </c>
      <c r="J19" s="101">
        <v>9890.8339000000014</v>
      </c>
      <c r="K19" s="112">
        <v>0.2955911630000001</v>
      </c>
      <c r="L19" s="100">
        <v>2.2787999999999999</v>
      </c>
      <c r="M19" s="100">
        <v>5.983200000000001</v>
      </c>
      <c r="N19" s="100">
        <v>9.3500000000000014</v>
      </c>
      <c r="O19" s="100">
        <v>9.4388016825689952E-2</v>
      </c>
      <c r="P19" s="100">
        <v>2.35</v>
      </c>
      <c r="Q19" s="100">
        <v>497.7</v>
      </c>
      <c r="R19" s="117">
        <v>7.9</v>
      </c>
      <c r="S19" s="111">
        <v>208</v>
      </c>
      <c r="T19" s="100">
        <v>1.64</v>
      </c>
    </row>
    <row r="20" spans="1:20" x14ac:dyDescent="0.3">
      <c r="A20" s="94">
        <v>18</v>
      </c>
      <c r="B20" s="94" t="s">
        <v>159</v>
      </c>
      <c r="C20" s="95" t="s">
        <v>149</v>
      </c>
      <c r="D20" s="99" t="str">
        <f t="shared" si="0"/>
        <v>Haverhill Manure 50kg/ha</v>
      </c>
      <c r="E20" s="100">
        <v>3.5499999999999972</v>
      </c>
      <c r="F20" s="101">
        <v>13603.445000000002</v>
      </c>
      <c r="G20" s="101">
        <v>48292.229749999969</v>
      </c>
      <c r="H20" s="112">
        <v>9.2560631963864604E-2</v>
      </c>
      <c r="I20" s="101">
        <v>1343.92</v>
      </c>
      <c r="J20" s="101">
        <v>4770.9159999999965</v>
      </c>
      <c r="K20" s="112">
        <v>9.0794446999999875E-2</v>
      </c>
      <c r="L20" s="100">
        <v>4.0608000000000004</v>
      </c>
      <c r="M20" s="100">
        <v>6.5772000000000013</v>
      </c>
      <c r="N20" s="100">
        <v>10.860000000000001</v>
      </c>
      <c r="O20" s="100">
        <v>0.15902328921719502</v>
      </c>
      <c r="P20" s="100">
        <v>2.8000000000000003</v>
      </c>
      <c r="Q20" s="100">
        <v>490.2</v>
      </c>
      <c r="R20" s="117">
        <v>7.91</v>
      </c>
      <c r="S20" s="111">
        <v>237</v>
      </c>
      <c r="T20" s="100">
        <v>1.92</v>
      </c>
    </row>
    <row r="21" spans="1:20" x14ac:dyDescent="0.3">
      <c r="A21" s="94">
        <v>19</v>
      </c>
      <c r="B21" s="94" t="s">
        <v>159</v>
      </c>
      <c r="C21" s="95" t="s">
        <v>149</v>
      </c>
      <c r="D21" s="99" t="str">
        <f t="shared" si="0"/>
        <v>Haverhill Manure 50kg/ha</v>
      </c>
      <c r="E21" s="100">
        <v>7.259999999999998</v>
      </c>
      <c r="F21" s="101">
        <v>9243.1950000000015</v>
      </c>
      <c r="G21" s="101">
        <v>67105.595699999991</v>
      </c>
      <c r="H21" s="112">
        <v>0.13473809171466419</v>
      </c>
      <c r="I21" s="101">
        <v>1372.2750000000001</v>
      </c>
      <c r="J21" s="101">
        <v>9962.7164999999986</v>
      </c>
      <c r="K21" s="112">
        <v>0.29846646699999996</v>
      </c>
      <c r="L21" s="100">
        <v>2.7972000000000001</v>
      </c>
      <c r="M21" s="100">
        <v>5.950800000000001</v>
      </c>
      <c r="N21" s="100">
        <v>10.4</v>
      </c>
      <c r="O21" s="100">
        <v>6.053144557299682E-2</v>
      </c>
      <c r="P21" s="100">
        <v>2.6</v>
      </c>
      <c r="Q21" s="100">
        <v>533.69999999999993</v>
      </c>
      <c r="R21" s="117">
        <v>7.91</v>
      </c>
      <c r="S21" s="111">
        <v>216</v>
      </c>
      <c r="T21" s="100">
        <v>1.71</v>
      </c>
    </row>
    <row r="22" spans="1:20" x14ac:dyDescent="0.3">
      <c r="A22" s="94">
        <v>20</v>
      </c>
      <c r="B22" s="94" t="s">
        <v>159</v>
      </c>
      <c r="C22" s="95" t="s">
        <v>149</v>
      </c>
      <c r="D22" s="99" t="str">
        <f t="shared" si="0"/>
        <v>Haverhill Manure 50kg/ha</v>
      </c>
      <c r="E22" s="100">
        <v>7.2399999999999949</v>
      </c>
      <c r="F22" s="101">
        <v>7251.39</v>
      </c>
      <c r="G22" s="101">
        <v>52500.063599999965</v>
      </c>
      <c r="H22" s="112">
        <v>0.10199412426492871</v>
      </c>
      <c r="I22" s="101">
        <v>1320.38</v>
      </c>
      <c r="J22" s="101">
        <v>9559.5511999999944</v>
      </c>
      <c r="K22" s="112">
        <v>0.28233985499999981</v>
      </c>
      <c r="L22" s="100">
        <v>4.7412000000000001</v>
      </c>
      <c r="M22" s="100">
        <v>7.7976000000000001</v>
      </c>
      <c r="N22" s="100">
        <v>10.09</v>
      </c>
      <c r="O22" s="100">
        <v>9.131014671180876E-2</v>
      </c>
      <c r="P22" s="100">
        <v>2.4500000000000002</v>
      </c>
      <c r="Q22" s="100">
        <v>521.70000000000005</v>
      </c>
      <c r="R22" s="117">
        <v>7.9</v>
      </c>
      <c r="S22" s="111">
        <v>225</v>
      </c>
      <c r="T22" s="100">
        <v>1.76</v>
      </c>
    </row>
    <row r="23" spans="1:20" x14ac:dyDescent="0.3">
      <c r="A23" s="94">
        <v>21</v>
      </c>
      <c r="B23" s="94" t="s">
        <v>159</v>
      </c>
      <c r="C23" s="95" t="s">
        <v>150</v>
      </c>
      <c r="D23" s="99" t="str">
        <f t="shared" si="0"/>
        <v>Haverhill Willow 50kg/ha</v>
      </c>
      <c r="E23" s="100">
        <v>8.25</v>
      </c>
      <c r="F23" s="101">
        <v>6683.2200000000012</v>
      </c>
      <c r="G23" s="101">
        <v>55136.56500000001</v>
      </c>
      <c r="H23" s="112">
        <v>7.5120256327434673E-2</v>
      </c>
      <c r="I23" s="101">
        <v>1786.365</v>
      </c>
      <c r="J23" s="101">
        <v>14737.51125</v>
      </c>
      <c r="K23" s="112">
        <v>0.48945825700000001</v>
      </c>
      <c r="L23" s="100">
        <v>4.6008000000000004</v>
      </c>
      <c r="M23" s="100">
        <v>9.1692</v>
      </c>
      <c r="N23" s="100">
        <v>9.06</v>
      </c>
      <c r="O23" s="100">
        <v>9.3362060121062893E-2</v>
      </c>
      <c r="P23" s="100">
        <v>2.65</v>
      </c>
      <c r="Q23" s="100">
        <v>484.8</v>
      </c>
      <c r="R23" s="117">
        <v>7.93</v>
      </c>
      <c r="S23" s="111">
        <v>209</v>
      </c>
      <c r="T23" s="100">
        <v>2.87</v>
      </c>
    </row>
    <row r="24" spans="1:20" x14ac:dyDescent="0.3">
      <c r="A24" s="94">
        <v>22</v>
      </c>
      <c r="B24" s="94" t="s">
        <v>159</v>
      </c>
      <c r="C24" s="95" t="s">
        <v>150</v>
      </c>
      <c r="D24" s="99" t="str">
        <f t="shared" si="0"/>
        <v>Haverhill Willow 50kg/ha</v>
      </c>
      <c r="E24" s="100">
        <v>8.36</v>
      </c>
      <c r="F24" s="101">
        <v>7247.1100000000006</v>
      </c>
      <c r="G24" s="101">
        <v>60585.839599999999</v>
      </c>
      <c r="H24" s="112">
        <v>8.3625145223260158E-2</v>
      </c>
      <c r="I24" s="101">
        <v>1571.8300000000004</v>
      </c>
      <c r="J24" s="101">
        <v>13140.498800000003</v>
      </c>
      <c r="K24" s="112">
        <v>0.42557775900000017</v>
      </c>
      <c r="L24" s="100">
        <v>3.3372000000000002</v>
      </c>
      <c r="M24" s="100">
        <v>7.6571999999999996</v>
      </c>
      <c r="N24" s="100">
        <v>10.229999999999999</v>
      </c>
      <c r="O24" s="100">
        <v>0.10875141069046887</v>
      </c>
      <c r="P24" s="100">
        <v>2.9000000000000004</v>
      </c>
      <c r="Q24" s="100">
        <v>501.90000000000003</v>
      </c>
      <c r="R24" s="117">
        <v>7.9</v>
      </c>
      <c r="S24" s="111">
        <v>223</v>
      </c>
      <c r="T24" s="100">
        <v>3.4</v>
      </c>
    </row>
    <row r="25" spans="1:20" x14ac:dyDescent="0.3">
      <c r="A25" s="94">
        <v>23</v>
      </c>
      <c r="B25" s="94" t="s">
        <v>159</v>
      </c>
      <c r="C25" s="95" t="s">
        <v>150</v>
      </c>
      <c r="D25" s="99" t="str">
        <f t="shared" si="0"/>
        <v>Haverhill Willow 50kg/ha</v>
      </c>
      <c r="E25" s="100">
        <v>8.1000000000000014</v>
      </c>
      <c r="F25" s="101">
        <v>8130.9300000000012</v>
      </c>
      <c r="G25" s="101">
        <v>65860.533000000025</v>
      </c>
      <c r="H25" s="112">
        <v>9.1857558639633824E-2</v>
      </c>
      <c r="I25" s="101">
        <v>1836.12</v>
      </c>
      <c r="J25" s="101">
        <v>14872.572000000002</v>
      </c>
      <c r="K25" s="112">
        <v>0.49486068700000013</v>
      </c>
      <c r="L25" s="100">
        <v>3.8016000000000001</v>
      </c>
      <c r="M25" s="100">
        <v>7.2576000000000009</v>
      </c>
      <c r="N25" s="100">
        <v>11.129999999999999</v>
      </c>
      <c r="O25" s="100">
        <v>0.17749050990048218</v>
      </c>
      <c r="P25" s="100">
        <v>3</v>
      </c>
      <c r="Q25" s="100">
        <v>444.6</v>
      </c>
      <c r="R25" s="117">
        <v>7.93</v>
      </c>
      <c r="S25" s="111">
        <v>202</v>
      </c>
      <c r="T25" s="100">
        <v>2.23</v>
      </c>
    </row>
    <row r="26" spans="1:20" x14ac:dyDescent="0.3">
      <c r="A26" s="94">
        <v>24</v>
      </c>
      <c r="B26" s="94" t="s">
        <v>159</v>
      </c>
      <c r="C26" s="95" t="s">
        <v>150</v>
      </c>
      <c r="D26" s="99" t="str">
        <f t="shared" si="0"/>
        <v>Haverhill Willow 50kg/ha</v>
      </c>
      <c r="E26" s="100">
        <v>8</v>
      </c>
      <c r="F26" s="101">
        <v>6703.55</v>
      </c>
      <c r="G26" s="101">
        <v>53628.4</v>
      </c>
      <c r="H26" s="112">
        <v>7.2766406190836172E-2</v>
      </c>
      <c r="I26" s="101">
        <v>1733.9350000000002</v>
      </c>
      <c r="J26" s="101">
        <v>13871.480000000001</v>
      </c>
      <c r="K26" s="112">
        <v>0.45481700700000011</v>
      </c>
      <c r="L26" s="100">
        <v>3.5640000000000005</v>
      </c>
      <c r="M26" s="100">
        <v>7.4627999999999997</v>
      </c>
      <c r="N26" s="100">
        <v>8.48</v>
      </c>
      <c r="O26" s="100">
        <v>5.1297835231353235E-2</v>
      </c>
      <c r="P26" s="100">
        <v>2.15</v>
      </c>
      <c r="Q26" s="100">
        <v>600.59999999999991</v>
      </c>
      <c r="R26" s="117">
        <v>7.94</v>
      </c>
      <c r="S26" s="111">
        <v>200</v>
      </c>
      <c r="T26" s="100">
        <v>2.02</v>
      </c>
    </row>
    <row r="27" spans="1:20" x14ac:dyDescent="0.3">
      <c r="A27" s="94">
        <v>25</v>
      </c>
      <c r="B27" s="94" t="s">
        <v>159</v>
      </c>
      <c r="C27" s="95" t="s">
        <v>154</v>
      </c>
      <c r="D27" s="99" t="str">
        <f t="shared" si="0"/>
        <v>Haverhill Canola Meal 10t/ha</v>
      </c>
      <c r="E27" s="100">
        <v>9.7800000000000011</v>
      </c>
      <c r="F27" s="101">
        <v>5610.0100000000011</v>
      </c>
      <c r="G27" s="100">
        <v>54865.897800000021</v>
      </c>
      <c r="H27" s="112">
        <v>5.7059575274725299E-2</v>
      </c>
      <c r="I27" s="101">
        <v>1216.0550000000001</v>
      </c>
      <c r="J27" s="101">
        <v>11893.017900000003</v>
      </c>
      <c r="K27" s="112">
        <v>6.1789230756578967E-2</v>
      </c>
      <c r="L27" s="100">
        <v>7.2684000000000006</v>
      </c>
      <c r="M27" s="100">
        <v>8.4456000000000007</v>
      </c>
      <c r="N27" s="100">
        <v>9.41</v>
      </c>
      <c r="O27" s="100">
        <v>6.3609315686878012E-2</v>
      </c>
      <c r="P27" s="100">
        <v>3</v>
      </c>
      <c r="Q27" s="100">
        <v>498.90000000000003</v>
      </c>
      <c r="R27" s="117">
        <v>7.93</v>
      </c>
      <c r="S27" s="111">
        <v>218</v>
      </c>
      <c r="T27" s="100">
        <v>1.95</v>
      </c>
    </row>
    <row r="28" spans="1:20" x14ac:dyDescent="0.3">
      <c r="A28" s="94">
        <v>26</v>
      </c>
      <c r="B28" s="94" t="s">
        <v>159</v>
      </c>
      <c r="C28" s="95" t="s">
        <v>154</v>
      </c>
      <c r="D28" s="99" t="str">
        <f t="shared" si="0"/>
        <v>Haverhill Canola Meal 10t/ha</v>
      </c>
      <c r="E28" s="100">
        <v>7.7100000000000009</v>
      </c>
      <c r="F28" s="101">
        <v>8371.68</v>
      </c>
      <c r="G28" s="100">
        <v>64545.652800000011</v>
      </c>
      <c r="H28" s="112">
        <v>6.8599818121501149E-2</v>
      </c>
      <c r="I28" s="101">
        <v>2023.905</v>
      </c>
      <c r="J28" s="101">
        <v>15604.307550000001</v>
      </c>
      <c r="K28" s="112">
        <v>8.6205610032894744E-2</v>
      </c>
      <c r="L28" s="100">
        <v>3.8231999999999999</v>
      </c>
      <c r="M28" s="100">
        <v>12.992400000000002</v>
      </c>
      <c r="N28" s="100">
        <v>9.2900000000000009</v>
      </c>
      <c r="O28" s="100">
        <v>0.11388119421360419</v>
      </c>
      <c r="P28" s="100">
        <v>2.4500000000000002</v>
      </c>
      <c r="Q28" s="100">
        <v>522.9</v>
      </c>
      <c r="R28" s="117">
        <v>7.96</v>
      </c>
      <c r="S28" s="111">
        <v>201</v>
      </c>
      <c r="T28" s="100">
        <v>1.97</v>
      </c>
    </row>
    <row r="29" spans="1:20" x14ac:dyDescent="0.3">
      <c r="A29" s="94">
        <v>27</v>
      </c>
      <c r="B29" s="94" t="s">
        <v>159</v>
      </c>
      <c r="C29" s="95" t="s">
        <v>154</v>
      </c>
      <c r="D29" s="99" t="str">
        <f t="shared" si="0"/>
        <v>Haverhill Canola Meal 10t/ha</v>
      </c>
      <c r="E29" s="100">
        <v>8.3500000000000014</v>
      </c>
      <c r="F29" s="101">
        <v>7072.165</v>
      </c>
      <c r="G29" s="100">
        <v>59052.577750000011</v>
      </c>
      <c r="H29" s="112">
        <v>6.2050951951586164E-2</v>
      </c>
      <c r="I29" s="101">
        <v>1720.0249999999999</v>
      </c>
      <c r="J29" s="101">
        <v>14362.208750000002</v>
      </c>
      <c r="K29" s="112">
        <v>7.80339074013158E-2</v>
      </c>
      <c r="L29" s="100">
        <v>5.4216000000000006</v>
      </c>
      <c r="M29" s="100">
        <v>9.7740000000000009</v>
      </c>
      <c r="N29" s="100">
        <v>8.84</v>
      </c>
      <c r="O29" s="100">
        <v>6.3609315686878012E-2</v>
      </c>
      <c r="P29" s="100">
        <v>2.0500000000000003</v>
      </c>
      <c r="Q29" s="100">
        <v>516.9</v>
      </c>
      <c r="R29" s="117">
        <v>7.96</v>
      </c>
      <c r="S29" s="111">
        <v>196</v>
      </c>
      <c r="T29" s="100">
        <v>1.77</v>
      </c>
    </row>
    <row r="30" spans="1:20" x14ac:dyDescent="0.3">
      <c r="A30" s="94">
        <v>28</v>
      </c>
      <c r="B30" s="94" t="s">
        <v>159</v>
      </c>
      <c r="C30" s="95" t="s">
        <v>154</v>
      </c>
      <c r="D30" s="99" t="str">
        <f t="shared" si="0"/>
        <v>Haverhill Canola Meal 10t/ha</v>
      </c>
      <c r="E30" s="100">
        <v>8.8400000000000034</v>
      </c>
      <c r="F30" s="101">
        <v>6627.58</v>
      </c>
      <c r="G30" s="100">
        <v>58587.807200000025</v>
      </c>
      <c r="H30" s="112">
        <v>6.149685063238651E-2</v>
      </c>
      <c r="I30" s="101">
        <v>1529.5650000000001</v>
      </c>
      <c r="J30" s="101">
        <v>13521.354600000006</v>
      </c>
      <c r="K30" s="112">
        <v>7.2501972203947412E-2</v>
      </c>
      <c r="L30" s="100">
        <v>9.2880000000000003</v>
      </c>
      <c r="M30" s="100">
        <v>9.2232000000000003</v>
      </c>
      <c r="N30" s="100">
        <v>10.069999999999999</v>
      </c>
      <c r="O30" s="100">
        <v>0.10259567046270647</v>
      </c>
      <c r="P30" s="100">
        <v>2.7</v>
      </c>
      <c r="Q30" s="100">
        <v>525.29999999999995</v>
      </c>
      <c r="R30" s="117">
        <v>7.94</v>
      </c>
      <c r="S30" s="111">
        <v>225</v>
      </c>
      <c r="T30" s="100">
        <v>1.96</v>
      </c>
    </row>
    <row r="31" spans="1:20" x14ac:dyDescent="0.3">
      <c r="A31" s="94">
        <v>29</v>
      </c>
      <c r="B31" s="94" t="s">
        <v>159</v>
      </c>
      <c r="C31" s="95" t="s">
        <v>145</v>
      </c>
      <c r="D31" s="99" t="str">
        <f t="shared" si="0"/>
        <v>Haverhill Canola Hull 10t/ha</v>
      </c>
      <c r="E31" s="100">
        <v>6.9200000000000017</v>
      </c>
      <c r="F31" s="101">
        <v>6712.6450000000013</v>
      </c>
      <c r="G31" s="101">
        <v>46451.503400000023</v>
      </c>
      <c r="H31" s="112">
        <v>6.5494477892077296E-2</v>
      </c>
      <c r="I31" s="101">
        <v>1351.41</v>
      </c>
      <c r="J31" s="101">
        <v>9351.7572000000036</v>
      </c>
      <c r="K31" s="112">
        <v>0.24911645000000013</v>
      </c>
      <c r="L31" s="100">
        <v>2.9700000000000006</v>
      </c>
      <c r="M31" s="100">
        <v>10.065600000000002</v>
      </c>
      <c r="N31" s="100">
        <v>11.080000000000002</v>
      </c>
      <c r="O31" s="100">
        <v>5.9505488868369753E-2</v>
      </c>
      <c r="P31" s="100">
        <v>2.25</v>
      </c>
      <c r="Q31" s="100">
        <v>485.1</v>
      </c>
      <c r="R31" s="117">
        <v>7.9</v>
      </c>
      <c r="S31" s="111">
        <v>309</v>
      </c>
      <c r="T31" s="100">
        <v>1.84</v>
      </c>
    </row>
    <row r="32" spans="1:20" x14ac:dyDescent="0.3">
      <c r="A32" s="94">
        <v>30</v>
      </c>
      <c r="B32" s="94" t="s">
        <v>159</v>
      </c>
      <c r="C32" s="95" t="s">
        <v>145</v>
      </c>
      <c r="D32" s="99" t="str">
        <f t="shared" si="0"/>
        <v>Haverhill Canola Hull 10t/ha</v>
      </c>
      <c r="E32" s="100">
        <v>7.4500000000000028</v>
      </c>
      <c r="F32" s="101">
        <v>7702.93</v>
      </c>
      <c r="G32" s="101">
        <v>57386.828500000025</v>
      </c>
      <c r="H32" s="112">
        <v>8.3650946204656254E-2</v>
      </c>
      <c r="I32" s="101">
        <v>1388.8600000000001</v>
      </c>
      <c r="J32" s="101">
        <v>10347.007000000005</v>
      </c>
      <c r="K32" s="112">
        <v>0.28530735181818201</v>
      </c>
      <c r="L32" s="100">
        <v>5.6700000000000008</v>
      </c>
      <c r="M32" s="100">
        <v>9.0180000000000007</v>
      </c>
      <c r="N32" s="100">
        <v>8.08</v>
      </c>
      <c r="O32" s="100">
        <v>3.6934441366574325E-2</v>
      </c>
      <c r="P32" s="100">
        <v>2.0500000000000003</v>
      </c>
      <c r="Q32" s="100">
        <v>490.5</v>
      </c>
      <c r="R32" s="117">
        <v>7.94</v>
      </c>
      <c r="S32" s="111">
        <v>282</v>
      </c>
      <c r="T32" s="100">
        <v>1.84</v>
      </c>
    </row>
    <row r="33" spans="1:20" x14ac:dyDescent="0.3">
      <c r="A33" s="94">
        <v>31</v>
      </c>
      <c r="B33" s="94" t="s">
        <v>159</v>
      </c>
      <c r="C33" s="95" t="s">
        <v>145</v>
      </c>
      <c r="D33" s="99" t="str">
        <f t="shared" si="0"/>
        <v>Haverhill Canola Hull 10t/ha</v>
      </c>
      <c r="E33" s="100">
        <v>8.3100000000000023</v>
      </c>
      <c r="F33" s="101">
        <v>7529.0550000000003</v>
      </c>
      <c r="G33" s="101">
        <v>62566.447050000017</v>
      </c>
      <c r="H33" s="112">
        <v>9.2250926471756034E-2</v>
      </c>
      <c r="I33" s="101">
        <v>1341.78</v>
      </c>
      <c r="J33" s="101">
        <v>11150.191800000002</v>
      </c>
      <c r="K33" s="112">
        <v>0.31451407181818186</v>
      </c>
      <c r="L33" s="100">
        <v>4.9788000000000006</v>
      </c>
      <c r="M33" s="100">
        <v>11.8368</v>
      </c>
      <c r="N33" s="100">
        <v>9.59</v>
      </c>
      <c r="O33" s="100">
        <v>8.5154406484046374E-2</v>
      </c>
      <c r="P33" s="100">
        <v>2.15</v>
      </c>
      <c r="Q33" s="100">
        <v>479.40000000000003</v>
      </c>
      <c r="R33" s="117">
        <v>7.99</v>
      </c>
      <c r="S33" s="111">
        <v>235</v>
      </c>
      <c r="T33" s="100">
        <v>1.74</v>
      </c>
    </row>
    <row r="34" spans="1:20" x14ac:dyDescent="0.3">
      <c r="A34" s="94">
        <v>32</v>
      </c>
      <c r="B34" s="94" t="s">
        <v>159</v>
      </c>
      <c r="C34" s="95" t="s">
        <v>145</v>
      </c>
      <c r="D34" s="99" t="str">
        <f t="shared" si="0"/>
        <v>Haverhill Canola Hull 10t/ha</v>
      </c>
      <c r="E34" s="100">
        <v>8.89</v>
      </c>
      <c r="F34" s="101">
        <v>6983.89</v>
      </c>
      <c r="G34" s="101">
        <v>62086.782100000004</v>
      </c>
      <c r="H34" s="112">
        <v>9.1454514715755303E-2</v>
      </c>
      <c r="I34" s="101">
        <v>1393.675</v>
      </c>
      <c r="J34" s="101">
        <v>12389.77075</v>
      </c>
      <c r="K34" s="112">
        <v>0.35958966999999997</v>
      </c>
      <c r="L34" s="100">
        <v>5.7672000000000008</v>
      </c>
      <c r="M34" s="100">
        <v>13.316400000000002</v>
      </c>
      <c r="N34" s="100">
        <v>9.24</v>
      </c>
      <c r="O34" s="100">
        <v>8.3102493074792255E-2</v>
      </c>
      <c r="P34" s="100">
        <v>1.8499999999999999</v>
      </c>
      <c r="Q34" s="100">
        <v>504.3</v>
      </c>
      <c r="R34" s="117">
        <v>7.96</v>
      </c>
      <c r="S34" s="111">
        <v>286</v>
      </c>
      <c r="T34" s="100">
        <v>1.85</v>
      </c>
    </row>
    <row r="35" spans="1:20" x14ac:dyDescent="0.3">
      <c r="A35" s="94">
        <v>33</v>
      </c>
      <c r="B35" s="94" t="s">
        <v>159</v>
      </c>
      <c r="C35" s="95" t="s">
        <v>155</v>
      </c>
      <c r="D35" s="99" t="str">
        <f t="shared" si="0"/>
        <v>Haverhill Manure 10t/ha</v>
      </c>
      <c r="E35" s="100">
        <v>8.9400000000000048</v>
      </c>
      <c r="F35" s="101">
        <v>6567.1250000000009</v>
      </c>
      <c r="G35" s="101">
        <v>58710.09750000004</v>
      </c>
      <c r="H35" s="112">
        <v>0.10687605997124124</v>
      </c>
      <c r="I35" s="101">
        <v>1989.665</v>
      </c>
      <c r="J35" s="101">
        <v>17787.605100000008</v>
      </c>
      <c r="K35" s="112">
        <v>0.14088986428571437</v>
      </c>
      <c r="L35" s="100">
        <v>2.7324000000000002</v>
      </c>
      <c r="M35" s="100">
        <v>12.0852</v>
      </c>
      <c r="N35" s="100">
        <v>13.38</v>
      </c>
      <c r="O35" s="100">
        <v>0.24930747922437674</v>
      </c>
      <c r="P35" s="100">
        <v>3.95</v>
      </c>
      <c r="Q35" s="100">
        <v>541.80000000000007</v>
      </c>
      <c r="R35" s="117">
        <v>7.99</v>
      </c>
      <c r="S35" s="111">
        <v>247</v>
      </c>
      <c r="T35" s="100">
        <v>1.85</v>
      </c>
    </row>
    <row r="36" spans="1:20" x14ac:dyDescent="0.3">
      <c r="A36" s="94">
        <v>34</v>
      </c>
      <c r="B36" s="94" t="s">
        <v>159</v>
      </c>
      <c r="C36" s="95" t="s">
        <v>155</v>
      </c>
      <c r="D36" s="99" t="str">
        <f t="shared" si="0"/>
        <v>Haverhill Manure 10t/ha</v>
      </c>
      <c r="E36" s="100">
        <v>7.1699999999999946</v>
      </c>
      <c r="F36" s="101">
        <v>8299.4549999999999</v>
      </c>
      <c r="G36" s="101">
        <v>59507.092349999955</v>
      </c>
      <c r="H36" s="112">
        <v>0.10852348349510194</v>
      </c>
      <c r="I36" s="101">
        <v>2013.7399999999998</v>
      </c>
      <c r="J36" s="101">
        <v>14438.515799999988</v>
      </c>
      <c r="K36" s="112">
        <v>0.11002268179723493</v>
      </c>
      <c r="L36" s="100">
        <v>2.4192</v>
      </c>
      <c r="M36" s="100">
        <v>11.5884</v>
      </c>
      <c r="N36" s="100">
        <v>17.73</v>
      </c>
      <c r="O36" s="100">
        <v>0.15389350569405968</v>
      </c>
      <c r="P36" s="100">
        <v>4.7</v>
      </c>
      <c r="Q36" s="100">
        <v>516.30000000000007</v>
      </c>
      <c r="R36" s="117">
        <v>8.0299999999999994</v>
      </c>
      <c r="S36" s="111">
        <v>243</v>
      </c>
      <c r="T36" s="100">
        <v>1.89</v>
      </c>
    </row>
    <row r="37" spans="1:20" x14ac:dyDescent="0.3">
      <c r="A37" s="94">
        <v>35</v>
      </c>
      <c r="B37" s="94" t="s">
        <v>159</v>
      </c>
      <c r="C37" s="95" t="s">
        <v>155</v>
      </c>
      <c r="D37" s="99" t="str">
        <f t="shared" si="0"/>
        <v>Haverhill Manure 10t/ha</v>
      </c>
      <c r="E37" s="100">
        <v>9.1199999999999974</v>
      </c>
      <c r="F37" s="101">
        <v>5958.295000000001</v>
      </c>
      <c r="G37" s="101">
        <v>54339.650399999991</v>
      </c>
      <c r="H37" s="112">
        <v>9.7842152961265388E-2</v>
      </c>
      <c r="I37" s="101">
        <v>2095.5949999999998</v>
      </c>
      <c r="J37" s="101">
        <v>19111.826399999994</v>
      </c>
      <c r="K37" s="112">
        <v>0.15309466889400916</v>
      </c>
      <c r="L37" s="100">
        <v>2.5056000000000003</v>
      </c>
      <c r="M37" s="100">
        <v>10.540800000000001</v>
      </c>
      <c r="N37" s="100">
        <v>10.19</v>
      </c>
      <c r="O37" s="100">
        <v>0.19903560069765058</v>
      </c>
      <c r="P37" s="100">
        <v>3.65</v>
      </c>
      <c r="Q37" s="100">
        <v>499.2</v>
      </c>
      <c r="R37" s="117">
        <v>8.0299999999999994</v>
      </c>
      <c r="S37" s="111">
        <v>234</v>
      </c>
      <c r="T37" s="100">
        <v>1.81</v>
      </c>
    </row>
    <row r="38" spans="1:20" x14ac:dyDescent="0.3">
      <c r="A38" s="94">
        <v>36</v>
      </c>
      <c r="B38" s="94" t="s">
        <v>159</v>
      </c>
      <c r="C38" s="95" t="s">
        <v>155</v>
      </c>
      <c r="D38" s="99" t="str">
        <f t="shared" si="0"/>
        <v>Haverhill Manure 10t/ha</v>
      </c>
      <c r="E38" s="100">
        <v>8.4399999999999977</v>
      </c>
      <c r="F38" s="101">
        <v>6143.9400000000005</v>
      </c>
      <c r="G38" s="101">
        <v>51854.853599999988</v>
      </c>
      <c r="H38" s="112">
        <v>9.2705968329289096E-2</v>
      </c>
      <c r="I38" s="101">
        <v>2044.7700000000002</v>
      </c>
      <c r="J38" s="101">
        <v>17257.858799999998</v>
      </c>
      <c r="K38" s="112">
        <v>0.13600740990783408</v>
      </c>
      <c r="L38" s="100">
        <v>5.6160000000000014</v>
      </c>
      <c r="M38" s="100">
        <v>8.5644000000000009</v>
      </c>
      <c r="N38" s="100">
        <v>15.3</v>
      </c>
      <c r="O38" s="100">
        <v>0.20006155740227763</v>
      </c>
      <c r="P38" s="100">
        <v>3.65</v>
      </c>
      <c r="Q38" s="100">
        <v>531</v>
      </c>
      <c r="R38" s="117">
        <v>8.0399999999999991</v>
      </c>
      <c r="S38" s="111">
        <v>247</v>
      </c>
      <c r="T38" s="100">
        <v>2.21</v>
      </c>
    </row>
    <row r="39" spans="1:20" x14ac:dyDescent="0.3">
      <c r="A39" s="94">
        <v>37</v>
      </c>
      <c r="B39" s="94" t="s">
        <v>159</v>
      </c>
      <c r="C39" s="95" t="s">
        <v>156</v>
      </c>
      <c r="D39" s="99" t="str">
        <f t="shared" si="0"/>
        <v>Haverhill Willow 10t/ha</v>
      </c>
      <c r="E39" s="100">
        <v>7.5600000000000023</v>
      </c>
      <c r="F39" s="101">
        <v>6508.2750000000005</v>
      </c>
      <c r="G39" s="101">
        <v>49202.559000000016</v>
      </c>
      <c r="H39" s="112">
        <v>8.3594878018949229E-2</v>
      </c>
      <c r="I39" s="101">
        <v>1134.2</v>
      </c>
      <c r="J39" s="101">
        <v>8574.5520000000033</v>
      </c>
      <c r="K39" s="112">
        <v>0.71452907941176513</v>
      </c>
      <c r="L39" s="100">
        <v>4.2119999999999997</v>
      </c>
      <c r="M39" s="100">
        <v>9.9144000000000005</v>
      </c>
      <c r="N39" s="100">
        <v>6.24</v>
      </c>
      <c r="O39" s="100">
        <v>5.7453575459115627E-2</v>
      </c>
      <c r="P39" s="100">
        <v>1.7999999999999998</v>
      </c>
      <c r="Q39" s="100">
        <v>495.90000000000003</v>
      </c>
      <c r="R39" s="117">
        <v>8.0500000000000007</v>
      </c>
      <c r="S39" s="111">
        <v>189</v>
      </c>
      <c r="T39" s="100">
        <v>1.72</v>
      </c>
    </row>
    <row r="40" spans="1:20" x14ac:dyDescent="0.3">
      <c r="A40" s="94">
        <v>38</v>
      </c>
      <c r="B40" s="94" t="s">
        <v>159</v>
      </c>
      <c r="C40" s="95" t="s">
        <v>156</v>
      </c>
      <c r="D40" s="99" t="str">
        <f t="shared" si="0"/>
        <v>Haverhill Willow 10t/ha</v>
      </c>
      <c r="E40" s="100">
        <v>7.5100000000000051</v>
      </c>
      <c r="F40" s="101">
        <v>7042.2050000000008</v>
      </c>
      <c r="G40" s="101">
        <v>52886.959550000043</v>
      </c>
      <c r="H40" s="112">
        <v>9.089386274332481E-2</v>
      </c>
      <c r="I40" s="101">
        <v>1393.675</v>
      </c>
      <c r="J40" s="101">
        <v>10466.499250000006</v>
      </c>
      <c r="K40" s="112">
        <v>0.93711110882353021</v>
      </c>
      <c r="L40" s="100">
        <v>6.1451999999999991</v>
      </c>
      <c r="M40" s="100">
        <v>11.426400000000001</v>
      </c>
      <c r="N40" s="100">
        <v>7.9700000000000006</v>
      </c>
      <c r="O40" s="100">
        <v>4.2064224889709657E-2</v>
      </c>
      <c r="P40" s="100">
        <v>2</v>
      </c>
      <c r="Q40" s="100">
        <v>496.2</v>
      </c>
      <c r="R40" s="117">
        <v>8.0399999999999991</v>
      </c>
      <c r="S40" s="111">
        <v>203</v>
      </c>
      <c r="T40" s="100">
        <v>1.82</v>
      </c>
    </row>
    <row r="41" spans="1:20" x14ac:dyDescent="0.3">
      <c r="A41" s="94">
        <v>39</v>
      </c>
      <c r="B41" s="94" t="s">
        <v>159</v>
      </c>
      <c r="C41" s="95" t="s">
        <v>156</v>
      </c>
      <c r="D41" s="99" t="str">
        <f t="shared" si="0"/>
        <v>Haverhill Willow 10t/ha</v>
      </c>
      <c r="E41" s="100">
        <v>7.1200000000000045</v>
      </c>
      <c r="F41" s="101">
        <v>6605.1100000000006</v>
      </c>
      <c r="G41" s="101">
        <v>47028.383200000033</v>
      </c>
      <c r="H41" s="112">
        <v>7.9287725271317916E-2</v>
      </c>
      <c r="I41" s="101">
        <v>1432.1950000000002</v>
      </c>
      <c r="J41" s="101">
        <v>10197.228400000007</v>
      </c>
      <c r="K41" s="112">
        <v>0.90543218529411862</v>
      </c>
      <c r="L41" s="100">
        <v>7.8840000000000003</v>
      </c>
      <c r="M41" s="100">
        <v>11.620800000000003</v>
      </c>
      <c r="N41" s="100">
        <v>9.6</v>
      </c>
      <c r="O41" s="100">
        <v>9.02841900071817E-2</v>
      </c>
      <c r="P41" s="100">
        <v>2.35</v>
      </c>
      <c r="Q41" s="100">
        <v>468.6</v>
      </c>
      <c r="R41" s="117">
        <v>8.02</v>
      </c>
      <c r="S41" s="111">
        <v>216</v>
      </c>
      <c r="T41" s="100">
        <v>1.74</v>
      </c>
    </row>
    <row r="42" spans="1:20" x14ac:dyDescent="0.3">
      <c r="A42" s="94">
        <v>40</v>
      </c>
      <c r="B42" s="94" t="s">
        <v>159</v>
      </c>
      <c r="C42" s="95" t="s">
        <v>156</v>
      </c>
      <c r="D42" s="99" t="str">
        <f t="shared" si="0"/>
        <v>Haverhill Willow 10t/ha</v>
      </c>
      <c r="E42" s="100">
        <v>7.1500000000000057</v>
      </c>
      <c r="F42" s="101">
        <v>7458.4350000000004</v>
      </c>
      <c r="G42" s="101">
        <v>53327.810250000046</v>
      </c>
      <c r="H42" s="112">
        <v>9.1767210383290373E-2</v>
      </c>
      <c r="I42" s="101">
        <v>1739.2850000000001</v>
      </c>
      <c r="J42" s="101">
        <v>12435.887750000011</v>
      </c>
      <c r="K42" s="112">
        <v>1.1688038735294131</v>
      </c>
      <c r="L42" s="100">
        <v>8.0136000000000003</v>
      </c>
      <c r="M42" s="100">
        <v>14.1372</v>
      </c>
      <c r="N42" s="100">
        <v>7.3599999999999994</v>
      </c>
      <c r="O42" s="100">
        <v>6.4635272391505086E-2</v>
      </c>
      <c r="P42" s="100">
        <v>2.15</v>
      </c>
      <c r="Q42" s="100">
        <v>487.20000000000005</v>
      </c>
      <c r="R42" s="117">
        <v>8.0399999999999991</v>
      </c>
      <c r="S42" s="111">
        <v>210</v>
      </c>
      <c r="T42" s="100">
        <v>2.14</v>
      </c>
    </row>
    <row r="43" spans="1:20" x14ac:dyDescent="0.3">
      <c r="A43" s="94">
        <v>41</v>
      </c>
      <c r="B43" s="94" t="s">
        <v>159</v>
      </c>
      <c r="C43" s="95" t="s">
        <v>153</v>
      </c>
      <c r="D43" s="99" t="str">
        <f t="shared" si="0"/>
        <v>Haverhill Canola Meal 10t/ha &amp; TSP</v>
      </c>
      <c r="E43" s="100">
        <v>7.519999999999996</v>
      </c>
      <c r="F43" s="101">
        <v>7491.6050000000005</v>
      </c>
      <c r="G43" s="101">
        <v>56336.869599999976</v>
      </c>
      <c r="H43" s="112">
        <v>5.8813273771511479E-2</v>
      </c>
      <c r="I43" s="101">
        <v>2382.3550000000005</v>
      </c>
      <c r="J43" s="101">
        <v>17915.309599999993</v>
      </c>
      <c r="K43" s="112">
        <v>8.7086185169491487E-2</v>
      </c>
      <c r="L43" s="100">
        <v>8.6832000000000011</v>
      </c>
      <c r="M43" s="100">
        <v>7.7544000000000004</v>
      </c>
      <c r="N43" s="100">
        <v>10.72</v>
      </c>
      <c r="O43" s="100">
        <v>0.26674874320303682</v>
      </c>
      <c r="P43" s="100">
        <v>3.15</v>
      </c>
      <c r="Q43" s="100">
        <v>555</v>
      </c>
      <c r="R43" s="117">
        <v>8.0299999999999994</v>
      </c>
      <c r="S43" s="111">
        <v>213</v>
      </c>
      <c r="T43" s="100">
        <v>2.1</v>
      </c>
    </row>
    <row r="44" spans="1:20" x14ac:dyDescent="0.3">
      <c r="A44" s="94">
        <v>42</v>
      </c>
      <c r="B44" s="94" t="s">
        <v>159</v>
      </c>
      <c r="C44" s="95" t="s">
        <v>153</v>
      </c>
      <c r="D44" s="99" t="str">
        <f t="shared" si="0"/>
        <v>Haverhill Canola Meal 10t/ha &amp; TSP</v>
      </c>
      <c r="E44" s="100">
        <v>10.75</v>
      </c>
      <c r="F44" s="101">
        <v>6234.89</v>
      </c>
      <c r="G44" s="101">
        <v>67025.067500000005</v>
      </c>
      <c r="H44" s="112">
        <v>7.1555786300020741E-2</v>
      </c>
      <c r="I44" s="101">
        <v>2017.4850000000001</v>
      </c>
      <c r="J44" s="101">
        <v>21687.963750000003</v>
      </c>
      <c r="K44" s="112">
        <v>0.10840061539548025</v>
      </c>
      <c r="L44" s="100">
        <v>3.3912000000000004</v>
      </c>
      <c r="M44" s="100">
        <v>8.8667999999999996</v>
      </c>
      <c r="N44" s="100">
        <v>13.02</v>
      </c>
      <c r="O44" s="100">
        <v>9.6439930234944085E-2</v>
      </c>
      <c r="P44" s="100">
        <v>3.85</v>
      </c>
      <c r="Q44" s="100">
        <v>518.70000000000005</v>
      </c>
      <c r="R44" s="117">
        <v>8.02</v>
      </c>
      <c r="S44" s="111">
        <v>209</v>
      </c>
      <c r="T44" s="100">
        <v>1.78</v>
      </c>
    </row>
    <row r="45" spans="1:20" x14ac:dyDescent="0.3">
      <c r="A45" s="94">
        <v>43</v>
      </c>
      <c r="B45" s="94" t="s">
        <v>159</v>
      </c>
      <c r="C45" s="95" t="s">
        <v>153</v>
      </c>
      <c r="D45" s="99" t="str">
        <f t="shared" si="0"/>
        <v>Haverhill Canola Meal 10t/ha &amp; TSP</v>
      </c>
      <c r="E45" s="100">
        <v>10.690000000000005</v>
      </c>
      <c r="F45" s="101">
        <v>6105.42</v>
      </c>
      <c r="G45" s="101">
        <v>65266.939800000029</v>
      </c>
      <c r="H45" s="112">
        <v>6.9459739384200747E-2</v>
      </c>
      <c r="I45" s="101">
        <v>1905.67</v>
      </c>
      <c r="J45" s="101">
        <v>20371.612300000012</v>
      </c>
      <c r="K45" s="112">
        <v>0.10096360155367239</v>
      </c>
      <c r="L45" s="100">
        <v>6.21</v>
      </c>
      <c r="M45" s="100">
        <v>9.2880000000000003</v>
      </c>
      <c r="N45" s="100">
        <v>11.6</v>
      </c>
      <c r="O45" s="100">
        <v>0.13234841489689136</v>
      </c>
      <c r="P45" s="100">
        <v>3.65</v>
      </c>
      <c r="Q45" s="100">
        <v>563.70000000000005</v>
      </c>
      <c r="R45" s="117">
        <v>8.01</v>
      </c>
      <c r="S45" s="111">
        <v>237</v>
      </c>
      <c r="T45" s="100">
        <v>2.11</v>
      </c>
    </row>
    <row r="46" spans="1:20" x14ac:dyDescent="0.3">
      <c r="A46" s="94">
        <v>44</v>
      </c>
      <c r="B46" s="94" t="s">
        <v>159</v>
      </c>
      <c r="C46" s="95" t="s">
        <v>153</v>
      </c>
      <c r="D46" s="99" t="str">
        <f t="shared" si="0"/>
        <v>Haverhill Canola Meal 10t/ha &amp; TSP</v>
      </c>
      <c r="E46" s="100">
        <v>10.810000000000002</v>
      </c>
      <c r="F46" s="101">
        <v>6500.7850000000008</v>
      </c>
      <c r="G46" s="101">
        <v>70273.485850000026</v>
      </c>
      <c r="H46" s="112">
        <v>7.5428563723305031E-2</v>
      </c>
      <c r="I46" s="101">
        <v>2044.7700000000002</v>
      </c>
      <c r="J46" s="101">
        <v>22103.963700000008</v>
      </c>
      <c r="K46" s="112">
        <v>0.11075089759887011</v>
      </c>
      <c r="L46" s="100">
        <v>5.1623999999999999</v>
      </c>
      <c r="M46" s="100">
        <v>9.8280000000000012</v>
      </c>
      <c r="N46" s="100">
        <v>13.64</v>
      </c>
      <c r="O46" s="100">
        <v>0.26059300297527443</v>
      </c>
      <c r="P46" s="100">
        <v>3.5000000000000004</v>
      </c>
      <c r="Q46" s="100">
        <v>647.69999999999993</v>
      </c>
      <c r="R46" s="117">
        <v>8.0500000000000007</v>
      </c>
      <c r="S46" s="111">
        <v>217</v>
      </c>
      <c r="T46" s="100">
        <v>2.09</v>
      </c>
    </row>
    <row r="47" spans="1:20" x14ac:dyDescent="0.3">
      <c r="A47" s="94">
        <v>45</v>
      </c>
      <c r="B47" s="94" t="s">
        <v>159</v>
      </c>
      <c r="C47" s="95" t="s">
        <v>146</v>
      </c>
      <c r="D47" s="99" t="str">
        <f t="shared" si="0"/>
        <v>Haverhill Canola Hull 10t/ha &amp; TSP</v>
      </c>
      <c r="E47" s="100">
        <v>8.990000000000002</v>
      </c>
      <c r="F47" s="101">
        <v>4613.8400000000011</v>
      </c>
      <c r="G47" s="101">
        <v>41478.421600000016</v>
      </c>
      <c r="H47" s="112">
        <v>5.7237420942068247E-2</v>
      </c>
      <c r="I47" s="101">
        <v>1586.2750000000001</v>
      </c>
      <c r="J47" s="101">
        <v>14260.612250000004</v>
      </c>
      <c r="K47" s="112">
        <v>0.22399157000000008</v>
      </c>
      <c r="L47" s="100">
        <v>11.296800000000001</v>
      </c>
      <c r="M47" s="100">
        <v>9.3636000000000017</v>
      </c>
      <c r="N47" s="100">
        <v>9.81</v>
      </c>
      <c r="O47" s="100">
        <v>4.8219965117472043E-2</v>
      </c>
      <c r="P47" s="100">
        <v>2.5499999999999998</v>
      </c>
      <c r="Q47" s="100">
        <v>503.7</v>
      </c>
      <c r="R47" s="117">
        <v>8</v>
      </c>
      <c r="S47" s="111">
        <v>272</v>
      </c>
      <c r="T47" s="100">
        <v>2.0699999999999998</v>
      </c>
    </row>
    <row r="48" spans="1:20" x14ac:dyDescent="0.3">
      <c r="A48" s="94">
        <v>46</v>
      </c>
      <c r="B48" s="94" t="s">
        <v>159</v>
      </c>
      <c r="C48" s="95" t="s">
        <v>146</v>
      </c>
      <c r="D48" s="99" t="str">
        <f t="shared" si="0"/>
        <v>Haverhill Canola Hull 10t/ha &amp; TSP</v>
      </c>
      <c r="E48" s="100">
        <v>9.6900000000000048</v>
      </c>
      <c r="F48" s="101">
        <v>6187.81</v>
      </c>
      <c r="G48" s="101">
        <v>59959.878900000032</v>
      </c>
      <c r="H48" s="112">
        <v>8.7923110738133983E-2</v>
      </c>
      <c r="I48" s="101">
        <v>2056.0050000000001</v>
      </c>
      <c r="J48" s="101">
        <v>19922.688450000012</v>
      </c>
      <c r="K48" s="112">
        <v>0.33184064047619072</v>
      </c>
      <c r="L48" s="100">
        <v>2.8188000000000004</v>
      </c>
      <c r="M48" s="100">
        <v>8.3592000000000013</v>
      </c>
      <c r="N48" s="100">
        <v>13.040000000000001</v>
      </c>
      <c r="O48" s="100">
        <v>0.11388119421360419</v>
      </c>
      <c r="P48" s="100">
        <v>4.1500000000000004</v>
      </c>
      <c r="Q48" s="100">
        <v>488.1</v>
      </c>
      <c r="R48" s="117">
        <v>7.96</v>
      </c>
      <c r="S48" s="111">
        <v>285</v>
      </c>
      <c r="T48" s="100">
        <v>1.93</v>
      </c>
    </row>
    <row r="49" spans="1:20" x14ac:dyDescent="0.3">
      <c r="A49" s="94">
        <v>47</v>
      </c>
      <c r="B49" s="94" t="s">
        <v>159</v>
      </c>
      <c r="C49" s="95" t="s">
        <v>146</v>
      </c>
      <c r="D49" s="99" t="str">
        <f t="shared" si="0"/>
        <v>Haverhill Canola Hull 10t/ha &amp; TSP</v>
      </c>
      <c r="E49" s="100">
        <v>8.8399999999999963</v>
      </c>
      <c r="F49" s="101">
        <v>6793.9650000000001</v>
      </c>
      <c r="G49" s="101">
        <v>60058.650599999979</v>
      </c>
      <c r="H49" s="112">
        <v>8.8087106341815533E-2</v>
      </c>
      <c r="I49" s="101">
        <v>2197.7799999999997</v>
      </c>
      <c r="J49" s="101">
        <v>19428.375199999991</v>
      </c>
      <c r="K49" s="112">
        <v>0.32242514999999983</v>
      </c>
      <c r="L49" s="100">
        <v>3.4668000000000005</v>
      </c>
      <c r="M49" s="100">
        <v>8.4780000000000015</v>
      </c>
      <c r="N49" s="100">
        <v>12.889999999999999</v>
      </c>
      <c r="O49" s="100">
        <v>7.8998666256283975E-2</v>
      </c>
      <c r="P49" s="100">
        <v>4.7</v>
      </c>
      <c r="Q49" s="100">
        <v>468.29999999999995</v>
      </c>
      <c r="R49" s="117">
        <v>7.98</v>
      </c>
      <c r="S49" s="111">
        <v>312</v>
      </c>
      <c r="T49" s="100">
        <v>2.0099999999999998</v>
      </c>
    </row>
    <row r="50" spans="1:20" x14ac:dyDescent="0.3">
      <c r="A50" s="94">
        <v>48</v>
      </c>
      <c r="B50" s="94" t="s">
        <v>159</v>
      </c>
      <c r="C50" s="95" t="s">
        <v>146</v>
      </c>
      <c r="D50" s="99" t="str">
        <f t="shared" si="0"/>
        <v>Haverhill Canola Hull 10t/ha &amp; TSP</v>
      </c>
      <c r="E50" s="100">
        <v>9.5</v>
      </c>
      <c r="F50" s="101">
        <v>6633.4650000000001</v>
      </c>
      <c r="G50" s="101">
        <v>63017.917500000003</v>
      </c>
      <c r="H50" s="112">
        <v>9.3000525486374316E-2</v>
      </c>
      <c r="I50" s="101">
        <v>2018.02</v>
      </c>
      <c r="J50" s="101">
        <v>19171.189999999999</v>
      </c>
      <c r="K50" s="112">
        <v>0.31752638428571428</v>
      </c>
      <c r="L50" s="100">
        <v>2.9808000000000008</v>
      </c>
      <c r="M50" s="100">
        <v>7.3872000000000018</v>
      </c>
      <c r="N50" s="100">
        <v>11.399999999999999</v>
      </c>
      <c r="O50" s="100">
        <v>0.15491946239868676</v>
      </c>
      <c r="P50" s="100">
        <v>2.9499999999999997</v>
      </c>
      <c r="Q50" s="100">
        <v>474</v>
      </c>
      <c r="R50" s="117">
        <v>7.91</v>
      </c>
      <c r="S50" s="111">
        <v>321</v>
      </c>
      <c r="T50" s="100">
        <v>2</v>
      </c>
    </row>
    <row r="51" spans="1:20" x14ac:dyDescent="0.3">
      <c r="A51" s="94">
        <v>49</v>
      </c>
      <c r="B51" s="94" t="s">
        <v>159</v>
      </c>
      <c r="C51" s="95" t="s">
        <v>152</v>
      </c>
      <c r="D51" s="99" t="str">
        <f t="shared" si="0"/>
        <v>Haverhill Manure 10t/ha &amp; TSP</v>
      </c>
      <c r="E51" s="100">
        <v>8.89</v>
      </c>
      <c r="F51" s="101">
        <v>5721.2900000000009</v>
      </c>
      <c r="G51" s="101">
        <v>50862.268100000008</v>
      </c>
      <c r="H51" s="112">
        <v>9.0654250301069508E-2</v>
      </c>
      <c r="I51" s="101">
        <v>1976.2900000000002</v>
      </c>
      <c r="J51" s="101">
        <v>17569.218100000002</v>
      </c>
      <c r="K51" s="112">
        <v>0.11287013689138578</v>
      </c>
      <c r="L51" s="100">
        <v>5.7240000000000002</v>
      </c>
      <c r="M51" s="100">
        <v>7.5816000000000008</v>
      </c>
      <c r="N51" s="100">
        <v>23.22</v>
      </c>
      <c r="O51" s="100">
        <v>0.54375705345234437</v>
      </c>
      <c r="P51" s="100">
        <v>8</v>
      </c>
      <c r="Q51" s="100">
        <v>562.5</v>
      </c>
      <c r="R51" s="117">
        <v>8.07</v>
      </c>
      <c r="S51" s="111">
        <v>232</v>
      </c>
      <c r="T51" s="100">
        <v>2</v>
      </c>
    </row>
    <row r="52" spans="1:20" x14ac:dyDescent="0.3">
      <c r="A52" s="94">
        <v>50</v>
      </c>
      <c r="B52" s="94" t="s">
        <v>159</v>
      </c>
      <c r="C52" s="95" t="s">
        <v>152</v>
      </c>
      <c r="D52" s="99" t="str">
        <f t="shared" si="0"/>
        <v>Haverhill Manure 10t/ha &amp; TSP</v>
      </c>
      <c r="E52" s="100">
        <v>9.8299999999999983</v>
      </c>
      <c r="F52" s="101">
        <v>4977.6400000000003</v>
      </c>
      <c r="G52" s="101">
        <v>48930.201199999996</v>
      </c>
      <c r="H52" s="112">
        <v>8.6660582762649402E-2</v>
      </c>
      <c r="I52" s="101">
        <v>1814.1850000000002</v>
      </c>
      <c r="J52" s="101">
        <v>17833.438549999999</v>
      </c>
      <c r="K52" s="112">
        <v>0.11484931629213482</v>
      </c>
      <c r="L52" s="100">
        <v>6.6312000000000006</v>
      </c>
      <c r="M52" s="100">
        <v>7.9056000000000006</v>
      </c>
      <c r="N52" s="100">
        <v>13.37</v>
      </c>
      <c r="O52" s="100">
        <v>0.29650148763722167</v>
      </c>
      <c r="P52" s="100">
        <v>4.3999999999999995</v>
      </c>
      <c r="Q52" s="100">
        <v>524.4</v>
      </c>
      <c r="R52" s="117">
        <v>8.06</v>
      </c>
      <c r="S52" s="111">
        <v>245</v>
      </c>
      <c r="T52" s="100">
        <v>1.92</v>
      </c>
    </row>
    <row r="53" spans="1:20" x14ac:dyDescent="0.3">
      <c r="A53" s="94">
        <v>51</v>
      </c>
      <c r="B53" s="94" t="s">
        <v>159</v>
      </c>
      <c r="C53" s="95" t="s">
        <v>152</v>
      </c>
      <c r="D53" s="99" t="str">
        <f t="shared" si="0"/>
        <v>Haverhill Manure 10t/ha &amp; TSP</v>
      </c>
      <c r="E53" s="100">
        <v>9.8999999999999986</v>
      </c>
      <c r="F53" s="101">
        <v>6474.5700000000006</v>
      </c>
      <c r="G53" s="101">
        <v>64098.242999999995</v>
      </c>
      <c r="H53" s="112">
        <v>0.11801359448189092</v>
      </c>
      <c r="I53" s="101">
        <v>2272.6800000000003</v>
      </c>
      <c r="J53" s="101">
        <v>22499.531999999999</v>
      </c>
      <c r="K53" s="112">
        <v>0.14980132715355804</v>
      </c>
      <c r="L53" s="100">
        <v>4.0175999999999998</v>
      </c>
      <c r="M53" s="100">
        <v>9.514800000000001</v>
      </c>
      <c r="N53" s="100">
        <v>26.68</v>
      </c>
      <c r="O53" s="100">
        <v>0.47501795424233095</v>
      </c>
      <c r="P53" s="100">
        <v>8.4</v>
      </c>
      <c r="Q53" s="100">
        <v>636.59999999999991</v>
      </c>
      <c r="R53" s="117">
        <v>8.09</v>
      </c>
      <c r="S53" s="111">
        <v>236</v>
      </c>
      <c r="T53" s="100">
        <v>2.0099999999999998</v>
      </c>
    </row>
    <row r="54" spans="1:20" x14ac:dyDescent="0.3">
      <c r="A54" s="94">
        <v>52</v>
      </c>
      <c r="B54" s="94" t="s">
        <v>159</v>
      </c>
      <c r="C54" s="95" t="s">
        <v>152</v>
      </c>
      <c r="D54" s="99" t="str">
        <f t="shared" si="0"/>
        <v>Haverhill Manure 10t/ha &amp; TSP</v>
      </c>
      <c r="E54" s="100">
        <v>9.3100000000000023</v>
      </c>
      <c r="F54" s="101">
        <v>6250.94</v>
      </c>
      <c r="G54" s="101">
        <v>58196.251400000008</v>
      </c>
      <c r="H54" s="112">
        <v>0.10581391740810643</v>
      </c>
      <c r="I54" s="101">
        <v>2271.0750000000003</v>
      </c>
      <c r="J54" s="101">
        <v>21143.708250000007</v>
      </c>
      <c r="K54" s="112">
        <v>0.13964534400749071</v>
      </c>
      <c r="L54" s="100">
        <v>5.6592000000000011</v>
      </c>
      <c r="M54" s="100">
        <v>8.7048000000000023</v>
      </c>
      <c r="N54" s="100">
        <v>19.48</v>
      </c>
      <c r="O54" s="100">
        <v>0.49143326151636402</v>
      </c>
      <c r="P54" s="100">
        <v>5.55</v>
      </c>
      <c r="Q54" s="100">
        <v>606.29999999999995</v>
      </c>
      <c r="R54" s="117">
        <v>8.06</v>
      </c>
      <c r="S54" s="111">
        <v>236</v>
      </c>
      <c r="T54" s="100">
        <v>1.98</v>
      </c>
    </row>
    <row r="55" spans="1:20" x14ac:dyDescent="0.3">
      <c r="A55" s="94">
        <v>53</v>
      </c>
      <c r="B55" s="94" t="s">
        <v>159</v>
      </c>
      <c r="C55" s="95" t="s">
        <v>151</v>
      </c>
      <c r="D55" s="99" t="str">
        <f t="shared" si="0"/>
        <v>Haverhill Willow 10t/ha &amp; TSP</v>
      </c>
      <c r="E55" s="100">
        <v>10.129999999999995</v>
      </c>
      <c r="F55" s="101">
        <v>7238.0150000000003</v>
      </c>
      <c r="G55" s="101">
        <v>73321.091949999973</v>
      </c>
      <c r="H55" s="112">
        <v>0.13137491745478033</v>
      </c>
      <c r="I55" s="101">
        <v>1978.43</v>
      </c>
      <c r="J55" s="101">
        <v>20041.495899999991</v>
      </c>
      <c r="K55" s="112">
        <v>0.523595255970149</v>
      </c>
      <c r="L55" s="100">
        <v>2.1384000000000003</v>
      </c>
      <c r="M55" s="100">
        <v>8.0676000000000005</v>
      </c>
      <c r="N55" s="100">
        <v>10.36</v>
      </c>
      <c r="O55" s="100">
        <v>0.12106289114599364</v>
      </c>
      <c r="P55" s="100">
        <v>3.1</v>
      </c>
      <c r="Q55" s="100">
        <v>505.2</v>
      </c>
      <c r="R55" s="117">
        <v>8.0299999999999994</v>
      </c>
      <c r="S55" s="111">
        <v>202</v>
      </c>
      <c r="T55" s="100">
        <v>2.13</v>
      </c>
    </row>
    <row r="56" spans="1:20" x14ac:dyDescent="0.3">
      <c r="A56" s="94">
        <v>54</v>
      </c>
      <c r="B56" s="94" t="s">
        <v>159</v>
      </c>
      <c r="C56" s="95" t="s">
        <v>151</v>
      </c>
      <c r="D56" s="99" t="str">
        <f t="shared" si="0"/>
        <v>Haverhill Willow 10t/ha &amp; TSP</v>
      </c>
      <c r="E56" s="100">
        <v>6.82</v>
      </c>
      <c r="F56" s="101">
        <v>9131.9149999999991</v>
      </c>
      <c r="G56" s="101">
        <v>62279.660299999996</v>
      </c>
      <c r="H56" s="112">
        <v>0.10950128024978469</v>
      </c>
      <c r="I56" s="101">
        <v>2072.5900000000006</v>
      </c>
      <c r="J56" s="101">
        <v>14135.063800000005</v>
      </c>
      <c r="K56" s="112">
        <v>0.34728385000000017</v>
      </c>
      <c r="L56" s="100">
        <v>2.7864</v>
      </c>
      <c r="M56" s="100">
        <v>8.8992000000000004</v>
      </c>
      <c r="N56" s="100">
        <v>15.32</v>
      </c>
      <c r="O56" s="100">
        <v>0.19903560069765058</v>
      </c>
      <c r="P56" s="100">
        <v>5.55</v>
      </c>
      <c r="Q56" s="100">
        <v>536.69999999999993</v>
      </c>
      <c r="R56" s="117">
        <v>8.02</v>
      </c>
      <c r="S56" s="111">
        <v>237</v>
      </c>
      <c r="T56" s="100">
        <v>2.0099999999999998</v>
      </c>
    </row>
    <row r="57" spans="1:20" x14ac:dyDescent="0.3">
      <c r="A57" s="94">
        <v>55</v>
      </c>
      <c r="B57" s="94" t="s">
        <v>159</v>
      </c>
      <c r="C57" s="95" t="s">
        <v>151</v>
      </c>
      <c r="D57" s="99" t="str">
        <f t="shared" si="0"/>
        <v>Haverhill Willow 10t/ha &amp; TSP</v>
      </c>
      <c r="E57" s="100">
        <v>7.5</v>
      </c>
      <c r="F57" s="101">
        <v>8162.4949999999999</v>
      </c>
      <c r="G57" s="101">
        <v>61218.712500000001</v>
      </c>
      <c r="H57" s="112">
        <v>0.10739948874246343</v>
      </c>
      <c r="I57" s="101">
        <v>1976.825</v>
      </c>
      <c r="J57" s="101">
        <v>14826.1875</v>
      </c>
      <c r="K57" s="112">
        <v>0.36791440820895527</v>
      </c>
      <c r="L57" s="100">
        <v>3.1428000000000003</v>
      </c>
      <c r="M57" s="100">
        <v>9.2556000000000012</v>
      </c>
      <c r="N57" s="100">
        <v>12.509999999999998</v>
      </c>
      <c r="O57" s="100">
        <v>0.12311480455524777</v>
      </c>
      <c r="P57" s="100">
        <v>4.05</v>
      </c>
      <c r="Q57" s="100">
        <v>529.5</v>
      </c>
      <c r="R57" s="117">
        <v>8.06</v>
      </c>
      <c r="S57" s="111">
        <v>198</v>
      </c>
      <c r="T57" s="100">
        <v>2.2999999999999998</v>
      </c>
    </row>
    <row r="58" spans="1:20" x14ac:dyDescent="0.3">
      <c r="A58" s="94">
        <v>56</v>
      </c>
      <c r="B58" s="94" t="s">
        <v>159</v>
      </c>
      <c r="C58" s="95" t="s">
        <v>151</v>
      </c>
      <c r="D58" s="99" t="str">
        <f t="shared" si="0"/>
        <v>Haverhill Willow 10t/ha &amp; TSP</v>
      </c>
      <c r="E58" s="100">
        <v>11.159999999999997</v>
      </c>
      <c r="F58" s="101">
        <v>6245.0550000000003</v>
      </c>
      <c r="G58" s="101">
        <v>69694.813799999989</v>
      </c>
      <c r="H58" s="112">
        <v>0.12419107615848406</v>
      </c>
      <c r="I58" s="101">
        <v>1753.1950000000004</v>
      </c>
      <c r="J58" s="101">
        <v>19565.656199999998</v>
      </c>
      <c r="K58" s="112">
        <v>0.50939108582089543</v>
      </c>
      <c r="L58" s="100">
        <v>4.5359999999999996</v>
      </c>
      <c r="M58" s="100">
        <v>10.4436</v>
      </c>
      <c r="N58" s="100">
        <v>11.47</v>
      </c>
      <c r="O58" s="100">
        <v>0.18569816353749874</v>
      </c>
      <c r="P58" s="100">
        <v>3.5000000000000004</v>
      </c>
      <c r="Q58" s="100">
        <v>499.2</v>
      </c>
      <c r="R58" s="117">
        <v>8.07</v>
      </c>
      <c r="S58" s="111">
        <v>203</v>
      </c>
      <c r="T58" s="100">
        <v>2.12</v>
      </c>
    </row>
    <row r="59" spans="1:20" x14ac:dyDescent="0.3">
      <c r="A59" s="94">
        <v>57</v>
      </c>
      <c r="B59" s="94" t="s">
        <v>159</v>
      </c>
      <c r="C59" s="95" t="s">
        <v>147</v>
      </c>
      <c r="D59" s="99" t="str">
        <f t="shared" si="0"/>
        <v>Haverhill Triple Super Phosphate</v>
      </c>
      <c r="E59" s="100">
        <v>6.019999999999996</v>
      </c>
      <c r="F59" s="101">
        <v>7384.0700000000006</v>
      </c>
      <c r="G59" s="101">
        <v>44452.101399999978</v>
      </c>
      <c r="H59" s="112">
        <v>8.6127600899999976E-2</v>
      </c>
      <c r="I59" s="101">
        <v>2159.7950000000001</v>
      </c>
      <c r="J59" s="101">
        <v>13001.965899999992</v>
      </c>
      <c r="K59" s="112">
        <v>0.4200364429999997</v>
      </c>
      <c r="L59" s="100">
        <v>2.3652000000000002</v>
      </c>
      <c r="M59" s="100">
        <v>7.3224000000000009</v>
      </c>
      <c r="N59" s="100">
        <v>14.59</v>
      </c>
      <c r="O59" s="100">
        <v>0.13953011182928082</v>
      </c>
      <c r="P59" s="100">
        <v>3.65</v>
      </c>
      <c r="Q59" s="100">
        <v>501.90000000000003</v>
      </c>
      <c r="R59" s="117">
        <v>8.08</v>
      </c>
      <c r="S59" s="111">
        <v>201</v>
      </c>
      <c r="T59" s="100">
        <v>1.85</v>
      </c>
    </row>
    <row r="60" spans="1:20" x14ac:dyDescent="0.3">
      <c r="A60" s="94">
        <v>58</v>
      </c>
      <c r="B60" s="94" t="s">
        <v>159</v>
      </c>
      <c r="C60" s="95" t="s">
        <v>147</v>
      </c>
      <c r="D60" s="99" t="str">
        <f t="shared" si="0"/>
        <v>Haverhill Triple Super Phosphate</v>
      </c>
      <c r="E60" s="100">
        <v>9.8600000000000065</v>
      </c>
      <c r="F60" s="101">
        <v>5832.0349999999999</v>
      </c>
      <c r="G60" s="101">
        <v>57503.865100000039</v>
      </c>
      <c r="H60" s="112">
        <v>0.1161466574100001</v>
      </c>
      <c r="I60" s="101">
        <v>1823.28</v>
      </c>
      <c r="J60" s="101">
        <v>17977.540800000013</v>
      </c>
      <c r="K60" s="112">
        <v>0.6190594390000006</v>
      </c>
      <c r="L60" s="100">
        <v>3.8663999999999996</v>
      </c>
      <c r="M60" s="100">
        <v>8.1000000000000014</v>
      </c>
      <c r="N60" s="100">
        <v>11.83</v>
      </c>
      <c r="O60" s="100">
        <v>7.0791012619267471E-2</v>
      </c>
      <c r="P60" s="100">
        <v>3</v>
      </c>
      <c r="Q60" s="100">
        <v>496.2</v>
      </c>
      <c r="R60" s="117">
        <v>8.1</v>
      </c>
      <c r="S60" s="111">
        <v>193</v>
      </c>
      <c r="T60" s="100">
        <v>1.92</v>
      </c>
    </row>
    <row r="61" spans="1:20" x14ac:dyDescent="0.3">
      <c r="A61" s="94">
        <v>59</v>
      </c>
      <c r="B61" s="94" t="s">
        <v>159</v>
      </c>
      <c r="C61" s="95" t="s">
        <v>147</v>
      </c>
      <c r="D61" s="99" t="str">
        <f t="shared" si="0"/>
        <v>Haverhill Triple Super Phosphate</v>
      </c>
      <c r="E61" s="100">
        <v>8.6299999999999955</v>
      </c>
      <c r="F61" s="101">
        <v>6809.4800000000005</v>
      </c>
      <c r="G61" s="101">
        <v>58765.812399999973</v>
      </c>
      <c r="H61" s="112">
        <v>0.11904913619999996</v>
      </c>
      <c r="I61" s="101">
        <v>1882.6650000000002</v>
      </c>
      <c r="J61" s="101">
        <v>16247.398949999993</v>
      </c>
      <c r="K61" s="112">
        <v>0.54985376499999972</v>
      </c>
      <c r="L61" s="100">
        <v>2.9376000000000002</v>
      </c>
      <c r="M61" s="100">
        <v>9.0936000000000003</v>
      </c>
      <c r="N61" s="100">
        <v>11.21</v>
      </c>
      <c r="O61" s="100">
        <v>9.02841900071817E-2</v>
      </c>
      <c r="P61" s="100">
        <v>3.35</v>
      </c>
      <c r="Q61" s="100">
        <v>528.6</v>
      </c>
      <c r="R61" s="117">
        <v>8.06</v>
      </c>
      <c r="S61" s="111">
        <v>215</v>
      </c>
      <c r="T61" s="100">
        <v>1.86</v>
      </c>
    </row>
    <row r="62" spans="1:20" x14ac:dyDescent="0.3">
      <c r="A62" s="94">
        <v>60</v>
      </c>
      <c r="B62" s="94" t="s">
        <v>159</v>
      </c>
      <c r="C62" s="95" t="s">
        <v>147</v>
      </c>
      <c r="D62" s="99" t="str">
        <f t="shared" si="0"/>
        <v>Haverhill Triple Super Phosphate</v>
      </c>
      <c r="E62" s="100">
        <v>10.509999999999998</v>
      </c>
      <c r="F62" s="101">
        <v>5490.7049999999999</v>
      </c>
      <c r="G62" s="101">
        <v>57707.309549999991</v>
      </c>
      <c r="H62" s="112">
        <v>0.11661457964499999</v>
      </c>
      <c r="I62" s="101">
        <v>1751.5900000000001</v>
      </c>
      <c r="J62" s="101">
        <v>18409.210899999998</v>
      </c>
      <c r="K62" s="112">
        <v>0.63632624299999996</v>
      </c>
      <c r="L62" s="100">
        <v>5.6052</v>
      </c>
      <c r="M62" s="100">
        <v>7.8192000000000004</v>
      </c>
      <c r="N62" s="100">
        <v>13.040000000000001</v>
      </c>
      <c r="O62" s="100">
        <v>6.8739099210013338E-2</v>
      </c>
      <c r="P62" s="100">
        <v>3.3000000000000003</v>
      </c>
      <c r="Q62" s="100">
        <v>482.40000000000003</v>
      </c>
      <c r="R62" s="117">
        <v>8.06</v>
      </c>
      <c r="S62" s="111">
        <v>220</v>
      </c>
      <c r="T62" s="100">
        <v>1.88</v>
      </c>
    </row>
    <row r="63" spans="1:20" x14ac:dyDescent="0.3">
      <c r="A63" s="94">
        <v>61</v>
      </c>
      <c r="B63" s="94" t="s">
        <v>158</v>
      </c>
      <c r="C63" s="95" t="s">
        <v>63</v>
      </c>
      <c r="D63" s="99" t="str">
        <f t="shared" si="0"/>
        <v>Oxbow Control1</v>
      </c>
      <c r="E63" s="100">
        <v>1.490000000000002</v>
      </c>
      <c r="F63" s="101">
        <v>5581.12</v>
      </c>
      <c r="G63" s="101">
        <v>8315.8688000000111</v>
      </c>
      <c r="H63" s="112"/>
      <c r="I63" s="101">
        <v>1044.855</v>
      </c>
      <c r="J63" s="101">
        <v>1556.833950000002</v>
      </c>
      <c r="K63" s="112"/>
      <c r="L63" s="100">
        <v>10.659600000000001</v>
      </c>
      <c r="M63" s="100">
        <v>10.1844</v>
      </c>
      <c r="N63" s="100">
        <v>1.9500000000000002</v>
      </c>
      <c r="O63" s="100">
        <v>6.9765055914640411E-2</v>
      </c>
      <c r="P63" s="100">
        <v>2.1</v>
      </c>
      <c r="Q63" s="100">
        <v>544.5</v>
      </c>
      <c r="R63" s="117">
        <v>8.08</v>
      </c>
      <c r="S63" s="111">
        <v>201</v>
      </c>
      <c r="T63" s="100">
        <v>2.67</v>
      </c>
    </row>
    <row r="64" spans="1:20" x14ac:dyDescent="0.3">
      <c r="A64" s="94">
        <v>62</v>
      </c>
      <c r="B64" s="94" t="s">
        <v>158</v>
      </c>
      <c r="C64" s="95" t="s">
        <v>63</v>
      </c>
      <c r="D64" s="99" t="str">
        <f t="shared" si="0"/>
        <v>Oxbow Control1</v>
      </c>
      <c r="E64" s="100">
        <v>0.94000000000000483</v>
      </c>
      <c r="F64" s="101">
        <v>4332.43</v>
      </c>
      <c r="G64" s="101">
        <v>4072.4842000000212</v>
      </c>
      <c r="H64" s="112"/>
      <c r="I64" s="101">
        <v>764.5150000000001</v>
      </c>
      <c r="J64" s="101">
        <v>718.64410000000373</v>
      </c>
      <c r="K64" s="112"/>
      <c r="L64" s="100">
        <v>22.442399999999999</v>
      </c>
      <c r="M64" s="100">
        <v>9.9792000000000023</v>
      </c>
      <c r="N64" s="100">
        <v>2.0300000000000002</v>
      </c>
      <c r="O64" s="100">
        <v>6.1557402277623886E-2</v>
      </c>
      <c r="P64" s="100">
        <v>1.95</v>
      </c>
      <c r="Q64" s="100">
        <v>524.1</v>
      </c>
      <c r="R64" s="117">
        <v>7.99</v>
      </c>
      <c r="S64" s="111">
        <v>232</v>
      </c>
      <c r="T64" s="100">
        <v>3.06</v>
      </c>
    </row>
    <row r="65" spans="1:20" x14ac:dyDescent="0.3">
      <c r="A65" s="94">
        <v>63</v>
      </c>
      <c r="B65" s="94" t="s">
        <v>158</v>
      </c>
      <c r="C65" s="95" t="s">
        <v>63</v>
      </c>
      <c r="D65" s="99" t="str">
        <f t="shared" si="0"/>
        <v>Oxbow Control1</v>
      </c>
      <c r="E65" s="100">
        <v>1.6000000000000014</v>
      </c>
      <c r="F65" s="101">
        <v>6247.1950000000006</v>
      </c>
      <c r="G65" s="101">
        <v>9995.5120000000097</v>
      </c>
      <c r="H65" s="112"/>
      <c r="I65" s="101">
        <v>911.10500000000002</v>
      </c>
      <c r="J65" s="101">
        <v>1457.7680000000014</v>
      </c>
      <c r="K65" s="112"/>
      <c r="L65" s="100">
        <v>8.434800000000001</v>
      </c>
      <c r="M65" s="100">
        <v>9.8280000000000012</v>
      </c>
      <c r="N65" s="100">
        <v>2.2200000000000002</v>
      </c>
      <c r="O65" s="100">
        <v>7.6946752847029842E-2</v>
      </c>
      <c r="P65" s="100">
        <v>2.15</v>
      </c>
      <c r="Q65" s="100">
        <v>537.29999999999995</v>
      </c>
      <c r="R65" s="117">
        <v>8.01</v>
      </c>
      <c r="S65" s="111">
        <v>201</v>
      </c>
      <c r="T65" s="100">
        <v>2.79</v>
      </c>
    </row>
    <row r="66" spans="1:20" x14ac:dyDescent="0.3">
      <c r="A66" s="94">
        <v>64</v>
      </c>
      <c r="B66" s="94" t="s">
        <v>158</v>
      </c>
      <c r="C66" s="95" t="s">
        <v>63</v>
      </c>
      <c r="D66" s="99" t="str">
        <f t="shared" si="0"/>
        <v>Oxbow Control1</v>
      </c>
      <c r="E66" s="100">
        <v>1.2000000000000028</v>
      </c>
      <c r="F66" s="101">
        <v>6975.3300000000008</v>
      </c>
      <c r="G66" s="101">
        <v>8370.3960000000206</v>
      </c>
      <c r="H66" s="112"/>
      <c r="I66" s="101">
        <v>1104.24</v>
      </c>
      <c r="J66" s="101">
        <v>1325.0880000000031</v>
      </c>
      <c r="K66" s="112"/>
      <c r="L66" s="100">
        <v>17.928000000000001</v>
      </c>
      <c r="M66" s="100">
        <v>11.912400000000002</v>
      </c>
      <c r="N66" s="100">
        <v>3.14</v>
      </c>
      <c r="O66" s="100">
        <v>9.5413973530317026E-2</v>
      </c>
      <c r="P66" s="100">
        <v>2.4500000000000002</v>
      </c>
      <c r="Q66" s="100">
        <v>524.1</v>
      </c>
      <c r="R66" s="117">
        <v>7.95</v>
      </c>
      <c r="S66" s="111">
        <v>243</v>
      </c>
      <c r="T66" s="100">
        <v>2.78</v>
      </c>
    </row>
    <row r="67" spans="1:20" x14ac:dyDescent="0.3">
      <c r="A67" s="94">
        <v>65</v>
      </c>
      <c r="B67" s="94" t="s">
        <v>158</v>
      </c>
      <c r="C67" s="95" t="s">
        <v>64</v>
      </c>
      <c r="D67" s="99" t="str">
        <f t="shared" si="0"/>
        <v>Oxbow Control2</v>
      </c>
      <c r="E67" s="100">
        <v>2</v>
      </c>
      <c r="F67" s="101">
        <v>30325.94</v>
      </c>
      <c r="G67" s="101">
        <v>60651.88</v>
      </c>
      <c r="H67" s="112">
        <v>0.12210532985500001</v>
      </c>
      <c r="I67" s="101">
        <v>1395.28</v>
      </c>
      <c r="J67" s="101">
        <v>2790.56</v>
      </c>
      <c r="K67" s="112"/>
      <c r="L67" s="100">
        <v>5.13</v>
      </c>
      <c r="M67" s="100">
        <v>14.407200000000003</v>
      </c>
      <c r="N67" s="100">
        <v>2.9899999999999998</v>
      </c>
      <c r="O67" s="100">
        <v>9.5413973530317026E-2</v>
      </c>
      <c r="P67" s="100">
        <v>3.1</v>
      </c>
      <c r="Q67" s="100">
        <v>524.4</v>
      </c>
      <c r="R67" s="117">
        <v>7.98</v>
      </c>
      <c r="S67" s="111">
        <v>208</v>
      </c>
      <c r="T67" s="100">
        <v>2.8</v>
      </c>
    </row>
    <row r="68" spans="1:20" x14ac:dyDescent="0.3">
      <c r="A68" s="94">
        <v>66</v>
      </c>
      <c r="B68" s="94" t="s">
        <v>158</v>
      </c>
      <c r="C68" s="95" t="s">
        <v>64</v>
      </c>
      <c r="D68" s="99" t="str">
        <f t="shared" ref="D68:D122" si="1">B68&amp;" "&amp;C68</f>
        <v>Oxbow Control2</v>
      </c>
      <c r="E68" s="100">
        <v>3.009999999999998</v>
      </c>
      <c r="F68" s="101">
        <v>25604.565000000002</v>
      </c>
      <c r="G68" s="101">
        <v>77069.740649999949</v>
      </c>
      <c r="H68" s="112">
        <v>0.15986640934999993</v>
      </c>
      <c r="I68" s="101">
        <v>1054.4850000000001</v>
      </c>
      <c r="J68" s="101">
        <v>3173.9998499999983</v>
      </c>
      <c r="K68" s="112"/>
      <c r="L68" s="100">
        <v>11.642400000000002</v>
      </c>
      <c r="M68" s="100">
        <v>12.474</v>
      </c>
      <c r="N68" s="100">
        <v>2.56</v>
      </c>
      <c r="O68" s="100">
        <v>7.6946752847029842E-2</v>
      </c>
      <c r="P68" s="100">
        <v>2.5499999999999998</v>
      </c>
      <c r="Q68" s="100">
        <v>555.9</v>
      </c>
      <c r="R68" s="117">
        <v>7.97</v>
      </c>
      <c r="S68" s="111">
        <v>233</v>
      </c>
      <c r="T68" s="100">
        <v>2.77</v>
      </c>
    </row>
    <row r="69" spans="1:20" x14ac:dyDescent="0.3">
      <c r="A69" s="94">
        <v>67</v>
      </c>
      <c r="B69" s="94" t="s">
        <v>158</v>
      </c>
      <c r="C69" s="95" t="s">
        <v>64</v>
      </c>
      <c r="D69" s="99" t="str">
        <f t="shared" si="1"/>
        <v>Oxbow Control2</v>
      </c>
      <c r="E69" s="100">
        <v>2.3000000000000043</v>
      </c>
      <c r="F69" s="101">
        <v>19668.740000000002</v>
      </c>
      <c r="G69" s="101">
        <v>45238.102000000086</v>
      </c>
      <c r="H69" s="112">
        <v>8.6653640455000208E-2</v>
      </c>
      <c r="I69" s="101">
        <v>910.03500000000008</v>
      </c>
      <c r="J69" s="101">
        <v>2093.0805000000041</v>
      </c>
      <c r="K69" s="112"/>
      <c r="L69" s="100">
        <v>20.466000000000001</v>
      </c>
      <c r="M69" s="100">
        <v>11.361600000000001</v>
      </c>
      <c r="N69" s="100">
        <v>2.2600000000000002</v>
      </c>
      <c r="O69" s="100">
        <v>3.6934441366574325E-2</v>
      </c>
      <c r="P69" s="100">
        <v>1.7999999999999998</v>
      </c>
      <c r="Q69" s="100">
        <v>578.1</v>
      </c>
      <c r="R69" s="117">
        <v>7.95</v>
      </c>
      <c r="S69" s="111">
        <v>265</v>
      </c>
      <c r="T69" s="100">
        <v>2.85</v>
      </c>
    </row>
    <row r="70" spans="1:20" x14ac:dyDescent="0.3">
      <c r="A70" s="94">
        <v>68</v>
      </c>
      <c r="B70" s="94" t="s">
        <v>158</v>
      </c>
      <c r="C70" s="95" t="s">
        <v>64</v>
      </c>
      <c r="D70" s="99" t="str">
        <f t="shared" si="1"/>
        <v>Oxbow Control2</v>
      </c>
      <c r="E70" s="100">
        <v>3.1700000000000017</v>
      </c>
      <c r="F70" s="101">
        <v>24111.38</v>
      </c>
      <c r="G70" s="101">
        <v>76433.074600000051</v>
      </c>
      <c r="H70" s="112">
        <v>0.15840207743500012</v>
      </c>
      <c r="I70" s="101">
        <v>1013.2900000000001</v>
      </c>
      <c r="J70" s="101">
        <v>3212.1293000000019</v>
      </c>
      <c r="K70" s="112"/>
      <c r="L70" s="100">
        <v>9.7308000000000003</v>
      </c>
      <c r="M70" s="100">
        <v>23.392800000000001</v>
      </c>
      <c r="N70" s="100">
        <v>2.9099999999999997</v>
      </c>
      <c r="O70" s="100">
        <v>7.5920796142402783E-2</v>
      </c>
      <c r="P70" s="100">
        <v>2.65</v>
      </c>
      <c r="Q70" s="100">
        <v>517.5</v>
      </c>
      <c r="R70" s="117">
        <v>7.97</v>
      </c>
      <c r="S70" s="111">
        <v>235</v>
      </c>
      <c r="T70" s="100">
        <v>2.91</v>
      </c>
    </row>
    <row r="71" spans="1:20" x14ac:dyDescent="0.3">
      <c r="A71" s="94">
        <v>69</v>
      </c>
      <c r="B71" s="94" t="s">
        <v>158</v>
      </c>
      <c r="C71" s="95" t="s">
        <v>148</v>
      </c>
      <c r="D71" s="99" t="str">
        <f t="shared" si="1"/>
        <v>Oxbow Canola Meal 50kg/ha</v>
      </c>
      <c r="E71" s="100">
        <v>1.9799999999999969</v>
      </c>
      <c r="F71" s="101">
        <v>12447.845000000001</v>
      </c>
      <c r="G71" s="101">
        <v>24646.733099999965</v>
      </c>
      <c r="H71" s="112">
        <v>3.4097426133436845E-2</v>
      </c>
      <c r="I71" s="101">
        <v>944.27499999999998</v>
      </c>
      <c r="J71" s="101">
        <v>1869.6644999999969</v>
      </c>
      <c r="K71" s="112">
        <v>-3.9788640000000132E-2</v>
      </c>
      <c r="L71" s="100">
        <v>11.350800000000001</v>
      </c>
      <c r="M71" s="100">
        <v>12.690000000000001</v>
      </c>
      <c r="N71" s="100">
        <v>2.7300000000000004</v>
      </c>
      <c r="O71" s="100">
        <v>8.6180363188673434E-2</v>
      </c>
      <c r="P71" s="100">
        <v>2.5</v>
      </c>
      <c r="Q71" s="100">
        <v>541.80000000000007</v>
      </c>
      <c r="R71" s="117">
        <v>7.94</v>
      </c>
      <c r="S71" s="111">
        <v>245</v>
      </c>
      <c r="T71" s="100">
        <v>2.85</v>
      </c>
    </row>
    <row r="72" spans="1:20" x14ac:dyDescent="0.3">
      <c r="A72" s="94">
        <v>70</v>
      </c>
      <c r="B72" s="94" t="s">
        <v>158</v>
      </c>
      <c r="C72" s="95" t="s">
        <v>148</v>
      </c>
      <c r="D72" s="99" t="str">
        <f t="shared" si="1"/>
        <v>Oxbow Canola Meal 50kg/ha</v>
      </c>
      <c r="E72" s="100">
        <v>3.9100000000000037</v>
      </c>
      <c r="F72" s="101">
        <v>18718.579999999998</v>
      </c>
      <c r="G72" s="101">
        <v>73189.647800000064</v>
      </c>
      <c r="H72" s="112">
        <v>0.13098200520084902</v>
      </c>
      <c r="I72" s="101">
        <v>965.1400000000001</v>
      </c>
      <c r="J72" s="101">
        <v>3773.6974000000041</v>
      </c>
      <c r="K72" s="112">
        <v>3.6372676000000159E-2</v>
      </c>
      <c r="L72" s="100">
        <v>11.113200000000001</v>
      </c>
      <c r="M72" s="100">
        <v>15.217200000000002</v>
      </c>
      <c r="N72" s="100">
        <v>2.36</v>
      </c>
      <c r="O72" s="100">
        <v>0.1077254539858418</v>
      </c>
      <c r="P72" s="100">
        <v>2.1999999999999997</v>
      </c>
      <c r="Q72" s="100">
        <v>546</v>
      </c>
      <c r="R72" s="117">
        <v>7.98</v>
      </c>
      <c r="S72" s="111">
        <v>221</v>
      </c>
      <c r="T72" s="100">
        <v>2.66</v>
      </c>
    </row>
    <row r="73" spans="1:20" x14ac:dyDescent="0.3">
      <c r="A73" s="94">
        <v>71</v>
      </c>
      <c r="B73" s="94" t="s">
        <v>158</v>
      </c>
      <c r="C73" s="95" t="s">
        <v>148</v>
      </c>
      <c r="D73" s="99" t="str">
        <f t="shared" si="1"/>
        <v>Oxbow Canola Meal 50kg/ha</v>
      </c>
      <c r="E73" s="100">
        <v>1.7600000000000051</v>
      </c>
      <c r="F73" s="101">
        <v>19516.264999999999</v>
      </c>
      <c r="G73" s="101">
        <v>34348.626400000096</v>
      </c>
      <c r="H73" s="112">
        <v>5.346099040098292E-2</v>
      </c>
      <c r="I73" s="101">
        <v>1113.8699999999999</v>
      </c>
      <c r="J73" s="101">
        <v>1960.4112000000055</v>
      </c>
      <c r="K73" s="112">
        <v>-3.6158771999999791E-2</v>
      </c>
      <c r="L73" s="100">
        <v>10.5084</v>
      </c>
      <c r="M73" s="100">
        <v>9.7740000000000009</v>
      </c>
      <c r="N73" s="100">
        <v>2.4900000000000002</v>
      </c>
      <c r="O73" s="100">
        <v>0.12311480455524777</v>
      </c>
      <c r="P73" s="100">
        <v>2.1</v>
      </c>
      <c r="Q73" s="100">
        <v>555.29999999999995</v>
      </c>
      <c r="R73" s="117">
        <v>8.01</v>
      </c>
      <c r="S73" s="111">
        <v>211</v>
      </c>
      <c r="T73" s="100">
        <v>2.92</v>
      </c>
    </row>
    <row r="74" spans="1:20" x14ac:dyDescent="0.3">
      <c r="A74" s="94">
        <v>72</v>
      </c>
      <c r="B74" s="94" t="s">
        <v>158</v>
      </c>
      <c r="C74" s="95" t="s">
        <v>148</v>
      </c>
      <c r="D74" s="99" t="str">
        <f t="shared" si="1"/>
        <v>Oxbow Canola Meal 50kg/ha</v>
      </c>
      <c r="E74" s="100">
        <v>3.5399999999999991</v>
      </c>
      <c r="F74" s="101">
        <v>25518.430000000004</v>
      </c>
      <c r="G74" s="101">
        <v>90335.242199999993</v>
      </c>
      <c r="H74" s="112">
        <v>0.16520211140111743</v>
      </c>
      <c r="I74" s="101">
        <v>1162.5550000000001</v>
      </c>
      <c r="J74" s="101">
        <v>4115.4446999999991</v>
      </c>
      <c r="K74" s="112">
        <v>5.0042567999999954E-2</v>
      </c>
      <c r="L74" s="100">
        <v>9.7848000000000006</v>
      </c>
      <c r="M74" s="100">
        <v>9.8712000000000018</v>
      </c>
      <c r="N74" s="100">
        <v>2.42</v>
      </c>
      <c r="O74" s="100">
        <v>8.0024622960911049E-2</v>
      </c>
      <c r="P74" s="100">
        <v>2.65</v>
      </c>
      <c r="Q74" s="100">
        <v>500.7</v>
      </c>
      <c r="R74" s="117">
        <v>7.96</v>
      </c>
      <c r="S74" s="111">
        <v>246</v>
      </c>
      <c r="T74" s="100">
        <v>2.87</v>
      </c>
    </row>
    <row r="75" spans="1:20" x14ac:dyDescent="0.3">
      <c r="A75" s="94">
        <v>73</v>
      </c>
      <c r="B75" s="94" t="s">
        <v>158</v>
      </c>
      <c r="C75" s="95" t="s">
        <v>144</v>
      </c>
      <c r="D75" s="99" t="str">
        <f t="shared" si="1"/>
        <v>Oxbow Canola Hull 50kg/ha</v>
      </c>
      <c r="E75" s="100">
        <v>8.1899999999999977</v>
      </c>
      <c r="F75" s="101">
        <v>8021.7900000000009</v>
      </c>
      <c r="G75" s="101">
        <v>65698.460099999982</v>
      </c>
      <c r="H75" s="112">
        <v>9.9003918016552159E-2</v>
      </c>
      <c r="I75" s="101">
        <v>1170.0450000000001</v>
      </c>
      <c r="J75" s="101">
        <v>9582.6685499999985</v>
      </c>
      <c r="K75" s="112">
        <v>0.26873152199999994</v>
      </c>
      <c r="L75" s="100">
        <v>3.7691999999999997</v>
      </c>
      <c r="M75" s="100">
        <v>15.174000000000001</v>
      </c>
      <c r="N75" s="100">
        <v>2.67</v>
      </c>
      <c r="O75" s="100">
        <v>8.7206319893300507E-2</v>
      </c>
      <c r="P75" s="100">
        <v>2.9499999999999997</v>
      </c>
      <c r="Q75" s="100">
        <v>537.29999999999995</v>
      </c>
      <c r="R75" s="117">
        <v>7.89</v>
      </c>
      <c r="S75" s="111">
        <v>299</v>
      </c>
      <c r="T75" s="100">
        <v>3.21</v>
      </c>
    </row>
    <row r="76" spans="1:20" x14ac:dyDescent="0.3">
      <c r="A76" s="94">
        <v>74</v>
      </c>
      <c r="B76" s="94" t="s">
        <v>158</v>
      </c>
      <c r="C76" s="95" t="s">
        <v>144</v>
      </c>
      <c r="D76" s="99" t="str">
        <f t="shared" si="1"/>
        <v>Oxbow Canola Hull 50kg/ha</v>
      </c>
      <c r="E76" s="100">
        <v>3.6900000000000048</v>
      </c>
      <c r="F76" s="101">
        <v>11782.840000000002</v>
      </c>
      <c r="G76" s="101">
        <v>43478.679600000061</v>
      </c>
      <c r="H76" s="112">
        <v>6.1164182681112449E-2</v>
      </c>
      <c r="I76" s="101">
        <v>722.78499999999997</v>
      </c>
      <c r="J76" s="101">
        <v>2667.0766500000032</v>
      </c>
      <c r="K76" s="112">
        <v>-7.8921539999998822E-3</v>
      </c>
      <c r="L76" s="100">
        <v>28.587600000000002</v>
      </c>
      <c r="M76" s="100">
        <v>13.716000000000001</v>
      </c>
      <c r="N76" s="100">
        <v>2.59</v>
      </c>
      <c r="O76" s="100">
        <v>2.5648917615676618E-2</v>
      </c>
      <c r="P76" s="100">
        <v>1.8499999999999999</v>
      </c>
      <c r="Q76" s="100">
        <v>599.1</v>
      </c>
      <c r="R76" s="117">
        <v>7.86</v>
      </c>
      <c r="S76" s="111">
        <v>412</v>
      </c>
      <c r="T76" s="100">
        <v>3.13</v>
      </c>
    </row>
    <row r="77" spans="1:20" x14ac:dyDescent="0.3">
      <c r="A77" s="94">
        <v>75</v>
      </c>
      <c r="B77" s="94" t="s">
        <v>158</v>
      </c>
      <c r="C77" s="95" t="s">
        <v>144</v>
      </c>
      <c r="D77" s="99" t="str">
        <f t="shared" si="1"/>
        <v>Oxbow Canola Hull 50kg/ha</v>
      </c>
      <c r="E77" s="100">
        <v>3.1000000000000014</v>
      </c>
      <c r="F77" s="101">
        <v>25245.045000000002</v>
      </c>
      <c r="G77" s="101">
        <v>78259.639500000048</v>
      </c>
      <c r="H77" s="112">
        <v>0.12039529512745482</v>
      </c>
      <c r="I77" s="101">
        <v>991.89000000000021</v>
      </c>
      <c r="J77" s="101">
        <v>3074.8590000000022</v>
      </c>
      <c r="K77" s="112">
        <v>8.4191400000000801E-3</v>
      </c>
      <c r="L77" s="100">
        <v>8.942400000000001</v>
      </c>
      <c r="M77" s="100">
        <v>21.254400000000004</v>
      </c>
      <c r="N77" s="100">
        <v>3.39</v>
      </c>
      <c r="O77" s="100">
        <v>0.11182928080435006</v>
      </c>
      <c r="P77" s="100">
        <v>2.9499999999999997</v>
      </c>
      <c r="Q77" s="100">
        <v>509.4</v>
      </c>
      <c r="R77" s="117">
        <v>7.91</v>
      </c>
      <c r="S77" s="111">
        <v>352</v>
      </c>
      <c r="T77" s="100">
        <v>3.27</v>
      </c>
    </row>
    <row r="78" spans="1:20" x14ac:dyDescent="0.3">
      <c r="A78" s="94">
        <v>76</v>
      </c>
      <c r="B78" s="94" t="s">
        <v>158</v>
      </c>
      <c r="C78" s="95" t="s">
        <v>144</v>
      </c>
      <c r="D78" s="99" t="str">
        <f t="shared" si="1"/>
        <v>Oxbow Canola Hull 50kg/ha</v>
      </c>
      <c r="E78" s="100">
        <v>4.240000000000002</v>
      </c>
      <c r="F78" s="101">
        <v>13526.94</v>
      </c>
      <c r="G78" s="101">
        <v>57354.225600000027</v>
      </c>
      <c r="H78" s="112">
        <v>8.4793893527028305E-2</v>
      </c>
      <c r="I78" s="101">
        <v>996.70500000000004</v>
      </c>
      <c r="J78" s="101">
        <v>4226.0292000000018</v>
      </c>
      <c r="K78" s="112">
        <v>5.4465948000000063E-2</v>
      </c>
      <c r="L78" s="100">
        <v>6.0480000000000009</v>
      </c>
      <c r="M78" s="100">
        <v>15.573600000000001</v>
      </c>
      <c r="N78" s="100">
        <v>2.8899999999999997</v>
      </c>
      <c r="O78" s="100">
        <v>0.14260798194316202</v>
      </c>
      <c r="P78" s="100">
        <v>2.7</v>
      </c>
      <c r="Q78" s="100">
        <v>524.4</v>
      </c>
      <c r="R78" s="117">
        <v>7.96</v>
      </c>
      <c r="S78" s="111">
        <v>287</v>
      </c>
      <c r="T78" s="100">
        <v>3.43</v>
      </c>
    </row>
    <row r="79" spans="1:20" x14ac:dyDescent="0.3">
      <c r="A79" s="94">
        <v>77</v>
      </c>
      <c r="B79" s="94" t="s">
        <v>158</v>
      </c>
      <c r="C79" s="95" t="s">
        <v>149</v>
      </c>
      <c r="D79" s="99" t="str">
        <f t="shared" si="1"/>
        <v>Oxbow Manure 50kg/ha</v>
      </c>
      <c r="E79" s="100">
        <v>5.3900000000000006</v>
      </c>
      <c r="F79" s="101">
        <v>14816.825000000001</v>
      </c>
      <c r="G79" s="101">
        <v>79862.686750000008</v>
      </c>
      <c r="H79" s="112">
        <v>0.16208868458682496</v>
      </c>
      <c r="I79" s="101">
        <v>1151.3200000000002</v>
      </c>
      <c r="J79" s="101">
        <v>6205.6148000000012</v>
      </c>
      <c r="K79" s="112">
        <v>0.13364937200000004</v>
      </c>
      <c r="L79" s="100">
        <v>5.4</v>
      </c>
      <c r="M79" s="100">
        <v>19.818000000000001</v>
      </c>
      <c r="N79" s="100">
        <v>2.4</v>
      </c>
      <c r="O79" s="100">
        <v>0.1077254539858418</v>
      </c>
      <c r="P79" s="100">
        <v>2.9499999999999997</v>
      </c>
      <c r="Q79" s="100">
        <v>516.9</v>
      </c>
      <c r="R79" s="117">
        <v>7.99</v>
      </c>
      <c r="S79" s="111">
        <v>216</v>
      </c>
      <c r="T79" s="100">
        <v>2.99</v>
      </c>
    </row>
    <row r="80" spans="1:20" x14ac:dyDescent="0.3">
      <c r="A80" s="94">
        <v>78</v>
      </c>
      <c r="B80" s="94" t="s">
        <v>158</v>
      </c>
      <c r="C80" s="95" t="s">
        <v>149</v>
      </c>
      <c r="D80" s="99" t="str">
        <f t="shared" si="1"/>
        <v>Oxbow Manure 50kg/ha</v>
      </c>
      <c r="E80" s="100">
        <v>5.8299999999999983</v>
      </c>
      <c r="F80" s="101">
        <v>17152.634999999998</v>
      </c>
      <c r="G80" s="101">
        <v>99999.862049999967</v>
      </c>
      <c r="H80" s="112">
        <v>0.2072339766609709</v>
      </c>
      <c r="I80" s="101">
        <v>1263.67</v>
      </c>
      <c r="J80" s="101">
        <v>7367.1960999999983</v>
      </c>
      <c r="K80" s="112">
        <v>0.18011262399999992</v>
      </c>
      <c r="L80" s="100">
        <v>5.0975999999999999</v>
      </c>
      <c r="M80" s="100">
        <v>22.528799999999997</v>
      </c>
      <c r="N80" s="100">
        <v>2.79</v>
      </c>
      <c r="O80" s="100">
        <v>0.11388119421360419</v>
      </c>
      <c r="P80" s="100">
        <v>2.9000000000000004</v>
      </c>
      <c r="Q80" s="100">
        <v>526.20000000000005</v>
      </c>
      <c r="R80" s="117">
        <v>7.97</v>
      </c>
      <c r="S80" s="111">
        <v>230</v>
      </c>
      <c r="T80" s="100">
        <v>3.04</v>
      </c>
    </row>
    <row r="81" spans="1:20" x14ac:dyDescent="0.3">
      <c r="A81" s="94">
        <v>79</v>
      </c>
      <c r="B81" s="94" t="s">
        <v>158</v>
      </c>
      <c r="C81" s="95" t="s">
        <v>149</v>
      </c>
      <c r="D81" s="99" t="str">
        <f t="shared" si="1"/>
        <v>Oxbow Manure 50kg/ha</v>
      </c>
      <c r="E81" s="100">
        <v>6.8799999999999955</v>
      </c>
      <c r="F81" s="101">
        <v>12785.43</v>
      </c>
      <c r="G81" s="101">
        <v>87963.758399999948</v>
      </c>
      <c r="H81" s="112">
        <v>0.18025038007312447</v>
      </c>
      <c r="I81" s="101">
        <v>1632.2850000000003</v>
      </c>
      <c r="J81" s="101">
        <v>11230.120799999995</v>
      </c>
      <c r="K81" s="112">
        <v>0.33462961199999974</v>
      </c>
      <c r="L81" s="100">
        <v>4.0284000000000004</v>
      </c>
      <c r="M81" s="100">
        <v>15.854400000000002</v>
      </c>
      <c r="N81" s="100">
        <v>2.2000000000000002</v>
      </c>
      <c r="O81" s="100">
        <v>0.13747819842002668</v>
      </c>
      <c r="P81" s="100">
        <v>2.65</v>
      </c>
      <c r="Q81" s="100">
        <v>538.80000000000007</v>
      </c>
      <c r="R81" s="117">
        <v>7.95</v>
      </c>
      <c r="S81" s="111">
        <v>220</v>
      </c>
      <c r="T81" s="100">
        <v>2.91</v>
      </c>
    </row>
    <row r="82" spans="1:20" x14ac:dyDescent="0.3">
      <c r="A82" s="94">
        <v>80</v>
      </c>
      <c r="B82" s="94" t="s">
        <v>158</v>
      </c>
      <c r="C82" s="95" t="s">
        <v>149</v>
      </c>
      <c r="D82" s="99" t="str">
        <f t="shared" si="1"/>
        <v>Oxbow Manure 50kg/ha</v>
      </c>
      <c r="E82" s="100">
        <v>8.9200000000000017</v>
      </c>
      <c r="F82" s="101">
        <v>7623.75</v>
      </c>
      <c r="G82" s="101">
        <v>68003.850000000006</v>
      </c>
      <c r="H82" s="112">
        <v>0.13550250053854052</v>
      </c>
      <c r="I82" s="101">
        <v>1164.1600000000001</v>
      </c>
      <c r="J82" s="101">
        <v>10384.307200000003</v>
      </c>
      <c r="K82" s="112">
        <v>0.30079706800000011</v>
      </c>
      <c r="L82" s="100">
        <v>8.0028000000000006</v>
      </c>
      <c r="M82" s="100">
        <v>27.086400000000005</v>
      </c>
      <c r="N82" s="100">
        <v>2.6900000000000004</v>
      </c>
      <c r="O82" s="100">
        <v>0.13029650148763722</v>
      </c>
      <c r="P82" s="100">
        <v>3.1</v>
      </c>
      <c r="Q82" s="100">
        <v>548.4</v>
      </c>
      <c r="R82" s="117">
        <v>7.99</v>
      </c>
      <c r="S82" s="111">
        <v>216</v>
      </c>
      <c r="T82" s="100">
        <v>3.03</v>
      </c>
    </row>
    <row r="83" spans="1:20" x14ac:dyDescent="0.3">
      <c r="A83" s="94">
        <v>81</v>
      </c>
      <c r="B83" s="94" t="s">
        <v>158</v>
      </c>
      <c r="C83" s="95" t="s">
        <v>150</v>
      </c>
      <c r="D83" s="99" t="str">
        <f t="shared" si="1"/>
        <v>Oxbow Willow 50kg/ha</v>
      </c>
      <c r="E83" s="100">
        <v>9.8299999999999983</v>
      </c>
      <c r="F83" s="101">
        <v>7878.4100000000008</v>
      </c>
      <c r="G83" s="101">
        <v>77444.770299999989</v>
      </c>
      <c r="H83" s="112">
        <v>0.10906773571212396</v>
      </c>
      <c r="I83" s="101">
        <v>1666.5250000000003</v>
      </c>
      <c r="J83" s="101">
        <v>16381.94075</v>
      </c>
      <c r="K83" s="112">
        <v>0.54070240999999997</v>
      </c>
      <c r="L83" s="100">
        <v>3.8016000000000001</v>
      </c>
      <c r="M83" s="100">
        <v>10.044000000000002</v>
      </c>
      <c r="N83" s="100">
        <v>3.3200000000000003</v>
      </c>
      <c r="O83" s="100">
        <v>0.13029650148763722</v>
      </c>
      <c r="P83" s="100">
        <v>3.5999999999999996</v>
      </c>
      <c r="Q83" s="100">
        <v>533.69999999999993</v>
      </c>
      <c r="R83" s="117">
        <v>7.93</v>
      </c>
      <c r="S83" s="111">
        <v>253</v>
      </c>
      <c r="T83" s="100">
        <v>4.59</v>
      </c>
    </row>
    <row r="84" spans="1:20" x14ac:dyDescent="0.3">
      <c r="A84" s="94">
        <v>82</v>
      </c>
      <c r="B84" s="94" t="s">
        <v>158</v>
      </c>
      <c r="C84" s="95" t="s">
        <v>150</v>
      </c>
      <c r="D84" s="99" t="str">
        <f t="shared" si="1"/>
        <v>Oxbow Willow 50kg/ha</v>
      </c>
      <c r="E84" s="100">
        <v>10.120000000000005</v>
      </c>
      <c r="F84" s="101">
        <v>7112.8249999999998</v>
      </c>
      <c r="G84" s="101">
        <v>71981.789000000033</v>
      </c>
      <c r="H84" s="112">
        <v>0.100541454251382</v>
      </c>
      <c r="I84" s="101">
        <v>1569.155</v>
      </c>
      <c r="J84" s="101">
        <v>15879.848600000007</v>
      </c>
      <c r="K84" s="112">
        <v>0.5206187240000002</v>
      </c>
      <c r="L84" s="100">
        <v>3.1859999999999999</v>
      </c>
      <c r="M84" s="100">
        <v>19.656000000000002</v>
      </c>
      <c r="N84" s="100">
        <v>2.84</v>
      </c>
      <c r="O84" s="100">
        <v>8.7206319893300507E-2</v>
      </c>
      <c r="P84" s="100">
        <v>2.65</v>
      </c>
      <c r="Q84" s="100">
        <v>525.6</v>
      </c>
      <c r="R84" s="117">
        <v>8</v>
      </c>
      <c r="S84" s="111">
        <v>219</v>
      </c>
    </row>
    <row r="85" spans="1:20" x14ac:dyDescent="0.3">
      <c r="A85" s="94">
        <v>83</v>
      </c>
      <c r="B85" s="94" t="s">
        <v>158</v>
      </c>
      <c r="C85" s="95" t="s">
        <v>150</v>
      </c>
      <c r="D85" s="99" t="str">
        <f t="shared" si="1"/>
        <v>Oxbow Willow 50kg/ha</v>
      </c>
      <c r="E85" s="100">
        <v>10.210000000000001</v>
      </c>
      <c r="F85" s="101">
        <v>7416.17</v>
      </c>
      <c r="G85" s="101">
        <v>75719.095700000005</v>
      </c>
      <c r="H85" s="112">
        <v>0.10637441011914538</v>
      </c>
      <c r="I85" s="101">
        <v>1413.47</v>
      </c>
      <c r="J85" s="101">
        <v>14431.528700000001</v>
      </c>
      <c r="K85" s="112">
        <v>0.46268592799999997</v>
      </c>
      <c r="L85" s="100">
        <v>4.4496000000000002</v>
      </c>
      <c r="M85" s="100">
        <v>16.847999999999999</v>
      </c>
      <c r="N85" s="100">
        <v>2.52</v>
      </c>
      <c r="O85" s="100">
        <v>6.8739099210013338E-2</v>
      </c>
      <c r="P85" s="100">
        <v>2.85</v>
      </c>
      <c r="Q85" s="100">
        <v>618.29999999999995</v>
      </c>
      <c r="R85" s="117">
        <v>7.98</v>
      </c>
      <c r="S85" s="111">
        <v>239</v>
      </c>
      <c r="T85" s="100">
        <v>3.6612000000000005</v>
      </c>
    </row>
    <row r="86" spans="1:20" x14ac:dyDescent="0.3">
      <c r="A86" s="94">
        <v>84</v>
      </c>
      <c r="B86" s="94" t="s">
        <v>158</v>
      </c>
      <c r="C86" s="95" t="s">
        <v>150</v>
      </c>
      <c r="D86" s="99" t="str">
        <f t="shared" si="1"/>
        <v>Oxbow Willow 50kg/ha</v>
      </c>
      <c r="E86" s="100">
        <v>7.6899999999999977</v>
      </c>
      <c r="F86" s="101">
        <v>7709.35</v>
      </c>
      <c r="G86" s="101">
        <v>59284.901499999985</v>
      </c>
      <c r="H86" s="112">
        <v>8.0724941882874074E-2</v>
      </c>
      <c r="I86" s="101">
        <v>1194.655</v>
      </c>
      <c r="J86" s="101">
        <v>9186.8969499999967</v>
      </c>
      <c r="K86" s="112">
        <v>0.25290065799999983</v>
      </c>
      <c r="L86" s="100">
        <v>3.4560000000000004</v>
      </c>
      <c r="M86" s="100">
        <v>13.122000000000003</v>
      </c>
      <c r="N86" s="100">
        <v>2.5099999999999998</v>
      </c>
      <c r="O86" s="100">
        <v>0.12003693444136658</v>
      </c>
      <c r="P86" s="100">
        <v>3</v>
      </c>
      <c r="Q86" s="100">
        <v>537.6</v>
      </c>
      <c r="R86" s="117">
        <v>7.94</v>
      </c>
      <c r="S86" s="111">
        <v>229</v>
      </c>
      <c r="T86" s="100">
        <v>3.4236</v>
      </c>
    </row>
    <row r="87" spans="1:20" x14ac:dyDescent="0.3">
      <c r="A87" s="94">
        <v>85</v>
      </c>
      <c r="B87" s="94" t="s">
        <v>158</v>
      </c>
      <c r="C87" s="95" t="s">
        <v>154</v>
      </c>
      <c r="D87" s="99" t="str">
        <f t="shared" si="1"/>
        <v>Oxbow Canola Meal 10t/ha</v>
      </c>
      <c r="E87" s="100">
        <v>10.299999999999997</v>
      </c>
      <c r="F87" s="101">
        <v>8146.9800000000014</v>
      </c>
      <c r="G87" s="101">
        <v>83913.893999999986</v>
      </c>
      <c r="H87" s="112">
        <v>9.1026312489633013E-2</v>
      </c>
      <c r="I87" s="101">
        <v>1571.8300000000004</v>
      </c>
      <c r="J87" s="101">
        <v>16189.849</v>
      </c>
      <c r="K87" s="112">
        <v>8.7667555921052631E-2</v>
      </c>
      <c r="L87" s="100">
        <v>3.4344000000000001</v>
      </c>
      <c r="M87" s="100">
        <v>12.582000000000003</v>
      </c>
      <c r="N87" s="100">
        <v>2.7800000000000002</v>
      </c>
      <c r="O87" s="100">
        <v>0.11182928080435006</v>
      </c>
      <c r="P87" s="100">
        <v>3.1</v>
      </c>
      <c r="Q87" s="100">
        <v>613.79999999999995</v>
      </c>
      <c r="R87" s="117">
        <v>7.91</v>
      </c>
      <c r="S87" s="111">
        <v>218</v>
      </c>
      <c r="T87" s="100">
        <v>2.8512000000000004</v>
      </c>
    </row>
    <row r="88" spans="1:20" x14ac:dyDescent="0.3">
      <c r="A88" s="94">
        <v>86</v>
      </c>
      <c r="B88" s="94" t="s">
        <v>158</v>
      </c>
      <c r="C88" s="95" t="s">
        <v>154</v>
      </c>
      <c r="D88" s="99" t="str">
        <f t="shared" si="1"/>
        <v>Oxbow Canola Meal 10t/ha</v>
      </c>
      <c r="E88" s="100">
        <v>9.8600000000000065</v>
      </c>
      <c r="F88" s="101">
        <v>7861.2900000000009</v>
      </c>
      <c r="G88" s="101">
        <v>77512.319400000066</v>
      </c>
      <c r="H88" s="112">
        <v>8.3394329501866135E-2</v>
      </c>
      <c r="I88" s="101">
        <v>1342.3149999999998</v>
      </c>
      <c r="J88" s="101">
        <v>13235.225900000007</v>
      </c>
      <c r="K88" s="112">
        <v>6.8229246052631615E-2</v>
      </c>
      <c r="L88" s="100">
        <v>3.2940000000000005</v>
      </c>
      <c r="M88" s="100">
        <v>12.9816</v>
      </c>
      <c r="N88" s="100">
        <v>2.79</v>
      </c>
      <c r="O88" s="100">
        <v>8.3102493074792255E-2</v>
      </c>
      <c r="P88" s="100">
        <v>3.5999999999999996</v>
      </c>
      <c r="Q88" s="100">
        <v>650.09999999999991</v>
      </c>
      <c r="R88" s="117">
        <v>7.9</v>
      </c>
      <c r="S88" s="111">
        <v>239</v>
      </c>
      <c r="T88" s="100">
        <v>3.0132000000000003</v>
      </c>
    </row>
    <row r="89" spans="1:20" x14ac:dyDescent="0.3">
      <c r="A89" s="94">
        <v>87</v>
      </c>
      <c r="B89" s="94" t="s">
        <v>158</v>
      </c>
      <c r="C89" s="95" t="s">
        <v>154</v>
      </c>
      <c r="D89" s="99" t="str">
        <f t="shared" si="1"/>
        <v>Oxbow Canola Meal 10t/ha</v>
      </c>
      <c r="E89" s="100">
        <v>8.509999999999998</v>
      </c>
      <c r="F89" s="101">
        <v>9219.1200000000008</v>
      </c>
      <c r="G89" s="101">
        <v>78454.711199999991</v>
      </c>
      <c r="H89" s="112">
        <v>8.4517852796495943E-2</v>
      </c>
      <c r="I89" s="101">
        <v>1739.82</v>
      </c>
      <c r="J89" s="101">
        <v>14805.868199999995</v>
      </c>
      <c r="K89" s="112">
        <v>7.8562419078947329E-2</v>
      </c>
      <c r="L89" s="100">
        <v>2.7864</v>
      </c>
      <c r="M89" s="100">
        <v>9.4931999999999999</v>
      </c>
      <c r="N89" s="100">
        <v>2.6</v>
      </c>
      <c r="O89" s="100">
        <v>0.11593310762285833</v>
      </c>
      <c r="P89" s="100">
        <v>3</v>
      </c>
      <c r="Q89" s="100">
        <v>604.19999999999993</v>
      </c>
      <c r="R89" s="117">
        <v>7.93</v>
      </c>
      <c r="S89" s="111">
        <v>211</v>
      </c>
      <c r="T89" s="100">
        <v>2.9268000000000001</v>
      </c>
    </row>
    <row r="90" spans="1:20" x14ac:dyDescent="0.3">
      <c r="A90" s="94">
        <v>88</v>
      </c>
      <c r="B90" s="94" t="s">
        <v>158</v>
      </c>
      <c r="C90" s="95" t="s">
        <v>154</v>
      </c>
      <c r="D90" s="99" t="str">
        <f t="shared" si="1"/>
        <v>Oxbow Canola Meal 10t/ha</v>
      </c>
      <c r="E90" s="100">
        <v>6.5300000000000011</v>
      </c>
      <c r="F90" s="101">
        <v>6728.6949999999997</v>
      </c>
      <c r="G90" s="101">
        <v>43938.378350000006</v>
      </c>
      <c r="H90" s="112">
        <v>4.3367341934480629E-2</v>
      </c>
      <c r="I90" s="101">
        <v>1600.1850000000002</v>
      </c>
      <c r="J90" s="101">
        <v>10449.208050000003</v>
      </c>
      <c r="K90" s="112">
        <v>4.9900181250000016E-2</v>
      </c>
      <c r="L90" s="100">
        <v>2.9484000000000004</v>
      </c>
      <c r="M90" s="100">
        <v>10.594799999999999</v>
      </c>
      <c r="N90" s="100">
        <v>2.56</v>
      </c>
      <c r="O90" s="100">
        <v>0.11080332409972299</v>
      </c>
      <c r="P90" s="100">
        <v>2.7</v>
      </c>
      <c r="Q90" s="100">
        <v>591.30000000000007</v>
      </c>
      <c r="R90" s="117">
        <v>7.96</v>
      </c>
      <c r="S90" s="111">
        <v>224</v>
      </c>
      <c r="T90" s="100">
        <v>2.6135999999999999</v>
      </c>
    </row>
    <row r="91" spans="1:20" x14ac:dyDescent="0.3">
      <c r="A91" s="94">
        <v>89</v>
      </c>
      <c r="B91" s="94" t="s">
        <v>158</v>
      </c>
      <c r="C91" s="95" t="s">
        <v>145</v>
      </c>
      <c r="D91" s="99" t="str">
        <f t="shared" si="1"/>
        <v>Oxbow Canola Hull 10t/ha</v>
      </c>
      <c r="E91" s="100">
        <v>4.1200000000000045</v>
      </c>
      <c r="F91" s="101">
        <v>9878.24</v>
      </c>
      <c r="G91" s="101">
        <v>40698.348800000043</v>
      </c>
      <c r="H91" s="112">
        <v>5.5016934195993579E-2</v>
      </c>
      <c r="I91" s="101">
        <v>908.96500000000015</v>
      </c>
      <c r="J91" s="101">
        <v>3744.9358000000047</v>
      </c>
      <c r="K91" s="112">
        <v>3.2020192727272891E-2</v>
      </c>
      <c r="L91" s="100">
        <v>22.842000000000002</v>
      </c>
      <c r="M91" s="100">
        <v>10.1412</v>
      </c>
      <c r="N91" s="100">
        <v>4.1099999999999994</v>
      </c>
      <c r="O91" s="100">
        <v>9.4388016825689952E-2</v>
      </c>
      <c r="P91" s="100">
        <v>3.1</v>
      </c>
      <c r="Q91" s="100">
        <v>524.1</v>
      </c>
      <c r="R91" s="117">
        <v>7.93</v>
      </c>
      <c r="S91" s="111">
        <v>325</v>
      </c>
      <c r="T91" s="100">
        <v>2.6460000000000004</v>
      </c>
    </row>
    <row r="92" spans="1:20" x14ac:dyDescent="0.3">
      <c r="A92" s="94">
        <v>90</v>
      </c>
      <c r="B92" s="94" t="s">
        <v>158</v>
      </c>
      <c r="C92" s="95" t="s">
        <v>145</v>
      </c>
      <c r="D92" s="99" t="str">
        <f t="shared" si="1"/>
        <v>Oxbow Canola Hull 10t/ha</v>
      </c>
      <c r="E92" s="100">
        <v>4.7800000000000011</v>
      </c>
      <c r="F92" s="101">
        <v>17168.150000000005</v>
      </c>
      <c r="G92" s="101">
        <v>82063.757000000041</v>
      </c>
      <c r="H92" s="112">
        <v>0.12369799455332979</v>
      </c>
      <c r="I92" s="101">
        <v>1863.94</v>
      </c>
      <c r="J92" s="101">
        <v>8909.633200000002</v>
      </c>
      <c r="K92" s="112">
        <v>0.21982737090909094</v>
      </c>
      <c r="L92" s="100">
        <v>4.2012</v>
      </c>
      <c r="M92" s="100">
        <v>13.251600000000002</v>
      </c>
      <c r="N92" s="100">
        <v>3.43</v>
      </c>
      <c r="O92" s="100">
        <v>9.5413973530317026E-2</v>
      </c>
      <c r="P92" s="100">
        <v>2.85</v>
      </c>
      <c r="Q92" s="100">
        <v>514.5</v>
      </c>
      <c r="R92" s="117">
        <v>7.94</v>
      </c>
      <c r="S92" s="111">
        <v>319</v>
      </c>
      <c r="T92" s="100">
        <v>2.8835999999999999</v>
      </c>
    </row>
    <row r="93" spans="1:20" x14ac:dyDescent="0.3">
      <c r="A93" s="94">
        <v>91</v>
      </c>
      <c r="B93" s="94" t="s">
        <v>158</v>
      </c>
      <c r="C93" s="95" t="s">
        <v>145</v>
      </c>
      <c r="D93" s="99" t="str">
        <f t="shared" si="1"/>
        <v>Oxbow Canola Hull 10t/ha</v>
      </c>
      <c r="E93" s="100">
        <v>4.740000000000002</v>
      </c>
      <c r="F93" s="101">
        <v>14213.345000000001</v>
      </c>
      <c r="G93" s="101">
        <v>67371.255300000033</v>
      </c>
      <c r="H93" s="112">
        <v>9.9303297632196419E-2</v>
      </c>
      <c r="I93" s="101">
        <v>1167.3700000000001</v>
      </c>
      <c r="J93" s="101">
        <v>5533.3338000000031</v>
      </c>
      <c r="K93" s="112">
        <v>9.7052847272727366E-2</v>
      </c>
      <c r="L93" s="100">
        <v>5.7888000000000002</v>
      </c>
      <c r="M93" s="100">
        <v>18.003600000000002</v>
      </c>
      <c r="N93" s="100">
        <v>3.24</v>
      </c>
      <c r="O93" s="100">
        <v>0.10054375705345237</v>
      </c>
      <c r="P93" s="100">
        <v>3.15</v>
      </c>
      <c r="Q93" s="100">
        <v>505.2</v>
      </c>
      <c r="R93" s="117">
        <v>7.96</v>
      </c>
      <c r="S93" s="111">
        <v>344</v>
      </c>
      <c r="T93" s="100">
        <v>2.97</v>
      </c>
    </row>
    <row r="94" spans="1:20" x14ac:dyDescent="0.3">
      <c r="A94" s="94">
        <v>92</v>
      </c>
      <c r="B94" s="94" t="s">
        <v>158</v>
      </c>
      <c r="C94" s="95" t="s">
        <v>145</v>
      </c>
      <c r="D94" s="99" t="str">
        <f t="shared" si="1"/>
        <v>Oxbow Canola Hull 10t/ha</v>
      </c>
      <c r="E94" s="100">
        <v>3.75</v>
      </c>
      <c r="F94" s="101">
        <v>17628.25</v>
      </c>
      <c r="G94" s="101">
        <v>66105.9375</v>
      </c>
      <c r="H94" s="112">
        <v>9.7202427074535289E-2</v>
      </c>
      <c r="I94" s="101">
        <v>1028.8050000000003</v>
      </c>
      <c r="J94" s="101">
        <v>3858.0187500000011</v>
      </c>
      <c r="K94" s="112">
        <v>3.6132300000000027E-2</v>
      </c>
      <c r="L94" s="100">
        <v>5.1623999999999999</v>
      </c>
      <c r="M94" s="100">
        <v>9.6875999999999998</v>
      </c>
      <c r="N94" s="100">
        <v>2.8899999999999997</v>
      </c>
      <c r="O94" s="100">
        <v>0.10054375705345237</v>
      </c>
      <c r="P94" s="100">
        <v>2.7</v>
      </c>
      <c r="Q94" s="100">
        <v>510.90000000000003</v>
      </c>
      <c r="R94" s="117">
        <v>7.98</v>
      </c>
      <c r="S94" s="111">
        <v>263</v>
      </c>
      <c r="T94" s="100">
        <v>2.6892000000000005</v>
      </c>
    </row>
    <row r="95" spans="1:20" x14ac:dyDescent="0.3">
      <c r="A95" s="94">
        <v>93</v>
      </c>
      <c r="B95" s="94" t="s">
        <v>158</v>
      </c>
      <c r="C95" s="95" t="s">
        <v>155</v>
      </c>
      <c r="D95" s="99" t="str">
        <f t="shared" si="1"/>
        <v>Oxbow Manure 10t/ha</v>
      </c>
      <c r="E95" s="100">
        <v>9.9000000000000057</v>
      </c>
      <c r="F95" s="101">
        <v>7169.0000000000009</v>
      </c>
      <c r="G95" s="101">
        <v>70973.100000000049</v>
      </c>
      <c r="H95" s="112">
        <v>0.13107228889637831</v>
      </c>
      <c r="I95" s="101">
        <v>1820.605</v>
      </c>
      <c r="J95" s="101">
        <v>18023.989500000011</v>
      </c>
      <c r="K95" s="112">
        <v>0.13971989861751163</v>
      </c>
      <c r="L95" s="100">
        <v>3.2724000000000002</v>
      </c>
      <c r="M95" s="100">
        <v>16.038</v>
      </c>
      <c r="N95" s="100">
        <v>3.43</v>
      </c>
      <c r="O95" s="100">
        <v>0.15081563558017852</v>
      </c>
      <c r="P95" s="100">
        <v>3.4000000000000004</v>
      </c>
      <c r="Q95" s="100">
        <v>523.20000000000005</v>
      </c>
      <c r="R95" s="117">
        <v>8</v>
      </c>
      <c r="S95" s="111">
        <v>238</v>
      </c>
      <c r="T95" s="100">
        <v>2.5920000000000001</v>
      </c>
    </row>
    <row r="96" spans="1:20" x14ac:dyDescent="0.3">
      <c r="A96" s="94">
        <v>94</v>
      </c>
      <c r="B96" s="94" t="s">
        <v>158</v>
      </c>
      <c r="C96" s="95" t="s">
        <v>155</v>
      </c>
      <c r="D96" s="99" t="str">
        <f t="shared" si="1"/>
        <v>Oxbow Manure 10t/ha</v>
      </c>
      <c r="E96" s="100">
        <v>9.4600000000000009</v>
      </c>
      <c r="F96" s="101">
        <v>7654.2450000000008</v>
      </c>
      <c r="G96" s="101">
        <v>72409.157700000011</v>
      </c>
      <c r="H96" s="112">
        <v>0.13404068353105064</v>
      </c>
      <c r="I96" s="101">
        <v>1880.5250000000003</v>
      </c>
      <c r="J96" s="101">
        <v>17789.766500000005</v>
      </c>
      <c r="K96" s="112">
        <v>0.13756116129032264</v>
      </c>
      <c r="L96" s="100">
        <v>3.4776000000000002</v>
      </c>
      <c r="M96" s="100">
        <v>10.778400000000001</v>
      </c>
      <c r="N96" s="100">
        <v>5.2200000000000006</v>
      </c>
      <c r="O96" s="100">
        <v>0.17236072637734687</v>
      </c>
      <c r="P96" s="100">
        <v>4</v>
      </c>
      <c r="Q96" s="100">
        <v>538.80000000000007</v>
      </c>
      <c r="R96" s="117">
        <v>7.96</v>
      </c>
      <c r="S96" s="111">
        <v>264</v>
      </c>
      <c r="T96" s="100">
        <v>2.6244000000000005</v>
      </c>
    </row>
    <row r="97" spans="1:20" x14ac:dyDescent="0.3">
      <c r="A97" s="94">
        <v>95</v>
      </c>
      <c r="B97" s="94" t="s">
        <v>158</v>
      </c>
      <c r="C97" s="95" t="s">
        <v>155</v>
      </c>
      <c r="D97" s="99" t="str">
        <f t="shared" si="1"/>
        <v>Oxbow Manure 10t/ha</v>
      </c>
      <c r="E97" s="100">
        <v>9.3499999999999943</v>
      </c>
      <c r="F97" s="101">
        <v>5958.295000000001</v>
      </c>
      <c r="G97" s="101">
        <v>55710.058249999973</v>
      </c>
      <c r="H97" s="112">
        <v>9.9522908088433504E-2</v>
      </c>
      <c r="I97" s="101">
        <v>1899.25</v>
      </c>
      <c r="J97" s="101">
        <v>17757.987499999988</v>
      </c>
      <c r="K97" s="112">
        <v>0.13726826728110589</v>
      </c>
      <c r="L97" s="100">
        <v>3.2616000000000001</v>
      </c>
      <c r="M97" s="100">
        <v>10.616400000000002</v>
      </c>
      <c r="N97" s="100">
        <v>3.7</v>
      </c>
      <c r="O97" s="100">
        <v>0.14158202523853494</v>
      </c>
      <c r="P97" s="100">
        <v>3.3000000000000003</v>
      </c>
      <c r="Q97" s="100">
        <v>519</v>
      </c>
      <c r="R97" s="117">
        <v>7.97</v>
      </c>
      <c r="S97" s="111">
        <v>294</v>
      </c>
      <c r="T97" s="100">
        <v>2.484</v>
      </c>
    </row>
    <row r="98" spans="1:20" x14ac:dyDescent="0.3">
      <c r="A98" s="94">
        <v>96</v>
      </c>
      <c r="B98" s="94" t="s">
        <v>158</v>
      </c>
      <c r="C98" s="95" t="s">
        <v>155</v>
      </c>
      <c r="D98" s="99" t="str">
        <f t="shared" si="1"/>
        <v>Oxbow Manure 10t/ha</v>
      </c>
      <c r="E98" s="100">
        <v>10.220000000000006</v>
      </c>
      <c r="F98" s="101">
        <v>6076.5300000000007</v>
      </c>
      <c r="G98" s="101">
        <v>62102.136600000042</v>
      </c>
      <c r="H98" s="112">
        <v>0.11273561610047642</v>
      </c>
      <c r="I98" s="101">
        <v>1859.1250000000002</v>
      </c>
      <c r="J98" s="101">
        <v>19000.257500000014</v>
      </c>
      <c r="K98" s="112">
        <v>0.14871776036866374</v>
      </c>
      <c r="L98" s="100">
        <v>4.7952000000000004</v>
      </c>
      <c r="M98" s="100">
        <v>11.340000000000002</v>
      </c>
      <c r="N98" s="100">
        <v>7.2799999999999994</v>
      </c>
      <c r="O98" s="100">
        <v>0.22160664819944598</v>
      </c>
      <c r="P98" s="100">
        <v>4.9000000000000004</v>
      </c>
      <c r="Q98" s="100">
        <v>591.30000000000007</v>
      </c>
      <c r="R98" s="117">
        <v>7.99</v>
      </c>
      <c r="S98" s="111">
        <v>245</v>
      </c>
      <c r="T98" s="100">
        <v>2.6244000000000005</v>
      </c>
    </row>
    <row r="99" spans="1:20" x14ac:dyDescent="0.3">
      <c r="A99" s="94">
        <v>97</v>
      </c>
      <c r="B99" s="94" t="s">
        <v>158</v>
      </c>
      <c r="C99" s="95" t="s">
        <v>156</v>
      </c>
      <c r="D99" s="99" t="str">
        <f t="shared" si="1"/>
        <v>Oxbow Willow 10t/ha</v>
      </c>
      <c r="E99" s="100">
        <v>8.5</v>
      </c>
      <c r="F99" s="101">
        <v>6413.5800000000008</v>
      </c>
      <c r="G99" s="101">
        <v>54515.430000000008</v>
      </c>
      <c r="H99" s="112">
        <v>9.3015930107665831E-2</v>
      </c>
      <c r="I99" s="101">
        <v>977.98</v>
      </c>
      <c r="J99" s="101">
        <v>8312.83</v>
      </c>
      <c r="K99" s="112">
        <v>0.64099405882352933</v>
      </c>
      <c r="L99" s="100">
        <v>9.3852000000000011</v>
      </c>
      <c r="M99" s="100">
        <v>20.2608</v>
      </c>
      <c r="N99" s="100">
        <v>2.21</v>
      </c>
      <c r="O99" s="100">
        <v>0.12414076125987485</v>
      </c>
      <c r="P99" s="100">
        <v>2.65</v>
      </c>
      <c r="Q99" s="100">
        <v>499.5</v>
      </c>
      <c r="R99" s="117">
        <v>7.64</v>
      </c>
      <c r="S99" s="111">
        <v>230</v>
      </c>
      <c r="T99" s="100">
        <v>2.5812000000000004</v>
      </c>
    </row>
    <row r="100" spans="1:20" x14ac:dyDescent="0.3">
      <c r="A100" s="94">
        <v>98</v>
      </c>
      <c r="B100" s="94" t="s">
        <v>158</v>
      </c>
      <c r="C100" s="95" t="s">
        <v>156</v>
      </c>
      <c r="D100" s="99" t="str">
        <f t="shared" si="1"/>
        <v>Oxbow Willow 10t/ha</v>
      </c>
      <c r="E100" s="100">
        <v>4.3999999999999986</v>
      </c>
      <c r="F100" s="101">
        <v>10356.530000000001</v>
      </c>
      <c r="G100" s="101">
        <v>45568.731999999989</v>
      </c>
      <c r="H100" s="112">
        <v>7.529206671403961E-2</v>
      </c>
      <c r="I100" s="101">
        <v>946.41499999999996</v>
      </c>
      <c r="J100" s="101">
        <v>4164.2259999999987</v>
      </c>
      <c r="K100" s="112">
        <v>0.15292299999999984</v>
      </c>
      <c r="L100" s="100">
        <v>13.3056</v>
      </c>
      <c r="M100" s="100">
        <v>12.4956</v>
      </c>
      <c r="N100" s="100">
        <v>2.9499999999999997</v>
      </c>
      <c r="O100" s="100">
        <v>8.8232276597927567E-2</v>
      </c>
      <c r="P100" s="100">
        <v>2.65</v>
      </c>
      <c r="Q100" s="100">
        <v>474.9</v>
      </c>
      <c r="R100" s="117">
        <v>7.6</v>
      </c>
      <c r="S100" s="111">
        <v>282</v>
      </c>
      <c r="T100" s="100">
        <v>2.8188</v>
      </c>
    </row>
    <row r="101" spans="1:20" x14ac:dyDescent="0.3">
      <c r="A101" s="94">
        <v>99</v>
      </c>
      <c r="B101" s="94" t="s">
        <v>158</v>
      </c>
      <c r="C101" s="95" t="s">
        <v>156</v>
      </c>
      <c r="D101" s="99" t="str">
        <f t="shared" si="1"/>
        <v>Oxbow Willow 10t/ha</v>
      </c>
      <c r="E101" s="100">
        <v>5.25</v>
      </c>
      <c r="F101" s="101">
        <v>13668.18</v>
      </c>
      <c r="G101" s="101">
        <v>71757.945000000007</v>
      </c>
      <c r="H101" s="112">
        <v>0.12717422855727825</v>
      </c>
      <c r="I101" s="101">
        <v>1205.3550000000002</v>
      </c>
      <c r="J101" s="101">
        <v>6328.1137500000013</v>
      </c>
      <c r="K101" s="112">
        <v>0.40749802941176483</v>
      </c>
      <c r="L101" s="100">
        <v>12.312000000000001</v>
      </c>
      <c r="M101" s="100">
        <v>12.754800000000001</v>
      </c>
      <c r="N101" s="100">
        <v>2.3499999999999996</v>
      </c>
      <c r="O101" s="100">
        <v>6.9765055914640411E-2</v>
      </c>
      <c r="P101" s="100">
        <v>1.95</v>
      </c>
      <c r="Q101" s="100">
        <v>538.20000000000005</v>
      </c>
      <c r="R101" s="117">
        <v>7.68</v>
      </c>
      <c r="S101" s="111">
        <v>249</v>
      </c>
      <c r="T101" s="100">
        <v>2.9268000000000001</v>
      </c>
    </row>
    <row r="102" spans="1:20" x14ac:dyDescent="0.3">
      <c r="A102" s="94">
        <v>100</v>
      </c>
      <c r="B102" s="94" t="s">
        <v>158</v>
      </c>
      <c r="C102" s="95" t="s">
        <v>156</v>
      </c>
      <c r="D102" s="99" t="str">
        <f t="shared" si="1"/>
        <v>Oxbow Willow 10t/ha</v>
      </c>
      <c r="E102" s="100">
        <v>3.4499999999999957</v>
      </c>
      <c r="F102" s="101">
        <v>14403.805</v>
      </c>
      <c r="G102" s="101">
        <v>49693.12724999994</v>
      </c>
      <c r="H102" s="112">
        <v>8.346270329888017E-2</v>
      </c>
      <c r="I102" s="101">
        <v>805.17499999999995</v>
      </c>
      <c r="J102" s="101">
        <v>2777.8537499999966</v>
      </c>
      <c r="K102" s="112">
        <v>-1.017961764705925E-2</v>
      </c>
      <c r="L102" s="100">
        <v>23.479200000000002</v>
      </c>
      <c r="M102" s="100">
        <v>12.571200000000001</v>
      </c>
      <c r="N102" s="100">
        <v>2.13</v>
      </c>
      <c r="O102" s="100">
        <v>5.3349748640607368E-2</v>
      </c>
      <c r="P102" s="100">
        <v>2.0500000000000003</v>
      </c>
      <c r="Q102" s="100">
        <v>534.29999999999995</v>
      </c>
      <c r="R102" s="117">
        <v>7.7</v>
      </c>
      <c r="S102" s="111">
        <v>300</v>
      </c>
      <c r="T102" s="100">
        <v>2.5920000000000001</v>
      </c>
    </row>
    <row r="103" spans="1:20" x14ac:dyDescent="0.3">
      <c r="A103" s="94">
        <v>101</v>
      </c>
      <c r="B103" s="94" t="s">
        <v>158</v>
      </c>
      <c r="C103" s="95" t="s">
        <v>153</v>
      </c>
      <c r="D103" s="99" t="str">
        <f t="shared" si="1"/>
        <v>Oxbow Canola Meal 10t/ha &amp; TSP</v>
      </c>
      <c r="E103" s="100">
        <v>12.700000000000003</v>
      </c>
      <c r="F103" s="101">
        <v>6919.1549999999997</v>
      </c>
      <c r="G103" s="101">
        <v>87873.26850000002</v>
      </c>
      <c r="H103" s="112">
        <v>9.5746694694692144E-2</v>
      </c>
      <c r="I103" s="101">
        <v>1943.1200000000001</v>
      </c>
      <c r="J103" s="101">
        <v>24677.624000000007</v>
      </c>
      <c r="K103" s="112">
        <v>0.12323866384180795</v>
      </c>
      <c r="L103" s="100">
        <v>3.4884000000000004</v>
      </c>
      <c r="M103" s="100">
        <v>2.3652000000000002</v>
      </c>
      <c r="N103" s="100">
        <v>2.82</v>
      </c>
      <c r="O103" s="100">
        <v>0.16928285626346568</v>
      </c>
      <c r="P103" s="100">
        <v>3.95</v>
      </c>
      <c r="Q103" s="100">
        <v>579.30000000000007</v>
      </c>
      <c r="R103" s="117">
        <v>7.72</v>
      </c>
      <c r="S103" s="111">
        <v>236</v>
      </c>
      <c r="T103" s="100">
        <v>2.6676000000000002</v>
      </c>
    </row>
    <row r="104" spans="1:20" x14ac:dyDescent="0.3">
      <c r="A104" s="94">
        <v>102</v>
      </c>
      <c r="B104" s="94" t="s">
        <v>158</v>
      </c>
      <c r="C104" s="95" t="s">
        <v>153</v>
      </c>
      <c r="D104" s="99" t="str">
        <f t="shared" si="1"/>
        <v>Oxbow Canola Meal 10t/ha &amp; TSP</v>
      </c>
      <c r="E104" s="100">
        <v>12.030000000000001</v>
      </c>
      <c r="F104" s="101">
        <v>6908.99</v>
      </c>
      <c r="G104" s="101">
        <v>83115.149700000009</v>
      </c>
      <c r="H104" s="112">
        <v>9.0074046322309781E-2</v>
      </c>
      <c r="I104" s="101">
        <v>1885.34</v>
      </c>
      <c r="J104" s="101">
        <v>22680.640200000002</v>
      </c>
      <c r="K104" s="112">
        <v>0.11195626949152544</v>
      </c>
      <c r="L104" s="100">
        <v>3.0996000000000001</v>
      </c>
      <c r="M104" s="100">
        <v>2.6892</v>
      </c>
      <c r="N104" s="100">
        <v>2.96</v>
      </c>
      <c r="O104" s="100">
        <v>0.17954242330973633</v>
      </c>
      <c r="P104" s="100">
        <v>4.05</v>
      </c>
      <c r="Q104" s="100">
        <v>624.29999999999995</v>
      </c>
      <c r="R104" s="117">
        <v>7.71</v>
      </c>
      <c r="S104" s="111">
        <v>215</v>
      </c>
      <c r="T104" s="100">
        <v>2.6460000000000004</v>
      </c>
    </row>
    <row r="105" spans="1:20" x14ac:dyDescent="0.3">
      <c r="A105" s="94">
        <v>103</v>
      </c>
      <c r="B105" s="94" t="s">
        <v>158</v>
      </c>
      <c r="C105" s="95" t="s">
        <v>153</v>
      </c>
      <c r="D105" s="99" t="str">
        <f t="shared" si="1"/>
        <v>Oxbow Canola Meal 10t/ha &amp; TSP</v>
      </c>
      <c r="E105" s="100">
        <v>9.0899999999999963</v>
      </c>
      <c r="F105" s="101">
        <v>7177.56</v>
      </c>
      <c r="G105" s="101">
        <v>65244.020399999979</v>
      </c>
      <c r="H105" s="112">
        <v>6.8768014086149687E-2</v>
      </c>
      <c r="I105" s="101">
        <v>2255.0249999999996</v>
      </c>
      <c r="J105" s="101">
        <v>20498.17724999999</v>
      </c>
      <c r="K105" s="112">
        <v>9.9625970338983003E-2</v>
      </c>
      <c r="L105" s="100">
        <v>7.3764000000000003</v>
      </c>
      <c r="M105" s="100">
        <v>2.9916000000000005</v>
      </c>
      <c r="N105" s="100">
        <v>3.3600000000000003</v>
      </c>
      <c r="O105" s="100">
        <v>0.17338668308197394</v>
      </c>
      <c r="P105" s="100">
        <v>3.55</v>
      </c>
      <c r="Q105" s="100">
        <v>568.19999999999993</v>
      </c>
      <c r="R105" s="117">
        <v>7.74</v>
      </c>
      <c r="S105" s="111">
        <v>210</v>
      </c>
      <c r="T105" s="100">
        <v>2.6244000000000005</v>
      </c>
    </row>
    <row r="106" spans="1:20" x14ac:dyDescent="0.3">
      <c r="A106" s="94">
        <v>104</v>
      </c>
      <c r="B106" s="94" t="s">
        <v>158</v>
      </c>
      <c r="C106" s="95" t="s">
        <v>153</v>
      </c>
      <c r="D106" s="99" t="str">
        <f t="shared" si="1"/>
        <v>Oxbow Canola Meal 10t/ha &amp; TSP</v>
      </c>
      <c r="E106" s="100">
        <v>9.779999999999994</v>
      </c>
      <c r="F106" s="101">
        <v>7989.6900000000005</v>
      </c>
      <c r="G106" s="101">
        <v>78139.168199999956</v>
      </c>
      <c r="H106" s="112">
        <v>8.4141661162658046E-2</v>
      </c>
      <c r="I106" s="101">
        <v>1951.145</v>
      </c>
      <c r="J106" s="101">
        <v>19082.198099999987</v>
      </c>
      <c r="K106" s="112">
        <v>9.1626088135593156E-2</v>
      </c>
      <c r="L106" s="100">
        <v>4.9248000000000003</v>
      </c>
      <c r="M106" s="100">
        <v>3.0563999999999996</v>
      </c>
      <c r="N106" s="100">
        <v>5.93</v>
      </c>
      <c r="O106" s="100">
        <v>0.26161895967990156</v>
      </c>
      <c r="P106" s="100">
        <v>5.8500000000000005</v>
      </c>
      <c r="Q106" s="100">
        <v>676.2</v>
      </c>
      <c r="R106" s="117">
        <v>7.72</v>
      </c>
      <c r="S106" s="111">
        <v>232</v>
      </c>
      <c r="T106" s="100">
        <v>3.24</v>
      </c>
    </row>
    <row r="107" spans="1:20" x14ac:dyDescent="0.3">
      <c r="A107" s="94">
        <v>105</v>
      </c>
      <c r="B107" s="94" t="s">
        <v>158</v>
      </c>
      <c r="C107" s="95" t="s">
        <v>146</v>
      </c>
      <c r="D107" s="99" t="str">
        <f t="shared" si="1"/>
        <v>Oxbow Canola Hull 10t/ha &amp; TSP</v>
      </c>
      <c r="E107" s="100">
        <v>8.4600000000000009</v>
      </c>
      <c r="F107" s="101">
        <v>8219.7400000000016</v>
      </c>
      <c r="G107" s="101">
        <v>69539.000400000019</v>
      </c>
      <c r="H107" s="112">
        <v>0.10290251346327382</v>
      </c>
      <c r="I107" s="101">
        <v>1988.595</v>
      </c>
      <c r="J107" s="101">
        <v>16823.513700000003</v>
      </c>
      <c r="K107" s="112">
        <v>0.26588825142857148</v>
      </c>
      <c r="L107" s="100">
        <v>5.6484000000000005</v>
      </c>
      <c r="M107" s="100">
        <v>4.5468000000000002</v>
      </c>
      <c r="N107" s="100">
        <v>5.6000000000000005</v>
      </c>
      <c r="O107" s="100">
        <v>0.17030881296809275</v>
      </c>
      <c r="P107" s="100">
        <v>4.1500000000000004</v>
      </c>
      <c r="Q107" s="100">
        <v>533.69999999999993</v>
      </c>
      <c r="R107" s="117">
        <v>7.71</v>
      </c>
      <c r="S107" s="111">
        <v>358</v>
      </c>
      <c r="T107" s="100">
        <v>2.6028000000000002</v>
      </c>
    </row>
    <row r="108" spans="1:20" x14ac:dyDescent="0.3">
      <c r="A108" s="94">
        <v>106</v>
      </c>
      <c r="B108" s="94" t="s">
        <v>158</v>
      </c>
      <c r="C108" s="95" t="s">
        <v>146</v>
      </c>
      <c r="D108" s="99" t="str">
        <f t="shared" si="1"/>
        <v>Oxbow Canola Hull 10t/ha &amp; TSP</v>
      </c>
      <c r="E108" s="100">
        <v>7.7100000000000009</v>
      </c>
      <c r="F108" s="101">
        <v>7097.31</v>
      </c>
      <c r="G108" s="101">
        <v>54720.260100000007</v>
      </c>
      <c r="H108" s="112">
        <v>7.8298216267821713E-2</v>
      </c>
      <c r="I108" s="101">
        <v>1923.3250000000003</v>
      </c>
      <c r="J108" s="101">
        <v>14828.835750000004</v>
      </c>
      <c r="K108" s="112">
        <v>0.22789438571428577</v>
      </c>
      <c r="L108" s="100">
        <v>4.1688000000000001</v>
      </c>
      <c r="M108" s="100">
        <v>4.1796000000000006</v>
      </c>
      <c r="N108" s="100">
        <v>5.53</v>
      </c>
      <c r="O108" s="100">
        <v>0.18775007694675283</v>
      </c>
      <c r="P108" s="100">
        <v>5.45</v>
      </c>
      <c r="Q108" s="100">
        <v>572.70000000000005</v>
      </c>
      <c r="R108" s="117">
        <v>7.71</v>
      </c>
      <c r="S108" s="111">
        <v>366</v>
      </c>
      <c r="T108" s="100">
        <v>2.7</v>
      </c>
    </row>
    <row r="109" spans="1:20" x14ac:dyDescent="0.3">
      <c r="A109" s="94">
        <v>107</v>
      </c>
      <c r="B109" s="94" t="s">
        <v>158</v>
      </c>
      <c r="C109" s="95" t="s">
        <v>146</v>
      </c>
      <c r="D109" s="99" t="str">
        <f t="shared" si="1"/>
        <v>Oxbow Canola Hull 10t/ha &amp; TSP</v>
      </c>
      <c r="E109" s="100">
        <v>10.449999999999996</v>
      </c>
      <c r="F109" s="101">
        <v>6100.07</v>
      </c>
      <c r="G109" s="101">
        <v>63745.731499999973</v>
      </c>
      <c r="H109" s="112">
        <v>9.3283658765565755E-2</v>
      </c>
      <c r="I109" s="101">
        <v>1687.3899999999999</v>
      </c>
      <c r="J109" s="101">
        <v>17633.225499999993</v>
      </c>
      <c r="K109" s="112">
        <v>0.28131133333333319</v>
      </c>
      <c r="L109" s="100">
        <v>6.21</v>
      </c>
      <c r="M109" s="100">
        <v>3.9312000000000005</v>
      </c>
      <c r="N109" s="100">
        <v>4.2</v>
      </c>
      <c r="O109" s="100">
        <v>0.13029650148763722</v>
      </c>
      <c r="P109" s="100">
        <v>3.4000000000000004</v>
      </c>
      <c r="Q109" s="100">
        <v>477</v>
      </c>
      <c r="R109" s="117">
        <v>7.71</v>
      </c>
      <c r="S109" s="111">
        <v>331</v>
      </c>
      <c r="T109" s="100">
        <v>2.5380000000000003</v>
      </c>
    </row>
    <row r="110" spans="1:20" x14ac:dyDescent="0.3">
      <c r="A110" s="94">
        <v>108</v>
      </c>
      <c r="B110" s="94" t="s">
        <v>158</v>
      </c>
      <c r="C110" s="95" t="s">
        <v>146</v>
      </c>
      <c r="D110" s="99" t="str">
        <f t="shared" si="1"/>
        <v>Oxbow Canola Hull 10t/ha &amp; TSP</v>
      </c>
      <c r="E110" s="100">
        <v>10.049999999999997</v>
      </c>
      <c r="F110" s="101">
        <v>6139.125</v>
      </c>
      <c r="G110" s="101">
        <v>61698.206249999981</v>
      </c>
      <c r="H110" s="112">
        <v>8.988404997653851E-2</v>
      </c>
      <c r="I110" s="101">
        <v>1720.0249999999999</v>
      </c>
      <c r="J110" s="101">
        <v>17286.251249999994</v>
      </c>
      <c r="K110" s="112">
        <v>0.2747022999999999</v>
      </c>
      <c r="L110" s="100">
        <v>3.7044000000000006</v>
      </c>
      <c r="M110" s="100">
        <v>3.3696000000000002</v>
      </c>
      <c r="N110" s="100">
        <v>4.21</v>
      </c>
      <c r="O110" s="100">
        <v>0.18159433671899047</v>
      </c>
      <c r="P110" s="100">
        <v>4.8</v>
      </c>
      <c r="Q110" s="100">
        <v>546.9</v>
      </c>
      <c r="R110" s="117">
        <v>7.71</v>
      </c>
      <c r="S110" s="111">
        <v>283</v>
      </c>
      <c r="T110" s="100">
        <v>2.754</v>
      </c>
    </row>
    <row r="111" spans="1:20" x14ac:dyDescent="0.3">
      <c r="A111" s="94">
        <v>109</v>
      </c>
      <c r="B111" s="94" t="s">
        <v>158</v>
      </c>
      <c r="C111" s="95" t="s">
        <v>152</v>
      </c>
      <c r="D111" s="99" t="str">
        <f t="shared" si="1"/>
        <v>Oxbow Manure 10t/ha &amp; TSP</v>
      </c>
      <c r="E111" s="100">
        <v>10.559999999999995</v>
      </c>
      <c r="F111" s="101">
        <v>6577.2900000000009</v>
      </c>
      <c r="G111" s="101">
        <v>69456.182399999976</v>
      </c>
      <c r="H111" s="112">
        <v>0.12793675328030912</v>
      </c>
      <c r="I111" s="101">
        <v>2100.9450000000002</v>
      </c>
      <c r="J111" s="101">
        <v>22185.979199999991</v>
      </c>
      <c r="K111" s="112">
        <v>0.14473107640449431</v>
      </c>
      <c r="L111" s="100">
        <v>3.6720000000000002</v>
      </c>
      <c r="M111" s="100">
        <v>3.1428000000000003</v>
      </c>
      <c r="N111" s="100">
        <v>9.76</v>
      </c>
      <c r="O111" s="100">
        <v>0.37242228377962444</v>
      </c>
      <c r="P111" s="100">
        <v>7.8</v>
      </c>
      <c r="Q111" s="100">
        <v>555.29999999999995</v>
      </c>
      <c r="R111" s="117">
        <v>7.8</v>
      </c>
      <c r="S111" s="111">
        <v>262</v>
      </c>
      <c r="T111" s="100">
        <v>2.4948000000000001</v>
      </c>
    </row>
    <row r="112" spans="1:20" x14ac:dyDescent="0.3">
      <c r="A112" s="94">
        <v>110</v>
      </c>
      <c r="B112" s="94" t="s">
        <v>158</v>
      </c>
      <c r="C112" s="95" t="s">
        <v>152</v>
      </c>
      <c r="D112" s="99" t="str">
        <f t="shared" si="1"/>
        <v>Oxbow Manure 10t/ha &amp; TSP</v>
      </c>
      <c r="E112" s="100">
        <v>12.700000000000003</v>
      </c>
      <c r="F112" s="101">
        <v>6669.8450000000003</v>
      </c>
      <c r="G112" s="101">
        <v>84707.031500000026</v>
      </c>
      <c r="H112" s="112">
        <v>0.15946093134268005</v>
      </c>
      <c r="I112" s="101">
        <v>2196.1750000000002</v>
      </c>
      <c r="J112" s="101">
        <v>27891.422500000008</v>
      </c>
      <c r="K112" s="112">
        <v>0.18746847940074912</v>
      </c>
      <c r="L112" s="100">
        <v>4.3308000000000009</v>
      </c>
      <c r="M112" s="100">
        <v>4.2768000000000006</v>
      </c>
      <c r="N112" s="100">
        <v>11.739999999999998</v>
      </c>
      <c r="O112" s="100">
        <v>0.53862726992920895</v>
      </c>
      <c r="P112" s="100">
        <v>8.7999999999999989</v>
      </c>
      <c r="Q112" s="100">
        <v>572.4</v>
      </c>
      <c r="R112" s="117">
        <v>7.79</v>
      </c>
      <c r="S112" s="111">
        <v>243</v>
      </c>
      <c r="T112" s="100">
        <v>2.6028000000000002</v>
      </c>
    </row>
    <row r="113" spans="1:20" x14ac:dyDescent="0.3">
      <c r="A113" s="94">
        <v>111</v>
      </c>
      <c r="B113" s="94" t="s">
        <v>158</v>
      </c>
      <c r="C113" s="95" t="s">
        <v>152</v>
      </c>
      <c r="D113" s="99" t="str">
        <f t="shared" si="1"/>
        <v>Oxbow Manure 10t/ha &amp; TSP</v>
      </c>
      <c r="E113" s="100">
        <v>12.71</v>
      </c>
      <c r="F113" s="101">
        <v>6127.3549999999996</v>
      </c>
      <c r="G113" s="101">
        <v>77878.682050000003</v>
      </c>
      <c r="H113" s="112">
        <v>0.14534643171564665</v>
      </c>
      <c r="I113" s="101">
        <v>2128.2300000000005</v>
      </c>
      <c r="J113" s="101">
        <v>27049.803300000007</v>
      </c>
      <c r="K113" s="112">
        <v>0.18116421573033714</v>
      </c>
      <c r="L113" s="100">
        <v>4.1688000000000001</v>
      </c>
      <c r="M113" s="100">
        <v>4.1796000000000006</v>
      </c>
      <c r="N113" s="100">
        <v>9.48</v>
      </c>
      <c r="O113" s="100">
        <v>0.2523853493382579</v>
      </c>
      <c r="P113" s="100">
        <v>6.8500000000000005</v>
      </c>
      <c r="Q113" s="100">
        <v>579.9</v>
      </c>
      <c r="R113" s="117">
        <v>7.8</v>
      </c>
      <c r="S113" s="111">
        <v>220</v>
      </c>
      <c r="T113" s="100">
        <v>2.7972000000000001</v>
      </c>
    </row>
    <row r="114" spans="1:20" x14ac:dyDescent="0.3">
      <c r="A114" s="94">
        <v>112</v>
      </c>
      <c r="B114" s="94" t="s">
        <v>158</v>
      </c>
      <c r="C114" s="95" t="s">
        <v>152</v>
      </c>
      <c r="D114" s="99" t="str">
        <f t="shared" si="1"/>
        <v>Oxbow Manure 10t/ha &amp; TSP</v>
      </c>
      <c r="E114" s="100">
        <v>14.469999999999999</v>
      </c>
      <c r="F114" s="101">
        <v>5372.47</v>
      </c>
      <c r="G114" s="101">
        <v>77739.640899999999</v>
      </c>
      <c r="H114" s="112">
        <v>0.1450590275231419</v>
      </c>
      <c r="I114" s="101">
        <v>2020.16</v>
      </c>
      <c r="J114" s="101">
        <v>29231.715199999999</v>
      </c>
      <c r="K114" s="112">
        <v>0.19750812509363294</v>
      </c>
      <c r="L114" s="100">
        <v>6.6960000000000006</v>
      </c>
      <c r="M114" s="100">
        <v>3.5208000000000004</v>
      </c>
      <c r="N114" s="100">
        <v>5.26</v>
      </c>
      <c r="O114" s="100">
        <v>0.28419000718169696</v>
      </c>
      <c r="P114" s="100">
        <v>4.2</v>
      </c>
      <c r="Q114" s="100">
        <v>614.69999999999993</v>
      </c>
      <c r="R114" s="117">
        <v>7.81</v>
      </c>
      <c r="S114" s="111">
        <v>238</v>
      </c>
      <c r="T114" s="100">
        <v>2.4516</v>
      </c>
    </row>
    <row r="115" spans="1:20" x14ac:dyDescent="0.3">
      <c r="A115" s="94">
        <v>113</v>
      </c>
      <c r="B115" s="94" t="s">
        <v>158</v>
      </c>
      <c r="C115" s="95" t="s">
        <v>151</v>
      </c>
      <c r="D115" s="99" t="str">
        <f t="shared" si="1"/>
        <v>Oxbow Willow 10t/ha &amp; TSP</v>
      </c>
      <c r="E115" s="100">
        <v>12.910000000000004</v>
      </c>
      <c r="F115" s="101">
        <v>5993.0700000000006</v>
      </c>
      <c r="G115" s="101">
        <v>77370.533700000029</v>
      </c>
      <c r="H115" s="112">
        <v>0.13829305199397077</v>
      </c>
      <c r="I115" s="101">
        <v>1335.895</v>
      </c>
      <c r="J115" s="101">
        <v>17246.404450000005</v>
      </c>
      <c r="K115" s="112">
        <v>0.4293141477611942</v>
      </c>
      <c r="L115" s="100">
        <v>4.773600000000001</v>
      </c>
      <c r="M115" s="100">
        <v>3.6828000000000003</v>
      </c>
      <c r="N115" s="100">
        <v>2.13</v>
      </c>
      <c r="O115" s="100">
        <v>0.1364522417153996</v>
      </c>
      <c r="P115" s="100">
        <v>2.9000000000000004</v>
      </c>
      <c r="Q115" s="100">
        <v>514.79999999999995</v>
      </c>
      <c r="R115" s="117">
        <v>7.82</v>
      </c>
      <c r="S115" s="111">
        <v>210</v>
      </c>
      <c r="T115" s="100">
        <v>2.9916</v>
      </c>
    </row>
    <row r="116" spans="1:20" x14ac:dyDescent="0.3">
      <c r="A116" s="94">
        <v>114</v>
      </c>
      <c r="B116" s="94" t="s">
        <v>158</v>
      </c>
      <c r="C116" s="95" t="s">
        <v>151</v>
      </c>
      <c r="D116" s="99" t="str">
        <f t="shared" si="1"/>
        <v>Oxbow Willow 10t/ha &amp; TSP</v>
      </c>
      <c r="E116" s="100">
        <v>12.479999999999997</v>
      </c>
      <c r="F116" s="101">
        <v>5768.37</v>
      </c>
      <c r="G116" s="101">
        <v>71989.257599999983</v>
      </c>
      <c r="H116" s="112">
        <v>0.12763247057278207</v>
      </c>
      <c r="I116" s="101">
        <v>1652.0800000000002</v>
      </c>
      <c r="J116" s="101">
        <v>20617.958399999996</v>
      </c>
      <c r="K116" s="112">
        <v>0.52995754925373129</v>
      </c>
      <c r="L116" s="100">
        <v>3.6612000000000005</v>
      </c>
      <c r="M116" s="100">
        <v>3.4020000000000001</v>
      </c>
      <c r="N116" s="100">
        <v>2.3400000000000003</v>
      </c>
      <c r="O116" s="100">
        <v>0.10362162716733354</v>
      </c>
      <c r="P116" s="100">
        <v>3.05</v>
      </c>
      <c r="Q116" s="100">
        <v>524.1</v>
      </c>
      <c r="R116" s="117">
        <v>7.82</v>
      </c>
      <c r="S116" s="111">
        <v>207</v>
      </c>
      <c r="T116" s="100">
        <v>2.7648000000000001</v>
      </c>
    </row>
    <row r="117" spans="1:20" x14ac:dyDescent="0.3">
      <c r="A117" s="94">
        <v>115</v>
      </c>
      <c r="B117" s="94" t="s">
        <v>158</v>
      </c>
      <c r="C117" s="95" t="s">
        <v>151</v>
      </c>
      <c r="D117" s="99" t="str">
        <f t="shared" si="1"/>
        <v>Oxbow Willow 10t/ha &amp; TSP</v>
      </c>
      <c r="E117" s="100">
        <v>11.149999999999999</v>
      </c>
      <c r="F117" s="101">
        <v>6849.0700000000006</v>
      </c>
      <c r="G117" s="101">
        <v>76367.130499999999</v>
      </c>
      <c r="H117" s="112">
        <v>0.1363052592635659</v>
      </c>
      <c r="I117" s="101">
        <v>1665.4550000000002</v>
      </c>
      <c r="J117" s="101">
        <v>18569.823249999998</v>
      </c>
      <c r="K117" s="112">
        <v>0.46881918656716415</v>
      </c>
      <c r="L117" s="100">
        <v>2.9376000000000002</v>
      </c>
      <c r="M117" s="100">
        <v>3.5316000000000001</v>
      </c>
      <c r="N117" s="100">
        <v>2.75</v>
      </c>
      <c r="O117" s="100">
        <v>0.17646455319585513</v>
      </c>
      <c r="P117" s="100">
        <v>3.55</v>
      </c>
      <c r="Q117" s="100">
        <v>531.6</v>
      </c>
      <c r="R117" s="117">
        <v>7.81</v>
      </c>
      <c r="S117" s="111">
        <v>207</v>
      </c>
      <c r="T117" s="100">
        <v>2.8188</v>
      </c>
    </row>
    <row r="118" spans="1:20" x14ac:dyDescent="0.3">
      <c r="A118" s="94">
        <v>116</v>
      </c>
      <c r="B118" s="94" t="s">
        <v>158</v>
      </c>
      <c r="C118" s="95" t="s">
        <v>151</v>
      </c>
      <c r="D118" s="99" t="str">
        <f t="shared" si="1"/>
        <v>Oxbow Willow 10t/ha &amp; TSP</v>
      </c>
      <c r="E118" s="100">
        <v>10.329999999999998</v>
      </c>
      <c r="F118" s="101">
        <v>7307.5650000000014</v>
      </c>
      <c r="G118" s="101">
        <v>75487.14645</v>
      </c>
      <c r="H118" s="112">
        <v>0.13456196614125754</v>
      </c>
      <c r="I118" s="101">
        <v>1805.0900000000001</v>
      </c>
      <c r="J118" s="101">
        <v>18646.579699999998</v>
      </c>
      <c r="K118" s="112">
        <v>0.47111042388059698</v>
      </c>
      <c r="L118" s="100">
        <v>3.9420000000000002</v>
      </c>
      <c r="M118" s="100">
        <v>3.7691999999999997</v>
      </c>
      <c r="N118" s="100">
        <v>3.19</v>
      </c>
      <c r="O118" s="100">
        <v>0.1487637221709244</v>
      </c>
      <c r="P118" s="100">
        <v>3.75</v>
      </c>
      <c r="Q118" s="100">
        <v>564.6</v>
      </c>
      <c r="R118" s="117">
        <v>7.81</v>
      </c>
      <c r="S118" s="111">
        <v>222</v>
      </c>
      <c r="T118" s="100">
        <v>2.7</v>
      </c>
    </row>
    <row r="119" spans="1:20" x14ac:dyDescent="0.3">
      <c r="A119" s="94">
        <v>117</v>
      </c>
      <c r="B119" s="94" t="s">
        <v>158</v>
      </c>
      <c r="C119" s="95" t="s">
        <v>147</v>
      </c>
      <c r="D119" s="99" t="str">
        <f t="shared" si="1"/>
        <v>Oxbow Triple Super Phosphate</v>
      </c>
      <c r="E119" s="100">
        <v>8.3899999999999935</v>
      </c>
      <c r="F119" s="101">
        <v>9117.4700000000012</v>
      </c>
      <c r="G119" s="101">
        <v>76495.573299999945</v>
      </c>
      <c r="H119" s="112">
        <v>0.15854582444499993</v>
      </c>
      <c r="I119" s="101">
        <v>1850.0300000000002</v>
      </c>
      <c r="J119" s="101">
        <v>15521.75169999999</v>
      </c>
      <c r="K119" s="112">
        <v>0.50629484799999958</v>
      </c>
      <c r="L119" s="100">
        <v>8.0676000000000005</v>
      </c>
      <c r="M119" s="100">
        <v>4.3524000000000012</v>
      </c>
      <c r="N119" s="100">
        <v>3.07</v>
      </c>
      <c r="O119" s="100">
        <v>0.16312711603570329</v>
      </c>
      <c r="P119" s="100">
        <v>3.15</v>
      </c>
      <c r="Q119" s="100">
        <v>496.5</v>
      </c>
      <c r="R119" s="117">
        <v>7.83</v>
      </c>
      <c r="S119" s="111">
        <v>207</v>
      </c>
      <c r="T119" s="100">
        <v>2.4948000000000001</v>
      </c>
    </row>
    <row r="120" spans="1:20" x14ac:dyDescent="0.3">
      <c r="A120" s="94">
        <v>118</v>
      </c>
      <c r="B120" s="94" t="s">
        <v>158</v>
      </c>
      <c r="C120" s="95" t="s">
        <v>147</v>
      </c>
      <c r="D120" s="99" t="str">
        <f t="shared" si="1"/>
        <v>Oxbow Triple Super Phosphate</v>
      </c>
      <c r="E120" s="100">
        <v>8.2800000000000011</v>
      </c>
      <c r="F120" s="101">
        <v>7984.8750000000009</v>
      </c>
      <c r="G120" s="101">
        <v>66114.765000000014</v>
      </c>
      <c r="H120" s="112">
        <v>0.13466996535500006</v>
      </c>
      <c r="I120" s="101">
        <v>1632.2850000000003</v>
      </c>
      <c r="J120" s="101">
        <v>13515.319800000005</v>
      </c>
      <c r="K120" s="112">
        <v>0.4260375720000002</v>
      </c>
      <c r="L120" s="100">
        <v>3.3480000000000003</v>
      </c>
      <c r="M120" s="100">
        <v>4.3308000000000009</v>
      </c>
      <c r="N120" s="100">
        <v>3.4699999999999998</v>
      </c>
      <c r="O120" s="100">
        <v>0.17236072637734687</v>
      </c>
      <c r="P120" s="100">
        <v>3.8</v>
      </c>
      <c r="Q120" s="100">
        <v>550.5</v>
      </c>
      <c r="R120" s="117">
        <v>7.81</v>
      </c>
      <c r="S120" s="111">
        <v>241</v>
      </c>
      <c r="T120" s="100">
        <v>2.4948000000000001</v>
      </c>
    </row>
    <row r="121" spans="1:20" x14ac:dyDescent="0.3">
      <c r="A121" s="94">
        <v>119</v>
      </c>
      <c r="B121" s="94" t="s">
        <v>158</v>
      </c>
      <c r="C121" s="95" t="s">
        <v>147</v>
      </c>
      <c r="D121" s="99" t="str">
        <f t="shared" si="1"/>
        <v>Oxbow Triple Super Phosphate</v>
      </c>
      <c r="E121" s="100">
        <v>9.5799999999999983</v>
      </c>
      <c r="F121" s="101">
        <v>6927.7150000000001</v>
      </c>
      <c r="G121" s="101">
        <v>66367.509699999995</v>
      </c>
      <c r="H121" s="112">
        <v>0.13525127816500002</v>
      </c>
      <c r="I121" s="101">
        <v>1419.3550000000002</v>
      </c>
      <c r="J121" s="101">
        <v>13597.420899999999</v>
      </c>
      <c r="K121" s="112">
        <v>0.42932161599999991</v>
      </c>
      <c r="L121" s="100">
        <v>5.1731999999999996</v>
      </c>
      <c r="M121" s="100">
        <v>4.6547999999999998</v>
      </c>
      <c r="N121" s="100">
        <v>3.51</v>
      </c>
      <c r="O121" s="100">
        <v>0.15697137580794088</v>
      </c>
      <c r="P121" s="100">
        <v>3.2</v>
      </c>
      <c r="Q121" s="100">
        <v>540</v>
      </c>
      <c r="R121" s="117">
        <v>7.83</v>
      </c>
      <c r="S121" s="111">
        <v>224</v>
      </c>
      <c r="T121" s="100">
        <v>2.5704000000000002</v>
      </c>
    </row>
    <row r="122" spans="1:20" x14ac:dyDescent="0.3">
      <c r="A122" s="94">
        <v>120</v>
      </c>
      <c r="B122" s="94" t="s">
        <v>158</v>
      </c>
      <c r="C122" s="95" t="s">
        <v>147</v>
      </c>
      <c r="D122" s="99" t="str">
        <f t="shared" si="1"/>
        <v>Oxbow Triple Super Phosphate</v>
      </c>
      <c r="E122" s="100">
        <v>11.620000000000005</v>
      </c>
      <c r="F122" s="101">
        <v>6433.3750000000009</v>
      </c>
      <c r="G122" s="101">
        <v>74755.817500000034</v>
      </c>
      <c r="H122" s="112">
        <v>0.1545443861050001</v>
      </c>
      <c r="I122" s="101">
        <v>1407.0500000000002</v>
      </c>
      <c r="J122" s="101">
        <v>16349.921000000009</v>
      </c>
      <c r="K122" s="112">
        <v>0.53942162000000038</v>
      </c>
      <c r="L122" s="100">
        <v>9.18</v>
      </c>
      <c r="M122" s="100">
        <v>5.1083999999999996</v>
      </c>
      <c r="N122" s="100">
        <v>2.4699999999999998</v>
      </c>
      <c r="O122" s="100">
        <v>0.17646455319585513</v>
      </c>
      <c r="P122" s="100">
        <v>2.9499999999999997</v>
      </c>
      <c r="Q122" s="100">
        <v>554.1</v>
      </c>
      <c r="R122" s="117">
        <v>7.86</v>
      </c>
      <c r="S122" s="111">
        <v>212</v>
      </c>
      <c r="T122" s="100">
        <v>2.4300000000000002</v>
      </c>
    </row>
    <row r="125" spans="1:20" x14ac:dyDescent="0.3">
      <c r="J125" s="95"/>
    </row>
    <row r="126" spans="1:20" x14ac:dyDescent="0.3">
      <c r="J126" s="95"/>
    </row>
    <row r="127" spans="1:20" x14ac:dyDescent="0.3">
      <c r="E127" s="94"/>
      <c r="F127" s="94"/>
      <c r="J127" s="95"/>
    </row>
    <row r="128" spans="1:20" x14ac:dyDescent="0.3">
      <c r="E128" s="105"/>
      <c r="F128" s="105"/>
      <c r="H128" s="107"/>
      <c r="I128" s="106"/>
      <c r="J128" s="95"/>
      <c r="K128" s="107"/>
      <c r="L128" s="108"/>
      <c r="M128" s="106"/>
      <c r="N128" s="106"/>
      <c r="O128" s="106"/>
      <c r="P128" s="108"/>
      <c r="Q128" s="106"/>
      <c r="R128" s="118"/>
      <c r="S128" s="120"/>
      <c r="T128" s="114"/>
    </row>
    <row r="129" spans="5:16" x14ac:dyDescent="0.3">
      <c r="E129" s="109"/>
      <c r="I129" s="104"/>
      <c r="J129" s="95"/>
      <c r="K129" s="110"/>
      <c r="L129" s="95"/>
      <c r="P129" s="95"/>
    </row>
    <row r="130" spans="5:16" x14ac:dyDescent="0.3">
      <c r="E130" s="100"/>
      <c r="J130" s="95"/>
    </row>
    <row r="131" spans="5:16" x14ac:dyDescent="0.3">
      <c r="E131" s="100"/>
      <c r="F131" s="111"/>
      <c r="J131" s="95"/>
    </row>
    <row r="132" spans="5:16" x14ac:dyDescent="0.3">
      <c r="E132" s="100"/>
      <c r="F132" s="111"/>
      <c r="J132" s="95"/>
    </row>
    <row r="133" spans="5:16" x14ac:dyDescent="0.3">
      <c r="E133" s="100"/>
      <c r="F133" s="111"/>
      <c r="J133" s="95"/>
    </row>
    <row r="134" spans="5:16" x14ac:dyDescent="0.3">
      <c r="E134" s="100"/>
      <c r="F134" s="111"/>
      <c r="J134" s="95"/>
    </row>
    <row r="135" spans="5:16" x14ac:dyDescent="0.3">
      <c r="E135" s="100"/>
      <c r="F135" s="111"/>
      <c r="J135" s="95"/>
    </row>
    <row r="136" spans="5:16" x14ac:dyDescent="0.3">
      <c r="E136" s="100"/>
      <c r="F136" s="111"/>
      <c r="J136" s="95"/>
    </row>
    <row r="137" spans="5:16" x14ac:dyDescent="0.3">
      <c r="E137" s="100"/>
      <c r="F137" s="111"/>
      <c r="J137" s="95"/>
    </row>
    <row r="138" spans="5:16" x14ac:dyDescent="0.3">
      <c r="E138" s="100"/>
      <c r="F138" s="111"/>
      <c r="J138" s="95"/>
    </row>
    <row r="139" spans="5:16" x14ac:dyDescent="0.3">
      <c r="E139" s="100"/>
      <c r="F139" s="111"/>
      <c r="J139" s="95"/>
    </row>
    <row r="140" spans="5:16" x14ac:dyDescent="0.3">
      <c r="E140" s="100"/>
      <c r="F140" s="111"/>
      <c r="J140" s="95"/>
    </row>
    <row r="141" spans="5:16" x14ac:dyDescent="0.3">
      <c r="E141" s="100"/>
      <c r="F141" s="111"/>
      <c r="J141" s="95"/>
    </row>
    <row r="142" spans="5:16" x14ac:dyDescent="0.3">
      <c r="E142" s="100"/>
      <c r="F142" s="111"/>
      <c r="J142" s="95"/>
    </row>
    <row r="143" spans="5:16" x14ac:dyDescent="0.3">
      <c r="E143" s="100"/>
      <c r="F143" s="111"/>
      <c r="J143" s="95"/>
    </row>
    <row r="144" spans="5:16" x14ac:dyDescent="0.3">
      <c r="J144" s="95"/>
    </row>
    <row r="145" spans="5:10" x14ac:dyDescent="0.3">
      <c r="E145" s="102"/>
      <c r="F145" s="102"/>
      <c r="J145" s="95"/>
    </row>
    <row r="146" spans="5:10" x14ac:dyDescent="0.3">
      <c r="E146" s="100"/>
      <c r="F146" s="100"/>
      <c r="J146" s="95"/>
    </row>
    <row r="147" spans="5:10" x14ac:dyDescent="0.3">
      <c r="E147" s="100"/>
      <c r="F147" s="100"/>
      <c r="J147" s="95"/>
    </row>
    <row r="148" spans="5:10" x14ac:dyDescent="0.3">
      <c r="E148" s="102"/>
      <c r="F148" s="102"/>
      <c r="J148" s="95"/>
    </row>
    <row r="149" spans="5:10" x14ac:dyDescent="0.3">
      <c r="F149" s="102"/>
      <c r="J149" s="95"/>
    </row>
    <row r="150" spans="5:10" x14ac:dyDescent="0.3">
      <c r="F150" s="102"/>
      <c r="J150" s="95"/>
    </row>
    <row r="151" spans="5:10" x14ac:dyDescent="0.3">
      <c r="J151" s="95"/>
    </row>
    <row r="152" spans="5:10" x14ac:dyDescent="0.3">
      <c r="J152" s="95"/>
    </row>
    <row r="153" spans="5:10" x14ac:dyDescent="0.3">
      <c r="J153" s="95"/>
    </row>
    <row r="154" spans="5:10" x14ac:dyDescent="0.3">
      <c r="J154" s="95"/>
    </row>
    <row r="155" spans="5:10" x14ac:dyDescent="0.3">
      <c r="J155" s="95"/>
    </row>
    <row r="156" spans="5:10" x14ac:dyDescent="0.3">
      <c r="J156" s="95"/>
    </row>
    <row r="157" spans="5:10" x14ac:dyDescent="0.3">
      <c r="J157" s="95"/>
    </row>
    <row r="158" spans="5:10" x14ac:dyDescent="0.3">
      <c r="J158" s="95"/>
    </row>
    <row r="159" spans="5:10" x14ac:dyDescent="0.3">
      <c r="J159" s="95"/>
    </row>
    <row r="160" spans="5:10" x14ac:dyDescent="0.3">
      <c r="J160" s="95"/>
    </row>
    <row r="161" spans="10:10" x14ac:dyDescent="0.3">
      <c r="J161" s="95"/>
    </row>
    <row r="162" spans="10:10" x14ac:dyDescent="0.3">
      <c r="J162" s="95"/>
    </row>
    <row r="163" spans="10:10" x14ac:dyDescent="0.3">
      <c r="J163" s="95"/>
    </row>
    <row r="164" spans="10:10" x14ac:dyDescent="0.3">
      <c r="J164" s="95"/>
    </row>
    <row r="165" spans="10:10" x14ac:dyDescent="0.3">
      <c r="J165" s="95"/>
    </row>
    <row r="166" spans="10:10" x14ac:dyDescent="0.3">
      <c r="J166" s="95"/>
    </row>
    <row r="167" spans="10:10" x14ac:dyDescent="0.3">
      <c r="J167" s="95"/>
    </row>
    <row r="168" spans="10:10" x14ac:dyDescent="0.3">
      <c r="J168" s="95"/>
    </row>
    <row r="169" spans="10:10" x14ac:dyDescent="0.3">
      <c r="J169" s="95"/>
    </row>
    <row r="170" spans="10:10" x14ac:dyDescent="0.3">
      <c r="J170" s="95"/>
    </row>
    <row r="171" spans="10:10" x14ac:dyDescent="0.3">
      <c r="J171" s="95"/>
    </row>
    <row r="172" spans="10:10" x14ac:dyDescent="0.3">
      <c r="J172" s="95"/>
    </row>
    <row r="173" spans="10:10" x14ac:dyDescent="0.3">
      <c r="J173" s="95"/>
    </row>
    <row r="174" spans="10:10" x14ac:dyDescent="0.3">
      <c r="J174" s="95"/>
    </row>
    <row r="175" spans="10:10" x14ac:dyDescent="0.3">
      <c r="J175" s="95"/>
    </row>
    <row r="176" spans="10:10" x14ac:dyDescent="0.3">
      <c r="J176" s="95"/>
    </row>
    <row r="177" spans="10:10" x14ac:dyDescent="0.3">
      <c r="J177" s="95"/>
    </row>
    <row r="178" spans="10:10" x14ac:dyDescent="0.3">
      <c r="J178" s="95"/>
    </row>
    <row r="179" spans="10:10" x14ac:dyDescent="0.3">
      <c r="J179" s="95"/>
    </row>
    <row r="180" spans="10:10" x14ac:dyDescent="0.3">
      <c r="J180" s="95"/>
    </row>
    <row r="181" spans="10:10" x14ac:dyDescent="0.3">
      <c r="J181" s="95"/>
    </row>
    <row r="182" spans="10:10" x14ac:dyDescent="0.3">
      <c r="J182" s="95"/>
    </row>
    <row r="183" spans="10:10" x14ac:dyDescent="0.3">
      <c r="J183" s="95"/>
    </row>
    <row r="184" spans="10:10" x14ac:dyDescent="0.3">
      <c r="J184" s="95"/>
    </row>
    <row r="185" spans="10:10" x14ac:dyDescent="0.3">
      <c r="J185" s="95"/>
    </row>
    <row r="186" spans="10:10" x14ac:dyDescent="0.3">
      <c r="J186" s="95"/>
    </row>
    <row r="187" spans="10:10" x14ac:dyDescent="0.3">
      <c r="J187" s="95"/>
    </row>
    <row r="188" spans="10:10" x14ac:dyDescent="0.3">
      <c r="J188" s="95"/>
    </row>
    <row r="189" spans="10:10" x14ac:dyDescent="0.3">
      <c r="J189" s="95"/>
    </row>
    <row r="190" spans="10:10" x14ac:dyDescent="0.3">
      <c r="J190" s="95"/>
    </row>
    <row r="191" spans="10:10" x14ac:dyDescent="0.3">
      <c r="J191" s="95"/>
    </row>
    <row r="192" spans="10:10" x14ac:dyDescent="0.3">
      <c r="J192" s="95"/>
    </row>
    <row r="193" spans="10:10" x14ac:dyDescent="0.3">
      <c r="J193" s="95"/>
    </row>
    <row r="194" spans="10:10" x14ac:dyDescent="0.3">
      <c r="J194" s="95"/>
    </row>
    <row r="195" spans="10:10" x14ac:dyDescent="0.3">
      <c r="J195" s="95"/>
    </row>
    <row r="196" spans="10:10" x14ac:dyDescent="0.3">
      <c r="J196" s="95"/>
    </row>
    <row r="197" spans="10:10" x14ac:dyDescent="0.3">
      <c r="J197" s="95"/>
    </row>
    <row r="198" spans="10:10" x14ac:dyDescent="0.3">
      <c r="J198" s="95"/>
    </row>
    <row r="199" spans="10:10" x14ac:dyDescent="0.3">
      <c r="J199" s="95"/>
    </row>
    <row r="200" spans="10:10" x14ac:dyDescent="0.3">
      <c r="J200" s="95"/>
    </row>
    <row r="201" spans="10:10" x14ac:dyDescent="0.3">
      <c r="J201" s="95"/>
    </row>
    <row r="202" spans="10:10" x14ac:dyDescent="0.3">
      <c r="J202" s="95"/>
    </row>
    <row r="203" spans="10:10" x14ac:dyDescent="0.3">
      <c r="J203" s="95"/>
    </row>
    <row r="204" spans="10:10" x14ac:dyDescent="0.3">
      <c r="J204" s="95"/>
    </row>
    <row r="205" spans="10:10" x14ac:dyDescent="0.3">
      <c r="J205" s="95"/>
    </row>
    <row r="206" spans="10:10" x14ac:dyDescent="0.3">
      <c r="J206" s="95"/>
    </row>
    <row r="207" spans="10:10" x14ac:dyDescent="0.3">
      <c r="J207" s="95"/>
    </row>
    <row r="208" spans="10:10" x14ac:dyDescent="0.3">
      <c r="J208" s="95"/>
    </row>
    <row r="209" spans="10:10" x14ac:dyDescent="0.3">
      <c r="J209" s="95"/>
    </row>
    <row r="210" spans="10:10" x14ac:dyDescent="0.3">
      <c r="J210" s="95"/>
    </row>
    <row r="211" spans="10:10" x14ac:dyDescent="0.3">
      <c r="J211" s="95"/>
    </row>
    <row r="212" spans="10:10" x14ac:dyDescent="0.3">
      <c r="J212" s="95"/>
    </row>
    <row r="213" spans="10:10" x14ac:dyDescent="0.3">
      <c r="J213" s="95"/>
    </row>
    <row r="214" spans="10:10" x14ac:dyDescent="0.3">
      <c r="J214" s="95"/>
    </row>
    <row r="215" spans="10:10" x14ac:dyDescent="0.3">
      <c r="J215" s="95"/>
    </row>
    <row r="216" spans="10:10" x14ac:dyDescent="0.3">
      <c r="J216" s="95"/>
    </row>
    <row r="217" spans="10:10" x14ac:dyDescent="0.3">
      <c r="J217" s="95"/>
    </row>
    <row r="218" spans="10:10" x14ac:dyDescent="0.3">
      <c r="J218" s="95"/>
    </row>
    <row r="219" spans="10:10" x14ac:dyDescent="0.3">
      <c r="J219" s="95"/>
    </row>
    <row r="220" spans="10:10" x14ac:dyDescent="0.3">
      <c r="J220" s="95"/>
    </row>
    <row r="221" spans="10:10" x14ac:dyDescent="0.3">
      <c r="J221" s="95"/>
    </row>
    <row r="222" spans="10:10" x14ac:dyDescent="0.3">
      <c r="J222" s="95"/>
    </row>
    <row r="223" spans="10:10" x14ac:dyDescent="0.3">
      <c r="J223" s="95"/>
    </row>
    <row r="224" spans="10:10" x14ac:dyDescent="0.3">
      <c r="J224" s="95"/>
    </row>
    <row r="225" spans="10:10" x14ac:dyDescent="0.3">
      <c r="J225" s="95"/>
    </row>
    <row r="226" spans="10:10" x14ac:dyDescent="0.3">
      <c r="J226" s="95"/>
    </row>
    <row r="227" spans="10:10" x14ac:dyDescent="0.3">
      <c r="J227" s="95"/>
    </row>
    <row r="228" spans="10:10" x14ac:dyDescent="0.3">
      <c r="J228" s="95"/>
    </row>
    <row r="229" spans="10:10" x14ac:dyDescent="0.3">
      <c r="J229" s="95"/>
    </row>
    <row r="230" spans="10:10" x14ac:dyDescent="0.3">
      <c r="J230" s="95"/>
    </row>
    <row r="231" spans="10:10" x14ac:dyDescent="0.3">
      <c r="J231" s="95"/>
    </row>
    <row r="232" spans="10:10" x14ac:dyDescent="0.3">
      <c r="J232" s="95"/>
    </row>
    <row r="233" spans="10:10" x14ac:dyDescent="0.3">
      <c r="J233" s="95"/>
    </row>
    <row r="234" spans="10:10" x14ac:dyDescent="0.3">
      <c r="J234" s="95"/>
    </row>
    <row r="235" spans="10:10" x14ac:dyDescent="0.3">
      <c r="J235" s="95"/>
    </row>
    <row r="236" spans="10:10" x14ac:dyDescent="0.3">
      <c r="J236" s="95"/>
    </row>
    <row r="237" spans="10:10" x14ac:dyDescent="0.3">
      <c r="J237" s="95"/>
    </row>
    <row r="238" spans="10:10" x14ac:dyDescent="0.3">
      <c r="J238" s="95"/>
    </row>
    <row r="239" spans="10:10" x14ac:dyDescent="0.3">
      <c r="J239" s="95"/>
    </row>
    <row r="240" spans="10:10" x14ac:dyDescent="0.3">
      <c r="J240" s="95"/>
    </row>
    <row r="241" spans="10:10" x14ac:dyDescent="0.3">
      <c r="J241" s="95"/>
    </row>
    <row r="242" spans="10:10" x14ac:dyDescent="0.3">
      <c r="J242" s="95"/>
    </row>
    <row r="243" spans="10:10" x14ac:dyDescent="0.3">
      <c r="J243" s="95"/>
    </row>
  </sheetData>
  <mergeCells count="2">
    <mergeCell ref="E1:K1"/>
    <mergeCell ref="L1:T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2A8C9-F0FE-419B-B354-8A735C437C62}">
  <dimension ref="A1:I94"/>
  <sheetViews>
    <sheetView zoomScale="80" zoomScaleNormal="80" workbookViewId="0">
      <selection activeCell="N37" sqref="N37"/>
    </sheetView>
  </sheetViews>
  <sheetFormatPr defaultRowHeight="14.4" x14ac:dyDescent="0.3"/>
  <cols>
    <col min="1" max="1" width="25.77734375" style="1" bestFit="1" customWidth="1"/>
    <col min="2" max="2" width="9" bestFit="1" customWidth="1"/>
    <col min="3" max="3" width="8.5546875" bestFit="1" customWidth="1"/>
    <col min="4" max="4" width="9" bestFit="1" customWidth="1"/>
    <col min="5" max="5" width="8.5546875" bestFit="1" customWidth="1"/>
    <col min="6" max="6" width="12.6640625" bestFit="1" customWidth="1"/>
    <col min="7" max="7" width="6.109375" bestFit="1" customWidth="1"/>
    <col min="8" max="8" width="8.44140625" bestFit="1" customWidth="1"/>
    <col min="9" max="9" width="6.109375" bestFit="1" customWidth="1"/>
    <col min="10" max="10" width="38" bestFit="1" customWidth="1"/>
    <col min="11" max="11" width="41" bestFit="1" customWidth="1"/>
    <col min="12" max="12" width="10.88671875" customWidth="1"/>
    <col min="13" max="13" width="11.21875" customWidth="1"/>
    <col min="14" max="14" width="9" customWidth="1"/>
    <col min="15" max="15" width="8.109375" customWidth="1"/>
    <col min="16" max="17" width="10.33203125" customWidth="1"/>
    <col min="18" max="18" width="9.21875" customWidth="1"/>
    <col min="19" max="19" width="10.109375" customWidth="1"/>
    <col min="20" max="20" width="7.6640625" customWidth="1"/>
    <col min="21" max="21" width="14.44140625" bestFit="1" customWidth="1"/>
    <col min="22" max="22" width="24.33203125" bestFit="1" customWidth="1"/>
    <col min="23" max="23" width="12.109375" bestFit="1" customWidth="1"/>
    <col min="24" max="24" width="15.21875" bestFit="1" customWidth="1"/>
    <col min="25" max="25" width="14.44140625" bestFit="1" customWidth="1"/>
    <col min="26" max="26" width="20" bestFit="1" customWidth="1"/>
    <col min="27" max="27" width="10.77734375" bestFit="1" customWidth="1"/>
    <col min="28" max="28" width="17.6640625" bestFit="1" customWidth="1"/>
    <col min="29" max="29" width="14.44140625" bestFit="1" customWidth="1"/>
    <col min="30" max="30" width="27.33203125" bestFit="1" customWidth="1"/>
    <col min="31" max="31" width="27.109375" bestFit="1" customWidth="1"/>
    <col min="32" max="32" width="27.33203125" bestFit="1" customWidth="1"/>
    <col min="33" max="33" width="30.77734375" bestFit="1" customWidth="1"/>
    <col min="34" max="34" width="39.44140625" bestFit="1" customWidth="1"/>
    <col min="35" max="35" width="29.6640625" bestFit="1" customWidth="1"/>
    <col min="36" max="36" width="20.77734375" bestFit="1" customWidth="1"/>
    <col min="37" max="37" width="25.21875" bestFit="1" customWidth="1"/>
    <col min="38" max="38" width="22.88671875" bestFit="1" customWidth="1"/>
    <col min="39" max="48" width="37.77734375" bestFit="1" customWidth="1"/>
    <col min="49" max="49" width="14.88671875" bestFit="1" customWidth="1"/>
    <col min="50" max="61" width="37.77734375" bestFit="1" customWidth="1"/>
    <col min="62" max="62" width="12.44140625" bestFit="1" customWidth="1"/>
    <col min="63" max="74" width="37.77734375" bestFit="1" customWidth="1"/>
    <col min="75" max="75" width="14.88671875" bestFit="1" customWidth="1"/>
    <col min="76" max="87" width="37.77734375" bestFit="1" customWidth="1"/>
    <col min="88" max="88" width="12.44140625" bestFit="1" customWidth="1"/>
    <col min="89" max="100" width="37.77734375" bestFit="1" customWidth="1"/>
    <col min="101" max="101" width="14.88671875" bestFit="1" customWidth="1"/>
    <col min="102" max="113" width="37.77734375" bestFit="1" customWidth="1"/>
    <col min="114" max="114" width="14.44140625" bestFit="1" customWidth="1"/>
    <col min="115" max="126" width="37.77734375" bestFit="1" customWidth="1"/>
    <col min="127" max="127" width="14.88671875" bestFit="1" customWidth="1"/>
    <col min="128" max="139" width="37.77734375" bestFit="1" customWidth="1"/>
    <col min="140" max="140" width="14.44140625" bestFit="1" customWidth="1"/>
    <col min="141" max="152" width="37.77734375" bestFit="1" customWidth="1"/>
    <col min="153" max="153" width="14.88671875" bestFit="1" customWidth="1"/>
    <col min="154" max="165" width="37.77734375" bestFit="1" customWidth="1"/>
    <col min="166" max="166" width="12.44140625" bestFit="1" customWidth="1"/>
    <col min="167" max="178" width="37.77734375" bestFit="1" customWidth="1"/>
    <col min="179" max="179" width="14.88671875" bestFit="1" customWidth="1"/>
    <col min="180" max="191" width="37.77734375" bestFit="1" customWidth="1"/>
    <col min="192" max="192" width="14.44140625" bestFit="1" customWidth="1"/>
    <col min="193" max="204" width="37.77734375" bestFit="1" customWidth="1"/>
    <col min="205" max="205" width="14.88671875" bestFit="1" customWidth="1"/>
    <col min="206" max="217" width="37.77734375" bestFit="1" customWidth="1"/>
    <col min="218" max="218" width="12.44140625" bestFit="1" customWidth="1"/>
    <col min="219" max="230" width="37.77734375" bestFit="1" customWidth="1"/>
    <col min="231" max="231" width="14.88671875" bestFit="1" customWidth="1"/>
    <col min="232" max="243" width="37.77734375" bestFit="1" customWidth="1"/>
    <col min="244" max="244" width="14.44140625" bestFit="1" customWidth="1"/>
    <col min="245" max="245" width="27.33203125" bestFit="1" customWidth="1"/>
    <col min="246" max="246" width="27.109375" bestFit="1" customWidth="1"/>
    <col min="247" max="247" width="27.33203125" bestFit="1" customWidth="1"/>
    <col min="248" max="248" width="30.77734375" bestFit="1" customWidth="1"/>
    <col min="249" max="249" width="39.44140625" bestFit="1" customWidth="1"/>
    <col min="250" max="250" width="29.6640625" bestFit="1" customWidth="1"/>
    <col min="251" max="251" width="20.77734375" bestFit="1" customWidth="1"/>
    <col min="252" max="252" width="25.21875" bestFit="1" customWidth="1"/>
    <col min="253" max="253" width="22.88671875" bestFit="1" customWidth="1"/>
    <col min="254" max="503" width="53.5546875" bestFit="1" customWidth="1"/>
    <col min="504" max="504" width="26.88671875" bestFit="1" customWidth="1"/>
    <col min="505" max="505" width="31" bestFit="1" customWidth="1"/>
    <col min="506" max="506" width="29.6640625" bestFit="1" customWidth="1"/>
    <col min="507" max="507" width="30.6640625" bestFit="1" customWidth="1"/>
    <col min="508" max="508" width="29.44140625" bestFit="1" customWidth="1"/>
    <col min="509" max="509" width="27.88671875" bestFit="1" customWidth="1"/>
    <col min="510" max="510" width="26.88671875" bestFit="1" customWidth="1"/>
    <col min="511" max="511" width="27.88671875" bestFit="1" customWidth="1"/>
    <col min="512" max="512" width="26.88671875" bestFit="1" customWidth="1"/>
    <col min="513" max="513" width="27.6640625" bestFit="1" customWidth="1"/>
    <col min="514" max="514" width="40.5546875" bestFit="1" customWidth="1"/>
    <col min="515" max="515" width="26.6640625" bestFit="1" customWidth="1"/>
    <col min="516" max="516" width="40" bestFit="1" customWidth="1"/>
    <col min="517" max="517" width="31.6640625" bestFit="1" customWidth="1"/>
    <col min="518" max="518" width="30.6640625" bestFit="1" customWidth="1"/>
    <col min="519" max="519" width="20.33203125" bestFit="1" customWidth="1"/>
    <col min="520" max="520" width="25.109375" bestFit="1" customWidth="1"/>
  </cols>
  <sheetData>
    <row r="1" spans="1:9" x14ac:dyDescent="0.3">
      <c r="A1" s="124" t="s">
        <v>194</v>
      </c>
      <c r="B1" s="124" t="s">
        <v>159</v>
      </c>
      <c r="C1" s="124" t="s">
        <v>187</v>
      </c>
      <c r="D1" s="124" t="s">
        <v>158</v>
      </c>
      <c r="E1" s="124" t="s">
        <v>187</v>
      </c>
      <c r="F1" s="16"/>
      <c r="G1" s="16"/>
      <c r="H1" s="16"/>
      <c r="I1" s="16"/>
    </row>
    <row r="2" spans="1:9" x14ac:dyDescent="0.3">
      <c r="A2" s="95" t="s">
        <v>63</v>
      </c>
      <c r="B2" s="123">
        <v>1.2000000000000011</v>
      </c>
      <c r="C2" s="123">
        <v>0.17180415206468858</v>
      </c>
      <c r="D2" s="123">
        <v>1.3075000000000028</v>
      </c>
      <c r="E2" s="11">
        <v>0.14873774459318145</v>
      </c>
      <c r="F2" s="4"/>
      <c r="G2" s="1"/>
      <c r="H2" s="1"/>
      <c r="I2" s="3"/>
    </row>
    <row r="3" spans="1:9" x14ac:dyDescent="0.3">
      <c r="A3" s="95" t="s">
        <v>64</v>
      </c>
      <c r="B3" s="123">
        <v>2.5975000000000001</v>
      </c>
      <c r="C3" s="123">
        <v>0.44157624860643735</v>
      </c>
      <c r="D3" s="123">
        <v>2.620000000000001</v>
      </c>
      <c r="E3" s="11">
        <v>0.28008927148321805</v>
      </c>
      <c r="F3" s="4"/>
      <c r="G3" s="1"/>
      <c r="H3" s="1"/>
      <c r="I3" s="3"/>
    </row>
    <row r="4" spans="1:9" x14ac:dyDescent="0.3">
      <c r="A4" s="95" t="s">
        <v>148</v>
      </c>
      <c r="B4" s="123">
        <v>5.5475000000000012</v>
      </c>
      <c r="C4" s="123">
        <v>0.82318866812738156</v>
      </c>
      <c r="D4" s="123">
        <v>2.7975000000000012</v>
      </c>
      <c r="E4" s="11">
        <v>0.54265358808973763</v>
      </c>
      <c r="F4" s="4"/>
      <c r="G4" s="1"/>
      <c r="H4" s="1"/>
      <c r="I4" s="3"/>
    </row>
    <row r="5" spans="1:9" x14ac:dyDescent="0.3">
      <c r="A5" s="95" t="s">
        <v>144</v>
      </c>
      <c r="B5" s="123">
        <v>6.6724999999999994</v>
      </c>
      <c r="C5" s="123">
        <v>0.46397512505162158</v>
      </c>
      <c r="D5" s="123">
        <v>4.8050000000000015</v>
      </c>
      <c r="E5" s="11">
        <v>1.1520886829291095</v>
      </c>
      <c r="F5" s="4"/>
      <c r="G5" s="1"/>
      <c r="H5" s="1"/>
      <c r="I5" s="3"/>
    </row>
    <row r="6" spans="1:9" x14ac:dyDescent="0.3">
      <c r="A6" s="95" t="s">
        <v>149</v>
      </c>
      <c r="B6" s="123">
        <v>6.0474999999999977</v>
      </c>
      <c r="C6" s="123">
        <v>0.87265280419343527</v>
      </c>
      <c r="D6" s="123">
        <v>6.754999999999999</v>
      </c>
      <c r="E6" s="11">
        <v>0.78643181522621453</v>
      </c>
      <c r="F6" s="4"/>
      <c r="G6" s="1"/>
      <c r="H6" s="1"/>
      <c r="I6" s="3"/>
    </row>
    <row r="7" spans="1:9" x14ac:dyDescent="0.3">
      <c r="A7" s="95" t="s">
        <v>154</v>
      </c>
      <c r="B7" s="123">
        <v>8.6700000000000017</v>
      </c>
      <c r="C7" s="123">
        <v>0.4363675820528683</v>
      </c>
      <c r="D7" s="123">
        <v>8.8000000000000007</v>
      </c>
      <c r="E7" s="11">
        <v>0.84708323085751303</v>
      </c>
      <c r="F7" s="4"/>
      <c r="G7" s="1"/>
      <c r="H7" s="1"/>
      <c r="I7" s="3"/>
    </row>
    <row r="8" spans="1:9" x14ac:dyDescent="0.3">
      <c r="A8" s="95" t="s">
        <v>145</v>
      </c>
      <c r="B8" s="123">
        <v>7.8925000000000018</v>
      </c>
      <c r="C8" s="123">
        <v>0.43883130775580087</v>
      </c>
      <c r="D8" s="123">
        <v>4.3475000000000019</v>
      </c>
      <c r="E8" s="11">
        <v>0.24997916579853885</v>
      </c>
      <c r="F8" s="4"/>
      <c r="G8" s="1"/>
      <c r="H8" s="1"/>
      <c r="I8" s="3"/>
    </row>
    <row r="9" spans="1:9" x14ac:dyDescent="0.3">
      <c r="A9" s="95" t="s">
        <v>155</v>
      </c>
      <c r="B9" s="123">
        <v>8.4174999999999986</v>
      </c>
      <c r="C9" s="123">
        <v>0.44000710221540884</v>
      </c>
      <c r="D9" s="123">
        <v>9.7325000000000017</v>
      </c>
      <c r="E9" s="11">
        <v>0.20130304683900746</v>
      </c>
      <c r="F9" s="4"/>
      <c r="G9" s="1"/>
      <c r="H9" s="1"/>
      <c r="I9" s="3"/>
    </row>
    <row r="10" spans="1:9" x14ac:dyDescent="0.3">
      <c r="A10" s="95" t="s">
        <v>153</v>
      </c>
      <c r="B10" s="123">
        <v>9.9425000000000008</v>
      </c>
      <c r="C10" s="123">
        <v>0.80787143160282748</v>
      </c>
      <c r="D10" s="123">
        <v>10.899999999999999</v>
      </c>
      <c r="E10" s="11">
        <v>0.86830294252639639</v>
      </c>
      <c r="F10" s="4"/>
      <c r="G10" s="1"/>
      <c r="H10" s="1"/>
      <c r="I10" s="3"/>
    </row>
    <row r="11" spans="1:9" x14ac:dyDescent="0.3">
      <c r="A11" s="95" t="s">
        <v>146</v>
      </c>
      <c r="B11" s="123">
        <v>9.2550000000000008</v>
      </c>
      <c r="C11" s="123">
        <v>0.20242282479997289</v>
      </c>
      <c r="D11" s="123">
        <v>9.1674999999999986</v>
      </c>
      <c r="E11" s="11">
        <v>0.64861872467575254</v>
      </c>
      <c r="F11" s="4"/>
      <c r="G11" s="1"/>
      <c r="H11" s="1"/>
      <c r="I11" s="3"/>
    </row>
    <row r="12" spans="1:9" x14ac:dyDescent="0.3">
      <c r="A12" s="95" t="s">
        <v>152</v>
      </c>
      <c r="B12" s="123">
        <v>9.4824999999999999</v>
      </c>
      <c r="C12" s="123">
        <v>0.23732449655833326</v>
      </c>
      <c r="D12" s="123">
        <v>12.61</v>
      </c>
      <c r="E12" s="11">
        <v>0.80001041659885141</v>
      </c>
      <c r="F12" s="4"/>
      <c r="G12" s="1"/>
      <c r="H12" s="1"/>
      <c r="I12" s="3"/>
    </row>
    <row r="13" spans="1:9" x14ac:dyDescent="0.3">
      <c r="A13" s="95" t="s">
        <v>147</v>
      </c>
      <c r="B13" s="123">
        <v>8.754999999999999</v>
      </c>
      <c r="C13" s="123">
        <v>0.99150138678672528</v>
      </c>
      <c r="D13" s="123">
        <v>9.4674999999999994</v>
      </c>
      <c r="E13" s="11">
        <v>0.77551461408968514</v>
      </c>
      <c r="F13" s="4"/>
      <c r="G13" s="1"/>
      <c r="H13" s="1"/>
      <c r="I13" s="3"/>
    </row>
    <row r="14" spans="1:9" x14ac:dyDescent="0.3">
      <c r="A14" s="95"/>
      <c r="B14" s="123"/>
      <c r="C14" s="123"/>
      <c r="D14" s="123"/>
      <c r="E14" s="11"/>
      <c r="F14" s="4"/>
      <c r="G14" s="1"/>
      <c r="H14" s="1"/>
      <c r="I14" s="3"/>
    </row>
    <row r="15" spans="1:9" x14ac:dyDescent="0.3">
      <c r="A15" s="95"/>
      <c r="B15" s="123"/>
      <c r="C15" s="123"/>
      <c r="D15" s="123"/>
      <c r="E15" s="11"/>
      <c r="F15" s="4"/>
      <c r="G15" s="1"/>
      <c r="H15" s="1"/>
      <c r="I15" s="3"/>
    </row>
    <row r="16" spans="1:9" x14ac:dyDescent="0.3">
      <c r="A16" s="95"/>
      <c r="B16" s="123"/>
      <c r="C16" s="123"/>
      <c r="D16" s="123"/>
      <c r="E16" s="11"/>
      <c r="F16" s="4"/>
      <c r="G16" s="1"/>
      <c r="H16" s="1"/>
      <c r="I16" s="3"/>
    </row>
    <row r="17" spans="1:9" x14ac:dyDescent="0.3">
      <c r="A17" s="3"/>
      <c r="B17" s="3"/>
      <c r="C17" s="3"/>
      <c r="D17" s="2"/>
      <c r="E17" s="3"/>
      <c r="F17" s="4"/>
      <c r="G17" s="1"/>
      <c r="H17" s="1"/>
      <c r="I17" s="3"/>
    </row>
    <row r="18" spans="1:9" x14ac:dyDescent="0.3">
      <c r="A18" s="134" t="s">
        <v>195</v>
      </c>
      <c r="B18" s="134" t="s">
        <v>159</v>
      </c>
      <c r="C18" s="134" t="s">
        <v>187</v>
      </c>
      <c r="D18" s="134" t="s">
        <v>158</v>
      </c>
      <c r="E18" s="134" t="s">
        <v>187</v>
      </c>
      <c r="F18" s="4"/>
      <c r="G18" s="1"/>
      <c r="H18" s="1"/>
      <c r="I18" s="3"/>
    </row>
    <row r="19" spans="1:9" x14ac:dyDescent="0.3">
      <c r="A19" s="135" t="s">
        <v>63</v>
      </c>
      <c r="B19" s="87">
        <v>13283.152537500009</v>
      </c>
      <c r="C19" s="87">
        <v>4878.6914454193056</v>
      </c>
      <c r="D19" s="87">
        <v>7688.565250000016</v>
      </c>
      <c r="E19" s="87">
        <v>1266.7691312611228</v>
      </c>
      <c r="F19" s="4"/>
      <c r="G19" s="1"/>
      <c r="H19" s="1"/>
      <c r="I19" s="3"/>
    </row>
    <row r="20" spans="1:9" x14ac:dyDescent="0.3">
      <c r="A20" s="135" t="s">
        <v>64</v>
      </c>
      <c r="B20" s="87">
        <v>40297.465275000017</v>
      </c>
      <c r="C20" s="87">
        <v>12118.714761833669</v>
      </c>
      <c r="D20" s="87">
        <v>64848.199312500015</v>
      </c>
      <c r="E20" s="87">
        <v>7559.4335131086918</v>
      </c>
      <c r="F20" s="4"/>
      <c r="G20" s="1"/>
      <c r="H20" s="1"/>
      <c r="I20" s="3"/>
    </row>
    <row r="21" spans="1:9" x14ac:dyDescent="0.3">
      <c r="A21" s="135" t="s">
        <v>148</v>
      </c>
      <c r="B21" s="87">
        <v>56624.485600000015</v>
      </c>
      <c r="C21" s="87">
        <v>8598.2900636844461</v>
      </c>
      <c r="D21" s="87">
        <v>55630.062375000023</v>
      </c>
      <c r="E21" s="87">
        <v>15614.242315656773</v>
      </c>
      <c r="F21" s="4"/>
      <c r="G21" s="1"/>
      <c r="H21" s="1"/>
      <c r="I21" s="3"/>
    </row>
    <row r="22" spans="1:9" x14ac:dyDescent="0.3">
      <c r="A22" s="135" t="s">
        <v>144</v>
      </c>
      <c r="B22" s="87">
        <v>54553.587537499996</v>
      </c>
      <c r="C22" s="87">
        <v>2355.4617466797986</v>
      </c>
      <c r="D22" s="87">
        <v>61197.751200000035</v>
      </c>
      <c r="E22" s="87">
        <v>7303.5527905259587</v>
      </c>
      <c r="F22" s="4"/>
      <c r="G22" s="1"/>
      <c r="H22" s="1"/>
      <c r="I22" s="3"/>
    </row>
    <row r="23" spans="1:9" x14ac:dyDescent="0.3">
      <c r="A23" s="135" t="s">
        <v>149</v>
      </c>
      <c r="B23" s="87">
        <v>56308.133412499985</v>
      </c>
      <c r="C23" s="87">
        <v>4045.5224661696948</v>
      </c>
      <c r="D23" s="87">
        <v>83957.539299999975</v>
      </c>
      <c r="E23" s="87">
        <v>6737.2962577700928</v>
      </c>
      <c r="F23" s="4"/>
      <c r="G23" s="1"/>
      <c r="H23" s="1"/>
      <c r="I23" s="3"/>
    </row>
    <row r="24" spans="1:9" x14ac:dyDescent="0.3">
      <c r="A24" s="135" t="s">
        <v>154</v>
      </c>
      <c r="B24" s="87">
        <v>59262.983887500013</v>
      </c>
      <c r="C24" s="87">
        <v>1994.598773396566</v>
      </c>
      <c r="D24" s="87">
        <v>70954.82573750001</v>
      </c>
      <c r="E24" s="87">
        <v>9115.3482506065811</v>
      </c>
      <c r="F24" s="4"/>
      <c r="G24" s="1"/>
      <c r="H24" s="1"/>
      <c r="I24" s="3"/>
    </row>
    <row r="25" spans="1:9" x14ac:dyDescent="0.3">
      <c r="A25" s="135" t="s">
        <v>145</v>
      </c>
      <c r="B25" s="87">
        <v>57122.890262500019</v>
      </c>
      <c r="C25" s="87">
        <v>3744.1141991518566</v>
      </c>
      <c r="D25" s="87">
        <v>64059.824650000024</v>
      </c>
      <c r="E25" s="87">
        <v>8588.0356926472905</v>
      </c>
      <c r="F25" s="4"/>
      <c r="G25" s="1"/>
      <c r="H25" s="1"/>
      <c r="I25" s="3"/>
    </row>
    <row r="26" spans="1:9" x14ac:dyDescent="0.3">
      <c r="A26" s="135" t="s">
        <v>155</v>
      </c>
      <c r="B26" s="87">
        <v>56102.923462499995</v>
      </c>
      <c r="C26" s="87">
        <v>1815.2353319899503</v>
      </c>
      <c r="D26" s="87">
        <v>65298.613137500026</v>
      </c>
      <c r="E26" s="87">
        <v>3925.530667028464</v>
      </c>
      <c r="F26" s="4"/>
      <c r="G26" s="1"/>
      <c r="H26" s="1"/>
      <c r="I26" s="3"/>
    </row>
    <row r="27" spans="1:9" x14ac:dyDescent="0.3">
      <c r="A27" s="135" t="s">
        <v>153</v>
      </c>
      <c r="B27" s="87">
        <v>64725.590687500007</v>
      </c>
      <c r="C27" s="87">
        <v>2982.3150220758107</v>
      </c>
      <c r="D27" s="87">
        <v>78592.901699999988</v>
      </c>
      <c r="E27" s="87">
        <v>4873.1786423798067</v>
      </c>
      <c r="F27" s="4"/>
      <c r="G27" s="1"/>
      <c r="H27" s="1"/>
      <c r="I27" s="3"/>
    </row>
    <row r="28" spans="1:9" x14ac:dyDescent="0.3">
      <c r="A28" s="135" t="s">
        <v>146</v>
      </c>
      <c r="B28" s="87">
        <v>56128.717150000004</v>
      </c>
      <c r="C28" s="87">
        <v>4934.6936618943537</v>
      </c>
      <c r="D28" s="87">
        <v>62425.799562499997</v>
      </c>
      <c r="E28" s="87">
        <v>3058.3843353256366</v>
      </c>
      <c r="F28" s="4"/>
      <c r="G28" s="1"/>
      <c r="H28" s="1"/>
      <c r="I28" s="3"/>
    </row>
    <row r="29" spans="1:9" x14ac:dyDescent="0.3">
      <c r="A29" s="135" t="s">
        <v>152</v>
      </c>
      <c r="B29" s="87">
        <v>55521.740924999998</v>
      </c>
      <c r="C29" s="87">
        <v>3486.5034666617448</v>
      </c>
      <c r="D29" s="87">
        <v>77445.384212500008</v>
      </c>
      <c r="E29" s="87">
        <v>3120.272436596827</v>
      </c>
      <c r="F29" s="4"/>
      <c r="G29" s="1"/>
      <c r="H29" s="1"/>
      <c r="I29" s="3"/>
    </row>
    <row r="30" spans="1:9" x14ac:dyDescent="0.3">
      <c r="A30" s="135" t="s">
        <v>147</v>
      </c>
      <c r="B30" s="87">
        <v>54607.272112499995</v>
      </c>
      <c r="C30" s="87">
        <v>3396.3391145456735</v>
      </c>
      <c r="D30" s="87">
        <v>70933.416375000001</v>
      </c>
      <c r="E30" s="87">
        <v>2732.7526546403296</v>
      </c>
      <c r="F30" s="4"/>
      <c r="G30" s="1"/>
      <c r="H30" s="1"/>
      <c r="I30" s="3"/>
    </row>
    <row r="31" spans="1:9" x14ac:dyDescent="0.3">
      <c r="A31" s="135"/>
      <c r="B31" s="87"/>
      <c r="C31" s="87"/>
      <c r="D31" s="87"/>
      <c r="E31" s="87"/>
      <c r="F31" s="4"/>
      <c r="G31" s="1"/>
      <c r="H31" s="1"/>
      <c r="I31" s="3"/>
    </row>
    <row r="32" spans="1:9" x14ac:dyDescent="0.3">
      <c r="A32" s="135"/>
      <c r="B32" s="87"/>
      <c r="C32" s="87"/>
      <c r="D32" s="87"/>
      <c r="E32" s="87"/>
      <c r="F32" s="4"/>
      <c r="G32" s="1"/>
      <c r="H32" s="1"/>
      <c r="I32" s="3"/>
    </row>
    <row r="33" spans="1:9" x14ac:dyDescent="0.3">
      <c r="A33" s="135"/>
      <c r="B33" s="87"/>
      <c r="C33" s="87"/>
      <c r="D33" s="87"/>
      <c r="E33" s="87"/>
      <c r="F33" s="4"/>
      <c r="G33" s="1"/>
      <c r="H33" s="1"/>
      <c r="I33" s="3"/>
    </row>
    <row r="34" spans="1:9" x14ac:dyDescent="0.3">
      <c r="A34" s="124"/>
      <c r="B34" s="124"/>
      <c r="C34" s="124"/>
      <c r="D34" s="124"/>
      <c r="E34" s="124"/>
      <c r="F34" s="4"/>
      <c r="G34" s="1"/>
      <c r="H34" s="1"/>
      <c r="I34" s="3"/>
    </row>
    <row r="35" spans="1:9" x14ac:dyDescent="0.3">
      <c r="A35" s="134" t="s">
        <v>196</v>
      </c>
      <c r="B35" s="134" t="s">
        <v>159</v>
      </c>
      <c r="C35" s="134" t="s">
        <v>187</v>
      </c>
      <c r="D35" s="134" t="s">
        <v>158</v>
      </c>
      <c r="E35" s="134" t="s">
        <v>187</v>
      </c>
      <c r="F35" s="4"/>
      <c r="G35" s="1"/>
      <c r="H35" s="1"/>
      <c r="I35" s="3"/>
    </row>
    <row r="36" spans="1:9" x14ac:dyDescent="0.3">
      <c r="A36" s="135" t="s">
        <v>63</v>
      </c>
      <c r="B36" s="87">
        <v>1794.8995875000016</v>
      </c>
      <c r="C36" s="87">
        <v>336.9843558826247</v>
      </c>
      <c r="D36" s="87">
        <v>1264.5835125000026</v>
      </c>
      <c r="E36" s="87">
        <v>188.06940198546823</v>
      </c>
      <c r="F36" s="4"/>
      <c r="G36" s="1"/>
      <c r="H36" s="1"/>
      <c r="I36" s="3"/>
    </row>
    <row r="37" spans="1:9" x14ac:dyDescent="0.3">
      <c r="A37" s="135" t="s">
        <v>64</v>
      </c>
      <c r="B37" s="87">
        <v>2538.3462875000005</v>
      </c>
      <c r="C37" s="87">
        <v>485.35766206198019</v>
      </c>
      <c r="D37" s="87">
        <v>2817.442412500001</v>
      </c>
      <c r="E37" s="87">
        <v>259.54026498526804</v>
      </c>
      <c r="F37" s="4"/>
      <c r="G37" s="1"/>
      <c r="H37" s="1"/>
      <c r="I37" s="3"/>
    </row>
    <row r="38" spans="1:9" x14ac:dyDescent="0.3">
      <c r="A38" s="135" t="s">
        <v>148</v>
      </c>
      <c r="B38" s="87">
        <v>7451.3783500000027</v>
      </c>
      <c r="C38" s="87">
        <v>1631.5330544009503</v>
      </c>
      <c r="D38" s="87">
        <v>2929.8044500000015</v>
      </c>
      <c r="E38" s="87">
        <v>590.30487181140404</v>
      </c>
      <c r="F38" s="4"/>
      <c r="G38" s="1"/>
      <c r="H38" s="1"/>
      <c r="I38" s="3"/>
    </row>
    <row r="39" spans="1:9" x14ac:dyDescent="0.3">
      <c r="A39" s="135" t="s">
        <v>144</v>
      </c>
      <c r="B39" s="87">
        <v>8687.9118124999986</v>
      </c>
      <c r="C39" s="87">
        <v>825.0495381765453</v>
      </c>
      <c r="D39" s="87">
        <v>4887.6583500000015</v>
      </c>
      <c r="E39" s="87">
        <v>1599.4295462228879</v>
      </c>
      <c r="F39" s="4"/>
      <c r="G39" s="1"/>
      <c r="H39" s="1"/>
      <c r="I39" s="3"/>
    </row>
    <row r="40" spans="1:9" x14ac:dyDescent="0.3">
      <c r="A40" s="135" t="s">
        <v>149</v>
      </c>
      <c r="B40" s="87">
        <v>8546.004399999998</v>
      </c>
      <c r="C40" s="87">
        <v>1261.4214568613158</v>
      </c>
      <c r="D40" s="87">
        <v>8796.8097249999992</v>
      </c>
      <c r="E40" s="87">
        <v>1197.1924544874562</v>
      </c>
      <c r="F40" s="4"/>
      <c r="G40" s="1"/>
      <c r="H40" s="1"/>
      <c r="I40" s="3"/>
    </row>
    <row r="41" spans="1:9" x14ac:dyDescent="0.3">
      <c r="A41" s="135" t="s">
        <v>154</v>
      </c>
      <c r="B41" s="87">
        <v>13845.222200000004</v>
      </c>
      <c r="C41" s="87">
        <v>778.7622772030503</v>
      </c>
      <c r="D41" s="87">
        <v>13670.037787500001</v>
      </c>
      <c r="E41" s="87">
        <v>1231.6102213523909</v>
      </c>
      <c r="F41" s="4"/>
      <c r="G41" s="1"/>
      <c r="H41" s="1"/>
      <c r="I41" s="3"/>
    </row>
    <row r="42" spans="1:9" x14ac:dyDescent="0.3">
      <c r="A42" s="135" t="s">
        <v>145</v>
      </c>
      <c r="B42" s="87">
        <v>10809.681687500004</v>
      </c>
      <c r="C42" s="87">
        <v>642.4069491537349</v>
      </c>
      <c r="D42" s="87">
        <v>5511.4803875000034</v>
      </c>
      <c r="E42" s="87">
        <v>1204.2471809893391</v>
      </c>
      <c r="F42" s="4"/>
      <c r="G42" s="1"/>
      <c r="H42" s="1"/>
      <c r="I42" s="3"/>
    </row>
    <row r="43" spans="1:9" x14ac:dyDescent="0.3">
      <c r="A43" s="135" t="s">
        <v>155</v>
      </c>
      <c r="B43" s="87">
        <v>17148.951524999997</v>
      </c>
      <c r="C43" s="87">
        <v>984.00028699482596</v>
      </c>
      <c r="D43" s="87">
        <v>18143.000250000005</v>
      </c>
      <c r="E43" s="87">
        <v>291.84220209655211</v>
      </c>
      <c r="F43" s="4"/>
      <c r="G43" s="1"/>
      <c r="H43" s="1"/>
      <c r="I43" s="3"/>
    </row>
    <row r="44" spans="1:9" x14ac:dyDescent="0.3">
      <c r="A44" s="135" t="s">
        <v>153</v>
      </c>
      <c r="B44" s="87">
        <v>20519.712337500005</v>
      </c>
      <c r="C44" s="87">
        <v>943.37651473295682</v>
      </c>
      <c r="D44" s="87">
        <v>21734.659887499998</v>
      </c>
      <c r="E44" s="87">
        <v>1228.8327580162982</v>
      </c>
      <c r="F44" s="4"/>
      <c r="G44" s="1"/>
      <c r="H44" s="1"/>
      <c r="I44" s="3"/>
    </row>
    <row r="45" spans="1:9" x14ac:dyDescent="0.3">
      <c r="A45" s="135" t="s">
        <v>146</v>
      </c>
      <c r="B45" s="87">
        <v>18195.716475000001</v>
      </c>
      <c r="C45" s="87">
        <v>1320.9363343963928</v>
      </c>
      <c r="D45" s="87">
        <v>16642.956549999999</v>
      </c>
      <c r="E45" s="87">
        <v>627.03640416585336</v>
      </c>
      <c r="F45" s="4"/>
      <c r="G45" s="1"/>
      <c r="H45" s="1"/>
      <c r="I45" s="3"/>
    </row>
    <row r="46" spans="1:9" x14ac:dyDescent="0.3">
      <c r="A46" s="135" t="s">
        <v>152</v>
      </c>
      <c r="B46" s="87">
        <v>19761.474225000002</v>
      </c>
      <c r="C46" s="87">
        <v>1222.3897278411398</v>
      </c>
      <c r="D46" s="87">
        <v>26589.730050000006</v>
      </c>
      <c r="E46" s="87">
        <v>1535.1215400158851</v>
      </c>
      <c r="F46" s="4"/>
      <c r="G46" s="1"/>
      <c r="H46" s="1"/>
      <c r="I46" s="3"/>
    </row>
    <row r="47" spans="1:9" x14ac:dyDescent="0.3">
      <c r="A47" s="135" t="s">
        <v>147</v>
      </c>
      <c r="B47" s="87">
        <v>16409.029137500002</v>
      </c>
      <c r="C47" s="87">
        <v>1227.9780175920355</v>
      </c>
      <c r="D47" s="87">
        <v>14746.103350000001</v>
      </c>
      <c r="E47" s="87">
        <v>707.58750549536592</v>
      </c>
      <c r="F47" s="4"/>
      <c r="G47" s="1"/>
      <c r="H47" s="1"/>
      <c r="I47" s="3"/>
    </row>
    <row r="48" spans="1:9" x14ac:dyDescent="0.3">
      <c r="A48" s="3"/>
      <c r="B48" s="3"/>
      <c r="C48" s="3"/>
      <c r="D48" s="2"/>
      <c r="E48" s="3"/>
      <c r="F48" s="4"/>
      <c r="G48" s="1"/>
      <c r="H48" s="1"/>
      <c r="I48" s="3"/>
    </row>
    <row r="49" spans="1:9" x14ac:dyDescent="0.3">
      <c r="A49" s="3"/>
      <c r="B49" s="3"/>
      <c r="C49" s="3"/>
      <c r="D49" s="2"/>
      <c r="E49" s="3"/>
      <c r="F49" s="4"/>
      <c r="G49" s="1"/>
      <c r="H49" s="1"/>
      <c r="I49" s="3"/>
    </row>
    <row r="50" spans="1:9" x14ac:dyDescent="0.3">
      <c r="A50" s="3"/>
      <c r="B50" s="3"/>
      <c r="C50" s="3"/>
      <c r="D50" s="2"/>
      <c r="E50" s="3"/>
      <c r="F50" s="4"/>
      <c r="G50" s="1"/>
      <c r="H50" s="1"/>
      <c r="I50" s="3"/>
    </row>
    <row r="51" spans="1:9" x14ac:dyDescent="0.3">
      <c r="A51" s="3"/>
      <c r="B51" s="3"/>
      <c r="C51" s="3"/>
      <c r="D51" s="2"/>
      <c r="E51" s="3"/>
      <c r="F51" s="4"/>
      <c r="G51" s="1"/>
      <c r="H51" s="1"/>
      <c r="I51" s="3"/>
    </row>
    <row r="52" spans="1:9" x14ac:dyDescent="0.3">
      <c r="A52" s="3"/>
      <c r="B52" s="3"/>
      <c r="C52" s="3"/>
      <c r="D52" s="2"/>
      <c r="E52" s="3"/>
      <c r="F52" s="4"/>
      <c r="G52" s="1"/>
      <c r="H52" s="1"/>
      <c r="I52" s="3"/>
    </row>
    <row r="53" spans="1:9" x14ac:dyDescent="0.3">
      <c r="A53" s="3"/>
      <c r="B53" s="3"/>
      <c r="C53" s="3"/>
      <c r="D53" s="2"/>
      <c r="E53" s="3"/>
      <c r="F53" s="4"/>
      <c r="G53" s="1"/>
      <c r="H53" s="1"/>
      <c r="I53" s="3"/>
    </row>
    <row r="54" spans="1:9" x14ac:dyDescent="0.3">
      <c r="A54" s="3"/>
      <c r="B54" s="3"/>
      <c r="C54" s="3"/>
      <c r="D54" s="2"/>
      <c r="E54" s="3"/>
      <c r="F54" s="4"/>
      <c r="G54" s="1"/>
      <c r="H54" s="1"/>
      <c r="I54" s="3"/>
    </row>
    <row r="55" spans="1:9" x14ac:dyDescent="0.3">
      <c r="A55" s="3"/>
      <c r="B55" s="3"/>
      <c r="C55" s="3"/>
      <c r="D55" s="2"/>
      <c r="E55" s="3"/>
      <c r="F55" s="4"/>
      <c r="G55" s="1"/>
      <c r="H55" s="1"/>
      <c r="I55" s="3"/>
    </row>
    <row r="56" spans="1:9" x14ac:dyDescent="0.3">
      <c r="A56" s="3"/>
      <c r="B56" s="3"/>
      <c r="C56" s="3"/>
      <c r="D56" s="2"/>
      <c r="E56" s="3"/>
      <c r="F56" s="4"/>
      <c r="G56" s="1"/>
      <c r="H56" s="1"/>
      <c r="I56" s="3"/>
    </row>
    <row r="57" spans="1:9" x14ac:dyDescent="0.3">
      <c r="A57" s="3"/>
      <c r="B57" s="3"/>
      <c r="C57" s="3"/>
      <c r="D57" s="2"/>
      <c r="E57" s="3"/>
      <c r="F57" s="4"/>
      <c r="G57" s="1"/>
      <c r="H57" s="1"/>
      <c r="I57" s="3"/>
    </row>
    <row r="58" spans="1:9" x14ac:dyDescent="0.3">
      <c r="A58" s="3"/>
      <c r="B58" s="3"/>
      <c r="C58" s="3"/>
      <c r="D58" s="2"/>
      <c r="E58" s="3"/>
      <c r="F58" s="4"/>
      <c r="G58" s="1"/>
      <c r="H58" s="1"/>
      <c r="I58" s="3"/>
    </row>
    <row r="59" spans="1:9" x14ac:dyDescent="0.3">
      <c r="A59" s="3"/>
      <c r="B59" s="3"/>
      <c r="C59" s="3"/>
      <c r="D59" s="2"/>
      <c r="E59" s="3"/>
      <c r="F59" s="4"/>
      <c r="G59" s="1"/>
      <c r="H59" s="1"/>
      <c r="I59" s="3"/>
    </row>
    <row r="60" spans="1:9" x14ac:dyDescent="0.3">
      <c r="A60" s="3"/>
      <c r="B60" s="3"/>
      <c r="C60" s="3"/>
      <c r="D60" s="2"/>
      <c r="E60" s="3"/>
      <c r="F60" s="4"/>
      <c r="G60" s="1"/>
      <c r="H60" s="1"/>
      <c r="I60" s="3"/>
    </row>
    <row r="61" spans="1:9" x14ac:dyDescent="0.3">
      <c r="A61" s="3"/>
      <c r="B61" s="3"/>
      <c r="C61" s="3"/>
      <c r="D61" s="2"/>
      <c r="E61" s="3"/>
      <c r="F61" s="4"/>
      <c r="G61" s="1"/>
      <c r="H61" s="1"/>
      <c r="I61" s="3"/>
    </row>
    <row r="62" spans="1:9" x14ac:dyDescent="0.3">
      <c r="A62" s="3"/>
      <c r="B62" s="3"/>
      <c r="C62" s="3"/>
      <c r="D62" s="2"/>
      <c r="E62" s="3"/>
      <c r="F62" s="4"/>
      <c r="G62" s="1"/>
      <c r="H62" s="1"/>
      <c r="I62" s="3"/>
    </row>
    <row r="63" spans="1:9" x14ac:dyDescent="0.3">
      <c r="A63" s="3"/>
      <c r="B63" s="3"/>
      <c r="C63" s="3"/>
      <c r="D63" s="2"/>
      <c r="E63" s="3"/>
      <c r="F63" s="4"/>
      <c r="G63" s="1"/>
      <c r="H63" s="1"/>
      <c r="I63" s="3"/>
    </row>
    <row r="64" spans="1:9" x14ac:dyDescent="0.3">
      <c r="A64" s="3"/>
      <c r="B64" s="3"/>
      <c r="C64" s="3"/>
      <c r="D64" s="2"/>
      <c r="E64" s="3"/>
      <c r="F64" s="4"/>
      <c r="G64" s="1"/>
      <c r="H64" s="1"/>
      <c r="I64" s="3"/>
    </row>
    <row r="65" spans="1:9" x14ac:dyDescent="0.3">
      <c r="A65" s="3"/>
      <c r="B65" s="3"/>
      <c r="C65" s="3"/>
      <c r="D65" s="2"/>
      <c r="E65" s="3"/>
      <c r="F65" s="4"/>
      <c r="G65" s="1"/>
      <c r="H65" s="1"/>
      <c r="I65" s="3"/>
    </row>
    <row r="66" spans="1:9" x14ac:dyDescent="0.3">
      <c r="A66" s="3"/>
      <c r="B66" s="3"/>
      <c r="C66" s="3"/>
      <c r="D66" s="2"/>
      <c r="E66" s="3"/>
      <c r="F66" s="4"/>
      <c r="G66" s="1"/>
      <c r="H66" s="1"/>
      <c r="I66" s="3"/>
    </row>
    <row r="67" spans="1:9" x14ac:dyDescent="0.3">
      <c r="A67" s="3"/>
      <c r="B67" s="3"/>
      <c r="C67" s="3"/>
      <c r="D67" s="2"/>
      <c r="E67" s="3"/>
      <c r="F67" s="4"/>
      <c r="G67" s="1"/>
      <c r="H67" s="1"/>
      <c r="I67" s="3"/>
    </row>
    <row r="68" spans="1:9" x14ac:dyDescent="0.3">
      <c r="A68" s="3"/>
      <c r="B68" s="3"/>
      <c r="C68" s="3"/>
      <c r="D68" s="2"/>
      <c r="E68" s="3"/>
      <c r="F68" s="4"/>
      <c r="G68" s="1"/>
      <c r="H68" s="1"/>
      <c r="I68" s="3"/>
    </row>
    <row r="69" spans="1:9" x14ac:dyDescent="0.3">
      <c r="A69" s="3"/>
      <c r="B69" s="3"/>
      <c r="C69" s="3"/>
      <c r="D69" s="2"/>
      <c r="E69" s="3"/>
      <c r="F69" s="4"/>
      <c r="G69" s="1"/>
      <c r="H69" s="1"/>
      <c r="I69" s="3"/>
    </row>
    <row r="70" spans="1:9" x14ac:dyDescent="0.3">
      <c r="A70" s="3"/>
      <c r="B70" s="3"/>
      <c r="C70" s="3"/>
      <c r="D70" s="2"/>
      <c r="E70" s="3"/>
      <c r="F70" s="4"/>
      <c r="G70" s="1"/>
      <c r="H70" s="1"/>
      <c r="I70" s="3"/>
    </row>
    <row r="71" spans="1:9" x14ac:dyDescent="0.3">
      <c r="A71" s="3"/>
      <c r="B71" s="3"/>
      <c r="C71" s="3"/>
      <c r="D71" s="2"/>
      <c r="E71" s="3"/>
      <c r="F71" s="4"/>
      <c r="G71" s="1"/>
      <c r="H71" s="1"/>
      <c r="I71" s="3"/>
    </row>
    <row r="72" spans="1:9" x14ac:dyDescent="0.3">
      <c r="A72" s="3"/>
      <c r="B72" s="3"/>
      <c r="C72" s="3"/>
      <c r="D72" s="2"/>
      <c r="E72" s="3"/>
      <c r="F72" s="4"/>
      <c r="G72" s="1"/>
      <c r="H72" s="1"/>
      <c r="I72" s="3"/>
    </row>
    <row r="73" spans="1:9" x14ac:dyDescent="0.3">
      <c r="A73" s="3"/>
      <c r="B73" s="3"/>
      <c r="C73" s="3"/>
      <c r="D73" s="2"/>
      <c r="E73" s="3"/>
      <c r="F73" s="4"/>
      <c r="G73" s="1"/>
      <c r="H73" s="1"/>
      <c r="I73" s="3"/>
    </row>
    <row r="74" spans="1:9" x14ac:dyDescent="0.3">
      <c r="A74" s="3"/>
      <c r="B74" s="3"/>
      <c r="C74" s="3"/>
      <c r="D74" s="2"/>
      <c r="E74" s="3"/>
      <c r="F74" s="4"/>
      <c r="G74" s="1"/>
      <c r="H74" s="1"/>
      <c r="I74" s="3"/>
    </row>
    <row r="75" spans="1:9" x14ac:dyDescent="0.3">
      <c r="A75" s="3"/>
      <c r="B75" s="3"/>
      <c r="C75" s="3"/>
      <c r="D75" s="2"/>
      <c r="E75" s="3"/>
      <c r="F75" s="4"/>
      <c r="G75" s="1"/>
      <c r="H75" s="1"/>
      <c r="I75" s="3"/>
    </row>
    <row r="76" spans="1:9" x14ac:dyDescent="0.3">
      <c r="A76" s="3"/>
      <c r="B76" s="3"/>
      <c r="C76" s="3"/>
      <c r="D76" s="2"/>
      <c r="E76" s="3"/>
      <c r="F76" s="4"/>
      <c r="G76" s="1"/>
      <c r="H76" s="1"/>
      <c r="I76" s="3"/>
    </row>
    <row r="77" spans="1:9" x14ac:dyDescent="0.3">
      <c r="A77" s="3"/>
      <c r="B77" s="3"/>
      <c r="C77" s="3"/>
      <c r="D77" s="2"/>
      <c r="E77" s="3"/>
      <c r="F77" s="4"/>
      <c r="G77" s="1"/>
      <c r="H77" s="1"/>
      <c r="I77" s="3"/>
    </row>
    <row r="78" spans="1:9" x14ac:dyDescent="0.3">
      <c r="A78" s="3"/>
      <c r="B78" s="3"/>
      <c r="C78" s="3"/>
      <c r="D78" s="2"/>
      <c r="E78" s="3"/>
      <c r="F78" s="4"/>
      <c r="G78" s="1"/>
      <c r="H78" s="1"/>
      <c r="I78" s="3"/>
    </row>
    <row r="79" spans="1:9" x14ac:dyDescent="0.3">
      <c r="A79" s="3"/>
      <c r="B79" s="3"/>
      <c r="C79" s="3"/>
      <c r="D79" s="2"/>
      <c r="E79" s="3"/>
      <c r="F79" s="4"/>
      <c r="G79" s="1"/>
      <c r="H79" s="1"/>
      <c r="I79" s="3"/>
    </row>
    <row r="80" spans="1:9" x14ac:dyDescent="0.3">
      <c r="A80" s="3"/>
      <c r="B80" s="3"/>
      <c r="C80" s="3"/>
      <c r="D80" s="2"/>
      <c r="E80" s="3"/>
      <c r="F80" s="4"/>
      <c r="G80" s="1"/>
      <c r="H80" s="1"/>
      <c r="I80" s="3"/>
    </row>
    <row r="81" spans="1:9" x14ac:dyDescent="0.3">
      <c r="A81" s="3"/>
      <c r="B81" s="3"/>
      <c r="C81" s="3"/>
      <c r="D81" s="2"/>
      <c r="E81" s="3"/>
      <c r="F81" s="4"/>
      <c r="G81" s="1"/>
      <c r="H81" s="1"/>
      <c r="I81" s="3"/>
    </row>
    <row r="82" spans="1:9" x14ac:dyDescent="0.3">
      <c r="A82" s="3"/>
      <c r="B82" s="3"/>
      <c r="C82" s="3"/>
      <c r="D82" s="2"/>
      <c r="E82" s="3"/>
      <c r="F82" s="4"/>
      <c r="G82" s="1"/>
      <c r="H82" s="1"/>
      <c r="I82" s="3"/>
    </row>
    <row r="83" spans="1:9" x14ac:dyDescent="0.3">
      <c r="A83" s="3"/>
      <c r="B83" s="3"/>
      <c r="C83" s="3"/>
      <c r="D83" s="2"/>
      <c r="E83" s="3"/>
      <c r="F83" s="4"/>
      <c r="G83" s="1"/>
      <c r="H83" s="1"/>
      <c r="I83" s="3"/>
    </row>
    <row r="84" spans="1:9" x14ac:dyDescent="0.3">
      <c r="A84" s="3"/>
      <c r="B84" s="3"/>
      <c r="C84" s="3"/>
      <c r="D84" s="2"/>
      <c r="E84" s="3"/>
      <c r="F84" s="4"/>
      <c r="G84" s="1"/>
      <c r="H84" s="1"/>
      <c r="I84" s="3"/>
    </row>
    <row r="85" spans="1:9" x14ac:dyDescent="0.3">
      <c r="A85" s="3"/>
      <c r="B85" s="3"/>
      <c r="C85" s="3"/>
      <c r="D85" s="2"/>
      <c r="E85" s="3"/>
      <c r="F85" s="4"/>
      <c r="G85" s="1"/>
      <c r="H85" s="1"/>
      <c r="I85" s="3"/>
    </row>
    <row r="86" spans="1:9" x14ac:dyDescent="0.3">
      <c r="A86" s="3"/>
      <c r="B86" s="3"/>
      <c r="C86" s="3"/>
      <c r="D86" s="2"/>
      <c r="E86" s="3"/>
      <c r="F86" s="4"/>
      <c r="G86" s="1"/>
      <c r="H86" s="1"/>
      <c r="I86" s="3"/>
    </row>
    <row r="87" spans="1:9" x14ac:dyDescent="0.3">
      <c r="A87" s="3"/>
      <c r="B87" s="3"/>
      <c r="C87" s="3"/>
      <c r="D87" s="2"/>
      <c r="E87" s="3"/>
      <c r="F87" s="4"/>
      <c r="G87" s="1"/>
      <c r="H87" s="1"/>
      <c r="I87" s="3"/>
    </row>
    <row r="88" spans="1:9" x14ac:dyDescent="0.3">
      <c r="A88" s="3"/>
      <c r="B88" s="3"/>
      <c r="C88" s="3"/>
      <c r="D88" s="2"/>
      <c r="E88" s="3"/>
      <c r="F88" s="4"/>
      <c r="G88" s="1"/>
      <c r="H88" s="1"/>
      <c r="I88" s="3"/>
    </row>
    <row r="89" spans="1:9" x14ac:dyDescent="0.3">
      <c r="A89" s="3"/>
      <c r="B89" s="3"/>
      <c r="C89" s="3"/>
      <c r="D89" s="2"/>
      <c r="E89" s="3"/>
      <c r="F89" s="4"/>
      <c r="G89" s="1"/>
      <c r="H89" s="1"/>
      <c r="I89" s="3"/>
    </row>
    <row r="90" spans="1:9" x14ac:dyDescent="0.3">
      <c r="A90" s="3"/>
      <c r="B90" s="3"/>
      <c r="C90" s="3"/>
      <c r="D90" s="2"/>
      <c r="E90" s="3"/>
      <c r="F90" s="4"/>
      <c r="G90" s="1"/>
      <c r="H90" s="1"/>
      <c r="I90" s="3"/>
    </row>
    <row r="91" spans="1:9" x14ac:dyDescent="0.3">
      <c r="A91" s="3"/>
      <c r="B91" s="3"/>
      <c r="C91" s="3"/>
      <c r="D91" s="2"/>
      <c r="E91" s="3"/>
      <c r="F91" s="4"/>
      <c r="G91" s="1"/>
      <c r="H91" s="1"/>
      <c r="I91" s="3"/>
    </row>
    <row r="92" spans="1:9" x14ac:dyDescent="0.3">
      <c r="A92" s="3"/>
      <c r="B92" s="3"/>
      <c r="C92" s="3"/>
      <c r="D92" s="2"/>
      <c r="E92" s="3"/>
      <c r="F92" s="4"/>
      <c r="G92" s="1"/>
      <c r="H92" s="1"/>
      <c r="I92" s="3"/>
    </row>
    <row r="93" spans="1:9" x14ac:dyDescent="0.3">
      <c r="A93" s="3"/>
      <c r="B93" s="3"/>
      <c r="C93" s="3"/>
      <c r="D93" s="2"/>
      <c r="E93" s="3"/>
      <c r="F93" s="4"/>
      <c r="G93" s="1"/>
      <c r="H93" s="1"/>
      <c r="I93" s="3"/>
    </row>
    <row r="94" spans="1:9" x14ac:dyDescent="0.3">
      <c r="A94" s="3"/>
      <c r="B94" s="3"/>
      <c r="C94" s="3"/>
      <c r="D94" s="2"/>
      <c r="E94" s="3"/>
      <c r="F94" s="4"/>
      <c r="G94" s="1"/>
      <c r="H94" s="1"/>
      <c r="I94" s="3"/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B0A5A-2BBE-4084-8AF3-47E6BBC78E78}">
  <dimension ref="A1:AK121"/>
  <sheetViews>
    <sheetView topLeftCell="C1" workbookViewId="0">
      <pane xSplit="2" ySplit="1" topLeftCell="E21" activePane="bottomRight" state="frozen"/>
      <selection activeCell="C1" sqref="C1"/>
      <selection pane="topRight" activeCell="D1" sqref="D1"/>
      <selection pane="bottomLeft" activeCell="C2" sqref="C2"/>
      <selection pane="bottomRight" activeCell="AK121" sqref="Z1:AK121"/>
    </sheetView>
  </sheetViews>
  <sheetFormatPr defaultColWidth="8.88671875" defaultRowHeight="14.4" x14ac:dyDescent="0.3"/>
  <cols>
    <col min="1" max="1" width="8.88671875" customWidth="1"/>
    <col min="2" max="2" width="7.88671875" bestFit="1" customWidth="1"/>
    <col min="3" max="3" width="8.109375" customWidth="1"/>
    <col min="4" max="4" width="20.44140625" bestFit="1" customWidth="1"/>
    <col min="10" max="10" width="6.6640625" bestFit="1" customWidth="1"/>
    <col min="11" max="11" width="10" bestFit="1" customWidth="1"/>
    <col min="15" max="15" width="19.88671875" customWidth="1"/>
    <col min="16" max="16" width="20.44140625" bestFit="1" customWidth="1"/>
    <col min="17" max="23" width="11.88671875" style="12" customWidth="1"/>
  </cols>
  <sheetData>
    <row r="1" spans="1:37" s="14" customFormat="1" x14ac:dyDescent="0.3">
      <c r="A1" s="14" t="s">
        <v>30</v>
      </c>
      <c r="B1" s="14" t="s">
        <v>1</v>
      </c>
      <c r="C1" s="14" t="s">
        <v>1</v>
      </c>
      <c r="D1" s="14" t="s">
        <v>99</v>
      </c>
      <c r="E1" s="14" t="s">
        <v>31</v>
      </c>
      <c r="F1" s="14" t="s">
        <v>32</v>
      </c>
      <c r="G1" s="14" t="s">
        <v>95</v>
      </c>
      <c r="H1" s="14" t="s">
        <v>9</v>
      </c>
      <c r="I1" s="14" t="s">
        <v>10</v>
      </c>
      <c r="J1" s="14" t="s">
        <v>11</v>
      </c>
      <c r="K1" s="14" t="s">
        <v>33</v>
      </c>
      <c r="L1" s="14" t="s">
        <v>94</v>
      </c>
      <c r="M1" s="14" t="s">
        <v>14</v>
      </c>
      <c r="N1" s="14" t="s">
        <v>15</v>
      </c>
      <c r="P1" s="14" t="s">
        <v>99</v>
      </c>
      <c r="Q1" s="15" t="s">
        <v>86</v>
      </c>
      <c r="R1" s="15" t="s">
        <v>87</v>
      </c>
      <c r="S1" s="15" t="s">
        <v>89</v>
      </c>
      <c r="T1" s="15" t="s">
        <v>90</v>
      </c>
      <c r="U1" s="15" t="s">
        <v>91</v>
      </c>
      <c r="V1" s="15" t="s">
        <v>88</v>
      </c>
      <c r="W1" s="15" t="s">
        <v>92</v>
      </c>
      <c r="X1" s="16"/>
      <c r="Z1" s="14" t="s">
        <v>1</v>
      </c>
      <c r="AA1" s="14" t="s">
        <v>99</v>
      </c>
      <c r="AB1" s="14" t="s">
        <v>31</v>
      </c>
      <c r="AC1" s="14" t="s">
        <v>32</v>
      </c>
      <c r="AD1" s="14" t="s">
        <v>95</v>
      </c>
      <c r="AE1" s="14" t="s">
        <v>9</v>
      </c>
      <c r="AF1" s="14" t="s">
        <v>10</v>
      </c>
      <c r="AG1" s="14" t="s">
        <v>11</v>
      </c>
      <c r="AH1" s="14" t="s">
        <v>33</v>
      </c>
      <c r="AI1" s="14" t="s">
        <v>94</v>
      </c>
      <c r="AJ1" s="14" t="s">
        <v>14</v>
      </c>
      <c r="AK1" s="14" t="s">
        <v>15</v>
      </c>
    </row>
    <row r="2" spans="1:37" x14ac:dyDescent="0.3">
      <c r="A2">
        <v>73</v>
      </c>
      <c r="B2" t="s">
        <v>158</v>
      </c>
      <c r="C2" t="s">
        <v>158</v>
      </c>
      <c r="D2" s="7" t="s">
        <v>35</v>
      </c>
      <c r="E2" s="11">
        <v>8.19</v>
      </c>
      <c r="F2" s="11">
        <v>8021.79</v>
      </c>
      <c r="G2" s="11">
        <v>1170.05</v>
      </c>
      <c r="H2" s="11">
        <v>3.77</v>
      </c>
      <c r="I2" s="11">
        <v>15.17</v>
      </c>
      <c r="J2" s="11">
        <v>2.67</v>
      </c>
      <c r="K2" s="11">
        <v>2.95</v>
      </c>
      <c r="L2" s="11">
        <v>537.29999999999995</v>
      </c>
      <c r="M2" s="11">
        <v>7.89</v>
      </c>
      <c r="N2" s="11">
        <v>299</v>
      </c>
      <c r="O2" s="11"/>
      <c r="P2" s="7" t="s">
        <v>35</v>
      </c>
      <c r="Q2" s="13"/>
      <c r="R2" s="13"/>
      <c r="S2" s="13"/>
      <c r="T2" s="13"/>
      <c r="U2" s="13"/>
      <c r="V2" s="13"/>
      <c r="Z2" t="s">
        <v>158</v>
      </c>
      <c r="AA2" s="7" t="s">
        <v>35</v>
      </c>
      <c r="AB2" s="11">
        <v>8.19</v>
      </c>
      <c r="AC2" s="11">
        <v>8021.79</v>
      </c>
      <c r="AD2" s="11">
        <v>1170.05</v>
      </c>
      <c r="AE2" s="11">
        <v>3.77</v>
      </c>
      <c r="AF2" s="11">
        <v>15.17</v>
      </c>
      <c r="AG2" s="11">
        <v>2.67</v>
      </c>
      <c r="AH2" s="11">
        <v>2.95</v>
      </c>
      <c r="AI2" s="11">
        <v>537.29999999999995</v>
      </c>
      <c r="AJ2" s="11">
        <v>7.89</v>
      </c>
      <c r="AK2" s="11">
        <v>299</v>
      </c>
    </row>
    <row r="3" spans="1:37" x14ac:dyDescent="0.3">
      <c r="A3">
        <v>74</v>
      </c>
      <c r="B3" t="s">
        <v>158</v>
      </c>
      <c r="C3" t="s">
        <v>158</v>
      </c>
      <c r="D3" s="7" t="s">
        <v>35</v>
      </c>
      <c r="E3" s="11">
        <v>3.69</v>
      </c>
      <c r="F3" s="11">
        <v>11782.84</v>
      </c>
      <c r="G3" s="11">
        <v>722.79</v>
      </c>
      <c r="H3" s="11">
        <v>28.59</v>
      </c>
      <c r="I3" s="11">
        <v>13.72</v>
      </c>
      <c r="J3" s="11">
        <v>2.59</v>
      </c>
      <c r="K3" s="11">
        <v>1.85</v>
      </c>
      <c r="L3" s="11">
        <v>599.1</v>
      </c>
      <c r="M3" s="11">
        <v>7.86</v>
      </c>
      <c r="N3" s="11">
        <v>412</v>
      </c>
      <c r="O3" s="11"/>
      <c r="P3" s="7" t="s">
        <v>35</v>
      </c>
      <c r="Q3" s="13"/>
      <c r="R3" s="13"/>
      <c r="S3" s="13"/>
      <c r="T3" s="13"/>
      <c r="U3" s="13"/>
      <c r="V3" s="13"/>
      <c r="Z3" t="s">
        <v>158</v>
      </c>
      <c r="AA3" s="7" t="s">
        <v>35</v>
      </c>
      <c r="AB3" s="11">
        <v>3.69</v>
      </c>
      <c r="AC3" s="11">
        <v>11782.84</v>
      </c>
      <c r="AD3" s="11">
        <v>722.79</v>
      </c>
      <c r="AE3" s="11">
        <v>28.59</v>
      </c>
      <c r="AF3" s="11">
        <v>13.72</v>
      </c>
      <c r="AG3" s="11">
        <v>2.59</v>
      </c>
      <c r="AH3" s="11">
        <v>1.85</v>
      </c>
      <c r="AI3" s="11">
        <v>599.1</v>
      </c>
      <c r="AJ3" s="11">
        <v>7.86</v>
      </c>
      <c r="AK3" s="11">
        <v>412</v>
      </c>
    </row>
    <row r="4" spans="1:37" x14ac:dyDescent="0.3">
      <c r="A4">
        <v>75</v>
      </c>
      <c r="B4" t="s">
        <v>158</v>
      </c>
      <c r="C4" t="s">
        <v>158</v>
      </c>
      <c r="D4" s="7" t="s">
        <v>35</v>
      </c>
      <c r="E4" s="11">
        <v>3.1</v>
      </c>
      <c r="F4" s="11">
        <v>25245.05</v>
      </c>
      <c r="G4" s="11">
        <v>991.89</v>
      </c>
      <c r="H4" s="11">
        <v>8.94</v>
      </c>
      <c r="I4" s="11">
        <v>21.25</v>
      </c>
      <c r="J4" s="11">
        <v>3.39</v>
      </c>
      <c r="K4" s="11">
        <v>2.95</v>
      </c>
      <c r="L4" s="11">
        <v>509.4</v>
      </c>
      <c r="M4" s="11">
        <v>7.91</v>
      </c>
      <c r="N4" s="11">
        <v>352</v>
      </c>
      <c r="O4" s="11"/>
      <c r="P4" s="7" t="s">
        <v>35</v>
      </c>
      <c r="Q4" s="13"/>
      <c r="R4" s="13"/>
      <c r="S4" s="13"/>
      <c r="T4" s="13"/>
      <c r="U4" s="13"/>
      <c r="V4" s="13"/>
      <c r="Z4" t="s">
        <v>158</v>
      </c>
      <c r="AA4" s="7" t="s">
        <v>35</v>
      </c>
      <c r="AB4" s="11">
        <v>3.1</v>
      </c>
      <c r="AC4" s="11">
        <v>25245.05</v>
      </c>
      <c r="AD4" s="11">
        <v>991.89</v>
      </c>
      <c r="AE4" s="11">
        <v>8.94</v>
      </c>
      <c r="AF4" s="11">
        <v>21.25</v>
      </c>
      <c r="AG4" s="11">
        <v>3.39</v>
      </c>
      <c r="AH4" s="11">
        <v>2.95</v>
      </c>
      <c r="AI4" s="11">
        <v>509.4</v>
      </c>
      <c r="AJ4" s="11">
        <v>7.91</v>
      </c>
      <c r="AK4" s="11">
        <v>352</v>
      </c>
    </row>
    <row r="5" spans="1:37" x14ac:dyDescent="0.3">
      <c r="A5">
        <v>76</v>
      </c>
      <c r="B5" t="s">
        <v>158</v>
      </c>
      <c r="C5" t="s">
        <v>158</v>
      </c>
      <c r="D5" s="7" t="s">
        <v>35</v>
      </c>
      <c r="E5" s="11">
        <v>4.24</v>
      </c>
      <c r="F5" s="11">
        <v>13526.94</v>
      </c>
      <c r="G5" s="11">
        <v>996.71</v>
      </c>
      <c r="H5" s="11">
        <v>6.05</v>
      </c>
      <c r="I5" s="11">
        <v>15.57</v>
      </c>
      <c r="J5" s="11">
        <v>2.89</v>
      </c>
      <c r="K5" s="11">
        <v>2.7</v>
      </c>
      <c r="L5" s="11">
        <v>524.4</v>
      </c>
      <c r="M5" s="11">
        <v>7.96</v>
      </c>
      <c r="N5" s="11">
        <v>287</v>
      </c>
      <c r="O5" s="11"/>
      <c r="P5" s="7" t="s">
        <v>35</v>
      </c>
      <c r="Q5" s="13"/>
      <c r="R5" s="13"/>
      <c r="S5" s="13"/>
      <c r="T5" s="13"/>
      <c r="U5" s="13"/>
      <c r="V5" s="13"/>
      <c r="Z5" t="s">
        <v>158</v>
      </c>
      <c r="AA5" s="7" t="s">
        <v>35</v>
      </c>
      <c r="AB5" s="11">
        <v>4.24</v>
      </c>
      <c r="AC5" s="11">
        <v>13526.94</v>
      </c>
      <c r="AD5" s="11">
        <v>996.71</v>
      </c>
      <c r="AE5" s="11">
        <v>6.05</v>
      </c>
      <c r="AF5" s="11">
        <v>15.57</v>
      </c>
      <c r="AG5" s="11">
        <v>2.89</v>
      </c>
      <c r="AH5" s="11">
        <v>2.7</v>
      </c>
      <c r="AI5" s="11">
        <v>524.4</v>
      </c>
      <c r="AJ5" s="11">
        <v>7.96</v>
      </c>
      <c r="AK5" s="11">
        <v>287</v>
      </c>
    </row>
    <row r="6" spans="1:37" x14ac:dyDescent="0.3">
      <c r="A6">
        <v>89</v>
      </c>
      <c r="B6" t="s">
        <v>158</v>
      </c>
      <c r="C6" t="s">
        <v>158</v>
      </c>
      <c r="D6" s="7" t="s">
        <v>96</v>
      </c>
      <c r="E6" s="11">
        <v>4.12</v>
      </c>
      <c r="F6" s="11">
        <v>9878.24</v>
      </c>
      <c r="G6" s="11">
        <v>908.97</v>
      </c>
      <c r="H6" s="34"/>
      <c r="I6" s="11">
        <v>10.14</v>
      </c>
      <c r="J6" s="11">
        <v>4.1100000000000003</v>
      </c>
      <c r="K6" s="11">
        <v>3.1</v>
      </c>
      <c r="L6" s="11">
        <v>524.1</v>
      </c>
      <c r="M6" s="11">
        <v>7.93</v>
      </c>
      <c r="N6" s="11">
        <v>325</v>
      </c>
      <c r="O6" s="11"/>
      <c r="P6" s="18" t="s">
        <v>96</v>
      </c>
      <c r="Q6" s="13"/>
      <c r="R6" s="13"/>
      <c r="S6" s="17">
        <v>22.84</v>
      </c>
      <c r="T6" s="13"/>
      <c r="U6" s="13"/>
      <c r="V6" s="13"/>
      <c r="Z6" t="s">
        <v>158</v>
      </c>
      <c r="AA6" s="7" t="s">
        <v>96</v>
      </c>
      <c r="AB6" s="11">
        <v>4.12</v>
      </c>
      <c r="AC6" s="11">
        <v>9878.24</v>
      </c>
      <c r="AD6" s="11">
        <v>908.97</v>
      </c>
      <c r="AE6" s="34">
        <v>22.84</v>
      </c>
      <c r="AF6" s="11">
        <v>10.14</v>
      </c>
      <c r="AG6" s="11">
        <v>4.1100000000000003</v>
      </c>
      <c r="AH6" s="11">
        <v>3.1</v>
      </c>
      <c r="AI6" s="11">
        <v>524.1</v>
      </c>
      <c r="AJ6" s="11">
        <v>7.93</v>
      </c>
      <c r="AK6" s="11">
        <v>325</v>
      </c>
    </row>
    <row r="7" spans="1:37" x14ac:dyDescent="0.3">
      <c r="A7">
        <v>90</v>
      </c>
      <c r="B7" t="s">
        <v>158</v>
      </c>
      <c r="C7" t="s">
        <v>158</v>
      </c>
      <c r="D7" s="7" t="s">
        <v>96</v>
      </c>
      <c r="E7" s="11">
        <v>4.78</v>
      </c>
      <c r="F7" s="11">
        <v>17168.150000000001</v>
      </c>
      <c r="G7" s="11">
        <v>1863.94</v>
      </c>
      <c r="H7" s="11">
        <v>4.2</v>
      </c>
      <c r="I7" s="11">
        <v>13.25</v>
      </c>
      <c r="J7" s="11">
        <v>3.43</v>
      </c>
      <c r="K7" s="11">
        <v>2.85</v>
      </c>
      <c r="L7" s="11">
        <v>514.5</v>
      </c>
      <c r="M7" s="11">
        <v>7.94</v>
      </c>
      <c r="N7" s="11">
        <v>319</v>
      </c>
      <c r="O7" s="11"/>
      <c r="P7" s="7" t="s">
        <v>96</v>
      </c>
      <c r="Q7" s="13"/>
      <c r="R7" s="13"/>
      <c r="S7" s="13"/>
      <c r="T7" s="13"/>
      <c r="U7" s="13"/>
      <c r="V7" s="13"/>
      <c r="Z7" t="s">
        <v>158</v>
      </c>
      <c r="AA7" s="7" t="s">
        <v>96</v>
      </c>
      <c r="AB7" s="11">
        <v>4.78</v>
      </c>
      <c r="AC7" s="11">
        <v>17168.150000000001</v>
      </c>
      <c r="AD7" s="11">
        <v>1863.94</v>
      </c>
      <c r="AE7" s="11">
        <v>4.2</v>
      </c>
      <c r="AF7" s="11">
        <v>13.25</v>
      </c>
      <c r="AG7" s="11">
        <v>3.43</v>
      </c>
      <c r="AH7" s="11">
        <v>2.85</v>
      </c>
      <c r="AI7" s="11">
        <v>514.5</v>
      </c>
      <c r="AJ7" s="11">
        <v>7.94</v>
      </c>
      <c r="AK7" s="11">
        <v>319</v>
      </c>
    </row>
    <row r="8" spans="1:37" x14ac:dyDescent="0.3">
      <c r="A8">
        <v>91</v>
      </c>
      <c r="B8" t="s">
        <v>158</v>
      </c>
      <c r="C8" t="s">
        <v>158</v>
      </c>
      <c r="D8" s="7" t="s">
        <v>96</v>
      </c>
      <c r="E8" s="11">
        <v>4.74</v>
      </c>
      <c r="F8" s="11">
        <v>14213.35</v>
      </c>
      <c r="G8" s="11">
        <v>1167.3699999999999</v>
      </c>
      <c r="H8" s="11">
        <v>5.79</v>
      </c>
      <c r="I8" s="11">
        <v>18</v>
      </c>
      <c r="J8" s="11">
        <v>3.24</v>
      </c>
      <c r="K8" s="11">
        <v>3.15</v>
      </c>
      <c r="L8" s="11">
        <v>505.2</v>
      </c>
      <c r="M8" s="11">
        <v>7.96</v>
      </c>
      <c r="N8" s="11">
        <v>344</v>
      </c>
      <c r="O8" s="11"/>
      <c r="P8" s="7" t="s">
        <v>96</v>
      </c>
      <c r="Q8" s="13"/>
      <c r="R8" s="13"/>
      <c r="S8" s="13"/>
      <c r="T8" s="13"/>
      <c r="U8" s="13"/>
      <c r="V8" s="13"/>
      <c r="Z8" t="s">
        <v>158</v>
      </c>
      <c r="AA8" s="7" t="s">
        <v>96</v>
      </c>
      <c r="AB8" s="11">
        <v>4.74</v>
      </c>
      <c r="AC8" s="11">
        <v>14213.35</v>
      </c>
      <c r="AD8" s="11">
        <v>1167.3699999999999</v>
      </c>
      <c r="AE8" s="11">
        <v>5.79</v>
      </c>
      <c r="AF8" s="11">
        <v>18</v>
      </c>
      <c r="AG8" s="11">
        <v>3.24</v>
      </c>
      <c r="AH8" s="11">
        <v>3.15</v>
      </c>
      <c r="AI8" s="11">
        <v>505.2</v>
      </c>
      <c r="AJ8" s="11">
        <v>7.96</v>
      </c>
      <c r="AK8" s="11">
        <v>344</v>
      </c>
    </row>
    <row r="9" spans="1:37" x14ac:dyDescent="0.3">
      <c r="A9">
        <v>92</v>
      </c>
      <c r="B9" t="s">
        <v>158</v>
      </c>
      <c r="C9" t="s">
        <v>158</v>
      </c>
      <c r="D9" s="7" t="s">
        <v>96</v>
      </c>
      <c r="E9" s="11">
        <v>3.75</v>
      </c>
      <c r="F9" s="11">
        <v>17628.25</v>
      </c>
      <c r="G9" s="11">
        <v>1028.81</v>
      </c>
      <c r="H9" s="11">
        <v>5.16</v>
      </c>
      <c r="I9" s="11">
        <v>9.69</v>
      </c>
      <c r="J9" s="11">
        <v>2.89</v>
      </c>
      <c r="K9" s="11">
        <v>2.7</v>
      </c>
      <c r="L9" s="11">
        <v>510.9</v>
      </c>
      <c r="M9" s="11">
        <v>7.98</v>
      </c>
      <c r="N9" s="11">
        <v>263</v>
      </c>
      <c r="O9" s="11"/>
      <c r="P9" s="7" t="s">
        <v>96</v>
      </c>
      <c r="Q9" s="13"/>
      <c r="R9" s="13"/>
      <c r="S9" s="13"/>
      <c r="T9" s="13"/>
      <c r="U9" s="13"/>
      <c r="V9" s="13"/>
      <c r="Z9" t="s">
        <v>158</v>
      </c>
      <c r="AA9" s="7" t="s">
        <v>96</v>
      </c>
      <c r="AB9" s="11">
        <v>3.75</v>
      </c>
      <c r="AC9" s="11">
        <v>17628.25</v>
      </c>
      <c r="AD9" s="11">
        <v>1028.81</v>
      </c>
      <c r="AE9" s="11">
        <v>5.16</v>
      </c>
      <c r="AF9" s="11">
        <v>9.69</v>
      </c>
      <c r="AG9" s="11">
        <v>2.89</v>
      </c>
      <c r="AH9" s="11">
        <v>2.7</v>
      </c>
      <c r="AI9" s="11">
        <v>510.9</v>
      </c>
      <c r="AJ9" s="11">
        <v>7.98</v>
      </c>
      <c r="AK9" s="11">
        <v>263</v>
      </c>
    </row>
    <row r="10" spans="1:37" x14ac:dyDescent="0.3">
      <c r="A10">
        <v>105</v>
      </c>
      <c r="B10" t="s">
        <v>158</v>
      </c>
      <c r="C10" t="s">
        <v>158</v>
      </c>
      <c r="D10" s="7" t="s">
        <v>78</v>
      </c>
      <c r="E10" s="11">
        <v>8.4600000000000009</v>
      </c>
      <c r="F10" s="11">
        <v>8219.74</v>
      </c>
      <c r="G10" s="11">
        <v>1988.6</v>
      </c>
      <c r="H10" s="11">
        <v>5.65</v>
      </c>
      <c r="I10" s="11">
        <v>4.55</v>
      </c>
      <c r="J10" s="11">
        <v>5.6</v>
      </c>
      <c r="K10" s="11">
        <v>4.1500000000000004</v>
      </c>
      <c r="L10" s="11">
        <v>533.70000000000005</v>
      </c>
      <c r="M10" s="11">
        <v>7.7100999999999997</v>
      </c>
      <c r="N10" s="11">
        <v>358</v>
      </c>
      <c r="O10" s="11"/>
      <c r="P10" s="7" t="s">
        <v>78</v>
      </c>
      <c r="Q10" s="13"/>
      <c r="R10" s="13"/>
      <c r="S10" s="13"/>
      <c r="T10" s="13"/>
      <c r="U10" s="13"/>
      <c r="V10" s="13"/>
      <c r="Z10" t="s">
        <v>158</v>
      </c>
      <c r="AA10" s="7" t="s">
        <v>78</v>
      </c>
      <c r="AB10" s="11">
        <v>8.4600000000000009</v>
      </c>
      <c r="AC10" s="11">
        <v>8219.74</v>
      </c>
      <c r="AD10" s="11">
        <v>1988.6</v>
      </c>
      <c r="AE10" s="11">
        <v>5.65</v>
      </c>
      <c r="AF10" s="11">
        <v>4.55</v>
      </c>
      <c r="AG10" s="11">
        <v>5.6</v>
      </c>
      <c r="AH10" s="11">
        <v>4.1500000000000004</v>
      </c>
      <c r="AI10" s="11">
        <v>533.70000000000005</v>
      </c>
      <c r="AJ10" s="11">
        <v>7.7100999999999997</v>
      </c>
      <c r="AK10" s="11">
        <v>358</v>
      </c>
    </row>
    <row r="11" spans="1:37" x14ac:dyDescent="0.3">
      <c r="A11">
        <v>106</v>
      </c>
      <c r="B11" t="s">
        <v>158</v>
      </c>
      <c r="C11" t="s">
        <v>158</v>
      </c>
      <c r="D11" s="7" t="s">
        <v>78</v>
      </c>
      <c r="E11" s="11">
        <v>7.71</v>
      </c>
      <c r="F11" s="11">
        <v>7097.31</v>
      </c>
      <c r="G11" s="11">
        <v>1923.33</v>
      </c>
      <c r="H11" s="11">
        <v>4.17</v>
      </c>
      <c r="I11" s="11">
        <v>4.18</v>
      </c>
      <c r="J11" s="11">
        <v>5.53</v>
      </c>
      <c r="K11" s="11">
        <v>5.45</v>
      </c>
      <c r="L11" s="11">
        <v>572.70000000000005</v>
      </c>
      <c r="M11" s="11">
        <v>7.7102000000000004</v>
      </c>
      <c r="N11" s="11">
        <v>366</v>
      </c>
      <c r="O11" s="11"/>
      <c r="P11" s="7" t="s">
        <v>78</v>
      </c>
      <c r="Q11" s="13"/>
      <c r="R11" s="13"/>
      <c r="S11" s="13"/>
      <c r="T11" s="13"/>
      <c r="U11" s="13"/>
      <c r="V11" s="13"/>
      <c r="Z11" t="s">
        <v>158</v>
      </c>
      <c r="AA11" s="7" t="s">
        <v>78</v>
      </c>
      <c r="AB11" s="11">
        <v>7.71</v>
      </c>
      <c r="AC11" s="11">
        <v>7097.31</v>
      </c>
      <c r="AD11" s="11">
        <v>1923.33</v>
      </c>
      <c r="AE11" s="11">
        <v>4.17</v>
      </c>
      <c r="AF11" s="11">
        <v>4.18</v>
      </c>
      <c r="AG11" s="11">
        <v>5.53</v>
      </c>
      <c r="AH11" s="11">
        <v>5.45</v>
      </c>
      <c r="AI11" s="11">
        <v>572.70000000000005</v>
      </c>
      <c r="AJ11" s="11">
        <v>7.7102000000000004</v>
      </c>
      <c r="AK11" s="11">
        <v>366</v>
      </c>
    </row>
    <row r="12" spans="1:37" x14ac:dyDescent="0.3">
      <c r="A12">
        <v>107</v>
      </c>
      <c r="B12" t="s">
        <v>158</v>
      </c>
      <c r="C12" t="s">
        <v>158</v>
      </c>
      <c r="D12" s="7" t="s">
        <v>78</v>
      </c>
      <c r="E12" s="11">
        <v>10.45</v>
      </c>
      <c r="F12" s="11">
        <v>6100.07</v>
      </c>
      <c r="G12" s="11">
        <v>1687.39</v>
      </c>
      <c r="H12" s="11">
        <v>6.21</v>
      </c>
      <c r="I12" s="11">
        <v>3.93</v>
      </c>
      <c r="J12" s="11">
        <v>4.2</v>
      </c>
      <c r="K12" s="11">
        <v>3.4</v>
      </c>
      <c r="L12" s="11">
        <v>477</v>
      </c>
      <c r="M12" s="11">
        <v>7.7100999999999997</v>
      </c>
      <c r="N12" s="11">
        <v>331</v>
      </c>
      <c r="O12" s="11"/>
      <c r="P12" s="7" t="s">
        <v>78</v>
      </c>
      <c r="Q12" s="13"/>
      <c r="R12" s="13"/>
      <c r="S12" s="13"/>
      <c r="T12" s="13"/>
      <c r="U12" s="13"/>
      <c r="V12" s="13"/>
      <c r="Z12" t="s">
        <v>158</v>
      </c>
      <c r="AA12" s="7" t="s">
        <v>78</v>
      </c>
      <c r="AB12" s="11">
        <v>10.45</v>
      </c>
      <c r="AC12" s="11">
        <v>6100.07</v>
      </c>
      <c r="AD12" s="11">
        <v>1687.39</v>
      </c>
      <c r="AE12" s="11">
        <v>6.21</v>
      </c>
      <c r="AF12" s="11">
        <v>3.93</v>
      </c>
      <c r="AG12" s="11">
        <v>4.2</v>
      </c>
      <c r="AH12" s="11">
        <v>3.4</v>
      </c>
      <c r="AI12" s="11">
        <v>477</v>
      </c>
      <c r="AJ12" s="11">
        <v>7.7100999999999997</v>
      </c>
      <c r="AK12" s="11">
        <v>331</v>
      </c>
    </row>
    <row r="13" spans="1:37" x14ac:dyDescent="0.3">
      <c r="A13">
        <v>108</v>
      </c>
      <c r="B13" t="s">
        <v>158</v>
      </c>
      <c r="C13" t="s">
        <v>158</v>
      </c>
      <c r="D13" s="7" t="s">
        <v>78</v>
      </c>
      <c r="E13" s="11">
        <v>10.050000000000001</v>
      </c>
      <c r="F13" s="11">
        <v>6139.13</v>
      </c>
      <c r="G13" s="11">
        <v>1720.03</v>
      </c>
      <c r="H13" s="11">
        <v>3.7</v>
      </c>
      <c r="I13" s="11">
        <v>3.37</v>
      </c>
      <c r="J13" s="11">
        <v>4.21</v>
      </c>
      <c r="K13" s="11">
        <v>4.8</v>
      </c>
      <c r="L13" s="11">
        <v>546.9</v>
      </c>
      <c r="M13" s="11">
        <v>7.7102000000000004</v>
      </c>
      <c r="N13" s="11">
        <v>283</v>
      </c>
      <c r="O13" s="11"/>
      <c r="P13" s="7" t="s">
        <v>78</v>
      </c>
      <c r="Q13" s="13"/>
      <c r="R13" s="13"/>
      <c r="S13" s="13"/>
      <c r="T13" s="13"/>
      <c r="U13" s="13"/>
      <c r="V13" s="13"/>
      <c r="Z13" t="s">
        <v>158</v>
      </c>
      <c r="AA13" s="7" t="s">
        <v>78</v>
      </c>
      <c r="AB13" s="11">
        <v>10.050000000000001</v>
      </c>
      <c r="AC13" s="11">
        <v>6139.13</v>
      </c>
      <c r="AD13" s="11">
        <v>1720.03</v>
      </c>
      <c r="AE13" s="11">
        <v>3.7</v>
      </c>
      <c r="AF13" s="11">
        <v>3.37</v>
      </c>
      <c r="AG13" s="11">
        <v>4.21</v>
      </c>
      <c r="AH13" s="11">
        <v>4.8</v>
      </c>
      <c r="AI13" s="11">
        <v>546.9</v>
      </c>
      <c r="AJ13" s="11">
        <v>7.7102000000000004</v>
      </c>
      <c r="AK13" s="11">
        <v>283</v>
      </c>
    </row>
    <row r="14" spans="1:37" x14ac:dyDescent="0.3">
      <c r="A14">
        <v>69</v>
      </c>
      <c r="B14" t="s">
        <v>158</v>
      </c>
      <c r="C14" t="s">
        <v>158</v>
      </c>
      <c r="D14" s="7" t="s">
        <v>34</v>
      </c>
      <c r="E14" s="11">
        <v>1.98</v>
      </c>
      <c r="F14" s="11">
        <v>12447.85</v>
      </c>
      <c r="G14" s="11">
        <v>944.28</v>
      </c>
      <c r="H14" s="11">
        <v>11.35</v>
      </c>
      <c r="I14" s="11">
        <v>12.69</v>
      </c>
      <c r="J14" s="11">
        <v>2.73</v>
      </c>
      <c r="K14" s="11">
        <v>2.5</v>
      </c>
      <c r="L14" s="11">
        <v>541.79999999999995</v>
      </c>
      <c r="M14" s="11">
        <v>7.94</v>
      </c>
      <c r="N14" s="11">
        <v>245</v>
      </c>
      <c r="O14" s="11"/>
      <c r="P14" s="7" t="s">
        <v>34</v>
      </c>
      <c r="Q14" s="13"/>
      <c r="R14" s="13"/>
      <c r="S14" s="13"/>
      <c r="T14" s="13"/>
      <c r="U14" s="13"/>
      <c r="V14" s="13"/>
      <c r="Z14" t="s">
        <v>158</v>
      </c>
      <c r="AA14" s="7" t="s">
        <v>34</v>
      </c>
      <c r="AB14" s="11">
        <v>1.98</v>
      </c>
      <c r="AC14" s="11">
        <v>12447.85</v>
      </c>
      <c r="AD14" s="11">
        <v>944.28</v>
      </c>
      <c r="AE14" s="11">
        <v>11.35</v>
      </c>
      <c r="AF14" s="11">
        <v>12.69</v>
      </c>
      <c r="AG14" s="11">
        <v>2.73</v>
      </c>
      <c r="AH14" s="11">
        <v>2.5</v>
      </c>
      <c r="AI14" s="11">
        <v>541.79999999999995</v>
      </c>
      <c r="AJ14" s="11">
        <v>7.94</v>
      </c>
      <c r="AK14" s="11">
        <v>245</v>
      </c>
    </row>
    <row r="15" spans="1:37" x14ac:dyDescent="0.3">
      <c r="A15">
        <v>70</v>
      </c>
      <c r="B15" t="s">
        <v>158</v>
      </c>
      <c r="C15" t="s">
        <v>158</v>
      </c>
      <c r="D15" s="7" t="s">
        <v>34</v>
      </c>
      <c r="E15" s="11">
        <v>3.91</v>
      </c>
      <c r="F15" s="11">
        <v>18718.580000000002</v>
      </c>
      <c r="G15" s="11">
        <v>965.14</v>
      </c>
      <c r="H15" s="11">
        <v>11.11</v>
      </c>
      <c r="I15" s="11">
        <v>15.22</v>
      </c>
      <c r="J15" s="11">
        <v>2.36</v>
      </c>
      <c r="K15" s="11">
        <v>2.2000000000000002</v>
      </c>
      <c r="L15" s="11">
        <v>546</v>
      </c>
      <c r="M15" s="11">
        <v>7.98</v>
      </c>
      <c r="N15" s="11">
        <v>221</v>
      </c>
      <c r="O15" s="11"/>
      <c r="P15" s="7" t="s">
        <v>34</v>
      </c>
      <c r="Q15" s="13"/>
      <c r="R15" s="13"/>
      <c r="S15" s="13"/>
      <c r="T15" s="13"/>
      <c r="U15" s="13"/>
      <c r="V15" s="13"/>
      <c r="Z15" t="s">
        <v>158</v>
      </c>
      <c r="AA15" s="7" t="s">
        <v>34</v>
      </c>
      <c r="AB15" s="11">
        <v>3.91</v>
      </c>
      <c r="AC15" s="11">
        <v>18718.580000000002</v>
      </c>
      <c r="AD15" s="11">
        <v>965.14</v>
      </c>
      <c r="AE15" s="11">
        <v>11.11</v>
      </c>
      <c r="AF15" s="11">
        <v>15.22</v>
      </c>
      <c r="AG15" s="11">
        <v>2.36</v>
      </c>
      <c r="AH15" s="11">
        <v>2.2000000000000002</v>
      </c>
      <c r="AI15" s="11">
        <v>546</v>
      </c>
      <c r="AJ15" s="11">
        <v>7.98</v>
      </c>
      <c r="AK15" s="11">
        <v>221</v>
      </c>
    </row>
    <row r="16" spans="1:37" x14ac:dyDescent="0.3">
      <c r="A16">
        <v>71</v>
      </c>
      <c r="B16" t="s">
        <v>158</v>
      </c>
      <c r="C16" t="s">
        <v>158</v>
      </c>
      <c r="D16" s="7" t="s">
        <v>34</v>
      </c>
      <c r="E16" s="11">
        <v>1.76</v>
      </c>
      <c r="F16" s="11">
        <v>19516.27</v>
      </c>
      <c r="G16" s="11">
        <v>1113.8699999999999</v>
      </c>
      <c r="H16" s="11">
        <v>10.51</v>
      </c>
      <c r="I16" s="11">
        <v>9.77</v>
      </c>
      <c r="J16" s="11">
        <v>2.4900000000000002</v>
      </c>
      <c r="K16" s="11">
        <v>2.1</v>
      </c>
      <c r="L16" s="11">
        <v>555.29999999999995</v>
      </c>
      <c r="M16" s="11">
        <v>8.01</v>
      </c>
      <c r="N16" s="11">
        <v>211</v>
      </c>
      <c r="O16" s="11"/>
      <c r="P16" s="7" t="s">
        <v>34</v>
      </c>
      <c r="Q16" s="13"/>
      <c r="R16" s="13"/>
      <c r="S16" s="13"/>
      <c r="T16" s="13"/>
      <c r="U16" s="13"/>
      <c r="V16" s="13"/>
      <c r="Z16" t="s">
        <v>158</v>
      </c>
      <c r="AA16" s="7" t="s">
        <v>34</v>
      </c>
      <c r="AB16" s="11">
        <v>1.76</v>
      </c>
      <c r="AC16" s="11">
        <v>19516.27</v>
      </c>
      <c r="AD16" s="11">
        <v>1113.8699999999999</v>
      </c>
      <c r="AE16" s="11">
        <v>10.51</v>
      </c>
      <c r="AF16" s="11">
        <v>9.77</v>
      </c>
      <c r="AG16" s="11">
        <v>2.4900000000000002</v>
      </c>
      <c r="AH16" s="11">
        <v>2.1</v>
      </c>
      <c r="AI16" s="11">
        <v>555.29999999999995</v>
      </c>
      <c r="AJ16" s="11">
        <v>8.01</v>
      </c>
      <c r="AK16" s="11">
        <v>211</v>
      </c>
    </row>
    <row r="17" spans="1:37" x14ac:dyDescent="0.3">
      <c r="A17">
        <v>72</v>
      </c>
      <c r="B17" t="s">
        <v>158</v>
      </c>
      <c r="C17" t="s">
        <v>158</v>
      </c>
      <c r="D17" s="7" t="s">
        <v>34</v>
      </c>
      <c r="E17" s="11">
        <v>3.54</v>
      </c>
      <c r="F17" s="11">
        <v>25518.43</v>
      </c>
      <c r="G17" s="11">
        <v>1162.56</v>
      </c>
      <c r="H17" s="11">
        <v>9.7799999999999994</v>
      </c>
      <c r="I17" s="11">
        <v>9.8699999999999992</v>
      </c>
      <c r="J17" s="11">
        <v>2.42</v>
      </c>
      <c r="K17" s="11">
        <v>2.65</v>
      </c>
      <c r="L17" s="11">
        <v>500.7</v>
      </c>
      <c r="M17" s="11">
        <v>7.96</v>
      </c>
      <c r="N17" s="11">
        <v>246</v>
      </c>
      <c r="O17" s="11"/>
      <c r="P17" s="7" t="s">
        <v>34</v>
      </c>
      <c r="Q17" s="13"/>
      <c r="R17" s="13"/>
      <c r="S17" s="13"/>
      <c r="T17" s="13"/>
      <c r="U17" s="13"/>
      <c r="V17" s="13"/>
      <c r="Z17" t="s">
        <v>158</v>
      </c>
      <c r="AA17" s="7" t="s">
        <v>34</v>
      </c>
      <c r="AB17" s="11">
        <v>3.54</v>
      </c>
      <c r="AC17" s="11">
        <v>25518.43</v>
      </c>
      <c r="AD17" s="11">
        <v>1162.56</v>
      </c>
      <c r="AE17" s="11">
        <v>9.7799999999999994</v>
      </c>
      <c r="AF17" s="11">
        <v>9.8699999999999992</v>
      </c>
      <c r="AG17" s="11">
        <v>2.42</v>
      </c>
      <c r="AH17" s="11">
        <v>2.65</v>
      </c>
      <c r="AI17" s="11">
        <v>500.7</v>
      </c>
      <c r="AJ17" s="11">
        <v>7.96</v>
      </c>
      <c r="AK17" s="11">
        <v>246</v>
      </c>
    </row>
    <row r="18" spans="1:37" x14ac:dyDescent="0.3">
      <c r="A18">
        <v>85</v>
      </c>
      <c r="B18" t="s">
        <v>158</v>
      </c>
      <c r="C18" t="s">
        <v>158</v>
      </c>
      <c r="D18" s="7" t="s">
        <v>60</v>
      </c>
      <c r="E18" s="11">
        <v>10.3</v>
      </c>
      <c r="F18" s="11">
        <v>8146.98</v>
      </c>
      <c r="G18" s="11">
        <v>1571.83</v>
      </c>
      <c r="H18" s="11">
        <v>3.43</v>
      </c>
      <c r="I18" s="11">
        <v>12.58</v>
      </c>
      <c r="J18" s="11">
        <v>2.78</v>
      </c>
      <c r="K18" s="11">
        <v>3.1</v>
      </c>
      <c r="L18" s="11">
        <v>613.79999999999995</v>
      </c>
      <c r="M18" s="11">
        <v>7.91</v>
      </c>
      <c r="N18" s="11">
        <v>218</v>
      </c>
      <c r="O18" s="11"/>
      <c r="P18" s="7" t="s">
        <v>60</v>
      </c>
      <c r="Q18" s="13"/>
      <c r="R18" s="13"/>
      <c r="S18" s="13"/>
      <c r="T18" s="13"/>
      <c r="U18" s="13"/>
      <c r="V18" s="13"/>
      <c r="Z18" t="s">
        <v>158</v>
      </c>
      <c r="AA18" s="7" t="s">
        <v>60</v>
      </c>
      <c r="AB18" s="11">
        <v>10.3</v>
      </c>
      <c r="AC18" s="11">
        <v>8146.98</v>
      </c>
      <c r="AD18" s="11">
        <v>1571.83</v>
      </c>
      <c r="AE18" s="11">
        <v>3.43</v>
      </c>
      <c r="AF18" s="11">
        <v>12.58</v>
      </c>
      <c r="AG18" s="11">
        <v>2.78</v>
      </c>
      <c r="AH18" s="11">
        <v>3.1</v>
      </c>
      <c r="AI18" s="11">
        <v>613.79999999999995</v>
      </c>
      <c r="AJ18" s="11">
        <v>7.91</v>
      </c>
      <c r="AK18" s="11">
        <v>218</v>
      </c>
    </row>
    <row r="19" spans="1:37" x14ac:dyDescent="0.3">
      <c r="A19">
        <v>86</v>
      </c>
      <c r="B19" t="s">
        <v>158</v>
      </c>
      <c r="C19" t="s">
        <v>158</v>
      </c>
      <c r="D19" s="7" t="s">
        <v>60</v>
      </c>
      <c r="E19" s="11">
        <v>9.86</v>
      </c>
      <c r="F19" s="11">
        <v>7861.29</v>
      </c>
      <c r="G19" s="11">
        <v>1342.32</v>
      </c>
      <c r="H19" s="11">
        <v>3.29</v>
      </c>
      <c r="I19" s="11">
        <v>12.98</v>
      </c>
      <c r="J19" s="11">
        <v>2.79</v>
      </c>
      <c r="K19" s="11">
        <v>3.6</v>
      </c>
      <c r="L19" s="11">
        <v>650.1</v>
      </c>
      <c r="M19" s="11">
        <v>7.9</v>
      </c>
      <c r="N19" s="11">
        <v>239</v>
      </c>
      <c r="O19" s="11"/>
      <c r="P19" s="7" t="s">
        <v>60</v>
      </c>
      <c r="Q19" s="13"/>
      <c r="R19" s="13"/>
      <c r="S19" s="13"/>
      <c r="T19" s="13"/>
      <c r="U19" s="13"/>
      <c r="V19" s="13"/>
      <c r="Z19" t="s">
        <v>158</v>
      </c>
      <c r="AA19" s="7" t="s">
        <v>60</v>
      </c>
      <c r="AB19" s="11">
        <v>9.86</v>
      </c>
      <c r="AC19" s="11">
        <v>7861.29</v>
      </c>
      <c r="AD19" s="11">
        <v>1342.32</v>
      </c>
      <c r="AE19" s="11">
        <v>3.29</v>
      </c>
      <c r="AF19" s="11">
        <v>12.98</v>
      </c>
      <c r="AG19" s="11">
        <v>2.79</v>
      </c>
      <c r="AH19" s="11">
        <v>3.6</v>
      </c>
      <c r="AI19" s="11">
        <v>650.1</v>
      </c>
      <c r="AJ19" s="11">
        <v>7.9</v>
      </c>
      <c r="AK19" s="11">
        <v>239</v>
      </c>
    </row>
    <row r="20" spans="1:37" x14ac:dyDescent="0.3">
      <c r="A20">
        <v>87</v>
      </c>
      <c r="B20" t="s">
        <v>158</v>
      </c>
      <c r="C20" t="s">
        <v>158</v>
      </c>
      <c r="D20" s="7" t="s">
        <v>60</v>
      </c>
      <c r="E20" s="11">
        <v>8.51</v>
      </c>
      <c r="F20" s="11">
        <v>9219.1200000000008</v>
      </c>
      <c r="G20" s="11">
        <v>1739.82</v>
      </c>
      <c r="H20" s="11">
        <v>2.79</v>
      </c>
      <c r="I20" s="11">
        <v>9.49</v>
      </c>
      <c r="J20" s="11">
        <v>2.6</v>
      </c>
      <c r="K20" s="11">
        <v>3</v>
      </c>
      <c r="L20" s="11">
        <v>604.20000000000005</v>
      </c>
      <c r="M20" s="11">
        <v>7.93</v>
      </c>
      <c r="N20" s="11">
        <v>211</v>
      </c>
      <c r="O20" s="11"/>
      <c r="P20" s="7" t="s">
        <v>60</v>
      </c>
      <c r="Q20" s="13"/>
      <c r="R20" s="13"/>
      <c r="S20" s="13"/>
      <c r="T20" s="13"/>
      <c r="U20" s="13"/>
      <c r="V20" s="13"/>
      <c r="Z20" t="s">
        <v>158</v>
      </c>
      <c r="AA20" s="7" t="s">
        <v>60</v>
      </c>
      <c r="AB20" s="11">
        <v>8.51</v>
      </c>
      <c r="AC20" s="11">
        <v>9219.1200000000008</v>
      </c>
      <c r="AD20" s="11">
        <v>1739.82</v>
      </c>
      <c r="AE20" s="11">
        <v>2.79</v>
      </c>
      <c r="AF20" s="11">
        <v>9.49</v>
      </c>
      <c r="AG20" s="11">
        <v>2.6</v>
      </c>
      <c r="AH20" s="11">
        <v>3</v>
      </c>
      <c r="AI20" s="11">
        <v>604.20000000000005</v>
      </c>
      <c r="AJ20" s="11">
        <v>7.93</v>
      </c>
      <c r="AK20" s="11">
        <v>211</v>
      </c>
    </row>
    <row r="21" spans="1:37" x14ac:dyDescent="0.3">
      <c r="A21">
        <v>88</v>
      </c>
      <c r="B21" t="s">
        <v>158</v>
      </c>
      <c r="C21" t="s">
        <v>158</v>
      </c>
      <c r="D21" s="7" t="s">
        <v>60</v>
      </c>
      <c r="E21" s="11">
        <v>6.53</v>
      </c>
      <c r="F21" s="11">
        <v>6728.7</v>
      </c>
      <c r="G21" s="11">
        <v>1600.19</v>
      </c>
      <c r="H21" s="11">
        <v>2.95</v>
      </c>
      <c r="I21" s="11">
        <v>10.59</v>
      </c>
      <c r="J21" s="11">
        <v>2.56</v>
      </c>
      <c r="K21" s="11">
        <v>2.7</v>
      </c>
      <c r="L21" s="11">
        <v>591.29999999999995</v>
      </c>
      <c r="M21" s="11">
        <v>7.96</v>
      </c>
      <c r="N21" s="11">
        <v>224</v>
      </c>
      <c r="O21" s="11"/>
      <c r="P21" s="7" t="s">
        <v>60</v>
      </c>
      <c r="Q21" s="13"/>
      <c r="R21" s="13"/>
      <c r="S21" s="13"/>
      <c r="T21" s="13"/>
      <c r="U21" s="13"/>
      <c r="V21" s="13"/>
      <c r="Z21" t="s">
        <v>158</v>
      </c>
      <c r="AA21" s="7" t="s">
        <v>60</v>
      </c>
      <c r="AB21" s="11">
        <v>6.53</v>
      </c>
      <c r="AC21" s="11">
        <v>6728.7</v>
      </c>
      <c r="AD21" s="11">
        <v>1600.19</v>
      </c>
      <c r="AE21" s="11">
        <v>2.95</v>
      </c>
      <c r="AF21" s="11">
        <v>10.59</v>
      </c>
      <c r="AG21" s="11">
        <v>2.56</v>
      </c>
      <c r="AH21" s="11">
        <v>2.7</v>
      </c>
      <c r="AI21" s="11">
        <v>591.29999999999995</v>
      </c>
      <c r="AJ21" s="11">
        <v>7.96</v>
      </c>
      <c r="AK21" s="11">
        <v>224</v>
      </c>
    </row>
    <row r="22" spans="1:37" x14ac:dyDescent="0.3">
      <c r="A22">
        <v>101</v>
      </c>
      <c r="B22" t="s">
        <v>158</v>
      </c>
      <c r="C22" t="s">
        <v>158</v>
      </c>
      <c r="D22" s="7" t="s">
        <v>61</v>
      </c>
      <c r="E22" s="11">
        <v>12.7</v>
      </c>
      <c r="F22" s="11">
        <v>6919.16</v>
      </c>
      <c r="G22" s="11">
        <v>1943.12</v>
      </c>
      <c r="H22" s="11">
        <v>3.49</v>
      </c>
      <c r="I22" s="11">
        <v>2.37</v>
      </c>
      <c r="J22" s="11">
        <v>2.82</v>
      </c>
      <c r="K22" s="11">
        <v>3.95</v>
      </c>
      <c r="L22" s="11">
        <v>579.29999999999995</v>
      </c>
      <c r="M22" s="11">
        <v>7.72</v>
      </c>
      <c r="N22" s="11">
        <v>236</v>
      </c>
      <c r="O22" s="11"/>
      <c r="P22" s="7" t="s">
        <v>61</v>
      </c>
      <c r="Q22" s="13"/>
      <c r="R22" s="13"/>
      <c r="S22" s="13"/>
      <c r="T22" s="13"/>
      <c r="U22" s="13"/>
      <c r="V22" s="13"/>
      <c r="Z22" t="s">
        <v>158</v>
      </c>
      <c r="AA22" s="7" t="s">
        <v>61</v>
      </c>
      <c r="AB22" s="11">
        <v>12.7</v>
      </c>
      <c r="AC22" s="11">
        <v>6919.16</v>
      </c>
      <c r="AD22" s="11">
        <v>1943.12</v>
      </c>
      <c r="AE22" s="11">
        <v>3.49</v>
      </c>
      <c r="AF22" s="11">
        <v>2.37</v>
      </c>
      <c r="AG22" s="11">
        <v>2.82</v>
      </c>
      <c r="AH22" s="11">
        <v>3.95</v>
      </c>
      <c r="AI22" s="11">
        <v>579.29999999999995</v>
      </c>
      <c r="AJ22" s="11">
        <v>7.72</v>
      </c>
      <c r="AK22" s="11">
        <v>236</v>
      </c>
    </row>
    <row r="23" spans="1:37" x14ac:dyDescent="0.3">
      <c r="A23">
        <v>102</v>
      </c>
      <c r="B23" t="s">
        <v>158</v>
      </c>
      <c r="C23" t="s">
        <v>158</v>
      </c>
      <c r="D23" s="7" t="s">
        <v>61</v>
      </c>
      <c r="E23" s="11">
        <v>12.03</v>
      </c>
      <c r="F23" s="11">
        <v>6908.99</v>
      </c>
      <c r="G23" s="11">
        <v>1885.34</v>
      </c>
      <c r="H23" s="11">
        <v>3.1</v>
      </c>
      <c r="I23" s="11">
        <v>2.69</v>
      </c>
      <c r="J23" s="11">
        <v>2.96</v>
      </c>
      <c r="K23" s="11">
        <v>4.05</v>
      </c>
      <c r="L23" s="11">
        <v>624.29999999999995</v>
      </c>
      <c r="M23" s="11">
        <v>7.71</v>
      </c>
      <c r="N23" s="11">
        <v>215</v>
      </c>
      <c r="O23" s="11"/>
      <c r="P23" s="7" t="s">
        <v>61</v>
      </c>
      <c r="Q23" s="13"/>
      <c r="R23" s="13"/>
      <c r="S23" s="13"/>
      <c r="T23" s="13"/>
      <c r="U23" s="13"/>
      <c r="V23" s="13"/>
      <c r="Z23" t="s">
        <v>158</v>
      </c>
      <c r="AA23" s="7" t="s">
        <v>61</v>
      </c>
      <c r="AB23" s="11">
        <v>12.03</v>
      </c>
      <c r="AC23" s="11">
        <v>6908.99</v>
      </c>
      <c r="AD23" s="11">
        <v>1885.34</v>
      </c>
      <c r="AE23" s="11">
        <v>3.1</v>
      </c>
      <c r="AF23" s="11">
        <v>2.69</v>
      </c>
      <c r="AG23" s="11">
        <v>2.96</v>
      </c>
      <c r="AH23" s="11">
        <v>4.05</v>
      </c>
      <c r="AI23" s="11">
        <v>624.29999999999995</v>
      </c>
      <c r="AJ23" s="11">
        <v>7.71</v>
      </c>
      <c r="AK23" s="11">
        <v>215</v>
      </c>
    </row>
    <row r="24" spans="1:37" x14ac:dyDescent="0.3">
      <c r="A24">
        <v>103</v>
      </c>
      <c r="B24" t="s">
        <v>158</v>
      </c>
      <c r="C24" t="s">
        <v>158</v>
      </c>
      <c r="D24" s="7" t="s">
        <v>61</v>
      </c>
      <c r="E24" s="11">
        <v>9.09</v>
      </c>
      <c r="F24" s="11">
        <v>7177.56</v>
      </c>
      <c r="G24" s="11">
        <v>2255.0300000000002</v>
      </c>
      <c r="H24" s="11">
        <v>7.38</v>
      </c>
      <c r="I24" s="11">
        <v>2.99</v>
      </c>
      <c r="J24" s="11">
        <v>3.36</v>
      </c>
      <c r="K24" s="11">
        <v>3.55</v>
      </c>
      <c r="L24" s="11">
        <v>568.20000000000005</v>
      </c>
      <c r="M24" s="11">
        <v>7.74</v>
      </c>
      <c r="N24" s="11">
        <v>210</v>
      </c>
      <c r="O24" s="11"/>
      <c r="P24" s="7" t="s">
        <v>61</v>
      </c>
      <c r="Q24" s="13"/>
      <c r="R24" s="13"/>
      <c r="S24" s="13"/>
      <c r="T24" s="13"/>
      <c r="U24" s="13"/>
      <c r="V24" s="13"/>
      <c r="Z24" t="s">
        <v>158</v>
      </c>
      <c r="AA24" s="7" t="s">
        <v>61</v>
      </c>
      <c r="AB24" s="11">
        <v>9.09</v>
      </c>
      <c r="AC24" s="11">
        <v>7177.56</v>
      </c>
      <c r="AD24" s="11">
        <v>2255.0300000000002</v>
      </c>
      <c r="AE24" s="11">
        <v>7.38</v>
      </c>
      <c r="AF24" s="11">
        <v>2.99</v>
      </c>
      <c r="AG24" s="11">
        <v>3.36</v>
      </c>
      <c r="AH24" s="11">
        <v>3.55</v>
      </c>
      <c r="AI24" s="11">
        <v>568.20000000000005</v>
      </c>
      <c r="AJ24" s="11">
        <v>7.74</v>
      </c>
      <c r="AK24" s="11">
        <v>210</v>
      </c>
    </row>
    <row r="25" spans="1:37" x14ac:dyDescent="0.3">
      <c r="A25">
        <v>104</v>
      </c>
      <c r="B25" t="s">
        <v>158</v>
      </c>
      <c r="C25" t="s">
        <v>158</v>
      </c>
      <c r="D25" s="7" t="s">
        <v>61</v>
      </c>
      <c r="E25" s="11">
        <v>9.7799999999999994</v>
      </c>
      <c r="F25" s="11">
        <v>7989.69</v>
      </c>
      <c r="G25" s="11">
        <v>1951.15</v>
      </c>
      <c r="H25" s="11">
        <v>4.92</v>
      </c>
      <c r="I25" s="11">
        <v>3.06</v>
      </c>
      <c r="J25" s="34"/>
      <c r="K25" s="11">
        <v>5.85</v>
      </c>
      <c r="L25" s="11">
        <v>676.2</v>
      </c>
      <c r="M25" s="11">
        <v>7.72</v>
      </c>
      <c r="N25" s="11">
        <v>232</v>
      </c>
      <c r="O25" s="11"/>
      <c r="P25" s="18" t="s">
        <v>61</v>
      </c>
      <c r="Q25" s="13"/>
      <c r="R25" s="13"/>
      <c r="S25" s="13"/>
      <c r="T25" s="13"/>
      <c r="U25" s="17">
        <v>5.93</v>
      </c>
      <c r="V25" s="13"/>
      <c r="Z25" t="s">
        <v>158</v>
      </c>
      <c r="AA25" s="7" t="s">
        <v>61</v>
      </c>
      <c r="AB25" s="11">
        <v>9.7799999999999994</v>
      </c>
      <c r="AC25" s="11">
        <v>7989.69</v>
      </c>
      <c r="AD25" s="11">
        <v>1951.15</v>
      </c>
      <c r="AE25" s="11">
        <v>4.92</v>
      </c>
      <c r="AF25" s="11">
        <v>3.06</v>
      </c>
      <c r="AG25" s="34">
        <v>5.93</v>
      </c>
      <c r="AH25" s="11">
        <v>5.85</v>
      </c>
      <c r="AI25" s="11">
        <v>676.2</v>
      </c>
      <c r="AJ25" s="11">
        <v>7.72</v>
      </c>
      <c r="AK25" s="11">
        <v>232</v>
      </c>
    </row>
    <row r="26" spans="1:37" x14ac:dyDescent="0.3">
      <c r="A26">
        <v>61</v>
      </c>
      <c r="B26" t="s">
        <v>158</v>
      </c>
      <c r="C26" t="s">
        <v>158</v>
      </c>
      <c r="D26" s="7" t="s">
        <v>58</v>
      </c>
      <c r="E26" s="11">
        <v>1.49</v>
      </c>
      <c r="F26" s="11">
        <v>5581.12</v>
      </c>
      <c r="G26" s="11">
        <v>1044.8599999999999</v>
      </c>
      <c r="H26" s="11">
        <v>10.66</v>
      </c>
      <c r="I26" s="11">
        <v>10.18</v>
      </c>
      <c r="J26" s="11">
        <v>1.95</v>
      </c>
      <c r="K26" s="11">
        <v>2.1</v>
      </c>
      <c r="L26" s="11">
        <v>544.5</v>
      </c>
      <c r="M26" s="11">
        <v>8.08</v>
      </c>
      <c r="N26" s="11">
        <v>201</v>
      </c>
      <c r="O26" s="11"/>
      <c r="P26" s="7" t="s">
        <v>58</v>
      </c>
      <c r="Q26" s="13"/>
      <c r="R26" s="13"/>
      <c r="S26" s="13"/>
      <c r="T26" s="13"/>
      <c r="U26" s="13"/>
      <c r="V26" s="13"/>
      <c r="Z26" t="s">
        <v>158</v>
      </c>
      <c r="AA26" s="7" t="s">
        <v>58</v>
      </c>
      <c r="AB26" s="11">
        <v>1.49</v>
      </c>
      <c r="AC26" s="11">
        <v>5581.12</v>
      </c>
      <c r="AD26" s="11">
        <v>1044.8599999999999</v>
      </c>
      <c r="AE26" s="11">
        <v>10.66</v>
      </c>
      <c r="AF26" s="11">
        <v>10.18</v>
      </c>
      <c r="AG26" s="11">
        <v>1.95</v>
      </c>
      <c r="AH26" s="11">
        <v>2.1</v>
      </c>
      <c r="AI26" s="11">
        <v>544.5</v>
      </c>
      <c r="AJ26" s="11">
        <v>8.08</v>
      </c>
      <c r="AK26" s="11">
        <v>201</v>
      </c>
    </row>
    <row r="27" spans="1:37" x14ac:dyDescent="0.3">
      <c r="A27">
        <v>62</v>
      </c>
      <c r="B27" t="s">
        <v>158</v>
      </c>
      <c r="C27" t="s">
        <v>158</v>
      </c>
      <c r="D27" s="7" t="s">
        <v>58</v>
      </c>
      <c r="E27" s="11">
        <v>0.94</v>
      </c>
      <c r="F27" s="11">
        <v>4332.43</v>
      </c>
      <c r="G27" s="11">
        <v>764.52</v>
      </c>
      <c r="H27" s="11">
        <v>22.44</v>
      </c>
      <c r="I27" s="11">
        <v>9.98</v>
      </c>
      <c r="J27" s="11">
        <v>2.0299999999999998</v>
      </c>
      <c r="K27" s="11">
        <v>1.95</v>
      </c>
      <c r="L27" s="11">
        <v>524.1</v>
      </c>
      <c r="M27" s="11">
        <v>7.99</v>
      </c>
      <c r="N27" s="11">
        <v>232</v>
      </c>
      <c r="O27" s="11"/>
      <c r="P27" s="7" t="s">
        <v>58</v>
      </c>
      <c r="Q27" s="13"/>
      <c r="R27" s="13"/>
      <c r="S27" s="13"/>
      <c r="T27" s="13"/>
      <c r="U27" s="13"/>
      <c r="V27" s="13"/>
      <c r="Z27" t="s">
        <v>158</v>
      </c>
      <c r="AA27" s="7" t="s">
        <v>58</v>
      </c>
      <c r="AB27" s="11">
        <v>0.94</v>
      </c>
      <c r="AC27" s="11">
        <v>4332.43</v>
      </c>
      <c r="AD27" s="11">
        <v>764.52</v>
      </c>
      <c r="AE27" s="11">
        <v>22.44</v>
      </c>
      <c r="AF27" s="11">
        <v>9.98</v>
      </c>
      <c r="AG27" s="11">
        <v>2.0299999999999998</v>
      </c>
      <c r="AH27" s="11">
        <v>1.95</v>
      </c>
      <c r="AI27" s="11">
        <v>524.1</v>
      </c>
      <c r="AJ27" s="11">
        <v>7.99</v>
      </c>
      <c r="AK27" s="11">
        <v>232</v>
      </c>
    </row>
    <row r="28" spans="1:37" x14ac:dyDescent="0.3">
      <c r="A28">
        <v>63</v>
      </c>
      <c r="B28" t="s">
        <v>158</v>
      </c>
      <c r="C28" t="s">
        <v>158</v>
      </c>
      <c r="D28" s="7" t="s">
        <v>58</v>
      </c>
      <c r="E28" s="11">
        <v>1.6</v>
      </c>
      <c r="F28" s="11">
        <v>6247.2</v>
      </c>
      <c r="G28" s="11">
        <v>911.11</v>
      </c>
      <c r="H28" s="11">
        <v>8.43</v>
      </c>
      <c r="I28" s="11">
        <v>9.83</v>
      </c>
      <c r="J28" s="11">
        <v>2.2200000000000002</v>
      </c>
      <c r="K28" s="11">
        <v>2.15</v>
      </c>
      <c r="L28" s="11">
        <v>537.29999999999995</v>
      </c>
      <c r="M28" s="11">
        <v>8.01</v>
      </c>
      <c r="N28" s="11">
        <v>201</v>
      </c>
      <c r="O28" s="11"/>
      <c r="P28" s="7" t="s">
        <v>58</v>
      </c>
      <c r="Q28" s="13"/>
      <c r="R28" s="13"/>
      <c r="S28" s="13"/>
      <c r="T28" s="13"/>
      <c r="U28" s="13"/>
      <c r="V28" s="13"/>
      <c r="Z28" t="s">
        <v>158</v>
      </c>
      <c r="AA28" s="7" t="s">
        <v>58</v>
      </c>
      <c r="AB28" s="11">
        <v>1.6</v>
      </c>
      <c r="AC28" s="11">
        <v>6247.2</v>
      </c>
      <c r="AD28" s="11">
        <v>911.11</v>
      </c>
      <c r="AE28" s="11">
        <v>8.43</v>
      </c>
      <c r="AF28" s="11">
        <v>9.83</v>
      </c>
      <c r="AG28" s="11">
        <v>2.2200000000000002</v>
      </c>
      <c r="AH28" s="11">
        <v>2.15</v>
      </c>
      <c r="AI28" s="11">
        <v>537.29999999999995</v>
      </c>
      <c r="AJ28" s="11">
        <v>8.01</v>
      </c>
      <c r="AK28" s="11">
        <v>201</v>
      </c>
    </row>
    <row r="29" spans="1:37" x14ac:dyDescent="0.3">
      <c r="A29">
        <v>64</v>
      </c>
      <c r="B29" t="s">
        <v>158</v>
      </c>
      <c r="C29" t="s">
        <v>158</v>
      </c>
      <c r="D29" s="7" t="s">
        <v>58</v>
      </c>
      <c r="E29" s="11">
        <v>1.2</v>
      </c>
      <c r="F29" s="11">
        <v>6975.33</v>
      </c>
      <c r="G29" s="11">
        <v>1104.24</v>
      </c>
      <c r="H29" s="11">
        <v>17.93</v>
      </c>
      <c r="I29" s="34"/>
      <c r="J29" s="11">
        <v>3.14</v>
      </c>
      <c r="K29" s="11">
        <v>2.4500000000000002</v>
      </c>
      <c r="L29" s="11">
        <v>524.1</v>
      </c>
      <c r="M29" s="11">
        <v>7.95</v>
      </c>
      <c r="N29" s="11">
        <v>243</v>
      </c>
      <c r="O29" s="11"/>
      <c r="P29" s="18" t="s">
        <v>58</v>
      </c>
      <c r="Q29" s="13"/>
      <c r="R29" s="13"/>
      <c r="S29" s="13"/>
      <c r="T29" s="17">
        <v>11.91</v>
      </c>
      <c r="U29" s="13"/>
      <c r="V29" s="13"/>
      <c r="Z29" t="s">
        <v>158</v>
      </c>
      <c r="AA29" s="7" t="s">
        <v>58</v>
      </c>
      <c r="AB29" s="11">
        <v>1.2</v>
      </c>
      <c r="AC29" s="11">
        <v>6975.33</v>
      </c>
      <c r="AD29" s="11">
        <v>1104.24</v>
      </c>
      <c r="AE29" s="11">
        <v>17.93</v>
      </c>
      <c r="AF29" s="34">
        <v>11.94</v>
      </c>
      <c r="AG29" s="11">
        <v>3.14</v>
      </c>
      <c r="AH29" s="11">
        <v>2.4500000000000002</v>
      </c>
      <c r="AI29" s="11">
        <v>524.1</v>
      </c>
      <c r="AJ29" s="11">
        <v>7.95</v>
      </c>
      <c r="AK29" s="11">
        <v>243</v>
      </c>
    </row>
    <row r="30" spans="1:37" x14ac:dyDescent="0.3">
      <c r="A30">
        <v>65</v>
      </c>
      <c r="B30" t="s">
        <v>158</v>
      </c>
      <c r="C30" t="s">
        <v>158</v>
      </c>
      <c r="D30" s="7" t="s">
        <v>59</v>
      </c>
      <c r="E30" s="11">
        <v>2</v>
      </c>
      <c r="F30" s="11">
        <v>30325.94</v>
      </c>
      <c r="G30" s="11">
        <v>1395.28</v>
      </c>
      <c r="H30" s="11">
        <v>5.13</v>
      </c>
      <c r="I30" s="11">
        <v>14.41</v>
      </c>
      <c r="J30" s="11">
        <v>2.99</v>
      </c>
      <c r="K30" s="11">
        <v>3.1</v>
      </c>
      <c r="L30" s="11">
        <v>524.4</v>
      </c>
      <c r="M30" s="11">
        <v>7.98</v>
      </c>
      <c r="N30" s="11">
        <v>208</v>
      </c>
      <c r="O30" s="11"/>
      <c r="P30" s="7" t="s">
        <v>59</v>
      </c>
      <c r="Q30" s="13"/>
      <c r="R30" s="13"/>
      <c r="S30" s="13"/>
      <c r="T30" s="13"/>
      <c r="U30" s="13"/>
      <c r="V30" s="13"/>
      <c r="Z30" t="s">
        <v>158</v>
      </c>
      <c r="AA30" s="7" t="s">
        <v>59</v>
      </c>
      <c r="AB30" s="11">
        <v>2</v>
      </c>
      <c r="AC30" s="11">
        <v>30325.94</v>
      </c>
      <c r="AD30" s="11">
        <v>1395.28</v>
      </c>
      <c r="AE30" s="11">
        <v>5.13</v>
      </c>
      <c r="AF30" s="11">
        <v>14.41</v>
      </c>
      <c r="AG30" s="11">
        <v>2.99</v>
      </c>
      <c r="AH30" s="11">
        <v>3.1</v>
      </c>
      <c r="AI30" s="11">
        <v>524.4</v>
      </c>
      <c r="AJ30" s="11">
        <v>7.98</v>
      </c>
      <c r="AK30" s="11">
        <v>208</v>
      </c>
    </row>
    <row r="31" spans="1:37" x14ac:dyDescent="0.3">
      <c r="A31">
        <v>66</v>
      </c>
      <c r="B31" t="s">
        <v>158</v>
      </c>
      <c r="C31" t="s">
        <v>158</v>
      </c>
      <c r="D31" s="7" t="s">
        <v>59</v>
      </c>
      <c r="E31" s="11">
        <v>3.01</v>
      </c>
      <c r="F31" s="11">
        <v>25604.57</v>
      </c>
      <c r="G31" s="11">
        <v>1054.49</v>
      </c>
      <c r="H31" s="11">
        <v>11.64</v>
      </c>
      <c r="I31" s="11">
        <v>12.47</v>
      </c>
      <c r="J31" s="11">
        <v>2.56</v>
      </c>
      <c r="K31" s="11">
        <v>2.5499999999999998</v>
      </c>
      <c r="L31" s="11">
        <v>555.9</v>
      </c>
      <c r="M31" s="11">
        <v>7.97</v>
      </c>
      <c r="N31" s="11">
        <v>233</v>
      </c>
      <c r="O31" s="11"/>
      <c r="P31" s="7" t="s">
        <v>59</v>
      </c>
      <c r="Q31" s="13"/>
      <c r="R31" s="13"/>
      <c r="S31" s="13"/>
      <c r="T31" s="13"/>
      <c r="U31" s="13"/>
      <c r="V31" s="13"/>
      <c r="Z31" t="s">
        <v>158</v>
      </c>
      <c r="AA31" s="7" t="s">
        <v>59</v>
      </c>
      <c r="AB31" s="11">
        <v>3.01</v>
      </c>
      <c r="AC31" s="11">
        <v>25604.57</v>
      </c>
      <c r="AD31" s="11">
        <v>1054.49</v>
      </c>
      <c r="AE31" s="11">
        <v>11.64</v>
      </c>
      <c r="AF31" s="11">
        <v>12.47</v>
      </c>
      <c r="AG31" s="11">
        <v>2.56</v>
      </c>
      <c r="AH31" s="11">
        <v>2.5499999999999998</v>
      </c>
      <c r="AI31" s="11">
        <v>555.9</v>
      </c>
      <c r="AJ31" s="11">
        <v>7.97</v>
      </c>
      <c r="AK31" s="11">
        <v>233</v>
      </c>
    </row>
    <row r="32" spans="1:37" x14ac:dyDescent="0.3">
      <c r="A32">
        <v>67</v>
      </c>
      <c r="B32" t="s">
        <v>158</v>
      </c>
      <c r="C32" t="s">
        <v>158</v>
      </c>
      <c r="D32" s="7" t="s">
        <v>59</v>
      </c>
      <c r="E32" s="11">
        <v>2.2999999999999998</v>
      </c>
      <c r="F32" s="11">
        <v>19668.740000000002</v>
      </c>
      <c r="G32" s="11">
        <v>910.04</v>
      </c>
      <c r="H32" s="11">
        <v>20.47</v>
      </c>
      <c r="I32" s="11">
        <v>11.36</v>
      </c>
      <c r="J32" s="11">
        <v>2.2599999999999998</v>
      </c>
      <c r="K32" s="11">
        <v>1.8</v>
      </c>
      <c r="L32" s="11">
        <v>578.1</v>
      </c>
      <c r="M32" s="11">
        <v>7.95</v>
      </c>
      <c r="N32" s="11">
        <v>265</v>
      </c>
      <c r="O32" s="11"/>
      <c r="P32" s="7" t="s">
        <v>59</v>
      </c>
      <c r="Q32" s="13"/>
      <c r="R32" s="13"/>
      <c r="S32" s="13"/>
      <c r="T32" s="13"/>
      <c r="U32" s="13"/>
      <c r="V32" s="13"/>
      <c r="Z32" t="s">
        <v>158</v>
      </c>
      <c r="AA32" s="7" t="s">
        <v>59</v>
      </c>
      <c r="AB32" s="11">
        <v>2.2999999999999998</v>
      </c>
      <c r="AC32" s="11">
        <v>19668.740000000002</v>
      </c>
      <c r="AD32" s="11">
        <v>910.04</v>
      </c>
      <c r="AE32" s="11">
        <v>20.47</v>
      </c>
      <c r="AF32" s="11">
        <v>11.36</v>
      </c>
      <c r="AG32" s="11">
        <v>2.2599999999999998</v>
      </c>
      <c r="AH32" s="11">
        <v>1.8</v>
      </c>
      <c r="AI32" s="11">
        <v>578.1</v>
      </c>
      <c r="AJ32" s="11">
        <v>7.95</v>
      </c>
      <c r="AK32" s="11">
        <v>265</v>
      </c>
    </row>
    <row r="33" spans="1:37" x14ac:dyDescent="0.3">
      <c r="A33">
        <v>68</v>
      </c>
      <c r="B33" t="s">
        <v>158</v>
      </c>
      <c r="C33" t="s">
        <v>158</v>
      </c>
      <c r="D33" s="7" t="s">
        <v>59</v>
      </c>
      <c r="E33" s="11">
        <v>3.17</v>
      </c>
      <c r="F33" s="11">
        <v>24111.38</v>
      </c>
      <c r="G33" s="11">
        <v>1013.29</v>
      </c>
      <c r="H33" s="11">
        <v>9.73</v>
      </c>
      <c r="I33" s="11">
        <v>23.39</v>
      </c>
      <c r="J33" s="11">
        <v>2.91</v>
      </c>
      <c r="K33" s="11">
        <v>2.65</v>
      </c>
      <c r="L33" s="11">
        <v>517.5</v>
      </c>
      <c r="M33" s="11">
        <v>7.97</v>
      </c>
      <c r="N33" s="11">
        <v>235</v>
      </c>
      <c r="O33" s="11"/>
      <c r="P33" s="7" t="s">
        <v>59</v>
      </c>
      <c r="Q33" s="13"/>
      <c r="R33" s="13"/>
      <c r="S33" s="13"/>
      <c r="T33" s="13"/>
      <c r="U33" s="13"/>
      <c r="V33" s="13"/>
      <c r="Z33" t="s">
        <v>158</v>
      </c>
      <c r="AA33" s="7" t="s">
        <v>59</v>
      </c>
      <c r="AB33" s="11">
        <v>3.17</v>
      </c>
      <c r="AC33" s="11">
        <v>24111.38</v>
      </c>
      <c r="AD33" s="11">
        <v>1013.29</v>
      </c>
      <c r="AE33" s="11">
        <v>9.73</v>
      </c>
      <c r="AF33" s="11">
        <v>23.39</v>
      </c>
      <c r="AG33" s="11">
        <v>2.91</v>
      </c>
      <c r="AH33" s="11">
        <v>2.65</v>
      </c>
      <c r="AI33" s="11">
        <v>517.5</v>
      </c>
      <c r="AJ33" s="11">
        <v>7.97</v>
      </c>
      <c r="AK33" s="11">
        <v>235</v>
      </c>
    </row>
    <row r="34" spans="1:37" x14ac:dyDescent="0.3">
      <c r="A34">
        <v>77</v>
      </c>
      <c r="B34" t="s">
        <v>158</v>
      </c>
      <c r="C34" t="s">
        <v>158</v>
      </c>
      <c r="D34" s="7" t="s">
        <v>57</v>
      </c>
      <c r="E34" s="11">
        <v>5.39</v>
      </c>
      <c r="F34" s="11">
        <v>14816.83</v>
      </c>
      <c r="G34" s="11">
        <v>1151.32</v>
      </c>
      <c r="H34" s="11">
        <v>5.4</v>
      </c>
      <c r="I34" s="11">
        <v>19.82</v>
      </c>
      <c r="J34" s="11">
        <v>2.4</v>
      </c>
      <c r="K34" s="11">
        <v>2.95</v>
      </c>
      <c r="L34" s="11">
        <v>516.9</v>
      </c>
      <c r="M34" s="11">
        <v>7.99</v>
      </c>
      <c r="N34" s="11">
        <v>216</v>
      </c>
      <c r="O34" s="11"/>
      <c r="P34" s="7" t="s">
        <v>57</v>
      </c>
      <c r="Q34" s="13"/>
      <c r="R34" s="13"/>
      <c r="S34" s="13"/>
      <c r="T34" s="13"/>
      <c r="U34" s="13"/>
      <c r="V34" s="13"/>
      <c r="Z34" t="s">
        <v>158</v>
      </c>
      <c r="AA34" s="7" t="s">
        <v>57</v>
      </c>
      <c r="AB34" s="11">
        <v>5.39</v>
      </c>
      <c r="AC34" s="11">
        <v>14816.83</v>
      </c>
      <c r="AD34" s="11">
        <v>1151.32</v>
      </c>
      <c r="AE34" s="11">
        <v>5.4</v>
      </c>
      <c r="AF34" s="11">
        <v>19.82</v>
      </c>
      <c r="AG34" s="11">
        <v>2.4</v>
      </c>
      <c r="AH34" s="11">
        <v>2.95</v>
      </c>
      <c r="AI34" s="11">
        <v>516.9</v>
      </c>
      <c r="AJ34" s="11">
        <v>7.99</v>
      </c>
      <c r="AK34" s="11">
        <v>216</v>
      </c>
    </row>
    <row r="35" spans="1:37" x14ac:dyDescent="0.3">
      <c r="A35">
        <v>78</v>
      </c>
      <c r="B35" t="s">
        <v>158</v>
      </c>
      <c r="C35" t="s">
        <v>158</v>
      </c>
      <c r="D35" s="7" t="s">
        <v>57</v>
      </c>
      <c r="E35" s="11">
        <v>5.83</v>
      </c>
      <c r="F35" s="11">
        <v>17152.64</v>
      </c>
      <c r="G35" s="11">
        <v>1263.67</v>
      </c>
      <c r="H35" s="11">
        <v>5.0999999999999996</v>
      </c>
      <c r="I35" s="11">
        <v>22.53</v>
      </c>
      <c r="J35" s="11">
        <v>2.79</v>
      </c>
      <c r="K35" s="11">
        <v>2.9</v>
      </c>
      <c r="L35" s="11">
        <v>526.20000000000005</v>
      </c>
      <c r="M35" s="11">
        <v>7.97</v>
      </c>
      <c r="N35" s="11">
        <v>230</v>
      </c>
      <c r="O35" s="11"/>
      <c r="P35" s="7" t="s">
        <v>57</v>
      </c>
      <c r="Q35" s="13"/>
      <c r="R35" s="13"/>
      <c r="S35" s="13"/>
      <c r="T35" s="13"/>
      <c r="U35" s="13"/>
      <c r="V35" s="13"/>
      <c r="Z35" t="s">
        <v>158</v>
      </c>
      <c r="AA35" s="7" t="s">
        <v>57</v>
      </c>
      <c r="AB35" s="11">
        <v>5.83</v>
      </c>
      <c r="AC35" s="11">
        <v>17152.64</v>
      </c>
      <c r="AD35" s="11">
        <v>1263.67</v>
      </c>
      <c r="AE35" s="11">
        <v>5.0999999999999996</v>
      </c>
      <c r="AF35" s="11">
        <v>22.53</v>
      </c>
      <c r="AG35" s="11">
        <v>2.79</v>
      </c>
      <c r="AH35" s="11">
        <v>2.9</v>
      </c>
      <c r="AI35" s="11">
        <v>526.20000000000005</v>
      </c>
      <c r="AJ35" s="11">
        <v>7.97</v>
      </c>
      <c r="AK35" s="11">
        <v>230</v>
      </c>
    </row>
    <row r="36" spans="1:37" x14ac:dyDescent="0.3">
      <c r="A36">
        <v>79</v>
      </c>
      <c r="B36" t="s">
        <v>158</v>
      </c>
      <c r="C36" t="s">
        <v>158</v>
      </c>
      <c r="D36" s="7" t="s">
        <v>57</v>
      </c>
      <c r="E36" s="11">
        <v>6.88</v>
      </c>
      <c r="F36" s="11">
        <v>12785.43</v>
      </c>
      <c r="G36" s="11">
        <v>1632.29</v>
      </c>
      <c r="H36" s="11">
        <v>4.03</v>
      </c>
      <c r="I36" s="11">
        <v>15.85</v>
      </c>
      <c r="J36" s="11">
        <v>2.2000000000000002</v>
      </c>
      <c r="K36" s="11">
        <v>2.65</v>
      </c>
      <c r="L36" s="11">
        <v>538.79999999999995</v>
      </c>
      <c r="M36" s="11">
        <v>7.95</v>
      </c>
      <c r="N36" s="11">
        <v>220</v>
      </c>
      <c r="O36" s="11"/>
      <c r="P36" s="7" t="s">
        <v>57</v>
      </c>
      <c r="Q36" s="13"/>
      <c r="R36" s="13"/>
      <c r="S36" s="13"/>
      <c r="T36" s="13"/>
      <c r="U36" s="13"/>
      <c r="V36" s="13"/>
      <c r="Z36" t="s">
        <v>158</v>
      </c>
      <c r="AA36" s="7" t="s">
        <v>57</v>
      </c>
      <c r="AB36" s="11">
        <v>6.88</v>
      </c>
      <c r="AC36" s="11">
        <v>12785.43</v>
      </c>
      <c r="AD36" s="11">
        <v>1632.29</v>
      </c>
      <c r="AE36" s="11">
        <v>4.03</v>
      </c>
      <c r="AF36" s="11">
        <v>15.85</v>
      </c>
      <c r="AG36" s="11">
        <v>2.2000000000000002</v>
      </c>
      <c r="AH36" s="11">
        <v>2.65</v>
      </c>
      <c r="AI36" s="11">
        <v>538.79999999999995</v>
      </c>
      <c r="AJ36" s="11">
        <v>7.95</v>
      </c>
      <c r="AK36" s="11">
        <v>220</v>
      </c>
    </row>
    <row r="37" spans="1:37" x14ac:dyDescent="0.3">
      <c r="A37">
        <v>80</v>
      </c>
      <c r="B37" t="s">
        <v>158</v>
      </c>
      <c r="C37" t="s">
        <v>158</v>
      </c>
      <c r="D37" s="7" t="s">
        <v>57</v>
      </c>
      <c r="E37" s="11">
        <v>8.92</v>
      </c>
      <c r="F37" s="11">
        <v>7623.75</v>
      </c>
      <c r="G37" s="11">
        <v>1164.1600000000001</v>
      </c>
      <c r="H37" s="11">
        <v>8</v>
      </c>
      <c r="I37" s="11">
        <v>27.09</v>
      </c>
      <c r="J37" s="11">
        <v>2.69</v>
      </c>
      <c r="K37" s="11">
        <v>3.1</v>
      </c>
      <c r="L37" s="11">
        <v>548.4</v>
      </c>
      <c r="M37" s="11">
        <v>7.99</v>
      </c>
      <c r="N37" s="11">
        <v>216</v>
      </c>
      <c r="O37" s="11"/>
      <c r="P37" s="7" t="s">
        <v>57</v>
      </c>
      <c r="Q37" s="13"/>
      <c r="R37" s="13"/>
      <c r="S37" s="13"/>
      <c r="T37" s="13"/>
      <c r="U37" s="13"/>
      <c r="V37" s="13"/>
      <c r="Z37" t="s">
        <v>158</v>
      </c>
      <c r="AA37" s="7" t="s">
        <v>57</v>
      </c>
      <c r="AB37" s="11">
        <v>8.92</v>
      </c>
      <c r="AC37" s="11">
        <v>7623.75</v>
      </c>
      <c r="AD37" s="11">
        <v>1164.1600000000001</v>
      </c>
      <c r="AE37" s="11">
        <v>8</v>
      </c>
      <c r="AF37" s="11">
        <v>27.09</v>
      </c>
      <c r="AG37" s="11">
        <v>2.69</v>
      </c>
      <c r="AH37" s="11">
        <v>3.1</v>
      </c>
      <c r="AI37" s="11">
        <v>548.4</v>
      </c>
      <c r="AJ37" s="11">
        <v>7.99</v>
      </c>
      <c r="AK37" s="11">
        <v>216</v>
      </c>
    </row>
    <row r="38" spans="1:37" x14ac:dyDescent="0.3">
      <c r="A38">
        <v>93</v>
      </c>
      <c r="B38" t="s">
        <v>158</v>
      </c>
      <c r="C38" t="s">
        <v>158</v>
      </c>
      <c r="D38" s="7" t="s">
        <v>55</v>
      </c>
      <c r="E38" s="11">
        <v>9.9</v>
      </c>
      <c r="F38" s="11">
        <v>7169</v>
      </c>
      <c r="G38" s="11">
        <v>1820.61</v>
      </c>
      <c r="H38" s="11">
        <v>3.27</v>
      </c>
      <c r="I38" s="34"/>
      <c r="J38" s="11">
        <v>3.43</v>
      </c>
      <c r="K38" s="11">
        <v>3.4</v>
      </c>
      <c r="L38" s="11">
        <v>523.20000000000005</v>
      </c>
      <c r="M38" s="11">
        <v>8</v>
      </c>
      <c r="N38" s="11">
        <v>238</v>
      </c>
      <c r="O38" s="11"/>
      <c r="P38" s="18" t="s">
        <v>55</v>
      </c>
      <c r="Q38" s="13"/>
      <c r="R38" s="13"/>
      <c r="S38" s="13"/>
      <c r="T38" s="17">
        <v>16.04</v>
      </c>
      <c r="U38" s="13"/>
      <c r="V38" s="13"/>
      <c r="Z38" t="s">
        <v>158</v>
      </c>
      <c r="AA38" s="7" t="s">
        <v>55</v>
      </c>
      <c r="AB38" s="11">
        <v>9.9</v>
      </c>
      <c r="AC38" s="11">
        <v>7169</v>
      </c>
      <c r="AD38" s="11">
        <v>1820.61</v>
      </c>
      <c r="AE38" s="11">
        <v>3.27</v>
      </c>
      <c r="AF38" s="34">
        <v>16.04</v>
      </c>
      <c r="AG38" s="11">
        <v>3.43</v>
      </c>
      <c r="AH38" s="11">
        <v>3.4</v>
      </c>
      <c r="AI38" s="11">
        <v>523.20000000000005</v>
      </c>
      <c r="AJ38" s="11">
        <v>8</v>
      </c>
      <c r="AK38" s="11">
        <v>238</v>
      </c>
    </row>
    <row r="39" spans="1:37" x14ac:dyDescent="0.3">
      <c r="A39">
        <v>94</v>
      </c>
      <c r="B39" t="s">
        <v>158</v>
      </c>
      <c r="C39" t="s">
        <v>158</v>
      </c>
      <c r="D39" s="7" t="s">
        <v>55</v>
      </c>
      <c r="E39" s="11">
        <v>9.4600000000000009</v>
      </c>
      <c r="F39" s="11">
        <v>7654.25</v>
      </c>
      <c r="G39" s="11">
        <v>1880.53</v>
      </c>
      <c r="H39" s="11">
        <v>3.48</v>
      </c>
      <c r="I39" s="11">
        <v>10.78</v>
      </c>
      <c r="J39" s="11">
        <v>5.22</v>
      </c>
      <c r="K39" s="11">
        <v>4</v>
      </c>
      <c r="L39" s="11">
        <v>538.79999999999995</v>
      </c>
      <c r="M39" s="11">
        <v>7.96</v>
      </c>
      <c r="N39" s="11">
        <v>264</v>
      </c>
      <c r="O39" s="11"/>
      <c r="P39" s="7" t="s">
        <v>55</v>
      </c>
      <c r="Q39" s="13"/>
      <c r="R39" s="13"/>
      <c r="S39" s="13"/>
      <c r="T39" s="13"/>
      <c r="U39" s="13"/>
      <c r="V39" s="13"/>
      <c r="Z39" t="s">
        <v>158</v>
      </c>
      <c r="AA39" s="7" t="s">
        <v>55</v>
      </c>
      <c r="AB39" s="11">
        <v>9.4600000000000009</v>
      </c>
      <c r="AC39" s="11">
        <v>7654.25</v>
      </c>
      <c r="AD39" s="11">
        <v>1880.53</v>
      </c>
      <c r="AE39" s="11">
        <v>3.48</v>
      </c>
      <c r="AF39" s="11">
        <v>10.78</v>
      </c>
      <c r="AG39" s="11">
        <v>5.22</v>
      </c>
      <c r="AH39" s="11">
        <v>4</v>
      </c>
      <c r="AI39" s="11">
        <v>538.79999999999995</v>
      </c>
      <c r="AJ39" s="11">
        <v>7.96</v>
      </c>
      <c r="AK39" s="11">
        <v>264</v>
      </c>
    </row>
    <row r="40" spans="1:37" x14ac:dyDescent="0.3">
      <c r="A40">
        <v>95</v>
      </c>
      <c r="B40" t="s">
        <v>158</v>
      </c>
      <c r="C40" t="s">
        <v>158</v>
      </c>
      <c r="D40" s="7" t="s">
        <v>55</v>
      </c>
      <c r="E40" s="11">
        <v>9.35</v>
      </c>
      <c r="F40" s="11">
        <v>5958.3</v>
      </c>
      <c r="G40" s="11">
        <v>1899.25</v>
      </c>
      <c r="H40" s="11">
        <v>3.26</v>
      </c>
      <c r="I40" s="11">
        <v>10.62</v>
      </c>
      <c r="J40" s="11">
        <v>3.7</v>
      </c>
      <c r="K40" s="11">
        <v>3.3</v>
      </c>
      <c r="L40" s="11">
        <v>519</v>
      </c>
      <c r="M40" s="11">
        <v>7.97</v>
      </c>
      <c r="N40" s="11">
        <v>294</v>
      </c>
      <c r="O40" s="11"/>
      <c r="P40" s="7" t="s">
        <v>55</v>
      </c>
      <c r="Q40" s="13"/>
      <c r="R40" s="13"/>
      <c r="S40" s="13"/>
      <c r="T40" s="13"/>
      <c r="U40" s="13"/>
      <c r="V40" s="13"/>
      <c r="Z40" t="s">
        <v>158</v>
      </c>
      <c r="AA40" s="7" t="s">
        <v>55</v>
      </c>
      <c r="AB40" s="11">
        <v>9.35</v>
      </c>
      <c r="AC40" s="11">
        <v>5958.3</v>
      </c>
      <c r="AD40" s="11">
        <v>1899.25</v>
      </c>
      <c r="AE40" s="11">
        <v>3.26</v>
      </c>
      <c r="AF40" s="11">
        <v>10.62</v>
      </c>
      <c r="AG40" s="11">
        <v>3.7</v>
      </c>
      <c r="AH40" s="11">
        <v>3.3</v>
      </c>
      <c r="AI40" s="11">
        <v>519</v>
      </c>
      <c r="AJ40" s="11">
        <v>7.97</v>
      </c>
      <c r="AK40" s="11">
        <v>294</v>
      </c>
    </row>
    <row r="41" spans="1:37" x14ac:dyDescent="0.3">
      <c r="A41">
        <v>96</v>
      </c>
      <c r="B41" t="s">
        <v>158</v>
      </c>
      <c r="C41" t="s">
        <v>158</v>
      </c>
      <c r="D41" s="7" t="s">
        <v>55</v>
      </c>
      <c r="E41" s="11">
        <v>10.220000000000001</v>
      </c>
      <c r="F41" s="11">
        <v>6076.53</v>
      </c>
      <c r="G41" s="11">
        <v>1859.13</v>
      </c>
      <c r="H41" s="34"/>
      <c r="I41" s="11">
        <v>11.34</v>
      </c>
      <c r="J41" s="11">
        <v>7.28</v>
      </c>
      <c r="K41" s="11">
        <v>4.9000000000000004</v>
      </c>
      <c r="L41" s="11">
        <v>591.29999999999995</v>
      </c>
      <c r="M41" s="11">
        <v>7.99</v>
      </c>
      <c r="N41" s="11">
        <v>245</v>
      </c>
      <c r="O41" s="11"/>
      <c r="P41" s="18" t="s">
        <v>55</v>
      </c>
      <c r="Q41" s="13"/>
      <c r="R41" s="13"/>
      <c r="S41" s="17">
        <v>4.8</v>
      </c>
      <c r="T41" s="13"/>
      <c r="U41" s="13"/>
      <c r="V41" s="13"/>
      <c r="Z41" t="s">
        <v>158</v>
      </c>
      <c r="AA41" s="7" t="s">
        <v>55</v>
      </c>
      <c r="AB41" s="11">
        <v>10.220000000000001</v>
      </c>
      <c r="AC41" s="11">
        <v>6076.53</v>
      </c>
      <c r="AD41" s="11">
        <v>1859.13</v>
      </c>
      <c r="AE41" s="34">
        <v>4.8</v>
      </c>
      <c r="AF41" s="11">
        <v>11.34</v>
      </c>
      <c r="AG41" s="11">
        <v>7.28</v>
      </c>
      <c r="AH41" s="11">
        <v>4.9000000000000004</v>
      </c>
      <c r="AI41" s="11">
        <v>591.29999999999995</v>
      </c>
      <c r="AJ41" s="11">
        <v>7.99</v>
      </c>
      <c r="AK41" s="11">
        <v>245</v>
      </c>
    </row>
    <row r="42" spans="1:37" x14ac:dyDescent="0.3">
      <c r="A42">
        <v>109</v>
      </c>
      <c r="B42" t="s">
        <v>158</v>
      </c>
      <c r="C42" t="s">
        <v>158</v>
      </c>
      <c r="D42" s="7" t="s">
        <v>56</v>
      </c>
      <c r="E42" s="11">
        <v>10.56</v>
      </c>
      <c r="F42" s="11">
        <v>6577.29</v>
      </c>
      <c r="G42" s="11">
        <v>2100.9499999999998</v>
      </c>
      <c r="H42" s="11">
        <v>3.67</v>
      </c>
      <c r="I42" s="11">
        <v>3.14</v>
      </c>
      <c r="J42" s="11">
        <v>9.76</v>
      </c>
      <c r="K42" s="11">
        <v>7.8</v>
      </c>
      <c r="L42" s="11">
        <v>555.29999999999995</v>
      </c>
      <c r="M42" s="11">
        <v>7.8</v>
      </c>
      <c r="N42" s="11">
        <v>262</v>
      </c>
      <c r="O42" s="11"/>
      <c r="P42" s="7" t="s">
        <v>56</v>
      </c>
      <c r="Q42" s="13"/>
      <c r="R42" s="13"/>
      <c r="S42" s="13"/>
      <c r="T42" s="13"/>
      <c r="U42" s="13"/>
      <c r="V42" s="13"/>
      <c r="Z42" t="s">
        <v>158</v>
      </c>
      <c r="AA42" s="7" t="s">
        <v>56</v>
      </c>
      <c r="AB42" s="11">
        <v>10.56</v>
      </c>
      <c r="AC42" s="11">
        <v>6577.29</v>
      </c>
      <c r="AD42" s="11">
        <v>2100.9499999999998</v>
      </c>
      <c r="AE42" s="11">
        <v>3.67</v>
      </c>
      <c r="AF42" s="11">
        <v>3.14</v>
      </c>
      <c r="AG42" s="11">
        <v>9.76</v>
      </c>
      <c r="AH42" s="11">
        <v>7.8</v>
      </c>
      <c r="AI42" s="11">
        <v>555.29999999999995</v>
      </c>
      <c r="AJ42" s="11">
        <v>7.8</v>
      </c>
      <c r="AK42" s="11">
        <v>262</v>
      </c>
    </row>
    <row r="43" spans="1:37" x14ac:dyDescent="0.3">
      <c r="A43">
        <v>110</v>
      </c>
      <c r="B43" t="s">
        <v>158</v>
      </c>
      <c r="C43" t="s">
        <v>158</v>
      </c>
      <c r="D43" s="7" t="s">
        <v>56</v>
      </c>
      <c r="E43" s="11">
        <v>12.7</v>
      </c>
      <c r="F43" s="11">
        <v>6669.85</v>
      </c>
      <c r="G43" s="11">
        <v>2196.1799999999998</v>
      </c>
      <c r="H43" s="11">
        <v>4.33</v>
      </c>
      <c r="I43" s="11">
        <v>4.28</v>
      </c>
      <c r="J43" s="11">
        <v>11.74</v>
      </c>
      <c r="K43" s="11">
        <v>8.8000000000000007</v>
      </c>
      <c r="L43" s="11">
        <v>572.4</v>
      </c>
      <c r="M43" s="11">
        <v>7.79</v>
      </c>
      <c r="N43" s="11">
        <v>243</v>
      </c>
      <c r="O43" s="11"/>
      <c r="P43" s="7" t="s">
        <v>56</v>
      </c>
      <c r="Q43" s="13"/>
      <c r="R43" s="13"/>
      <c r="S43" s="13"/>
      <c r="T43" s="13"/>
      <c r="U43" s="13"/>
      <c r="V43" s="13"/>
      <c r="Z43" t="s">
        <v>158</v>
      </c>
      <c r="AA43" s="7" t="s">
        <v>56</v>
      </c>
      <c r="AB43" s="11">
        <v>12.7</v>
      </c>
      <c r="AC43" s="11">
        <v>6669.85</v>
      </c>
      <c r="AD43" s="11">
        <v>2196.1799999999998</v>
      </c>
      <c r="AE43" s="11">
        <v>4.33</v>
      </c>
      <c r="AF43" s="11">
        <v>4.28</v>
      </c>
      <c r="AG43" s="11">
        <v>11.74</v>
      </c>
      <c r="AH43" s="11">
        <v>8.8000000000000007</v>
      </c>
      <c r="AI43" s="11">
        <v>572.4</v>
      </c>
      <c r="AJ43" s="11">
        <v>7.79</v>
      </c>
      <c r="AK43" s="11">
        <v>243</v>
      </c>
    </row>
    <row r="44" spans="1:37" x14ac:dyDescent="0.3">
      <c r="A44">
        <v>111</v>
      </c>
      <c r="B44" t="s">
        <v>158</v>
      </c>
      <c r="C44" t="s">
        <v>158</v>
      </c>
      <c r="D44" s="7" t="s">
        <v>56</v>
      </c>
      <c r="E44" s="11">
        <v>12.71</v>
      </c>
      <c r="F44" s="11">
        <v>6127.36</v>
      </c>
      <c r="G44" s="11">
        <v>2128.23</v>
      </c>
      <c r="H44" s="11">
        <v>4.17</v>
      </c>
      <c r="I44" s="11">
        <v>4.18</v>
      </c>
      <c r="J44" s="11">
        <v>9.48</v>
      </c>
      <c r="K44" s="11">
        <v>6.85</v>
      </c>
      <c r="L44" s="11">
        <v>579.9</v>
      </c>
      <c r="M44" s="11">
        <v>7.8</v>
      </c>
      <c r="N44" s="11">
        <v>220</v>
      </c>
      <c r="O44" s="11"/>
      <c r="P44" s="7" t="s">
        <v>56</v>
      </c>
      <c r="Q44" s="13"/>
      <c r="R44" s="13"/>
      <c r="S44" s="13"/>
      <c r="T44" s="13"/>
      <c r="U44" s="13"/>
      <c r="V44" s="13"/>
      <c r="Z44" t="s">
        <v>158</v>
      </c>
      <c r="AA44" s="7" t="s">
        <v>56</v>
      </c>
      <c r="AB44" s="11">
        <v>12.71</v>
      </c>
      <c r="AC44" s="11">
        <v>6127.36</v>
      </c>
      <c r="AD44" s="11">
        <v>2128.23</v>
      </c>
      <c r="AE44" s="11">
        <v>4.17</v>
      </c>
      <c r="AF44" s="11">
        <v>4.18</v>
      </c>
      <c r="AG44" s="11">
        <v>9.48</v>
      </c>
      <c r="AH44" s="11">
        <v>6.85</v>
      </c>
      <c r="AI44" s="11">
        <v>579.9</v>
      </c>
      <c r="AJ44" s="11">
        <v>7.8</v>
      </c>
      <c r="AK44" s="11">
        <v>220</v>
      </c>
    </row>
    <row r="45" spans="1:37" x14ac:dyDescent="0.3">
      <c r="A45">
        <v>112</v>
      </c>
      <c r="B45" t="s">
        <v>158</v>
      </c>
      <c r="C45" t="s">
        <v>158</v>
      </c>
      <c r="D45" s="7" t="s">
        <v>56</v>
      </c>
      <c r="E45" s="11">
        <v>14.47</v>
      </c>
      <c r="F45" s="11">
        <v>5372.47</v>
      </c>
      <c r="G45" s="11">
        <v>2020.16</v>
      </c>
      <c r="H45" s="11">
        <v>6.7</v>
      </c>
      <c r="I45" s="11">
        <v>3.52</v>
      </c>
      <c r="J45" s="11">
        <v>5.26</v>
      </c>
      <c r="K45" s="11">
        <v>4.2</v>
      </c>
      <c r="L45" s="11">
        <v>614.70000000000005</v>
      </c>
      <c r="M45" s="11">
        <v>7.81</v>
      </c>
      <c r="N45" s="11">
        <v>238</v>
      </c>
      <c r="O45" s="11"/>
      <c r="P45" s="7" t="s">
        <v>56</v>
      </c>
      <c r="Q45" s="13"/>
      <c r="R45" s="13"/>
      <c r="S45" s="13"/>
      <c r="T45" s="13"/>
      <c r="U45" s="13"/>
      <c r="V45" s="13"/>
      <c r="Z45" t="s">
        <v>158</v>
      </c>
      <c r="AA45" s="7" t="s">
        <v>56</v>
      </c>
      <c r="AB45" s="11">
        <v>14.47</v>
      </c>
      <c r="AC45" s="11">
        <v>5372.47</v>
      </c>
      <c r="AD45" s="11">
        <v>2020.16</v>
      </c>
      <c r="AE45" s="11">
        <v>6.7</v>
      </c>
      <c r="AF45" s="11">
        <v>3.52</v>
      </c>
      <c r="AG45" s="11">
        <v>5.26</v>
      </c>
      <c r="AH45" s="11">
        <v>4.2</v>
      </c>
      <c r="AI45" s="11">
        <v>614.70000000000005</v>
      </c>
      <c r="AJ45" s="11">
        <v>7.81</v>
      </c>
      <c r="AK45" s="11">
        <v>238</v>
      </c>
    </row>
    <row r="46" spans="1:37" x14ac:dyDescent="0.3">
      <c r="A46">
        <v>117</v>
      </c>
      <c r="B46" t="s">
        <v>158</v>
      </c>
      <c r="C46" t="s">
        <v>158</v>
      </c>
      <c r="D46" s="7" t="s">
        <v>54</v>
      </c>
      <c r="E46" s="11">
        <v>8.39</v>
      </c>
      <c r="F46" s="11">
        <v>9117.4699999999993</v>
      </c>
      <c r="G46" s="11">
        <v>1850.03</v>
      </c>
      <c r="H46" s="11">
        <v>8.07</v>
      </c>
      <c r="I46" s="11">
        <v>4.3499999999999996</v>
      </c>
      <c r="J46" s="11">
        <v>3.07</v>
      </c>
      <c r="K46" s="11">
        <v>3.15</v>
      </c>
      <c r="L46" s="11">
        <v>496.5</v>
      </c>
      <c r="M46" s="11">
        <v>7.83</v>
      </c>
      <c r="N46" s="11">
        <v>207</v>
      </c>
      <c r="O46" s="11"/>
      <c r="P46" s="7" t="s">
        <v>54</v>
      </c>
      <c r="Q46" s="13"/>
      <c r="R46" s="13"/>
      <c r="S46" s="13"/>
      <c r="T46" s="13"/>
      <c r="U46" s="13"/>
      <c r="V46" s="13"/>
      <c r="Z46" t="s">
        <v>158</v>
      </c>
      <c r="AA46" s="7" t="s">
        <v>54</v>
      </c>
      <c r="AB46" s="11">
        <v>8.39</v>
      </c>
      <c r="AC46" s="11">
        <v>9117.4699999999993</v>
      </c>
      <c r="AD46" s="11">
        <v>1850.03</v>
      </c>
      <c r="AE46" s="11">
        <v>8.07</v>
      </c>
      <c r="AF46" s="11">
        <v>4.3499999999999996</v>
      </c>
      <c r="AG46" s="11">
        <v>3.07</v>
      </c>
      <c r="AH46" s="11">
        <v>3.15</v>
      </c>
      <c r="AI46" s="11">
        <v>496.5</v>
      </c>
      <c r="AJ46" s="11">
        <v>7.83</v>
      </c>
      <c r="AK46" s="11">
        <v>207</v>
      </c>
    </row>
    <row r="47" spans="1:37" x14ac:dyDescent="0.3">
      <c r="A47">
        <v>118</v>
      </c>
      <c r="B47" t="s">
        <v>158</v>
      </c>
      <c r="C47" t="s">
        <v>158</v>
      </c>
      <c r="D47" s="7" t="s">
        <v>54</v>
      </c>
      <c r="E47" s="11">
        <v>8.2799999999999994</v>
      </c>
      <c r="F47" s="11">
        <v>7984.88</v>
      </c>
      <c r="G47" s="11">
        <v>1632.29</v>
      </c>
      <c r="H47" s="11">
        <v>3.35</v>
      </c>
      <c r="I47" s="11">
        <v>4.33</v>
      </c>
      <c r="J47" s="11">
        <v>3.47</v>
      </c>
      <c r="K47" s="11">
        <v>3.8</v>
      </c>
      <c r="L47" s="11">
        <v>550.5</v>
      </c>
      <c r="M47" s="11">
        <v>7.81</v>
      </c>
      <c r="N47" s="11">
        <v>241</v>
      </c>
      <c r="O47" s="11"/>
      <c r="P47" s="7" t="s">
        <v>54</v>
      </c>
      <c r="Q47" s="13"/>
      <c r="R47" s="13"/>
      <c r="S47" s="13"/>
      <c r="T47" s="13"/>
      <c r="U47" s="13"/>
      <c r="V47" s="13"/>
      <c r="Z47" t="s">
        <v>158</v>
      </c>
      <c r="AA47" s="7" t="s">
        <v>54</v>
      </c>
      <c r="AB47" s="11">
        <v>8.2799999999999994</v>
      </c>
      <c r="AC47" s="11">
        <v>7984.88</v>
      </c>
      <c r="AD47" s="11">
        <v>1632.29</v>
      </c>
      <c r="AE47" s="11">
        <v>3.35</v>
      </c>
      <c r="AF47" s="11">
        <v>4.33</v>
      </c>
      <c r="AG47" s="11">
        <v>3.47</v>
      </c>
      <c r="AH47" s="11">
        <v>3.8</v>
      </c>
      <c r="AI47" s="11">
        <v>550.5</v>
      </c>
      <c r="AJ47" s="11">
        <v>7.81</v>
      </c>
      <c r="AK47" s="11">
        <v>241</v>
      </c>
    </row>
    <row r="48" spans="1:37" x14ac:dyDescent="0.3">
      <c r="A48">
        <v>119</v>
      </c>
      <c r="B48" t="s">
        <v>158</v>
      </c>
      <c r="C48" t="s">
        <v>158</v>
      </c>
      <c r="D48" s="7" t="s">
        <v>54</v>
      </c>
      <c r="E48" s="11">
        <v>9.58</v>
      </c>
      <c r="F48" s="11">
        <v>6927.72</v>
      </c>
      <c r="G48" s="11">
        <v>1419.36</v>
      </c>
      <c r="H48" s="11">
        <v>5.17</v>
      </c>
      <c r="I48" s="11">
        <v>4.6500000000000004</v>
      </c>
      <c r="J48" s="11">
        <v>3.51</v>
      </c>
      <c r="K48" s="11">
        <v>3.2</v>
      </c>
      <c r="L48" s="11">
        <v>540</v>
      </c>
      <c r="M48" s="11">
        <v>7.83</v>
      </c>
      <c r="N48" s="11">
        <v>224</v>
      </c>
      <c r="O48" s="11"/>
      <c r="P48" s="7" t="s">
        <v>54</v>
      </c>
      <c r="Q48" s="13"/>
      <c r="R48" s="13"/>
      <c r="S48" s="13"/>
      <c r="T48" s="13"/>
      <c r="U48" s="13"/>
      <c r="V48" s="13"/>
      <c r="Z48" t="s">
        <v>158</v>
      </c>
      <c r="AA48" s="7" t="s">
        <v>54</v>
      </c>
      <c r="AB48" s="11">
        <v>9.58</v>
      </c>
      <c r="AC48" s="11">
        <v>6927.72</v>
      </c>
      <c r="AD48" s="11">
        <v>1419.36</v>
      </c>
      <c r="AE48" s="11">
        <v>5.17</v>
      </c>
      <c r="AF48" s="11">
        <v>4.6500000000000004</v>
      </c>
      <c r="AG48" s="11">
        <v>3.51</v>
      </c>
      <c r="AH48" s="11">
        <v>3.2</v>
      </c>
      <c r="AI48" s="11">
        <v>540</v>
      </c>
      <c r="AJ48" s="11">
        <v>7.83</v>
      </c>
      <c r="AK48" s="11">
        <v>224</v>
      </c>
    </row>
    <row r="49" spans="1:37" x14ac:dyDescent="0.3">
      <c r="A49">
        <v>120</v>
      </c>
      <c r="B49" t="s">
        <v>158</v>
      </c>
      <c r="C49" t="s">
        <v>158</v>
      </c>
      <c r="D49" s="7" t="s">
        <v>54</v>
      </c>
      <c r="E49" s="11">
        <v>11.62</v>
      </c>
      <c r="F49" s="11">
        <v>6433.38</v>
      </c>
      <c r="G49" s="11">
        <v>1407.05</v>
      </c>
      <c r="H49" s="11">
        <v>9.18</v>
      </c>
      <c r="I49" s="11">
        <v>5.1100000000000003</v>
      </c>
      <c r="J49" s="11">
        <v>2.4700000000000002</v>
      </c>
      <c r="K49" s="11">
        <v>2.95</v>
      </c>
      <c r="L49" s="11">
        <v>554.1</v>
      </c>
      <c r="M49" s="11">
        <v>7.86</v>
      </c>
      <c r="N49" s="11">
        <v>212</v>
      </c>
      <c r="O49" s="11"/>
      <c r="P49" s="7" t="s">
        <v>54</v>
      </c>
      <c r="Q49" s="13"/>
      <c r="R49" s="13"/>
      <c r="S49" s="13"/>
      <c r="T49" s="13"/>
      <c r="U49" s="13"/>
      <c r="V49" s="13"/>
      <c r="Z49" t="s">
        <v>158</v>
      </c>
      <c r="AA49" s="7" t="s">
        <v>54</v>
      </c>
      <c r="AB49" s="11">
        <v>11.62</v>
      </c>
      <c r="AC49" s="11">
        <v>6433.38</v>
      </c>
      <c r="AD49" s="11">
        <v>1407.05</v>
      </c>
      <c r="AE49" s="11">
        <v>9.18</v>
      </c>
      <c r="AF49" s="11">
        <v>5.1100000000000003</v>
      </c>
      <c r="AG49" s="11">
        <v>2.4700000000000002</v>
      </c>
      <c r="AH49" s="11">
        <v>2.95</v>
      </c>
      <c r="AI49" s="11">
        <v>554.1</v>
      </c>
      <c r="AJ49" s="11">
        <v>7.86</v>
      </c>
      <c r="AK49" s="11">
        <v>212</v>
      </c>
    </row>
    <row r="50" spans="1:37" x14ac:dyDescent="0.3">
      <c r="A50">
        <v>81</v>
      </c>
      <c r="B50" t="s">
        <v>158</v>
      </c>
      <c r="C50" t="s">
        <v>158</v>
      </c>
      <c r="D50" s="7" t="s">
        <v>52</v>
      </c>
      <c r="E50" s="11">
        <v>9.83</v>
      </c>
      <c r="F50" s="11">
        <v>7878.41</v>
      </c>
      <c r="G50" s="11">
        <v>1666.53</v>
      </c>
      <c r="H50" s="11">
        <v>3.8</v>
      </c>
      <c r="I50" s="11">
        <v>10.039999999999999</v>
      </c>
      <c r="J50" s="11">
        <v>3.32</v>
      </c>
      <c r="K50" s="11">
        <v>3.6</v>
      </c>
      <c r="L50" s="11">
        <v>533.70000000000005</v>
      </c>
      <c r="M50" s="11">
        <v>7.93</v>
      </c>
      <c r="N50" s="11">
        <v>253</v>
      </c>
      <c r="O50" s="11"/>
      <c r="P50" s="7" t="s">
        <v>52</v>
      </c>
      <c r="Q50" s="13"/>
      <c r="R50" s="13"/>
      <c r="S50" s="13"/>
      <c r="T50" s="13"/>
      <c r="U50" s="13"/>
      <c r="V50" s="13"/>
      <c r="Z50" t="s">
        <v>158</v>
      </c>
      <c r="AA50" s="7" t="s">
        <v>52</v>
      </c>
      <c r="AB50" s="11">
        <v>9.83</v>
      </c>
      <c r="AC50" s="11">
        <v>7878.41</v>
      </c>
      <c r="AD50" s="11">
        <v>1666.53</v>
      </c>
      <c r="AE50" s="11">
        <v>3.8</v>
      </c>
      <c r="AF50" s="11">
        <v>10.039999999999999</v>
      </c>
      <c r="AG50" s="11">
        <v>3.32</v>
      </c>
      <c r="AH50" s="11">
        <v>3.6</v>
      </c>
      <c r="AI50" s="11">
        <v>533.70000000000005</v>
      </c>
      <c r="AJ50" s="11">
        <v>7.93</v>
      </c>
      <c r="AK50" s="11">
        <v>253</v>
      </c>
    </row>
    <row r="51" spans="1:37" x14ac:dyDescent="0.3">
      <c r="A51">
        <v>82</v>
      </c>
      <c r="B51" t="s">
        <v>158</v>
      </c>
      <c r="C51" t="s">
        <v>158</v>
      </c>
      <c r="D51" s="7" t="s">
        <v>52</v>
      </c>
      <c r="E51" s="11">
        <v>10.119999999999999</v>
      </c>
      <c r="F51" s="11">
        <v>7112.83</v>
      </c>
      <c r="G51" s="11">
        <v>1569.16</v>
      </c>
      <c r="H51" s="11">
        <v>3.19</v>
      </c>
      <c r="I51" s="11">
        <v>19.66</v>
      </c>
      <c r="J51" s="11">
        <v>2.84</v>
      </c>
      <c r="K51" s="11">
        <v>2.65</v>
      </c>
      <c r="L51" s="11">
        <v>525.6</v>
      </c>
      <c r="M51" s="11">
        <v>8</v>
      </c>
      <c r="N51" s="11">
        <v>219</v>
      </c>
      <c r="O51" s="11"/>
      <c r="P51" s="7" t="s">
        <v>52</v>
      </c>
      <c r="Q51" s="13"/>
      <c r="R51" s="13"/>
      <c r="S51" s="13"/>
      <c r="T51" s="13"/>
      <c r="U51" s="13"/>
      <c r="V51" s="13"/>
      <c r="Z51" t="s">
        <v>158</v>
      </c>
      <c r="AA51" s="7" t="s">
        <v>52</v>
      </c>
      <c r="AB51" s="11">
        <v>10.119999999999999</v>
      </c>
      <c r="AC51" s="11">
        <v>7112.83</v>
      </c>
      <c r="AD51" s="11">
        <v>1569.16</v>
      </c>
      <c r="AE51" s="11">
        <v>3.19</v>
      </c>
      <c r="AF51" s="11">
        <v>19.66</v>
      </c>
      <c r="AG51" s="11">
        <v>2.84</v>
      </c>
      <c r="AH51" s="11">
        <v>2.65</v>
      </c>
      <c r="AI51" s="11">
        <v>525.6</v>
      </c>
      <c r="AJ51" s="11">
        <v>8</v>
      </c>
      <c r="AK51" s="11">
        <v>219</v>
      </c>
    </row>
    <row r="52" spans="1:37" x14ac:dyDescent="0.3">
      <c r="A52">
        <v>83</v>
      </c>
      <c r="B52" t="s">
        <v>158</v>
      </c>
      <c r="C52" t="s">
        <v>158</v>
      </c>
      <c r="D52" s="7" t="s">
        <v>52</v>
      </c>
      <c r="E52" s="11">
        <v>10.210000000000001</v>
      </c>
      <c r="F52" s="11">
        <v>7416.17</v>
      </c>
      <c r="G52" s="11">
        <v>1413.47</v>
      </c>
      <c r="H52" s="11">
        <v>4.45</v>
      </c>
      <c r="I52" s="11">
        <v>16.850000000000001</v>
      </c>
      <c r="J52" s="11">
        <v>2.52</v>
      </c>
      <c r="K52" s="11">
        <v>2.85</v>
      </c>
      <c r="L52" s="34"/>
      <c r="M52" s="11">
        <v>7.98</v>
      </c>
      <c r="N52" s="11">
        <v>239</v>
      </c>
      <c r="O52" s="11"/>
      <c r="P52" s="18" t="s">
        <v>52</v>
      </c>
      <c r="Q52" s="13"/>
      <c r="R52" s="13"/>
      <c r="S52" s="13"/>
      <c r="T52" s="13"/>
      <c r="U52" s="13"/>
      <c r="V52" s="17">
        <v>618.29999999999995</v>
      </c>
      <c r="Z52" t="s">
        <v>158</v>
      </c>
      <c r="AA52" s="7" t="s">
        <v>52</v>
      </c>
      <c r="AB52" s="11">
        <v>10.210000000000001</v>
      </c>
      <c r="AC52" s="11">
        <v>7416.17</v>
      </c>
      <c r="AD52" s="11">
        <v>1413.47</v>
      </c>
      <c r="AE52" s="11">
        <v>4.45</v>
      </c>
      <c r="AF52" s="11">
        <v>16.850000000000001</v>
      </c>
      <c r="AG52" s="11">
        <v>2.52</v>
      </c>
      <c r="AH52" s="11">
        <v>2.85</v>
      </c>
      <c r="AI52" s="34">
        <v>618.29999999999995</v>
      </c>
      <c r="AJ52" s="11">
        <v>7.98</v>
      </c>
      <c r="AK52" s="11">
        <v>239</v>
      </c>
    </row>
    <row r="53" spans="1:37" x14ac:dyDescent="0.3">
      <c r="A53">
        <v>84</v>
      </c>
      <c r="B53" t="s">
        <v>158</v>
      </c>
      <c r="C53" t="s">
        <v>158</v>
      </c>
      <c r="D53" s="7" t="s">
        <v>52</v>
      </c>
      <c r="E53" s="34"/>
      <c r="F53" s="11">
        <v>7709.35</v>
      </c>
      <c r="G53" s="11">
        <v>1194.6600000000001</v>
      </c>
      <c r="H53" s="11">
        <v>3.46</v>
      </c>
      <c r="I53" s="11">
        <v>13.12</v>
      </c>
      <c r="J53" s="11">
        <v>2.5099999999999998</v>
      </c>
      <c r="K53" s="11">
        <v>3</v>
      </c>
      <c r="L53" s="11">
        <v>537.6</v>
      </c>
      <c r="M53" s="11">
        <v>7.94</v>
      </c>
      <c r="N53" s="11">
        <v>229</v>
      </c>
      <c r="O53" s="11"/>
      <c r="P53" s="18" t="s">
        <v>52</v>
      </c>
      <c r="Q53" s="17">
        <v>7.69</v>
      </c>
      <c r="R53" s="13"/>
      <c r="S53" s="13"/>
      <c r="T53" s="13"/>
      <c r="U53" s="13"/>
      <c r="V53" s="13"/>
      <c r="Z53" t="s">
        <v>158</v>
      </c>
      <c r="AA53" s="7" t="s">
        <v>52</v>
      </c>
      <c r="AB53" s="34">
        <v>7.69</v>
      </c>
      <c r="AC53" s="11">
        <v>7709.35</v>
      </c>
      <c r="AD53" s="11">
        <v>1194.6600000000001</v>
      </c>
      <c r="AE53" s="11">
        <v>3.46</v>
      </c>
      <c r="AF53" s="11">
        <v>13.12</v>
      </c>
      <c r="AG53" s="11">
        <v>2.5099999999999998</v>
      </c>
      <c r="AH53" s="11">
        <v>3</v>
      </c>
      <c r="AI53" s="11">
        <v>537.6</v>
      </c>
      <c r="AJ53" s="11">
        <v>7.94</v>
      </c>
      <c r="AK53" s="11">
        <v>229</v>
      </c>
    </row>
    <row r="54" spans="1:37" x14ac:dyDescent="0.3">
      <c r="A54">
        <v>97</v>
      </c>
      <c r="B54" t="s">
        <v>158</v>
      </c>
      <c r="C54" t="s">
        <v>158</v>
      </c>
      <c r="D54" s="7" t="s">
        <v>51</v>
      </c>
      <c r="E54" s="11">
        <v>8.5</v>
      </c>
      <c r="F54" s="11">
        <v>6413.58</v>
      </c>
      <c r="G54" s="11">
        <v>977.98</v>
      </c>
      <c r="H54" s="11">
        <v>9.39</v>
      </c>
      <c r="I54" s="34"/>
      <c r="J54" s="11">
        <v>2.21</v>
      </c>
      <c r="K54" s="11">
        <v>2.65</v>
      </c>
      <c r="L54" s="11">
        <v>499.5</v>
      </c>
      <c r="M54" s="11">
        <v>7.64</v>
      </c>
      <c r="N54" s="11">
        <v>230</v>
      </c>
      <c r="O54" s="11"/>
      <c r="P54" s="18" t="s">
        <v>51</v>
      </c>
      <c r="Q54" s="13"/>
      <c r="R54" s="13"/>
      <c r="S54" s="13"/>
      <c r="T54" s="17">
        <v>20.260000000000002</v>
      </c>
      <c r="U54" s="13"/>
      <c r="V54" s="13"/>
      <c r="Z54" t="s">
        <v>158</v>
      </c>
      <c r="AA54" s="7" t="s">
        <v>51</v>
      </c>
      <c r="AB54" s="11">
        <v>8.5</v>
      </c>
      <c r="AC54" s="11">
        <v>6413.58</v>
      </c>
      <c r="AD54" s="11">
        <v>977.98</v>
      </c>
      <c r="AE54" s="11">
        <v>9.39</v>
      </c>
      <c r="AF54" s="34">
        <v>20.260000000000002</v>
      </c>
      <c r="AG54" s="11">
        <v>2.21</v>
      </c>
      <c r="AH54" s="11">
        <v>2.65</v>
      </c>
      <c r="AI54" s="11">
        <v>499.5</v>
      </c>
      <c r="AJ54" s="11">
        <v>7.64</v>
      </c>
      <c r="AK54" s="11">
        <v>230</v>
      </c>
    </row>
    <row r="55" spans="1:37" x14ac:dyDescent="0.3">
      <c r="A55">
        <v>98</v>
      </c>
      <c r="B55" t="s">
        <v>158</v>
      </c>
      <c r="C55" t="s">
        <v>158</v>
      </c>
      <c r="D55" s="7" t="s">
        <v>51</v>
      </c>
      <c r="E55" s="11">
        <v>4.4000000000000004</v>
      </c>
      <c r="F55" s="11">
        <v>10356.530000000001</v>
      </c>
      <c r="G55" s="11">
        <v>946.42</v>
      </c>
      <c r="H55" s="11">
        <v>13.31</v>
      </c>
      <c r="I55" s="11">
        <v>12.5</v>
      </c>
      <c r="J55" s="11">
        <v>2.95</v>
      </c>
      <c r="K55" s="11">
        <v>2.65</v>
      </c>
      <c r="L55" s="11">
        <v>474.9</v>
      </c>
      <c r="M55" s="11">
        <v>7.6</v>
      </c>
      <c r="N55" s="11">
        <v>282</v>
      </c>
      <c r="O55" s="11"/>
      <c r="P55" s="7" t="s">
        <v>51</v>
      </c>
      <c r="Q55" s="13"/>
      <c r="R55" s="13"/>
      <c r="S55" s="13"/>
      <c r="T55" s="13"/>
      <c r="U55" s="13"/>
      <c r="V55" s="13"/>
      <c r="Z55" t="s">
        <v>158</v>
      </c>
      <c r="AA55" s="7" t="s">
        <v>51</v>
      </c>
      <c r="AB55" s="11">
        <v>4.4000000000000004</v>
      </c>
      <c r="AC55" s="11">
        <v>10356.530000000001</v>
      </c>
      <c r="AD55" s="11">
        <v>946.42</v>
      </c>
      <c r="AE55" s="11">
        <v>13.31</v>
      </c>
      <c r="AF55" s="11">
        <v>12.5</v>
      </c>
      <c r="AG55" s="11">
        <v>2.95</v>
      </c>
      <c r="AH55" s="11">
        <v>2.65</v>
      </c>
      <c r="AI55" s="11">
        <v>474.9</v>
      </c>
      <c r="AJ55" s="11">
        <v>7.6</v>
      </c>
      <c r="AK55" s="11">
        <v>282</v>
      </c>
    </row>
    <row r="56" spans="1:37" x14ac:dyDescent="0.3">
      <c r="A56">
        <v>99</v>
      </c>
      <c r="B56" t="s">
        <v>158</v>
      </c>
      <c r="C56" t="s">
        <v>158</v>
      </c>
      <c r="D56" s="7" t="s">
        <v>51</v>
      </c>
      <c r="E56" s="11">
        <v>5.25</v>
      </c>
      <c r="F56" s="11">
        <v>13668.18</v>
      </c>
      <c r="G56" s="11">
        <v>1205.3599999999999</v>
      </c>
      <c r="H56" s="11">
        <v>12.31</v>
      </c>
      <c r="I56" s="11">
        <v>12.75</v>
      </c>
      <c r="J56" s="11">
        <v>2.35</v>
      </c>
      <c r="K56" s="11">
        <v>1.95</v>
      </c>
      <c r="L56" s="11">
        <v>538.20000000000005</v>
      </c>
      <c r="M56" s="11">
        <v>7.68</v>
      </c>
      <c r="N56" s="11">
        <v>249</v>
      </c>
      <c r="O56" s="11"/>
      <c r="P56" s="7" t="s">
        <v>51</v>
      </c>
      <c r="Q56" s="13"/>
      <c r="R56" s="13"/>
      <c r="S56" s="13"/>
      <c r="T56" s="13"/>
      <c r="U56" s="13"/>
      <c r="V56" s="13"/>
      <c r="Z56" t="s">
        <v>158</v>
      </c>
      <c r="AA56" s="7" t="s">
        <v>51</v>
      </c>
      <c r="AB56" s="11">
        <v>5.25</v>
      </c>
      <c r="AC56" s="11">
        <v>13668.18</v>
      </c>
      <c r="AD56" s="11">
        <v>1205.3599999999999</v>
      </c>
      <c r="AE56" s="11">
        <v>12.31</v>
      </c>
      <c r="AF56" s="11">
        <v>12.75</v>
      </c>
      <c r="AG56" s="11">
        <v>2.35</v>
      </c>
      <c r="AH56" s="11">
        <v>1.95</v>
      </c>
      <c r="AI56" s="11">
        <v>538.20000000000005</v>
      </c>
      <c r="AJ56" s="11">
        <v>7.68</v>
      </c>
      <c r="AK56" s="11">
        <v>249</v>
      </c>
    </row>
    <row r="57" spans="1:37" x14ac:dyDescent="0.3">
      <c r="A57">
        <v>100</v>
      </c>
      <c r="B57" t="s">
        <v>158</v>
      </c>
      <c r="C57" t="s">
        <v>158</v>
      </c>
      <c r="D57" s="7" t="s">
        <v>51</v>
      </c>
      <c r="E57" s="11">
        <v>3.45</v>
      </c>
      <c r="F57" s="11">
        <v>14403.81</v>
      </c>
      <c r="G57" s="11">
        <v>805.18</v>
      </c>
      <c r="H57" s="11">
        <v>23.48</v>
      </c>
      <c r="I57" s="11">
        <v>12.57</v>
      </c>
      <c r="J57" s="11">
        <v>2.13</v>
      </c>
      <c r="K57" s="11">
        <v>2.0499999999999998</v>
      </c>
      <c r="L57" s="11">
        <v>534.29999999999995</v>
      </c>
      <c r="M57" s="11">
        <v>7.7</v>
      </c>
      <c r="N57" s="11">
        <v>300</v>
      </c>
      <c r="O57" s="11"/>
      <c r="P57" s="7" t="s">
        <v>51</v>
      </c>
      <c r="Q57" s="13"/>
      <c r="R57" s="13"/>
      <c r="S57" s="13"/>
      <c r="T57" s="13"/>
      <c r="U57" s="13"/>
      <c r="V57" s="13"/>
      <c r="Z57" t="s">
        <v>158</v>
      </c>
      <c r="AA57" s="7" t="s">
        <v>51</v>
      </c>
      <c r="AB57" s="11">
        <v>3.45</v>
      </c>
      <c r="AC57" s="11">
        <v>14403.81</v>
      </c>
      <c r="AD57" s="11">
        <v>805.18</v>
      </c>
      <c r="AE57" s="11">
        <v>23.48</v>
      </c>
      <c r="AF57" s="11">
        <v>12.57</v>
      </c>
      <c r="AG57" s="11">
        <v>2.13</v>
      </c>
      <c r="AH57" s="11">
        <v>2.0499999999999998</v>
      </c>
      <c r="AI57" s="11">
        <v>534.29999999999995</v>
      </c>
      <c r="AJ57" s="11">
        <v>7.7</v>
      </c>
      <c r="AK57" s="11">
        <v>300</v>
      </c>
    </row>
    <row r="58" spans="1:37" x14ac:dyDescent="0.3">
      <c r="A58">
        <v>113</v>
      </c>
      <c r="B58" t="s">
        <v>158</v>
      </c>
      <c r="C58" t="s">
        <v>158</v>
      </c>
      <c r="D58" s="7" t="s">
        <v>53</v>
      </c>
      <c r="E58" s="11">
        <v>12.91</v>
      </c>
      <c r="F58" s="11">
        <v>5993.07</v>
      </c>
      <c r="G58" s="11">
        <v>1335.9</v>
      </c>
      <c r="H58" s="11">
        <v>4.7699999999999996</v>
      </c>
      <c r="I58" s="11">
        <v>3.68</v>
      </c>
      <c r="J58" s="11">
        <v>2.13</v>
      </c>
      <c r="K58" s="11">
        <v>2.9</v>
      </c>
      <c r="L58" s="11">
        <v>514.79999999999995</v>
      </c>
      <c r="M58" s="11">
        <v>7.82</v>
      </c>
      <c r="N58" s="11">
        <v>210</v>
      </c>
      <c r="O58" s="11"/>
      <c r="P58" s="7" t="s">
        <v>53</v>
      </c>
      <c r="Q58" s="13"/>
      <c r="R58" s="13"/>
      <c r="S58" s="13"/>
      <c r="T58" s="13"/>
      <c r="U58" s="13"/>
      <c r="V58" s="13"/>
      <c r="Z58" t="s">
        <v>158</v>
      </c>
      <c r="AA58" s="7" t="s">
        <v>53</v>
      </c>
      <c r="AB58" s="11">
        <v>12.91</v>
      </c>
      <c r="AC58" s="11">
        <v>5993.07</v>
      </c>
      <c r="AD58" s="11">
        <v>1335.9</v>
      </c>
      <c r="AE58" s="11">
        <v>4.7699999999999996</v>
      </c>
      <c r="AF58" s="11">
        <v>3.68</v>
      </c>
      <c r="AG58" s="11">
        <v>2.13</v>
      </c>
      <c r="AH58" s="11">
        <v>2.9</v>
      </c>
      <c r="AI58" s="11">
        <v>514.79999999999995</v>
      </c>
      <c r="AJ58" s="11">
        <v>7.82</v>
      </c>
      <c r="AK58" s="11">
        <v>210</v>
      </c>
    </row>
    <row r="59" spans="1:37" x14ac:dyDescent="0.3">
      <c r="A59">
        <v>114</v>
      </c>
      <c r="B59" t="s">
        <v>158</v>
      </c>
      <c r="C59" t="s">
        <v>158</v>
      </c>
      <c r="D59" s="7" t="s">
        <v>53</v>
      </c>
      <c r="E59" s="11">
        <v>12.48</v>
      </c>
      <c r="F59" s="11">
        <v>5768.37</v>
      </c>
      <c r="G59" s="11">
        <v>1652.08</v>
      </c>
      <c r="H59" s="11">
        <v>3.66</v>
      </c>
      <c r="I59" s="11">
        <v>3.4</v>
      </c>
      <c r="J59" s="11">
        <v>2.34</v>
      </c>
      <c r="K59" s="11">
        <v>3.05</v>
      </c>
      <c r="L59" s="11">
        <v>524.1</v>
      </c>
      <c r="M59" s="11">
        <v>7.82</v>
      </c>
      <c r="N59" s="11">
        <v>207</v>
      </c>
      <c r="O59" s="11"/>
      <c r="P59" s="7" t="s">
        <v>53</v>
      </c>
      <c r="Q59" s="13"/>
      <c r="R59" s="13"/>
      <c r="S59" s="13"/>
      <c r="T59" s="13"/>
      <c r="U59" s="13"/>
      <c r="V59" s="13"/>
      <c r="Z59" t="s">
        <v>158</v>
      </c>
      <c r="AA59" s="7" t="s">
        <v>53</v>
      </c>
      <c r="AB59" s="11">
        <v>12.48</v>
      </c>
      <c r="AC59" s="11">
        <v>5768.37</v>
      </c>
      <c r="AD59" s="11">
        <v>1652.08</v>
      </c>
      <c r="AE59" s="11">
        <v>3.66</v>
      </c>
      <c r="AF59" s="11">
        <v>3.4</v>
      </c>
      <c r="AG59" s="11">
        <v>2.34</v>
      </c>
      <c r="AH59" s="11">
        <v>3.05</v>
      </c>
      <c r="AI59" s="11">
        <v>524.1</v>
      </c>
      <c r="AJ59" s="11">
        <v>7.82</v>
      </c>
      <c r="AK59" s="11">
        <v>207</v>
      </c>
    </row>
    <row r="60" spans="1:37" x14ac:dyDescent="0.3">
      <c r="A60">
        <v>115</v>
      </c>
      <c r="B60" t="s">
        <v>158</v>
      </c>
      <c r="C60" t="s">
        <v>158</v>
      </c>
      <c r="D60" s="7" t="s">
        <v>53</v>
      </c>
      <c r="E60" s="11">
        <v>11.15</v>
      </c>
      <c r="F60" s="11">
        <v>6849.07</v>
      </c>
      <c r="G60" s="11">
        <v>1665.46</v>
      </c>
      <c r="H60" s="11">
        <v>2.94</v>
      </c>
      <c r="I60" s="11">
        <v>3.53</v>
      </c>
      <c r="J60" s="11">
        <v>2.75</v>
      </c>
      <c r="K60" s="11">
        <v>3.55</v>
      </c>
      <c r="L60" s="11">
        <v>531.6</v>
      </c>
      <c r="M60" s="11">
        <v>7.81</v>
      </c>
      <c r="N60" s="11">
        <v>207</v>
      </c>
      <c r="O60" s="11"/>
      <c r="P60" s="7" t="s">
        <v>53</v>
      </c>
      <c r="Q60" s="13"/>
      <c r="R60" s="13"/>
      <c r="S60" s="13"/>
      <c r="T60" s="13"/>
      <c r="U60" s="13"/>
      <c r="V60" s="13"/>
      <c r="Z60" t="s">
        <v>158</v>
      </c>
      <c r="AA60" s="7" t="s">
        <v>53</v>
      </c>
      <c r="AB60" s="11">
        <v>11.15</v>
      </c>
      <c r="AC60" s="11">
        <v>6849.07</v>
      </c>
      <c r="AD60" s="11">
        <v>1665.46</v>
      </c>
      <c r="AE60" s="11">
        <v>2.94</v>
      </c>
      <c r="AF60" s="11">
        <v>3.53</v>
      </c>
      <c r="AG60" s="11">
        <v>2.75</v>
      </c>
      <c r="AH60" s="11">
        <v>3.55</v>
      </c>
      <c r="AI60" s="11">
        <v>531.6</v>
      </c>
      <c r="AJ60" s="11">
        <v>7.81</v>
      </c>
      <c r="AK60" s="11">
        <v>207</v>
      </c>
    </row>
    <row r="61" spans="1:37" x14ac:dyDescent="0.3">
      <c r="A61">
        <v>116</v>
      </c>
      <c r="B61" t="s">
        <v>158</v>
      </c>
      <c r="C61" t="s">
        <v>158</v>
      </c>
      <c r="D61" s="7" t="s">
        <v>53</v>
      </c>
      <c r="E61" s="11">
        <v>10.33</v>
      </c>
      <c r="F61" s="11">
        <v>7307.57</v>
      </c>
      <c r="G61" s="11">
        <v>1805.09</v>
      </c>
      <c r="H61" s="11">
        <v>3.94</v>
      </c>
      <c r="I61" s="11">
        <v>3.77</v>
      </c>
      <c r="J61" s="11">
        <v>3.19</v>
      </c>
      <c r="K61" s="11">
        <v>3.75</v>
      </c>
      <c r="L61" s="11">
        <v>564.6</v>
      </c>
      <c r="M61" s="11">
        <v>7.81</v>
      </c>
      <c r="N61" s="11">
        <v>222</v>
      </c>
      <c r="O61" s="11"/>
      <c r="P61" s="7" t="s">
        <v>53</v>
      </c>
      <c r="Q61" s="13"/>
      <c r="R61" s="13"/>
      <c r="S61" s="13"/>
      <c r="T61" s="13"/>
      <c r="U61" s="13"/>
      <c r="V61" s="13"/>
      <c r="Z61" t="s">
        <v>158</v>
      </c>
      <c r="AA61" s="7" t="s">
        <v>53</v>
      </c>
      <c r="AB61" s="11">
        <v>10.33</v>
      </c>
      <c r="AC61" s="11">
        <v>7307.57</v>
      </c>
      <c r="AD61" s="11">
        <v>1805.09</v>
      </c>
      <c r="AE61" s="11">
        <v>3.94</v>
      </c>
      <c r="AF61" s="11">
        <v>3.77</v>
      </c>
      <c r="AG61" s="11">
        <v>3.19</v>
      </c>
      <c r="AH61" s="11">
        <v>3.75</v>
      </c>
      <c r="AI61" s="11">
        <v>564.6</v>
      </c>
      <c r="AJ61" s="11">
        <v>7.81</v>
      </c>
      <c r="AK61" s="11">
        <v>222</v>
      </c>
    </row>
    <row r="62" spans="1:37" x14ac:dyDescent="0.3">
      <c r="A62">
        <v>13</v>
      </c>
      <c r="B62" t="s">
        <v>159</v>
      </c>
      <c r="C62" t="s">
        <v>159</v>
      </c>
      <c r="D62" s="7" t="s">
        <v>49</v>
      </c>
      <c r="E62" s="11">
        <v>7.85</v>
      </c>
      <c r="F62" s="11">
        <v>7465.93</v>
      </c>
      <c r="G62" s="11">
        <v>1165.77</v>
      </c>
      <c r="H62" s="11">
        <v>3.69</v>
      </c>
      <c r="I62" s="11">
        <v>9.94</v>
      </c>
      <c r="J62" s="11">
        <v>8.35</v>
      </c>
      <c r="K62" s="11">
        <v>2.1</v>
      </c>
      <c r="L62" s="11">
        <v>467.4</v>
      </c>
      <c r="M62" s="11">
        <v>7.86</v>
      </c>
      <c r="N62" s="11">
        <v>261</v>
      </c>
      <c r="O62" s="11"/>
      <c r="P62" s="7" t="s">
        <v>49</v>
      </c>
      <c r="Q62" s="13"/>
      <c r="R62" s="13"/>
      <c r="S62" s="13"/>
      <c r="T62" s="13"/>
      <c r="U62" s="13"/>
      <c r="V62" s="13"/>
      <c r="Z62" t="s">
        <v>159</v>
      </c>
      <c r="AA62" s="7" t="s">
        <v>49</v>
      </c>
      <c r="AB62" s="11">
        <v>7.85</v>
      </c>
      <c r="AC62" s="11">
        <v>7465.93</v>
      </c>
      <c r="AD62" s="11">
        <v>1165.77</v>
      </c>
      <c r="AE62" s="11">
        <v>3.69</v>
      </c>
      <c r="AF62" s="11">
        <v>9.94</v>
      </c>
      <c r="AG62" s="11">
        <v>8.35</v>
      </c>
      <c r="AH62" s="11">
        <v>2.1</v>
      </c>
      <c r="AI62" s="11">
        <v>467.4</v>
      </c>
      <c r="AJ62" s="11">
        <v>7.86</v>
      </c>
      <c r="AK62" s="11">
        <v>261</v>
      </c>
    </row>
    <row r="63" spans="1:37" x14ac:dyDescent="0.3">
      <c r="A63">
        <v>14</v>
      </c>
      <c r="B63" t="s">
        <v>159</v>
      </c>
      <c r="C63" t="s">
        <v>159</v>
      </c>
      <c r="D63" s="7" t="s">
        <v>49</v>
      </c>
      <c r="E63" s="11">
        <v>5.61</v>
      </c>
      <c r="F63" s="11">
        <v>10268.26</v>
      </c>
      <c r="G63" s="11">
        <v>1249.23</v>
      </c>
      <c r="H63" s="11">
        <v>4.51</v>
      </c>
      <c r="I63" s="11">
        <v>9.94</v>
      </c>
      <c r="J63" s="11">
        <v>8.7899999999999991</v>
      </c>
      <c r="K63" s="11">
        <v>2.0499999999999998</v>
      </c>
      <c r="L63" s="11">
        <v>516.29999999999995</v>
      </c>
      <c r="M63" s="11">
        <v>7.85</v>
      </c>
      <c r="N63" s="11">
        <v>283</v>
      </c>
      <c r="O63" s="11"/>
      <c r="P63" s="7" t="s">
        <v>49</v>
      </c>
      <c r="Q63" s="13"/>
      <c r="R63" s="13"/>
      <c r="S63" s="13"/>
      <c r="T63" s="13"/>
      <c r="U63" s="13"/>
      <c r="V63" s="13"/>
      <c r="Z63" t="s">
        <v>159</v>
      </c>
      <c r="AA63" s="7" t="s">
        <v>49</v>
      </c>
      <c r="AB63" s="11">
        <v>5.61</v>
      </c>
      <c r="AC63" s="11">
        <v>10268.26</v>
      </c>
      <c r="AD63" s="11">
        <v>1249.23</v>
      </c>
      <c r="AE63" s="11">
        <v>4.51</v>
      </c>
      <c r="AF63" s="11">
        <v>9.94</v>
      </c>
      <c r="AG63" s="11">
        <v>8.7899999999999991</v>
      </c>
      <c r="AH63" s="11">
        <v>2.0499999999999998</v>
      </c>
      <c r="AI63" s="11">
        <v>516.29999999999995</v>
      </c>
      <c r="AJ63" s="11">
        <v>7.85</v>
      </c>
      <c r="AK63" s="11">
        <v>283</v>
      </c>
    </row>
    <row r="64" spans="1:37" x14ac:dyDescent="0.3">
      <c r="A64">
        <v>15</v>
      </c>
      <c r="B64" t="s">
        <v>159</v>
      </c>
      <c r="C64" t="s">
        <v>159</v>
      </c>
      <c r="D64" s="7" t="s">
        <v>49</v>
      </c>
      <c r="E64" s="11">
        <v>6.44</v>
      </c>
      <c r="F64" s="11">
        <v>8352.9599999999991</v>
      </c>
      <c r="G64" s="11">
        <v>1213.3800000000001</v>
      </c>
      <c r="H64" s="11">
        <v>7.58</v>
      </c>
      <c r="I64" s="11">
        <v>10.14</v>
      </c>
      <c r="J64" s="11">
        <v>9.31</v>
      </c>
      <c r="K64" s="11">
        <v>2.2000000000000002</v>
      </c>
      <c r="L64" s="11">
        <v>497.1</v>
      </c>
      <c r="M64" s="11">
        <v>7.87</v>
      </c>
      <c r="N64" s="11">
        <v>278</v>
      </c>
      <c r="O64" s="11"/>
      <c r="P64" s="7" t="s">
        <v>49</v>
      </c>
      <c r="Q64" s="13"/>
      <c r="R64" s="13"/>
      <c r="S64" s="13"/>
      <c r="T64" s="13"/>
      <c r="U64" s="13"/>
      <c r="V64" s="13"/>
      <c r="Z64" t="s">
        <v>159</v>
      </c>
      <c r="AA64" s="7" t="s">
        <v>49</v>
      </c>
      <c r="AB64" s="11">
        <v>6.44</v>
      </c>
      <c r="AC64" s="11">
        <v>8352.9599999999991</v>
      </c>
      <c r="AD64" s="11">
        <v>1213.3800000000001</v>
      </c>
      <c r="AE64" s="11">
        <v>7.58</v>
      </c>
      <c r="AF64" s="11">
        <v>10.14</v>
      </c>
      <c r="AG64" s="11">
        <v>9.31</v>
      </c>
      <c r="AH64" s="11">
        <v>2.2000000000000002</v>
      </c>
      <c r="AI64" s="11">
        <v>497.1</v>
      </c>
      <c r="AJ64" s="11">
        <v>7.87</v>
      </c>
      <c r="AK64" s="11">
        <v>278</v>
      </c>
    </row>
    <row r="65" spans="1:37" x14ac:dyDescent="0.3">
      <c r="A65">
        <v>16</v>
      </c>
      <c r="B65" t="s">
        <v>159</v>
      </c>
      <c r="C65" t="s">
        <v>159</v>
      </c>
      <c r="D65" s="7" t="s">
        <v>49</v>
      </c>
      <c r="E65" s="11">
        <v>6.79</v>
      </c>
      <c r="F65" s="11">
        <v>7099.99</v>
      </c>
      <c r="G65" s="11">
        <v>1587.35</v>
      </c>
      <c r="H65" s="11">
        <v>2.73</v>
      </c>
      <c r="I65" s="34"/>
      <c r="J65" s="11">
        <v>9.8800000000000008</v>
      </c>
      <c r="K65" s="11">
        <v>1.95</v>
      </c>
      <c r="L65" s="11">
        <v>479.7</v>
      </c>
      <c r="M65" s="11">
        <v>7.88</v>
      </c>
      <c r="N65" s="11">
        <v>280</v>
      </c>
      <c r="O65" s="11"/>
      <c r="P65" s="18" t="s">
        <v>49</v>
      </c>
      <c r="Q65" s="13"/>
      <c r="R65" s="13"/>
      <c r="S65" s="13"/>
      <c r="T65" s="17">
        <v>6.75</v>
      </c>
      <c r="U65" s="13"/>
      <c r="V65" s="13"/>
      <c r="Z65" t="s">
        <v>159</v>
      </c>
      <c r="AA65" s="7" t="s">
        <v>49</v>
      </c>
      <c r="AB65" s="11">
        <v>6.79</v>
      </c>
      <c r="AC65" s="11">
        <v>7099.99</v>
      </c>
      <c r="AD65" s="11">
        <v>1587.35</v>
      </c>
      <c r="AE65" s="11">
        <v>2.73</v>
      </c>
      <c r="AF65" s="34">
        <v>6.75</v>
      </c>
      <c r="AG65" s="11">
        <v>9.8800000000000008</v>
      </c>
      <c r="AH65" s="11">
        <v>1.95</v>
      </c>
      <c r="AI65" s="11">
        <v>479.7</v>
      </c>
      <c r="AJ65" s="11">
        <v>7.88</v>
      </c>
      <c r="AK65" s="11">
        <v>280</v>
      </c>
    </row>
    <row r="66" spans="1:37" x14ac:dyDescent="0.3">
      <c r="A66">
        <v>29</v>
      </c>
      <c r="B66" t="s">
        <v>159</v>
      </c>
      <c r="C66" t="s">
        <v>159</v>
      </c>
      <c r="D66" s="7" t="s">
        <v>48</v>
      </c>
      <c r="E66" s="11">
        <v>6.92</v>
      </c>
      <c r="F66" s="11">
        <v>6712.65</v>
      </c>
      <c r="G66" s="11">
        <v>1351.41</v>
      </c>
      <c r="H66" s="11">
        <v>2.97</v>
      </c>
      <c r="I66" s="11">
        <v>10.07</v>
      </c>
      <c r="J66" s="11">
        <v>11.08</v>
      </c>
      <c r="K66" s="11">
        <v>2.25</v>
      </c>
      <c r="L66" s="11">
        <v>485.1</v>
      </c>
      <c r="M66" s="11">
        <v>7.9</v>
      </c>
      <c r="N66" s="11">
        <v>309</v>
      </c>
      <c r="O66" s="11"/>
      <c r="P66" s="7" t="s">
        <v>48</v>
      </c>
      <c r="Q66" s="13"/>
      <c r="R66" s="13"/>
      <c r="S66" s="13"/>
      <c r="T66" s="13"/>
      <c r="U66" s="13"/>
      <c r="V66" s="13"/>
      <c r="Z66" t="s">
        <v>159</v>
      </c>
      <c r="AA66" s="7" t="s">
        <v>48</v>
      </c>
      <c r="AB66" s="11">
        <v>6.92</v>
      </c>
      <c r="AC66" s="11">
        <v>6712.65</v>
      </c>
      <c r="AD66" s="11">
        <v>1351.41</v>
      </c>
      <c r="AE66" s="11">
        <v>2.97</v>
      </c>
      <c r="AF66" s="11">
        <v>10.07</v>
      </c>
      <c r="AG66" s="11">
        <v>11.08</v>
      </c>
      <c r="AH66" s="11">
        <v>2.25</v>
      </c>
      <c r="AI66" s="11">
        <v>485.1</v>
      </c>
      <c r="AJ66" s="11">
        <v>7.9</v>
      </c>
      <c r="AK66" s="11">
        <v>309</v>
      </c>
    </row>
    <row r="67" spans="1:37" x14ac:dyDescent="0.3">
      <c r="A67">
        <v>30</v>
      </c>
      <c r="B67" t="s">
        <v>159</v>
      </c>
      <c r="C67" t="s">
        <v>159</v>
      </c>
      <c r="D67" s="7" t="s">
        <v>48</v>
      </c>
      <c r="E67" s="11">
        <v>7.45</v>
      </c>
      <c r="F67" s="11">
        <v>7702.93</v>
      </c>
      <c r="G67" s="11">
        <v>1388.86</v>
      </c>
      <c r="H67" s="11">
        <v>5.67</v>
      </c>
      <c r="I67" s="11">
        <v>9.02</v>
      </c>
      <c r="J67" s="11">
        <v>8.08</v>
      </c>
      <c r="K67" s="11">
        <v>2.0499999999999998</v>
      </c>
      <c r="L67" s="11">
        <v>490.5</v>
      </c>
      <c r="M67" s="11">
        <v>7.94</v>
      </c>
      <c r="N67" s="11">
        <v>282</v>
      </c>
      <c r="O67" s="11"/>
      <c r="P67" s="7" t="s">
        <v>48</v>
      </c>
      <c r="Q67" s="13"/>
      <c r="R67" s="13"/>
      <c r="S67" s="13"/>
      <c r="T67" s="13"/>
      <c r="U67" s="13"/>
      <c r="V67" s="13"/>
      <c r="Z67" t="s">
        <v>159</v>
      </c>
      <c r="AA67" s="7" t="s">
        <v>48</v>
      </c>
      <c r="AB67" s="11">
        <v>7.45</v>
      </c>
      <c r="AC67" s="11">
        <v>7702.93</v>
      </c>
      <c r="AD67" s="11">
        <v>1388.86</v>
      </c>
      <c r="AE67" s="11">
        <v>5.67</v>
      </c>
      <c r="AF67" s="11">
        <v>9.02</v>
      </c>
      <c r="AG67" s="11">
        <v>8.08</v>
      </c>
      <c r="AH67" s="11">
        <v>2.0499999999999998</v>
      </c>
      <c r="AI67" s="11">
        <v>490.5</v>
      </c>
      <c r="AJ67" s="11">
        <v>7.94</v>
      </c>
      <c r="AK67" s="11">
        <v>282</v>
      </c>
    </row>
    <row r="68" spans="1:37" x14ac:dyDescent="0.3">
      <c r="A68">
        <v>31</v>
      </c>
      <c r="B68" t="s">
        <v>159</v>
      </c>
      <c r="C68" t="s">
        <v>159</v>
      </c>
      <c r="D68" s="7" t="s">
        <v>48</v>
      </c>
      <c r="E68" s="11">
        <v>8.31</v>
      </c>
      <c r="F68" s="11">
        <v>7529.06</v>
      </c>
      <c r="G68" s="11">
        <v>1341.78</v>
      </c>
      <c r="H68" s="11">
        <v>4.9800000000000004</v>
      </c>
      <c r="I68" s="11">
        <v>11.84</v>
      </c>
      <c r="J68" s="11">
        <v>9.59</v>
      </c>
      <c r="K68" s="11">
        <v>2.15</v>
      </c>
      <c r="L68" s="11">
        <v>479.4</v>
      </c>
      <c r="M68" s="11">
        <v>7.99</v>
      </c>
      <c r="N68" s="11">
        <v>235</v>
      </c>
      <c r="O68" s="11"/>
      <c r="P68" s="7" t="s">
        <v>48</v>
      </c>
      <c r="Q68" s="13"/>
      <c r="R68" s="13"/>
      <c r="S68" s="13"/>
      <c r="T68" s="13"/>
      <c r="U68" s="13"/>
      <c r="V68" s="13"/>
      <c r="Z68" t="s">
        <v>159</v>
      </c>
      <c r="AA68" s="7" t="s">
        <v>48</v>
      </c>
      <c r="AB68" s="11">
        <v>8.31</v>
      </c>
      <c r="AC68" s="11">
        <v>7529.06</v>
      </c>
      <c r="AD68" s="11">
        <v>1341.78</v>
      </c>
      <c r="AE68" s="11">
        <v>4.9800000000000004</v>
      </c>
      <c r="AF68" s="11">
        <v>11.84</v>
      </c>
      <c r="AG68" s="11">
        <v>9.59</v>
      </c>
      <c r="AH68" s="11">
        <v>2.15</v>
      </c>
      <c r="AI68" s="11">
        <v>479.4</v>
      </c>
      <c r="AJ68" s="11">
        <v>7.99</v>
      </c>
      <c r="AK68" s="11">
        <v>235</v>
      </c>
    </row>
    <row r="69" spans="1:37" x14ac:dyDescent="0.3">
      <c r="A69">
        <v>32</v>
      </c>
      <c r="B69" t="s">
        <v>159</v>
      </c>
      <c r="C69" t="s">
        <v>159</v>
      </c>
      <c r="D69" s="7" t="s">
        <v>48</v>
      </c>
      <c r="E69" s="11">
        <v>8.89</v>
      </c>
      <c r="F69" s="11">
        <v>6983.89</v>
      </c>
      <c r="G69" s="11">
        <v>1393.68</v>
      </c>
      <c r="H69" s="11">
        <v>5.77</v>
      </c>
      <c r="I69" s="11">
        <v>13.32</v>
      </c>
      <c r="J69" s="11">
        <v>9.24</v>
      </c>
      <c r="K69" s="11">
        <v>1.85</v>
      </c>
      <c r="L69" s="11">
        <v>504.3</v>
      </c>
      <c r="M69" s="11">
        <v>7.96</v>
      </c>
      <c r="N69" s="11">
        <v>286</v>
      </c>
      <c r="O69" s="11"/>
      <c r="P69" s="7" t="s">
        <v>48</v>
      </c>
      <c r="Q69" s="13"/>
      <c r="R69" s="13"/>
      <c r="S69" s="13"/>
      <c r="T69" s="13"/>
      <c r="U69" s="13"/>
      <c r="V69" s="13"/>
      <c r="Z69" t="s">
        <v>159</v>
      </c>
      <c r="AA69" s="7" t="s">
        <v>48</v>
      </c>
      <c r="AB69" s="11">
        <v>8.89</v>
      </c>
      <c r="AC69" s="11">
        <v>6983.89</v>
      </c>
      <c r="AD69" s="11">
        <v>1393.68</v>
      </c>
      <c r="AE69" s="11">
        <v>5.77</v>
      </c>
      <c r="AF69" s="11">
        <v>13.32</v>
      </c>
      <c r="AG69" s="11">
        <v>9.24</v>
      </c>
      <c r="AH69" s="11">
        <v>1.85</v>
      </c>
      <c r="AI69" s="11">
        <v>504.3</v>
      </c>
      <c r="AJ69" s="11">
        <v>7.96</v>
      </c>
      <c r="AK69" s="11">
        <v>286</v>
      </c>
    </row>
    <row r="70" spans="1:37" x14ac:dyDescent="0.3">
      <c r="A70">
        <v>45</v>
      </c>
      <c r="B70" t="s">
        <v>159</v>
      </c>
      <c r="C70" t="s">
        <v>159</v>
      </c>
      <c r="D70" s="7" t="s">
        <v>50</v>
      </c>
      <c r="E70" s="11">
        <v>8.99</v>
      </c>
      <c r="F70" s="11">
        <v>4613.84</v>
      </c>
      <c r="G70" s="11">
        <v>1586.28</v>
      </c>
      <c r="H70" s="34"/>
      <c r="I70" s="11">
        <v>9.36</v>
      </c>
      <c r="J70" s="11">
        <v>9.81</v>
      </c>
      <c r="K70" s="11">
        <v>2.5499999999999998</v>
      </c>
      <c r="L70" s="11">
        <v>503.7</v>
      </c>
      <c r="M70" s="11">
        <v>8</v>
      </c>
      <c r="N70" s="11">
        <v>272</v>
      </c>
      <c r="O70" s="11"/>
      <c r="P70" s="18" t="s">
        <v>50</v>
      </c>
      <c r="Q70" s="13"/>
      <c r="R70" s="13"/>
      <c r="S70" s="17">
        <v>11.3</v>
      </c>
      <c r="T70" s="13"/>
      <c r="U70" s="13"/>
      <c r="V70" s="13"/>
      <c r="Z70" t="s">
        <v>159</v>
      </c>
      <c r="AA70" s="7" t="s">
        <v>50</v>
      </c>
      <c r="AB70" s="11">
        <v>8.99</v>
      </c>
      <c r="AC70" s="11">
        <v>4613.84</v>
      </c>
      <c r="AD70" s="11">
        <v>1586.28</v>
      </c>
      <c r="AE70" s="34">
        <v>11.3</v>
      </c>
      <c r="AF70" s="11">
        <v>9.36</v>
      </c>
      <c r="AG70" s="11">
        <v>9.81</v>
      </c>
      <c r="AH70" s="11">
        <v>2.5499999999999998</v>
      </c>
      <c r="AI70" s="11">
        <v>503.7</v>
      </c>
      <c r="AJ70" s="11">
        <v>8</v>
      </c>
      <c r="AK70" s="11">
        <v>272</v>
      </c>
    </row>
    <row r="71" spans="1:37" x14ac:dyDescent="0.3">
      <c r="A71">
        <v>46</v>
      </c>
      <c r="B71" t="s">
        <v>159</v>
      </c>
      <c r="C71" t="s">
        <v>159</v>
      </c>
      <c r="D71" s="7" t="s">
        <v>50</v>
      </c>
      <c r="E71" s="11">
        <v>9.69</v>
      </c>
      <c r="F71" s="11">
        <v>6187.81</v>
      </c>
      <c r="G71" s="11">
        <v>2056.0100000000002</v>
      </c>
      <c r="H71" s="11">
        <v>2.82</v>
      </c>
      <c r="I71" s="11">
        <v>8.36</v>
      </c>
      <c r="J71" s="11">
        <v>13.04</v>
      </c>
      <c r="K71" s="11">
        <v>4.1500000000000004</v>
      </c>
      <c r="L71" s="11">
        <v>488.1</v>
      </c>
      <c r="M71" s="11">
        <v>7.96</v>
      </c>
      <c r="N71" s="11">
        <v>285</v>
      </c>
      <c r="O71" s="11"/>
      <c r="P71" s="7" t="s">
        <v>50</v>
      </c>
      <c r="Q71" s="13"/>
      <c r="R71" s="13"/>
      <c r="S71" s="13"/>
      <c r="T71" s="13"/>
      <c r="U71" s="13"/>
      <c r="V71" s="13"/>
      <c r="Z71" t="s">
        <v>159</v>
      </c>
      <c r="AA71" s="7" t="s">
        <v>50</v>
      </c>
      <c r="AB71" s="11">
        <v>9.69</v>
      </c>
      <c r="AC71" s="11">
        <v>6187.81</v>
      </c>
      <c r="AD71" s="11">
        <v>2056.0100000000002</v>
      </c>
      <c r="AE71" s="11">
        <v>2.82</v>
      </c>
      <c r="AF71" s="11">
        <v>8.36</v>
      </c>
      <c r="AG71" s="11">
        <v>13.04</v>
      </c>
      <c r="AH71" s="11">
        <v>4.1500000000000004</v>
      </c>
      <c r="AI71" s="11">
        <v>488.1</v>
      </c>
      <c r="AJ71" s="11">
        <v>7.96</v>
      </c>
      <c r="AK71" s="11">
        <v>285</v>
      </c>
    </row>
    <row r="72" spans="1:37" x14ac:dyDescent="0.3">
      <c r="A72">
        <v>47</v>
      </c>
      <c r="B72" t="s">
        <v>159</v>
      </c>
      <c r="C72" t="s">
        <v>159</v>
      </c>
      <c r="D72" s="7" t="s">
        <v>50</v>
      </c>
      <c r="E72" s="11">
        <v>8.84</v>
      </c>
      <c r="F72" s="11">
        <v>6793.97</v>
      </c>
      <c r="G72" s="11">
        <v>2197.7800000000002</v>
      </c>
      <c r="H72" s="11">
        <v>3.47</v>
      </c>
      <c r="I72" s="11">
        <v>8.48</v>
      </c>
      <c r="J72" s="11">
        <v>12.89</v>
      </c>
      <c r="K72" s="11">
        <v>4.7</v>
      </c>
      <c r="L72" s="11">
        <v>468.3</v>
      </c>
      <c r="M72" s="11">
        <v>7.98</v>
      </c>
      <c r="N72" s="11">
        <v>312</v>
      </c>
      <c r="O72" s="11"/>
      <c r="P72" s="7" t="s">
        <v>50</v>
      </c>
      <c r="Q72" s="13"/>
      <c r="R72" s="13"/>
      <c r="S72" s="13"/>
      <c r="T72" s="13"/>
      <c r="U72" s="13"/>
      <c r="V72" s="13"/>
      <c r="Z72" t="s">
        <v>159</v>
      </c>
      <c r="AA72" s="7" t="s">
        <v>50</v>
      </c>
      <c r="AB72" s="11">
        <v>8.84</v>
      </c>
      <c r="AC72" s="11">
        <v>6793.97</v>
      </c>
      <c r="AD72" s="11">
        <v>2197.7800000000002</v>
      </c>
      <c r="AE72" s="11">
        <v>3.47</v>
      </c>
      <c r="AF72" s="11">
        <v>8.48</v>
      </c>
      <c r="AG72" s="11">
        <v>12.89</v>
      </c>
      <c r="AH72" s="11">
        <v>4.7</v>
      </c>
      <c r="AI72" s="11">
        <v>468.3</v>
      </c>
      <c r="AJ72" s="11">
        <v>7.98</v>
      </c>
      <c r="AK72" s="11">
        <v>312</v>
      </c>
    </row>
    <row r="73" spans="1:37" x14ac:dyDescent="0.3">
      <c r="A73">
        <v>48</v>
      </c>
      <c r="B73" t="s">
        <v>159</v>
      </c>
      <c r="C73" t="s">
        <v>159</v>
      </c>
      <c r="D73" s="7" t="s">
        <v>50</v>
      </c>
      <c r="E73" s="11">
        <v>9.5</v>
      </c>
      <c r="F73" s="11">
        <v>6633.47</v>
      </c>
      <c r="G73" s="11">
        <v>2018.02</v>
      </c>
      <c r="H73" s="11">
        <v>2.98</v>
      </c>
      <c r="I73" s="11">
        <v>7.39</v>
      </c>
      <c r="J73" s="11">
        <v>11.4</v>
      </c>
      <c r="K73" s="11">
        <v>2.95</v>
      </c>
      <c r="L73" s="11">
        <v>474</v>
      </c>
      <c r="M73" s="11">
        <v>7.91</v>
      </c>
      <c r="N73" s="11">
        <v>321</v>
      </c>
      <c r="O73" s="11"/>
      <c r="P73" s="7" t="s">
        <v>50</v>
      </c>
      <c r="Q73" s="13"/>
      <c r="R73" s="13"/>
      <c r="S73" s="13"/>
      <c r="T73" s="13"/>
      <c r="U73" s="13"/>
      <c r="V73" s="13"/>
      <c r="Z73" t="s">
        <v>159</v>
      </c>
      <c r="AA73" s="7" t="s">
        <v>50</v>
      </c>
      <c r="AB73" s="11">
        <v>9.5</v>
      </c>
      <c r="AC73" s="11">
        <v>6633.47</v>
      </c>
      <c r="AD73" s="11">
        <v>2018.02</v>
      </c>
      <c r="AE73" s="11">
        <v>2.98</v>
      </c>
      <c r="AF73" s="11">
        <v>7.39</v>
      </c>
      <c r="AG73" s="11">
        <v>11.4</v>
      </c>
      <c r="AH73" s="11">
        <v>2.95</v>
      </c>
      <c r="AI73" s="11">
        <v>474</v>
      </c>
      <c r="AJ73" s="11">
        <v>7.91</v>
      </c>
      <c r="AK73" s="11">
        <v>321</v>
      </c>
    </row>
    <row r="74" spans="1:37" x14ac:dyDescent="0.3">
      <c r="A74">
        <v>9</v>
      </c>
      <c r="B74" t="s">
        <v>159</v>
      </c>
      <c r="C74" t="s">
        <v>159</v>
      </c>
      <c r="D74" s="7" t="s">
        <v>47</v>
      </c>
      <c r="E74" s="11">
        <v>6.63</v>
      </c>
      <c r="F74" s="11">
        <v>7993.97</v>
      </c>
      <c r="G74" s="11">
        <v>1334.29</v>
      </c>
      <c r="H74" s="11">
        <v>3.16</v>
      </c>
      <c r="I74" s="11">
        <v>6.72</v>
      </c>
      <c r="J74" s="11">
        <v>8.86</v>
      </c>
      <c r="K74" s="11">
        <v>2.75</v>
      </c>
      <c r="L74" s="11">
        <v>493.2</v>
      </c>
      <c r="M74" s="11">
        <v>7.86</v>
      </c>
      <c r="N74" s="11">
        <v>232</v>
      </c>
      <c r="O74" s="11"/>
      <c r="P74" s="7" t="s">
        <v>47</v>
      </c>
      <c r="Q74" s="13"/>
      <c r="R74" s="13"/>
      <c r="S74" s="13"/>
      <c r="T74" s="13"/>
      <c r="U74" s="13"/>
      <c r="V74" s="13"/>
      <c r="Z74" t="s">
        <v>159</v>
      </c>
      <c r="AA74" s="7" t="s">
        <v>47</v>
      </c>
      <c r="AB74" s="11">
        <v>6.63</v>
      </c>
      <c r="AC74" s="11">
        <v>7993.97</v>
      </c>
      <c r="AD74" s="11">
        <v>1334.29</v>
      </c>
      <c r="AE74" s="11">
        <v>3.16</v>
      </c>
      <c r="AF74" s="11">
        <v>6.72</v>
      </c>
      <c r="AG74" s="11">
        <v>8.86</v>
      </c>
      <c r="AH74" s="11">
        <v>2.75</v>
      </c>
      <c r="AI74" s="11">
        <v>493.2</v>
      </c>
      <c r="AJ74" s="11">
        <v>7.86</v>
      </c>
      <c r="AK74" s="11">
        <v>232</v>
      </c>
    </row>
    <row r="75" spans="1:37" x14ac:dyDescent="0.3">
      <c r="A75">
        <v>10</v>
      </c>
      <c r="B75" t="s">
        <v>159</v>
      </c>
      <c r="C75" t="s">
        <v>159</v>
      </c>
      <c r="D75" s="7" t="s">
        <v>47</v>
      </c>
      <c r="E75" s="11">
        <v>6.55</v>
      </c>
      <c r="F75" s="11">
        <v>9791.57</v>
      </c>
      <c r="G75" s="11">
        <v>1610.35</v>
      </c>
      <c r="H75" s="11">
        <v>2.57</v>
      </c>
      <c r="I75" s="11">
        <v>5.5</v>
      </c>
      <c r="J75" s="11">
        <v>8.5500000000000007</v>
      </c>
      <c r="K75" s="11">
        <v>2.35</v>
      </c>
      <c r="L75" s="11">
        <v>475.5</v>
      </c>
      <c r="M75" s="11">
        <v>7.89</v>
      </c>
      <c r="N75" s="11">
        <v>216</v>
      </c>
      <c r="O75" s="11"/>
      <c r="P75" s="7" t="s">
        <v>47</v>
      </c>
      <c r="Q75" s="13"/>
      <c r="R75" s="13"/>
      <c r="S75" s="13"/>
      <c r="T75" s="13"/>
      <c r="U75" s="13"/>
      <c r="V75" s="13"/>
      <c r="Z75" t="s">
        <v>159</v>
      </c>
      <c r="AA75" s="7" t="s">
        <v>47</v>
      </c>
      <c r="AB75" s="11">
        <v>6.55</v>
      </c>
      <c r="AC75" s="11">
        <v>9791.57</v>
      </c>
      <c r="AD75" s="11">
        <v>1610.35</v>
      </c>
      <c r="AE75" s="11">
        <v>2.57</v>
      </c>
      <c r="AF75" s="11">
        <v>5.5</v>
      </c>
      <c r="AG75" s="11">
        <v>8.5500000000000007</v>
      </c>
      <c r="AH75" s="11">
        <v>2.35</v>
      </c>
      <c r="AI75" s="11">
        <v>475.5</v>
      </c>
      <c r="AJ75" s="11">
        <v>7.89</v>
      </c>
      <c r="AK75" s="11">
        <v>216</v>
      </c>
    </row>
    <row r="76" spans="1:37" x14ac:dyDescent="0.3">
      <c r="A76">
        <v>11</v>
      </c>
      <c r="B76" t="s">
        <v>159</v>
      </c>
      <c r="C76" t="s">
        <v>159</v>
      </c>
      <c r="D76" s="7" t="s">
        <v>47</v>
      </c>
      <c r="E76" s="11">
        <v>5.88</v>
      </c>
      <c r="F76" s="11">
        <v>12722.3</v>
      </c>
      <c r="G76" s="11">
        <v>1271.7</v>
      </c>
      <c r="H76" s="11">
        <v>3.49</v>
      </c>
      <c r="I76" s="11">
        <v>9.5299999999999994</v>
      </c>
      <c r="J76" s="11">
        <v>8.5299999999999994</v>
      </c>
      <c r="K76" s="11">
        <v>2.35</v>
      </c>
      <c r="L76" s="11">
        <v>450</v>
      </c>
      <c r="M76" s="11">
        <v>7.88</v>
      </c>
      <c r="N76" s="11">
        <v>211</v>
      </c>
      <c r="O76" s="11"/>
      <c r="P76" s="7" t="s">
        <v>47</v>
      </c>
      <c r="Q76" s="13"/>
      <c r="R76" s="13"/>
      <c r="S76" s="13"/>
      <c r="T76" s="13"/>
      <c r="U76" s="13"/>
      <c r="V76" s="13"/>
      <c r="Z76" t="s">
        <v>159</v>
      </c>
      <c r="AA76" s="7" t="s">
        <v>47</v>
      </c>
      <c r="AB76" s="11">
        <v>5.88</v>
      </c>
      <c r="AC76" s="11">
        <v>12722.3</v>
      </c>
      <c r="AD76" s="11">
        <v>1271.7</v>
      </c>
      <c r="AE76" s="11">
        <v>3.49</v>
      </c>
      <c r="AF76" s="11">
        <v>9.5299999999999994</v>
      </c>
      <c r="AG76" s="11">
        <v>8.5299999999999994</v>
      </c>
      <c r="AH76" s="11">
        <v>2.35</v>
      </c>
      <c r="AI76" s="11">
        <v>450</v>
      </c>
      <c r="AJ76" s="11">
        <v>7.88</v>
      </c>
      <c r="AK76" s="11">
        <v>211</v>
      </c>
    </row>
    <row r="77" spans="1:37" x14ac:dyDescent="0.3">
      <c r="A77">
        <v>12</v>
      </c>
      <c r="B77" t="s">
        <v>159</v>
      </c>
      <c r="C77" t="s">
        <v>159</v>
      </c>
      <c r="D77" s="7" t="s">
        <v>47</v>
      </c>
      <c r="E77" s="11">
        <v>3.13</v>
      </c>
      <c r="F77" s="11">
        <v>11040.26</v>
      </c>
      <c r="G77" s="11">
        <v>937.32</v>
      </c>
      <c r="H77" s="34"/>
      <c r="I77" s="11">
        <v>10.77</v>
      </c>
      <c r="J77" s="34"/>
      <c r="K77" s="11">
        <v>1.8</v>
      </c>
      <c r="L77" s="11">
        <v>525.29999999999995</v>
      </c>
      <c r="M77" s="11">
        <v>7.8</v>
      </c>
      <c r="N77" s="11">
        <v>308</v>
      </c>
      <c r="O77" s="11"/>
      <c r="P77" s="18" t="s">
        <v>47</v>
      </c>
      <c r="Q77" s="13"/>
      <c r="R77" s="13"/>
      <c r="S77" s="17">
        <v>21.23</v>
      </c>
      <c r="T77" s="13"/>
      <c r="U77" s="17">
        <v>4.8</v>
      </c>
      <c r="V77" s="13"/>
      <c r="Z77" t="s">
        <v>159</v>
      </c>
      <c r="AA77" s="7" t="s">
        <v>47</v>
      </c>
      <c r="AB77" s="11">
        <v>3.13</v>
      </c>
      <c r="AC77" s="11">
        <v>11040.26</v>
      </c>
      <c r="AD77" s="11">
        <v>937.32</v>
      </c>
      <c r="AE77" s="34">
        <v>21.33</v>
      </c>
      <c r="AF77" s="11">
        <v>10.77</v>
      </c>
      <c r="AG77" s="34">
        <v>4.8</v>
      </c>
      <c r="AH77" s="11">
        <v>1.8</v>
      </c>
      <c r="AI77" s="11">
        <v>525.29999999999995</v>
      </c>
      <c r="AJ77" s="11">
        <v>7.8</v>
      </c>
      <c r="AK77" s="11">
        <v>308</v>
      </c>
    </row>
    <row r="78" spans="1:37" x14ac:dyDescent="0.3">
      <c r="A78">
        <v>25</v>
      </c>
      <c r="B78" t="s">
        <v>159</v>
      </c>
      <c r="C78" t="s">
        <v>159</v>
      </c>
      <c r="D78" s="7" t="s">
        <v>45</v>
      </c>
      <c r="E78" s="11">
        <v>9.7799999999999994</v>
      </c>
      <c r="F78" s="11">
        <v>5610.01</v>
      </c>
      <c r="G78" s="11">
        <v>1216.06</v>
      </c>
      <c r="H78" s="11">
        <v>7.27</v>
      </c>
      <c r="I78" s="11">
        <v>8.4499999999999993</v>
      </c>
      <c r="J78" s="11">
        <v>9.41</v>
      </c>
      <c r="K78" s="11">
        <v>3</v>
      </c>
      <c r="L78" s="11">
        <v>498.9</v>
      </c>
      <c r="M78" s="11">
        <v>7.93</v>
      </c>
      <c r="N78" s="11">
        <v>218</v>
      </c>
      <c r="O78" s="11"/>
      <c r="P78" s="7" t="s">
        <v>45</v>
      </c>
      <c r="Q78" s="13"/>
      <c r="R78" s="13"/>
      <c r="S78" s="13"/>
      <c r="T78" s="13"/>
      <c r="U78" s="13"/>
      <c r="V78" s="13"/>
      <c r="Z78" t="s">
        <v>159</v>
      </c>
      <c r="AA78" s="7" t="s">
        <v>45</v>
      </c>
      <c r="AB78" s="11">
        <v>9.7799999999999994</v>
      </c>
      <c r="AC78" s="11">
        <v>5610.01</v>
      </c>
      <c r="AD78" s="11">
        <v>1216.06</v>
      </c>
      <c r="AE78" s="11">
        <v>7.27</v>
      </c>
      <c r="AF78" s="11">
        <v>8.4499999999999993</v>
      </c>
      <c r="AG78" s="11">
        <v>9.41</v>
      </c>
      <c r="AH78" s="11">
        <v>3</v>
      </c>
      <c r="AI78" s="11">
        <v>498.9</v>
      </c>
      <c r="AJ78" s="11">
        <v>7.93</v>
      </c>
      <c r="AK78" s="11">
        <v>218</v>
      </c>
    </row>
    <row r="79" spans="1:37" x14ac:dyDescent="0.3">
      <c r="A79">
        <v>26</v>
      </c>
      <c r="B79" t="s">
        <v>159</v>
      </c>
      <c r="C79" t="s">
        <v>159</v>
      </c>
      <c r="D79" s="7" t="s">
        <v>45</v>
      </c>
      <c r="E79" s="11">
        <v>7.71</v>
      </c>
      <c r="F79" s="11">
        <v>8371.68</v>
      </c>
      <c r="G79" s="11">
        <v>2023.91</v>
      </c>
      <c r="H79" s="11">
        <v>3.82</v>
      </c>
      <c r="I79" s="11">
        <v>12.99</v>
      </c>
      <c r="J79" s="11">
        <v>9.2899999999999991</v>
      </c>
      <c r="K79" s="11">
        <v>2.4500000000000002</v>
      </c>
      <c r="L79" s="11">
        <v>522.9</v>
      </c>
      <c r="M79" s="11">
        <v>7.96</v>
      </c>
      <c r="N79" s="11">
        <v>201</v>
      </c>
      <c r="O79" s="11"/>
      <c r="P79" s="7" t="s">
        <v>45</v>
      </c>
      <c r="Q79" s="13"/>
      <c r="R79" s="13"/>
      <c r="S79" s="13"/>
      <c r="T79" s="13"/>
      <c r="U79" s="13"/>
      <c r="V79" s="13"/>
      <c r="Z79" t="s">
        <v>159</v>
      </c>
      <c r="AA79" s="7" t="s">
        <v>45</v>
      </c>
      <c r="AB79" s="11">
        <v>7.71</v>
      </c>
      <c r="AC79" s="11">
        <v>8371.68</v>
      </c>
      <c r="AD79" s="11">
        <v>2023.91</v>
      </c>
      <c r="AE79" s="11">
        <v>3.82</v>
      </c>
      <c r="AF79" s="11">
        <v>12.99</v>
      </c>
      <c r="AG79" s="11">
        <v>9.2899999999999991</v>
      </c>
      <c r="AH79" s="11">
        <v>2.4500000000000002</v>
      </c>
      <c r="AI79" s="11">
        <v>522.9</v>
      </c>
      <c r="AJ79" s="11">
        <v>7.96</v>
      </c>
      <c r="AK79" s="11">
        <v>201</v>
      </c>
    </row>
    <row r="80" spans="1:37" x14ac:dyDescent="0.3">
      <c r="A80">
        <v>27</v>
      </c>
      <c r="B80" t="s">
        <v>159</v>
      </c>
      <c r="C80" t="s">
        <v>159</v>
      </c>
      <c r="D80" s="7" t="s">
        <v>45</v>
      </c>
      <c r="E80" s="11">
        <v>8.35</v>
      </c>
      <c r="F80" s="11">
        <v>7072.17</v>
      </c>
      <c r="G80" s="11">
        <v>1720.03</v>
      </c>
      <c r="H80" s="11">
        <v>5.42</v>
      </c>
      <c r="I80" s="11">
        <v>9.77</v>
      </c>
      <c r="J80" s="11">
        <v>8.84</v>
      </c>
      <c r="K80" s="11">
        <v>2.0499999999999998</v>
      </c>
      <c r="L80" s="11">
        <v>516.9</v>
      </c>
      <c r="M80" s="11">
        <v>7.96</v>
      </c>
      <c r="N80" s="11">
        <v>196</v>
      </c>
      <c r="O80" s="11"/>
      <c r="P80" s="7" t="s">
        <v>45</v>
      </c>
      <c r="Q80" s="13"/>
      <c r="R80" s="13"/>
      <c r="S80" s="13"/>
      <c r="T80" s="13"/>
      <c r="U80" s="13"/>
      <c r="V80" s="13"/>
      <c r="Z80" t="s">
        <v>159</v>
      </c>
      <c r="AA80" s="7" t="s">
        <v>45</v>
      </c>
      <c r="AB80" s="11">
        <v>8.35</v>
      </c>
      <c r="AC80" s="11">
        <v>7072.17</v>
      </c>
      <c r="AD80" s="11">
        <v>1720.03</v>
      </c>
      <c r="AE80" s="11">
        <v>5.42</v>
      </c>
      <c r="AF80" s="11">
        <v>9.77</v>
      </c>
      <c r="AG80" s="11">
        <v>8.84</v>
      </c>
      <c r="AH80" s="11">
        <v>2.0499999999999998</v>
      </c>
      <c r="AI80" s="11">
        <v>516.9</v>
      </c>
      <c r="AJ80" s="11">
        <v>7.96</v>
      </c>
      <c r="AK80" s="11">
        <v>196</v>
      </c>
    </row>
    <row r="81" spans="1:37" x14ac:dyDescent="0.3">
      <c r="A81">
        <v>28</v>
      </c>
      <c r="B81" t="s">
        <v>159</v>
      </c>
      <c r="C81" t="s">
        <v>159</v>
      </c>
      <c r="D81" s="7" t="s">
        <v>45</v>
      </c>
      <c r="E81" s="11">
        <v>8.84</v>
      </c>
      <c r="F81" s="11">
        <v>6627.58</v>
      </c>
      <c r="G81" s="11">
        <v>1529.57</v>
      </c>
      <c r="H81" s="11">
        <v>9.2899999999999991</v>
      </c>
      <c r="I81" s="11">
        <v>9.2200000000000006</v>
      </c>
      <c r="J81" s="11">
        <v>10.07</v>
      </c>
      <c r="K81" s="11">
        <v>2.7</v>
      </c>
      <c r="L81" s="11">
        <v>525.29999999999995</v>
      </c>
      <c r="M81" s="11">
        <v>7.94</v>
      </c>
      <c r="N81" s="11">
        <v>225</v>
      </c>
      <c r="O81" s="11"/>
      <c r="P81" s="7" t="s">
        <v>45</v>
      </c>
      <c r="Q81" s="13"/>
      <c r="R81" s="13"/>
      <c r="S81" s="13"/>
      <c r="T81" s="13"/>
      <c r="U81" s="13"/>
      <c r="V81" s="13"/>
      <c r="Z81" t="s">
        <v>159</v>
      </c>
      <c r="AA81" s="7" t="s">
        <v>45</v>
      </c>
      <c r="AB81" s="11">
        <v>8.84</v>
      </c>
      <c r="AC81" s="11">
        <v>6627.58</v>
      </c>
      <c r="AD81" s="11">
        <v>1529.57</v>
      </c>
      <c r="AE81" s="11">
        <v>9.2899999999999991</v>
      </c>
      <c r="AF81" s="11">
        <v>9.2200000000000006</v>
      </c>
      <c r="AG81" s="11">
        <v>10.07</v>
      </c>
      <c r="AH81" s="11">
        <v>2.7</v>
      </c>
      <c r="AI81" s="11">
        <v>525.29999999999995</v>
      </c>
      <c r="AJ81" s="11">
        <v>7.94</v>
      </c>
      <c r="AK81" s="11">
        <v>225</v>
      </c>
    </row>
    <row r="82" spans="1:37" x14ac:dyDescent="0.3">
      <c r="A82">
        <v>41</v>
      </c>
      <c r="B82" t="s">
        <v>159</v>
      </c>
      <c r="C82" t="s">
        <v>159</v>
      </c>
      <c r="D82" s="7" t="s">
        <v>46</v>
      </c>
      <c r="E82" s="34"/>
      <c r="F82" s="11">
        <v>7491.61</v>
      </c>
      <c r="G82" s="11">
        <v>2382.36</v>
      </c>
      <c r="H82" s="11">
        <v>8.68</v>
      </c>
      <c r="I82" s="11">
        <v>7.75</v>
      </c>
      <c r="J82" s="11">
        <v>10.72</v>
      </c>
      <c r="K82" s="11">
        <v>3.15</v>
      </c>
      <c r="L82" s="11">
        <v>555</v>
      </c>
      <c r="M82" s="11">
        <v>8.0299999999999994</v>
      </c>
      <c r="N82" s="11">
        <v>213</v>
      </c>
      <c r="O82" s="11"/>
      <c r="P82" s="18" t="s">
        <v>46</v>
      </c>
      <c r="Q82" s="17">
        <v>7.52</v>
      </c>
      <c r="R82" s="13"/>
      <c r="S82" s="13"/>
      <c r="T82" s="13"/>
      <c r="U82" s="13"/>
      <c r="V82" s="13"/>
      <c r="Z82" t="s">
        <v>159</v>
      </c>
      <c r="AA82" s="7" t="s">
        <v>46</v>
      </c>
      <c r="AB82" s="34">
        <v>7.52</v>
      </c>
      <c r="AC82" s="11">
        <v>7491.61</v>
      </c>
      <c r="AD82" s="11">
        <v>2382.36</v>
      </c>
      <c r="AE82" s="11">
        <v>8.68</v>
      </c>
      <c r="AF82" s="11">
        <v>7.75</v>
      </c>
      <c r="AG82" s="11">
        <v>10.72</v>
      </c>
      <c r="AH82" s="11">
        <v>3.15</v>
      </c>
      <c r="AI82" s="11">
        <v>555</v>
      </c>
      <c r="AJ82" s="11">
        <v>8.0299999999999994</v>
      </c>
      <c r="AK82" s="11">
        <v>213</v>
      </c>
    </row>
    <row r="83" spans="1:37" x14ac:dyDescent="0.3">
      <c r="A83">
        <v>42</v>
      </c>
      <c r="B83" t="s">
        <v>159</v>
      </c>
      <c r="C83" t="s">
        <v>159</v>
      </c>
      <c r="D83" s="7" t="s">
        <v>46</v>
      </c>
      <c r="E83" s="11">
        <v>10.75</v>
      </c>
      <c r="F83" s="11">
        <v>6234.89</v>
      </c>
      <c r="G83" s="11">
        <v>2017.49</v>
      </c>
      <c r="H83" s="11">
        <v>3.39</v>
      </c>
      <c r="I83" s="11">
        <v>8.8699999999999992</v>
      </c>
      <c r="J83" s="11">
        <v>13.02</v>
      </c>
      <c r="K83" s="11">
        <v>3.85</v>
      </c>
      <c r="L83" s="11">
        <v>518.70000000000005</v>
      </c>
      <c r="M83" s="11">
        <v>8.02</v>
      </c>
      <c r="N83" s="11">
        <v>209</v>
      </c>
      <c r="O83" s="11"/>
      <c r="P83" s="7" t="s">
        <v>46</v>
      </c>
      <c r="Q83" s="13"/>
      <c r="R83" s="13"/>
      <c r="S83" s="13"/>
      <c r="T83" s="13"/>
      <c r="U83" s="13"/>
      <c r="V83" s="13"/>
      <c r="Z83" t="s">
        <v>159</v>
      </c>
      <c r="AA83" s="7" t="s">
        <v>46</v>
      </c>
      <c r="AB83" s="11">
        <v>10.75</v>
      </c>
      <c r="AC83" s="11">
        <v>6234.89</v>
      </c>
      <c r="AD83" s="11">
        <v>2017.49</v>
      </c>
      <c r="AE83" s="11">
        <v>3.39</v>
      </c>
      <c r="AF83" s="11">
        <v>8.8699999999999992</v>
      </c>
      <c r="AG83" s="11">
        <v>13.02</v>
      </c>
      <c r="AH83" s="11">
        <v>3.85</v>
      </c>
      <c r="AI83" s="11">
        <v>518.70000000000005</v>
      </c>
      <c r="AJ83" s="11">
        <v>8.02</v>
      </c>
      <c r="AK83" s="11">
        <v>209</v>
      </c>
    </row>
    <row r="84" spans="1:37" x14ac:dyDescent="0.3">
      <c r="A84">
        <v>43</v>
      </c>
      <c r="B84" t="s">
        <v>159</v>
      </c>
      <c r="C84" t="s">
        <v>159</v>
      </c>
      <c r="D84" s="7" t="s">
        <v>46</v>
      </c>
      <c r="E84" s="11">
        <v>10.69</v>
      </c>
      <c r="F84" s="11">
        <v>6105.42</v>
      </c>
      <c r="G84" s="11">
        <v>1905.67</v>
      </c>
      <c r="H84" s="11">
        <v>6.21</v>
      </c>
      <c r="I84" s="11">
        <v>9.2899999999999991</v>
      </c>
      <c r="J84" s="11">
        <v>11.6</v>
      </c>
      <c r="K84" s="11">
        <v>3.65</v>
      </c>
      <c r="L84" s="11">
        <v>563.70000000000005</v>
      </c>
      <c r="M84" s="11">
        <v>8.01</v>
      </c>
      <c r="N84" s="11">
        <v>237</v>
      </c>
      <c r="O84" s="11"/>
      <c r="P84" s="7" t="s">
        <v>46</v>
      </c>
      <c r="Q84" s="13"/>
      <c r="R84" s="13"/>
      <c r="S84" s="13"/>
      <c r="T84" s="13"/>
      <c r="U84" s="13"/>
      <c r="V84" s="13"/>
      <c r="Z84" t="s">
        <v>159</v>
      </c>
      <c r="AA84" s="7" t="s">
        <v>46</v>
      </c>
      <c r="AB84" s="11">
        <v>10.69</v>
      </c>
      <c r="AC84" s="11">
        <v>6105.42</v>
      </c>
      <c r="AD84" s="11">
        <v>1905.67</v>
      </c>
      <c r="AE84" s="11">
        <v>6.21</v>
      </c>
      <c r="AF84" s="11">
        <v>9.2899999999999991</v>
      </c>
      <c r="AG84" s="11">
        <v>11.6</v>
      </c>
      <c r="AH84" s="11">
        <v>3.65</v>
      </c>
      <c r="AI84" s="11">
        <v>563.70000000000005</v>
      </c>
      <c r="AJ84" s="11">
        <v>8.01</v>
      </c>
      <c r="AK84" s="11">
        <v>237</v>
      </c>
    </row>
    <row r="85" spans="1:37" x14ac:dyDescent="0.3">
      <c r="A85">
        <v>44</v>
      </c>
      <c r="B85" t="s">
        <v>159</v>
      </c>
      <c r="C85" t="s">
        <v>159</v>
      </c>
      <c r="D85" s="7" t="s">
        <v>46</v>
      </c>
      <c r="E85" s="11">
        <v>10.81</v>
      </c>
      <c r="F85" s="11">
        <v>6500.79</v>
      </c>
      <c r="G85" s="11">
        <v>2044.77</v>
      </c>
      <c r="H85" s="11">
        <v>5.16</v>
      </c>
      <c r="I85" s="11">
        <v>9.83</v>
      </c>
      <c r="J85" s="11">
        <v>13.64</v>
      </c>
      <c r="K85" s="11">
        <v>3.5</v>
      </c>
      <c r="L85" s="11">
        <v>647.70000000000005</v>
      </c>
      <c r="M85" s="11">
        <v>8.0500000000000007</v>
      </c>
      <c r="N85" s="11">
        <v>217</v>
      </c>
      <c r="O85" s="11"/>
      <c r="P85" s="7" t="s">
        <v>46</v>
      </c>
      <c r="Q85" s="13"/>
      <c r="R85" s="13"/>
      <c r="S85" s="13"/>
      <c r="T85" s="13"/>
      <c r="U85" s="13"/>
      <c r="V85" s="13"/>
      <c r="Z85" t="s">
        <v>159</v>
      </c>
      <c r="AA85" s="7" t="s">
        <v>46</v>
      </c>
      <c r="AB85" s="11">
        <v>10.81</v>
      </c>
      <c r="AC85" s="11">
        <v>6500.79</v>
      </c>
      <c r="AD85" s="11">
        <v>2044.77</v>
      </c>
      <c r="AE85" s="11">
        <v>5.16</v>
      </c>
      <c r="AF85" s="11">
        <v>9.83</v>
      </c>
      <c r="AG85" s="11">
        <v>13.64</v>
      </c>
      <c r="AH85" s="11">
        <v>3.5</v>
      </c>
      <c r="AI85" s="11">
        <v>647.70000000000005</v>
      </c>
      <c r="AJ85" s="11">
        <v>8.0500000000000007</v>
      </c>
      <c r="AK85" s="11">
        <v>217</v>
      </c>
    </row>
    <row r="86" spans="1:37" x14ac:dyDescent="0.3">
      <c r="A86">
        <v>1</v>
      </c>
      <c r="B86" t="s">
        <v>159</v>
      </c>
      <c r="C86" t="s">
        <v>159</v>
      </c>
      <c r="D86" s="7" t="s">
        <v>43</v>
      </c>
      <c r="E86" s="11">
        <v>1.07</v>
      </c>
      <c r="F86" s="34"/>
      <c r="G86" s="11">
        <v>1649.94</v>
      </c>
      <c r="H86" s="11">
        <v>9.91</v>
      </c>
      <c r="I86" s="11">
        <v>6.58</v>
      </c>
      <c r="J86" s="11">
        <v>6.36</v>
      </c>
      <c r="K86" s="11">
        <v>2.7</v>
      </c>
      <c r="L86" s="11">
        <v>552</v>
      </c>
      <c r="M86" s="11">
        <v>7.72</v>
      </c>
      <c r="N86" s="11">
        <v>216</v>
      </c>
      <c r="O86" s="11"/>
      <c r="P86" s="18" t="s">
        <v>43</v>
      </c>
      <c r="Q86" s="13"/>
      <c r="R86" s="17">
        <v>25309.78</v>
      </c>
      <c r="S86" s="13"/>
      <c r="T86" s="13"/>
      <c r="U86" s="13"/>
      <c r="V86" s="13"/>
      <c r="Z86" t="s">
        <v>159</v>
      </c>
      <c r="AA86" s="7" t="s">
        <v>43</v>
      </c>
      <c r="AB86" s="11">
        <v>1.07</v>
      </c>
      <c r="AC86" s="34">
        <v>25309.78</v>
      </c>
      <c r="AD86" s="11">
        <v>1649.94</v>
      </c>
      <c r="AE86" s="11">
        <v>9.91</v>
      </c>
      <c r="AF86" s="11">
        <v>6.58</v>
      </c>
      <c r="AG86" s="11">
        <v>6.36</v>
      </c>
      <c r="AH86" s="11">
        <v>2.7</v>
      </c>
      <c r="AI86" s="11">
        <v>552</v>
      </c>
      <c r="AJ86" s="11">
        <v>7.72</v>
      </c>
      <c r="AK86" s="11">
        <v>216</v>
      </c>
    </row>
    <row r="87" spans="1:37" x14ac:dyDescent="0.3">
      <c r="A87">
        <v>2</v>
      </c>
      <c r="B87" t="s">
        <v>159</v>
      </c>
      <c r="C87" t="s">
        <v>159</v>
      </c>
      <c r="D87" s="7" t="s">
        <v>43</v>
      </c>
      <c r="E87" s="11">
        <v>0.96</v>
      </c>
      <c r="F87" s="11">
        <v>5612.15</v>
      </c>
      <c r="G87" s="11">
        <v>1254.04</v>
      </c>
      <c r="H87" s="11">
        <v>24.65</v>
      </c>
      <c r="I87" s="11">
        <v>10.18</v>
      </c>
      <c r="J87" s="11">
        <v>5.23</v>
      </c>
      <c r="K87" s="11">
        <v>1.9</v>
      </c>
      <c r="L87" s="11">
        <v>450.3</v>
      </c>
      <c r="M87" s="11">
        <v>7.83</v>
      </c>
      <c r="N87" s="11">
        <v>252</v>
      </c>
      <c r="O87" s="11"/>
      <c r="P87" s="7" t="s">
        <v>43</v>
      </c>
      <c r="Q87" s="13"/>
      <c r="R87" s="13"/>
      <c r="S87" s="13"/>
      <c r="T87" s="13"/>
      <c r="U87" s="13"/>
      <c r="V87" s="13"/>
      <c r="Z87" t="s">
        <v>159</v>
      </c>
      <c r="AA87" s="7" t="s">
        <v>43</v>
      </c>
      <c r="AB87" s="11">
        <v>0.96</v>
      </c>
      <c r="AC87" s="11">
        <v>5612.15</v>
      </c>
      <c r="AD87" s="11">
        <v>1254.04</v>
      </c>
      <c r="AE87" s="11">
        <v>24.65</v>
      </c>
      <c r="AF87" s="11">
        <v>10.18</v>
      </c>
      <c r="AG87" s="11">
        <v>5.23</v>
      </c>
      <c r="AH87" s="11">
        <v>1.9</v>
      </c>
      <c r="AI87" s="11">
        <v>450.3</v>
      </c>
      <c r="AJ87" s="11">
        <v>7.83</v>
      </c>
      <c r="AK87" s="11">
        <v>252</v>
      </c>
    </row>
    <row r="88" spans="1:37" x14ac:dyDescent="0.3">
      <c r="A88">
        <v>3</v>
      </c>
      <c r="B88" t="s">
        <v>159</v>
      </c>
      <c r="C88" t="s">
        <v>159</v>
      </c>
      <c r="D88" s="7" t="s">
        <v>43</v>
      </c>
      <c r="E88" s="11">
        <v>1.06</v>
      </c>
      <c r="F88" s="11">
        <v>7123.53</v>
      </c>
      <c r="G88" s="11">
        <v>1381.91</v>
      </c>
      <c r="H88" s="11">
        <v>21.01</v>
      </c>
      <c r="I88" s="11">
        <v>10.91</v>
      </c>
      <c r="J88" s="11">
        <v>5.68</v>
      </c>
      <c r="K88" s="11">
        <v>2.4</v>
      </c>
      <c r="L88" s="11">
        <v>536.4</v>
      </c>
      <c r="M88" s="11">
        <v>7.8</v>
      </c>
      <c r="N88" s="11">
        <v>242</v>
      </c>
      <c r="O88" s="11"/>
      <c r="P88" s="7" t="s">
        <v>43</v>
      </c>
      <c r="Q88" s="13"/>
      <c r="R88" s="13"/>
      <c r="S88" s="13"/>
      <c r="T88" s="13"/>
      <c r="U88" s="13"/>
      <c r="V88" s="13"/>
      <c r="Z88" t="s">
        <v>159</v>
      </c>
      <c r="AA88" s="7" t="s">
        <v>43</v>
      </c>
      <c r="AB88" s="11">
        <v>1.06</v>
      </c>
      <c r="AC88" s="11">
        <v>7123.53</v>
      </c>
      <c r="AD88" s="11">
        <v>1381.91</v>
      </c>
      <c r="AE88" s="11">
        <v>21.01</v>
      </c>
      <c r="AF88" s="11">
        <v>10.91</v>
      </c>
      <c r="AG88" s="11">
        <v>5.68</v>
      </c>
      <c r="AH88" s="11">
        <v>2.4</v>
      </c>
      <c r="AI88" s="11">
        <v>536.4</v>
      </c>
      <c r="AJ88" s="11">
        <v>7.8</v>
      </c>
      <c r="AK88" s="11">
        <v>242</v>
      </c>
    </row>
    <row r="89" spans="1:37" x14ac:dyDescent="0.3">
      <c r="A89">
        <v>4</v>
      </c>
      <c r="B89" t="s">
        <v>159</v>
      </c>
      <c r="C89" t="s">
        <v>159</v>
      </c>
      <c r="D89" s="7" t="s">
        <v>43</v>
      </c>
      <c r="E89" s="34"/>
      <c r="F89" s="11">
        <v>7668.16</v>
      </c>
      <c r="G89" s="11">
        <v>1605.54</v>
      </c>
      <c r="H89" s="11">
        <v>4.28</v>
      </c>
      <c r="I89" s="11">
        <v>8.08</v>
      </c>
      <c r="J89" s="11">
        <v>9.7799999999999994</v>
      </c>
      <c r="K89" s="11">
        <v>2.5499999999999998</v>
      </c>
      <c r="L89" s="11">
        <v>504.6</v>
      </c>
      <c r="M89" s="11">
        <v>7.95</v>
      </c>
      <c r="N89" s="11">
        <v>180</v>
      </c>
      <c r="O89" s="11"/>
      <c r="P89" s="18" t="s">
        <v>43</v>
      </c>
      <c r="Q89" s="17">
        <v>1.71</v>
      </c>
      <c r="R89" s="13"/>
      <c r="S89" s="13"/>
      <c r="T89" s="13"/>
      <c r="U89" s="13"/>
      <c r="V89" s="13"/>
      <c r="X89" s="7"/>
      <c r="Z89" t="s">
        <v>159</v>
      </c>
      <c r="AA89" s="7" t="s">
        <v>43</v>
      </c>
      <c r="AB89" s="34">
        <v>1.71</v>
      </c>
      <c r="AC89" s="11">
        <v>7668.16</v>
      </c>
      <c r="AD89" s="11">
        <v>1605.54</v>
      </c>
      <c r="AE89" s="11">
        <v>4.28</v>
      </c>
      <c r="AF89" s="11">
        <v>8.08</v>
      </c>
      <c r="AG89" s="11">
        <v>9.7799999999999994</v>
      </c>
      <c r="AH89" s="11">
        <v>2.5499999999999998</v>
      </c>
      <c r="AI89" s="11">
        <v>504.6</v>
      </c>
      <c r="AJ89" s="11">
        <v>7.95</v>
      </c>
      <c r="AK89" s="11">
        <v>180</v>
      </c>
    </row>
    <row r="90" spans="1:37" x14ac:dyDescent="0.3">
      <c r="A90">
        <v>5</v>
      </c>
      <c r="B90" t="s">
        <v>159</v>
      </c>
      <c r="C90" t="s">
        <v>159</v>
      </c>
      <c r="D90" s="7" t="s">
        <v>44</v>
      </c>
      <c r="E90" s="11">
        <v>2.19</v>
      </c>
      <c r="F90" s="11">
        <v>11928.36</v>
      </c>
      <c r="G90" s="11">
        <v>1003.13</v>
      </c>
      <c r="H90" s="11">
        <v>25.57</v>
      </c>
      <c r="I90" s="11">
        <v>13.67</v>
      </c>
      <c r="J90" s="11">
        <v>4.5599999999999996</v>
      </c>
      <c r="K90" s="11">
        <v>1.5</v>
      </c>
      <c r="L90" s="11">
        <v>461.1</v>
      </c>
      <c r="M90" s="11">
        <v>7.83</v>
      </c>
      <c r="N90" s="11">
        <v>306</v>
      </c>
      <c r="O90" s="11"/>
      <c r="P90" s="7" t="s">
        <v>44</v>
      </c>
      <c r="Q90" s="13"/>
      <c r="R90" s="13"/>
      <c r="S90" s="13"/>
      <c r="T90" s="13"/>
      <c r="U90" s="13"/>
      <c r="V90" s="13"/>
      <c r="X90" s="1"/>
      <c r="Z90" t="s">
        <v>159</v>
      </c>
      <c r="AA90" s="7" t="s">
        <v>44</v>
      </c>
      <c r="AB90" s="11">
        <v>2.19</v>
      </c>
      <c r="AC90" s="11">
        <v>11928.36</v>
      </c>
      <c r="AD90" s="11">
        <v>1003.13</v>
      </c>
      <c r="AE90" s="11">
        <v>25.57</v>
      </c>
      <c r="AF90" s="11">
        <v>13.67</v>
      </c>
      <c r="AG90" s="11">
        <v>4.5599999999999996</v>
      </c>
      <c r="AH90" s="11">
        <v>1.5</v>
      </c>
      <c r="AI90" s="11">
        <v>461.1</v>
      </c>
      <c r="AJ90" s="11">
        <v>7.83</v>
      </c>
      <c r="AK90" s="11">
        <v>306</v>
      </c>
    </row>
    <row r="91" spans="1:37" x14ac:dyDescent="0.3">
      <c r="A91">
        <v>6</v>
      </c>
      <c r="B91" t="s">
        <v>159</v>
      </c>
      <c r="C91" t="s">
        <v>159</v>
      </c>
      <c r="D91" s="7" t="s">
        <v>44</v>
      </c>
      <c r="E91" s="11">
        <v>3.42</v>
      </c>
      <c r="F91" s="11">
        <v>15552.99</v>
      </c>
      <c r="G91" s="11">
        <v>971.56</v>
      </c>
      <c r="H91" s="11">
        <v>21.42</v>
      </c>
      <c r="I91" s="11">
        <v>8.2799999999999994</v>
      </c>
      <c r="J91" s="11">
        <v>6.66</v>
      </c>
      <c r="K91" s="11">
        <v>2.65</v>
      </c>
      <c r="L91" s="11">
        <v>526.5</v>
      </c>
      <c r="M91" s="11">
        <v>7.85</v>
      </c>
      <c r="N91" s="11">
        <v>275</v>
      </c>
      <c r="O91" s="11"/>
      <c r="P91" s="7" t="s">
        <v>44</v>
      </c>
      <c r="Q91" s="13"/>
      <c r="R91" s="13"/>
      <c r="S91" s="13"/>
      <c r="T91" s="13"/>
      <c r="U91" s="13"/>
      <c r="V91" s="13"/>
      <c r="X91" s="7"/>
      <c r="Z91" t="s">
        <v>159</v>
      </c>
      <c r="AA91" s="7" t="s">
        <v>44</v>
      </c>
      <c r="AB91" s="11">
        <v>3.42</v>
      </c>
      <c r="AC91" s="11">
        <v>15552.99</v>
      </c>
      <c r="AD91" s="11">
        <v>971.56</v>
      </c>
      <c r="AE91" s="11">
        <v>21.42</v>
      </c>
      <c r="AF91" s="11">
        <v>8.2799999999999994</v>
      </c>
      <c r="AG91" s="11">
        <v>6.66</v>
      </c>
      <c r="AH91" s="11">
        <v>2.65</v>
      </c>
      <c r="AI91" s="11">
        <v>526.5</v>
      </c>
      <c r="AJ91" s="11">
        <v>7.85</v>
      </c>
      <c r="AK91" s="11">
        <v>275</v>
      </c>
    </row>
    <row r="92" spans="1:37" x14ac:dyDescent="0.3">
      <c r="A92">
        <v>7</v>
      </c>
      <c r="B92" t="s">
        <v>159</v>
      </c>
      <c r="C92" t="s">
        <v>159</v>
      </c>
      <c r="D92" s="7" t="s">
        <v>44</v>
      </c>
      <c r="E92" s="11">
        <v>1.55</v>
      </c>
      <c r="F92" s="11">
        <v>9376.41</v>
      </c>
      <c r="G92" s="11">
        <v>850.12</v>
      </c>
      <c r="H92" s="11">
        <v>24.02</v>
      </c>
      <c r="I92" s="11">
        <v>7.62</v>
      </c>
      <c r="J92" s="11">
        <v>6.59</v>
      </c>
      <c r="K92" s="11">
        <v>2</v>
      </c>
      <c r="L92" s="11">
        <v>488.7</v>
      </c>
      <c r="M92" s="11">
        <v>7.78</v>
      </c>
      <c r="N92" s="11">
        <v>321</v>
      </c>
      <c r="O92" s="11"/>
      <c r="P92" s="7" t="s">
        <v>44</v>
      </c>
      <c r="Q92" s="13"/>
      <c r="R92" s="13"/>
      <c r="S92" s="13"/>
      <c r="T92" s="13"/>
      <c r="U92" s="13"/>
      <c r="V92" s="13"/>
      <c r="Z92" t="s">
        <v>159</v>
      </c>
      <c r="AA92" s="7" t="s">
        <v>44</v>
      </c>
      <c r="AB92" s="11">
        <v>1.55</v>
      </c>
      <c r="AC92" s="11">
        <v>9376.41</v>
      </c>
      <c r="AD92" s="11">
        <v>850.12</v>
      </c>
      <c r="AE92" s="11">
        <v>24.02</v>
      </c>
      <c r="AF92" s="11">
        <v>7.62</v>
      </c>
      <c r="AG92" s="11">
        <v>6.59</v>
      </c>
      <c r="AH92" s="11">
        <v>2</v>
      </c>
      <c r="AI92" s="11">
        <v>488.7</v>
      </c>
      <c r="AJ92" s="11">
        <v>7.78</v>
      </c>
      <c r="AK92" s="11">
        <v>321</v>
      </c>
    </row>
    <row r="93" spans="1:37" x14ac:dyDescent="0.3">
      <c r="A93">
        <v>8</v>
      </c>
      <c r="B93" t="s">
        <v>159</v>
      </c>
      <c r="C93" t="s">
        <v>159</v>
      </c>
      <c r="D93" s="7" t="s">
        <v>44</v>
      </c>
      <c r="E93" s="11">
        <v>3.23</v>
      </c>
      <c r="F93" s="11">
        <v>20848.95</v>
      </c>
      <c r="G93" s="11">
        <v>1026.67</v>
      </c>
      <c r="H93" s="11">
        <v>5.57</v>
      </c>
      <c r="I93" s="11">
        <v>6.9</v>
      </c>
      <c r="J93" s="11">
        <v>8.41</v>
      </c>
      <c r="K93" s="11">
        <v>3</v>
      </c>
      <c r="L93" s="11">
        <v>481.8</v>
      </c>
      <c r="M93" s="11">
        <v>7.86</v>
      </c>
      <c r="N93" s="11">
        <v>237</v>
      </c>
      <c r="O93" s="11"/>
      <c r="P93" s="7" t="s">
        <v>44</v>
      </c>
      <c r="Q93" s="13"/>
      <c r="R93" s="13"/>
      <c r="S93" s="13"/>
      <c r="T93" s="13"/>
      <c r="U93" s="13"/>
      <c r="V93" s="13"/>
      <c r="Z93" t="s">
        <v>159</v>
      </c>
      <c r="AA93" s="7" t="s">
        <v>44</v>
      </c>
      <c r="AB93" s="11">
        <v>3.23</v>
      </c>
      <c r="AC93" s="11">
        <v>20848.95</v>
      </c>
      <c r="AD93" s="11">
        <v>1026.67</v>
      </c>
      <c r="AE93" s="11">
        <v>5.57</v>
      </c>
      <c r="AF93" s="11">
        <v>6.9</v>
      </c>
      <c r="AG93" s="11">
        <v>8.41</v>
      </c>
      <c r="AH93" s="11">
        <v>3</v>
      </c>
      <c r="AI93" s="11">
        <v>481.8</v>
      </c>
      <c r="AJ93" s="11">
        <v>7.86</v>
      </c>
      <c r="AK93" s="11">
        <v>237</v>
      </c>
    </row>
    <row r="94" spans="1:37" x14ac:dyDescent="0.3">
      <c r="A94">
        <v>17</v>
      </c>
      <c r="B94" t="s">
        <v>159</v>
      </c>
      <c r="C94" t="s">
        <v>159</v>
      </c>
      <c r="D94" s="7" t="s">
        <v>42</v>
      </c>
      <c r="E94" s="11">
        <v>6.14</v>
      </c>
      <c r="F94" s="11">
        <v>9337.89</v>
      </c>
      <c r="G94" s="11">
        <v>1610.89</v>
      </c>
      <c r="H94" s="11">
        <v>2.2799999999999998</v>
      </c>
      <c r="I94" s="11">
        <v>5.98</v>
      </c>
      <c r="J94" s="11">
        <v>9.35</v>
      </c>
      <c r="K94" s="11">
        <v>2.35</v>
      </c>
      <c r="L94" s="11">
        <v>497.7</v>
      </c>
      <c r="M94" s="11">
        <v>7.9</v>
      </c>
      <c r="N94" s="11">
        <v>208</v>
      </c>
      <c r="O94" s="11"/>
      <c r="P94" s="7" t="s">
        <v>42</v>
      </c>
      <c r="Q94" s="13"/>
      <c r="R94" s="13"/>
      <c r="S94" s="13"/>
      <c r="T94" s="13"/>
      <c r="U94" s="13"/>
      <c r="V94" s="13"/>
      <c r="Z94" t="s">
        <v>159</v>
      </c>
      <c r="AA94" s="7" t="s">
        <v>42</v>
      </c>
      <c r="AB94" s="11">
        <v>6.14</v>
      </c>
      <c r="AC94" s="11">
        <v>9337.89</v>
      </c>
      <c r="AD94" s="11">
        <v>1610.89</v>
      </c>
      <c r="AE94" s="11">
        <v>2.2799999999999998</v>
      </c>
      <c r="AF94" s="11">
        <v>5.98</v>
      </c>
      <c r="AG94" s="11">
        <v>9.35</v>
      </c>
      <c r="AH94" s="11">
        <v>2.35</v>
      </c>
      <c r="AI94" s="11">
        <v>497.7</v>
      </c>
      <c r="AJ94" s="11">
        <v>7.9</v>
      </c>
      <c r="AK94" s="11">
        <v>208</v>
      </c>
    </row>
    <row r="95" spans="1:37" x14ac:dyDescent="0.3">
      <c r="A95">
        <v>18</v>
      </c>
      <c r="B95" t="s">
        <v>159</v>
      </c>
      <c r="C95" t="s">
        <v>159</v>
      </c>
      <c r="D95" s="7" t="s">
        <v>42</v>
      </c>
      <c r="E95" s="11">
        <v>3.55</v>
      </c>
      <c r="F95" s="11">
        <v>13603.45</v>
      </c>
      <c r="G95" s="11">
        <v>1343.92</v>
      </c>
      <c r="H95" s="11">
        <v>4.0599999999999996</v>
      </c>
      <c r="I95" s="11">
        <v>6.58</v>
      </c>
      <c r="J95" s="11">
        <v>10.86</v>
      </c>
      <c r="K95" s="11">
        <v>2.8</v>
      </c>
      <c r="L95" s="11">
        <v>490.2</v>
      </c>
      <c r="M95" s="11">
        <v>7.91</v>
      </c>
      <c r="N95" s="11">
        <v>237</v>
      </c>
      <c r="O95" s="11"/>
      <c r="P95" s="7" t="s">
        <v>42</v>
      </c>
      <c r="Q95" s="13"/>
      <c r="R95" s="13"/>
      <c r="S95" s="13"/>
      <c r="T95" s="13"/>
      <c r="U95" s="13"/>
      <c r="V95" s="13"/>
      <c r="Z95" t="s">
        <v>159</v>
      </c>
      <c r="AA95" s="7" t="s">
        <v>42</v>
      </c>
      <c r="AB95" s="11">
        <v>3.55</v>
      </c>
      <c r="AC95" s="11">
        <v>13603.45</v>
      </c>
      <c r="AD95" s="11">
        <v>1343.92</v>
      </c>
      <c r="AE95" s="11">
        <v>4.0599999999999996</v>
      </c>
      <c r="AF95" s="11">
        <v>6.58</v>
      </c>
      <c r="AG95" s="11">
        <v>10.86</v>
      </c>
      <c r="AH95" s="11">
        <v>2.8</v>
      </c>
      <c r="AI95" s="11">
        <v>490.2</v>
      </c>
      <c r="AJ95" s="11">
        <v>7.91</v>
      </c>
      <c r="AK95" s="11">
        <v>237</v>
      </c>
    </row>
    <row r="96" spans="1:37" x14ac:dyDescent="0.3">
      <c r="A96">
        <v>19</v>
      </c>
      <c r="B96" t="s">
        <v>159</v>
      </c>
      <c r="C96" t="s">
        <v>159</v>
      </c>
      <c r="D96" s="7" t="s">
        <v>42</v>
      </c>
      <c r="E96" s="11">
        <v>7.26</v>
      </c>
      <c r="F96" s="11">
        <v>9243.2000000000007</v>
      </c>
      <c r="G96" s="11">
        <v>1372.28</v>
      </c>
      <c r="H96" s="11">
        <v>2.8</v>
      </c>
      <c r="I96" s="11">
        <v>5.95</v>
      </c>
      <c r="J96" s="11">
        <v>10.4</v>
      </c>
      <c r="K96" s="11">
        <v>2.6</v>
      </c>
      <c r="L96" s="11">
        <v>533.70000000000005</v>
      </c>
      <c r="M96" s="11">
        <v>7.91</v>
      </c>
      <c r="N96" s="11">
        <v>216</v>
      </c>
      <c r="O96" s="11"/>
      <c r="P96" s="7" t="s">
        <v>42</v>
      </c>
      <c r="Q96" s="13"/>
      <c r="R96" s="13"/>
      <c r="S96" s="13"/>
      <c r="T96" s="13"/>
      <c r="U96" s="13"/>
      <c r="V96" s="13"/>
      <c r="Z96" t="s">
        <v>159</v>
      </c>
      <c r="AA96" s="7" t="s">
        <v>42</v>
      </c>
      <c r="AB96" s="11">
        <v>7.26</v>
      </c>
      <c r="AC96" s="11">
        <v>9243.2000000000007</v>
      </c>
      <c r="AD96" s="11">
        <v>1372.28</v>
      </c>
      <c r="AE96" s="11">
        <v>2.8</v>
      </c>
      <c r="AF96" s="11">
        <v>5.95</v>
      </c>
      <c r="AG96" s="11">
        <v>10.4</v>
      </c>
      <c r="AH96" s="11">
        <v>2.6</v>
      </c>
      <c r="AI96" s="11">
        <v>533.70000000000005</v>
      </c>
      <c r="AJ96" s="11">
        <v>7.91</v>
      </c>
      <c r="AK96" s="11">
        <v>216</v>
      </c>
    </row>
    <row r="97" spans="1:37" x14ac:dyDescent="0.3">
      <c r="A97">
        <v>20</v>
      </c>
      <c r="B97" t="s">
        <v>159</v>
      </c>
      <c r="C97" t="s">
        <v>159</v>
      </c>
      <c r="D97" s="7" t="s">
        <v>42</v>
      </c>
      <c r="E97" s="11">
        <v>7.24</v>
      </c>
      <c r="F97" s="11">
        <v>7251.39</v>
      </c>
      <c r="G97" s="11">
        <v>1320.38</v>
      </c>
      <c r="H97" s="11">
        <v>4.74</v>
      </c>
      <c r="I97" s="11">
        <v>7.8</v>
      </c>
      <c r="J97" s="11">
        <v>10.09</v>
      </c>
      <c r="K97" s="11">
        <v>2.4500000000000002</v>
      </c>
      <c r="L97" s="11">
        <v>521.70000000000005</v>
      </c>
      <c r="M97" s="11">
        <v>7.9</v>
      </c>
      <c r="N97" s="11">
        <v>225</v>
      </c>
      <c r="O97" s="11"/>
      <c r="P97" s="7" t="s">
        <v>42</v>
      </c>
      <c r="Q97" s="13"/>
      <c r="R97" s="13"/>
      <c r="S97" s="13"/>
      <c r="T97" s="13"/>
      <c r="U97" s="13"/>
      <c r="V97" s="13"/>
      <c r="Z97" t="s">
        <v>159</v>
      </c>
      <c r="AA97" s="7" t="s">
        <v>42</v>
      </c>
      <c r="AB97" s="11">
        <v>7.24</v>
      </c>
      <c r="AC97" s="11">
        <v>7251.39</v>
      </c>
      <c r="AD97" s="11">
        <v>1320.38</v>
      </c>
      <c r="AE97" s="11">
        <v>4.74</v>
      </c>
      <c r="AF97" s="11">
        <v>7.8</v>
      </c>
      <c r="AG97" s="11">
        <v>10.09</v>
      </c>
      <c r="AH97" s="11">
        <v>2.4500000000000002</v>
      </c>
      <c r="AI97" s="11">
        <v>521.70000000000005</v>
      </c>
      <c r="AJ97" s="11">
        <v>7.9</v>
      </c>
      <c r="AK97" s="11">
        <v>225</v>
      </c>
    </row>
    <row r="98" spans="1:37" x14ac:dyDescent="0.3">
      <c r="A98">
        <v>33</v>
      </c>
      <c r="B98" t="s">
        <v>159</v>
      </c>
      <c r="C98" t="s">
        <v>159</v>
      </c>
      <c r="D98" s="7" t="s">
        <v>40</v>
      </c>
      <c r="E98" s="11">
        <v>8.94</v>
      </c>
      <c r="F98" s="11">
        <v>6567.13</v>
      </c>
      <c r="G98" s="11">
        <v>1989.67</v>
      </c>
      <c r="H98" s="11">
        <v>2.73</v>
      </c>
      <c r="I98" s="11">
        <v>12.09</v>
      </c>
      <c r="J98" s="11">
        <v>13.38</v>
      </c>
      <c r="K98" s="11">
        <v>3.95</v>
      </c>
      <c r="L98" s="11">
        <v>541.79999999999995</v>
      </c>
      <c r="M98" s="11">
        <v>7.99</v>
      </c>
      <c r="N98" s="11">
        <v>247</v>
      </c>
      <c r="O98" s="11"/>
      <c r="P98" s="7" t="s">
        <v>40</v>
      </c>
      <c r="Q98" s="13"/>
      <c r="R98" s="13"/>
      <c r="S98" s="13"/>
      <c r="T98" s="13"/>
      <c r="U98" s="13"/>
      <c r="V98" s="13"/>
      <c r="Z98" t="s">
        <v>159</v>
      </c>
      <c r="AA98" s="7" t="s">
        <v>40</v>
      </c>
      <c r="AB98" s="11">
        <v>8.94</v>
      </c>
      <c r="AC98" s="11">
        <v>6567.13</v>
      </c>
      <c r="AD98" s="11">
        <v>1989.67</v>
      </c>
      <c r="AE98" s="11">
        <v>2.73</v>
      </c>
      <c r="AF98" s="11">
        <v>12.09</v>
      </c>
      <c r="AG98" s="11">
        <v>13.38</v>
      </c>
      <c r="AH98" s="11">
        <v>3.95</v>
      </c>
      <c r="AI98" s="11">
        <v>541.79999999999995</v>
      </c>
      <c r="AJ98" s="11">
        <v>7.99</v>
      </c>
      <c r="AK98" s="11">
        <v>247</v>
      </c>
    </row>
    <row r="99" spans="1:37" x14ac:dyDescent="0.3">
      <c r="A99">
        <v>34</v>
      </c>
      <c r="B99" t="s">
        <v>159</v>
      </c>
      <c r="C99" t="s">
        <v>159</v>
      </c>
      <c r="D99" s="7" t="s">
        <v>40</v>
      </c>
      <c r="E99" s="11">
        <v>7.17</v>
      </c>
      <c r="F99" s="11">
        <v>8299.4599999999991</v>
      </c>
      <c r="G99" s="11">
        <v>2013.74</v>
      </c>
      <c r="H99" s="11">
        <v>2.42</v>
      </c>
      <c r="I99" s="11">
        <v>11.59</v>
      </c>
      <c r="J99" s="11">
        <v>17.73</v>
      </c>
      <c r="K99" s="11">
        <v>4.7</v>
      </c>
      <c r="L99" s="11">
        <v>516.29999999999995</v>
      </c>
      <c r="M99" s="11">
        <v>8.0299999999999994</v>
      </c>
      <c r="N99" s="11">
        <v>243</v>
      </c>
      <c r="O99" s="11"/>
      <c r="P99" s="7" t="s">
        <v>40</v>
      </c>
      <c r="Q99" s="13"/>
      <c r="R99" s="13"/>
      <c r="S99" s="13"/>
      <c r="T99" s="13"/>
      <c r="U99" s="13"/>
      <c r="V99" s="13"/>
      <c r="Z99" t="s">
        <v>159</v>
      </c>
      <c r="AA99" s="7" t="s">
        <v>40</v>
      </c>
      <c r="AB99" s="11">
        <v>7.17</v>
      </c>
      <c r="AC99" s="11">
        <v>8299.4599999999991</v>
      </c>
      <c r="AD99" s="11">
        <v>2013.74</v>
      </c>
      <c r="AE99" s="11">
        <v>2.42</v>
      </c>
      <c r="AF99" s="11">
        <v>11.59</v>
      </c>
      <c r="AG99" s="11">
        <v>17.73</v>
      </c>
      <c r="AH99" s="11">
        <v>4.7</v>
      </c>
      <c r="AI99" s="11">
        <v>516.29999999999995</v>
      </c>
      <c r="AJ99" s="11">
        <v>8.0299999999999994</v>
      </c>
      <c r="AK99" s="11">
        <v>243</v>
      </c>
    </row>
    <row r="100" spans="1:37" x14ac:dyDescent="0.3">
      <c r="A100">
        <v>35</v>
      </c>
      <c r="B100" t="s">
        <v>159</v>
      </c>
      <c r="C100" t="s">
        <v>159</v>
      </c>
      <c r="D100" s="7" t="s">
        <v>40</v>
      </c>
      <c r="E100" s="11">
        <v>9.1199999999999992</v>
      </c>
      <c r="F100" s="11">
        <v>5958.3</v>
      </c>
      <c r="G100" s="11">
        <v>2095.6</v>
      </c>
      <c r="H100" s="11">
        <v>2.5099999999999998</v>
      </c>
      <c r="I100" s="11">
        <v>10.54</v>
      </c>
      <c r="J100" s="11">
        <v>10.19</v>
      </c>
      <c r="K100" s="11">
        <v>3.65</v>
      </c>
      <c r="L100" s="11">
        <v>499.2</v>
      </c>
      <c r="M100" s="11">
        <v>8.0299999999999994</v>
      </c>
      <c r="N100" s="11">
        <v>234</v>
      </c>
      <c r="O100" s="11"/>
      <c r="P100" s="7" t="s">
        <v>40</v>
      </c>
      <c r="Q100" s="13"/>
      <c r="R100" s="13"/>
      <c r="S100" s="13"/>
      <c r="T100" s="13"/>
      <c r="U100" s="13"/>
      <c r="V100" s="13"/>
      <c r="Z100" t="s">
        <v>159</v>
      </c>
      <c r="AA100" s="7" t="s">
        <v>40</v>
      </c>
      <c r="AB100" s="11">
        <v>9.1199999999999992</v>
      </c>
      <c r="AC100" s="11">
        <v>5958.3</v>
      </c>
      <c r="AD100" s="11">
        <v>2095.6</v>
      </c>
      <c r="AE100" s="11">
        <v>2.5099999999999998</v>
      </c>
      <c r="AF100" s="11">
        <v>10.54</v>
      </c>
      <c r="AG100" s="11">
        <v>10.19</v>
      </c>
      <c r="AH100" s="11">
        <v>3.65</v>
      </c>
      <c r="AI100" s="11">
        <v>499.2</v>
      </c>
      <c r="AJ100" s="11">
        <v>8.0299999999999994</v>
      </c>
      <c r="AK100" s="11">
        <v>234</v>
      </c>
    </row>
    <row r="101" spans="1:37" x14ac:dyDescent="0.3">
      <c r="A101">
        <v>36</v>
      </c>
      <c r="B101" t="s">
        <v>159</v>
      </c>
      <c r="C101" t="s">
        <v>159</v>
      </c>
      <c r="D101" s="7" t="s">
        <v>40</v>
      </c>
      <c r="E101" s="11">
        <v>8.44</v>
      </c>
      <c r="F101" s="11">
        <v>6143.94</v>
      </c>
      <c r="G101" s="11">
        <v>2044.77</v>
      </c>
      <c r="H101" s="34"/>
      <c r="I101" s="11">
        <v>8.56</v>
      </c>
      <c r="J101" s="11">
        <v>15.3</v>
      </c>
      <c r="K101" s="11">
        <v>3.65</v>
      </c>
      <c r="L101" s="11">
        <v>531</v>
      </c>
      <c r="M101" s="11">
        <v>8.0399999999999991</v>
      </c>
      <c r="N101" s="11">
        <v>247</v>
      </c>
      <c r="O101" s="11"/>
      <c r="P101" s="18" t="s">
        <v>40</v>
      </c>
      <c r="Q101" s="13"/>
      <c r="R101" s="13"/>
      <c r="S101" s="17">
        <v>5.62</v>
      </c>
      <c r="T101" s="13"/>
      <c r="U101" s="13"/>
      <c r="V101" s="13"/>
      <c r="Z101" t="s">
        <v>159</v>
      </c>
      <c r="AA101" s="7" t="s">
        <v>40</v>
      </c>
      <c r="AB101" s="11">
        <v>8.44</v>
      </c>
      <c r="AC101" s="11">
        <v>6143.94</v>
      </c>
      <c r="AD101" s="11">
        <v>2044.77</v>
      </c>
      <c r="AE101" s="34">
        <v>5.62</v>
      </c>
      <c r="AF101" s="11">
        <v>8.56</v>
      </c>
      <c r="AG101" s="11">
        <v>15.3</v>
      </c>
      <c r="AH101" s="11">
        <v>3.65</v>
      </c>
      <c r="AI101" s="11">
        <v>531</v>
      </c>
      <c r="AJ101" s="11">
        <v>8.0399999999999991</v>
      </c>
      <c r="AK101" s="11">
        <v>247</v>
      </c>
    </row>
    <row r="102" spans="1:37" x14ac:dyDescent="0.3">
      <c r="A102">
        <v>49</v>
      </c>
      <c r="B102" t="s">
        <v>159</v>
      </c>
      <c r="C102" t="s">
        <v>159</v>
      </c>
      <c r="D102" s="7" t="s">
        <v>41</v>
      </c>
      <c r="E102" s="11">
        <v>8.89</v>
      </c>
      <c r="F102" s="11">
        <v>5721.29</v>
      </c>
      <c r="G102" s="11">
        <v>1976.29</v>
      </c>
      <c r="H102" s="11">
        <v>5.72</v>
      </c>
      <c r="I102" s="11">
        <v>7.58</v>
      </c>
      <c r="J102" s="11">
        <v>23.22</v>
      </c>
      <c r="K102" s="11">
        <v>8</v>
      </c>
      <c r="L102" s="11">
        <v>562.5</v>
      </c>
      <c r="M102" s="11">
        <v>8.07</v>
      </c>
      <c r="N102" s="11">
        <v>232</v>
      </c>
      <c r="O102" s="11"/>
      <c r="P102" s="7" t="s">
        <v>41</v>
      </c>
      <c r="Q102" s="13"/>
      <c r="R102" s="13"/>
      <c r="S102" s="13"/>
      <c r="T102" s="13"/>
      <c r="U102" s="13"/>
      <c r="V102" s="13"/>
      <c r="Z102" t="s">
        <v>159</v>
      </c>
      <c r="AA102" s="7" t="s">
        <v>41</v>
      </c>
      <c r="AB102" s="11">
        <v>8.89</v>
      </c>
      <c r="AC102" s="11">
        <v>5721.29</v>
      </c>
      <c r="AD102" s="11">
        <v>1976.29</v>
      </c>
      <c r="AE102" s="11">
        <v>5.72</v>
      </c>
      <c r="AF102" s="11">
        <v>7.58</v>
      </c>
      <c r="AG102" s="11">
        <v>23.22</v>
      </c>
      <c r="AH102" s="11">
        <v>8</v>
      </c>
      <c r="AI102" s="11">
        <v>562.5</v>
      </c>
      <c r="AJ102" s="11">
        <v>8.07</v>
      </c>
      <c r="AK102" s="11">
        <v>232</v>
      </c>
    </row>
    <row r="103" spans="1:37" x14ac:dyDescent="0.3">
      <c r="A103">
        <v>50</v>
      </c>
      <c r="B103" t="s">
        <v>159</v>
      </c>
      <c r="C103" t="s">
        <v>159</v>
      </c>
      <c r="D103" s="7" t="s">
        <v>41</v>
      </c>
      <c r="E103" s="11">
        <v>9.83</v>
      </c>
      <c r="F103" s="11">
        <v>4977.6400000000003</v>
      </c>
      <c r="G103" s="11">
        <v>1814.19</v>
      </c>
      <c r="H103" s="11">
        <v>6.63</v>
      </c>
      <c r="I103" s="11">
        <v>7.91</v>
      </c>
      <c r="J103" s="11">
        <v>13.37</v>
      </c>
      <c r="K103" s="11">
        <v>4.4000000000000004</v>
      </c>
      <c r="L103" s="11">
        <v>524.4</v>
      </c>
      <c r="M103" s="11">
        <v>8.06</v>
      </c>
      <c r="N103" s="11">
        <v>245</v>
      </c>
      <c r="O103" s="11"/>
      <c r="P103" s="7" t="s">
        <v>41</v>
      </c>
      <c r="Q103" s="13"/>
      <c r="R103" s="13"/>
      <c r="S103" s="13"/>
      <c r="T103" s="13"/>
      <c r="U103" s="13"/>
      <c r="V103" s="13"/>
      <c r="Z103" t="s">
        <v>159</v>
      </c>
      <c r="AA103" s="7" t="s">
        <v>41</v>
      </c>
      <c r="AB103" s="11">
        <v>9.83</v>
      </c>
      <c r="AC103" s="11">
        <v>4977.6400000000003</v>
      </c>
      <c r="AD103" s="11">
        <v>1814.19</v>
      </c>
      <c r="AE103" s="11">
        <v>6.63</v>
      </c>
      <c r="AF103" s="11">
        <v>7.91</v>
      </c>
      <c r="AG103" s="11">
        <v>13.37</v>
      </c>
      <c r="AH103" s="11">
        <v>4.4000000000000004</v>
      </c>
      <c r="AI103" s="11">
        <v>524.4</v>
      </c>
      <c r="AJ103" s="11">
        <v>8.06</v>
      </c>
      <c r="AK103" s="11">
        <v>245</v>
      </c>
    </row>
    <row r="104" spans="1:37" x14ac:dyDescent="0.3">
      <c r="A104">
        <v>51</v>
      </c>
      <c r="B104" t="s">
        <v>159</v>
      </c>
      <c r="C104" t="s">
        <v>159</v>
      </c>
      <c r="D104" s="7" t="s">
        <v>41</v>
      </c>
      <c r="E104" s="11">
        <v>9.9</v>
      </c>
      <c r="F104" s="11">
        <v>6474.57</v>
      </c>
      <c r="G104" s="11">
        <v>2272.6799999999998</v>
      </c>
      <c r="H104" s="11">
        <v>4.0199999999999996</v>
      </c>
      <c r="I104" s="11">
        <v>9.51</v>
      </c>
      <c r="J104" s="11">
        <v>26.68</v>
      </c>
      <c r="K104" s="11">
        <v>8.4</v>
      </c>
      <c r="L104" s="11">
        <v>636.6</v>
      </c>
      <c r="M104" s="11">
        <v>8.09</v>
      </c>
      <c r="N104" s="11">
        <v>236</v>
      </c>
      <c r="O104" s="11"/>
      <c r="P104" s="7" t="s">
        <v>41</v>
      </c>
      <c r="Q104" s="13"/>
      <c r="R104" s="13"/>
      <c r="S104" s="13"/>
      <c r="T104" s="13"/>
      <c r="U104" s="13"/>
      <c r="V104" s="13"/>
      <c r="Z104" t="s">
        <v>159</v>
      </c>
      <c r="AA104" s="7" t="s">
        <v>41</v>
      </c>
      <c r="AB104" s="11">
        <v>9.9</v>
      </c>
      <c r="AC104" s="11">
        <v>6474.57</v>
      </c>
      <c r="AD104" s="11">
        <v>2272.6799999999998</v>
      </c>
      <c r="AE104" s="11">
        <v>4.0199999999999996</v>
      </c>
      <c r="AF104" s="11">
        <v>9.51</v>
      </c>
      <c r="AG104" s="11">
        <v>26.68</v>
      </c>
      <c r="AH104" s="11">
        <v>8.4</v>
      </c>
      <c r="AI104" s="11">
        <v>636.6</v>
      </c>
      <c r="AJ104" s="11">
        <v>8.09</v>
      </c>
      <c r="AK104" s="11">
        <v>236</v>
      </c>
    </row>
    <row r="105" spans="1:37" x14ac:dyDescent="0.3">
      <c r="A105">
        <v>52</v>
      </c>
      <c r="B105" t="s">
        <v>159</v>
      </c>
      <c r="C105" t="s">
        <v>159</v>
      </c>
      <c r="D105" s="7" t="s">
        <v>41</v>
      </c>
      <c r="E105" s="11">
        <v>9.31</v>
      </c>
      <c r="F105" s="11">
        <v>6250.94</v>
      </c>
      <c r="G105" s="11">
        <v>2271.08</v>
      </c>
      <c r="H105" s="11">
        <v>5.66</v>
      </c>
      <c r="I105" s="11">
        <v>8.6999999999999993</v>
      </c>
      <c r="J105" s="11">
        <v>19.48</v>
      </c>
      <c r="K105" s="11">
        <v>5.55</v>
      </c>
      <c r="L105" s="11">
        <v>606.29999999999995</v>
      </c>
      <c r="M105" s="11">
        <v>8.06</v>
      </c>
      <c r="N105" s="11">
        <v>236</v>
      </c>
      <c r="O105" s="11"/>
      <c r="P105" s="7" t="s">
        <v>41</v>
      </c>
      <c r="Q105" s="13"/>
      <c r="R105" s="13"/>
      <c r="S105" s="13"/>
      <c r="T105" s="13"/>
      <c r="U105" s="13"/>
      <c r="V105" s="13"/>
      <c r="Z105" t="s">
        <v>159</v>
      </c>
      <c r="AA105" s="7" t="s">
        <v>41</v>
      </c>
      <c r="AB105" s="11">
        <v>9.31</v>
      </c>
      <c r="AC105" s="11">
        <v>6250.94</v>
      </c>
      <c r="AD105" s="11">
        <v>2271.08</v>
      </c>
      <c r="AE105" s="11">
        <v>5.66</v>
      </c>
      <c r="AF105" s="11">
        <v>8.6999999999999993</v>
      </c>
      <c r="AG105" s="11">
        <v>19.48</v>
      </c>
      <c r="AH105" s="11">
        <v>5.55</v>
      </c>
      <c r="AI105" s="11">
        <v>606.29999999999995</v>
      </c>
      <c r="AJ105" s="11">
        <v>8.06</v>
      </c>
      <c r="AK105" s="11">
        <v>236</v>
      </c>
    </row>
    <row r="106" spans="1:37" x14ac:dyDescent="0.3">
      <c r="A106">
        <v>57</v>
      </c>
      <c r="B106" t="s">
        <v>159</v>
      </c>
      <c r="C106" t="s">
        <v>159</v>
      </c>
      <c r="D106" s="7" t="s">
        <v>39</v>
      </c>
      <c r="E106" s="11">
        <v>6.02</v>
      </c>
      <c r="F106" s="11">
        <v>7384.07</v>
      </c>
      <c r="G106" s="11">
        <v>2159.8000000000002</v>
      </c>
      <c r="H106" s="11">
        <v>2.37</v>
      </c>
      <c r="I106" s="11">
        <v>7.32</v>
      </c>
      <c r="J106" s="11">
        <v>14.59</v>
      </c>
      <c r="K106" s="11">
        <v>3.65</v>
      </c>
      <c r="L106" s="11">
        <v>501.9</v>
      </c>
      <c r="M106" s="11">
        <v>8.08</v>
      </c>
      <c r="N106" s="11">
        <v>201</v>
      </c>
      <c r="O106" s="11"/>
      <c r="P106" s="7" t="s">
        <v>39</v>
      </c>
      <c r="Q106" s="13"/>
      <c r="R106" s="13"/>
      <c r="S106" s="13"/>
      <c r="T106" s="13"/>
      <c r="U106" s="13"/>
      <c r="V106" s="13"/>
      <c r="Z106" t="s">
        <v>159</v>
      </c>
      <c r="AA106" s="7" t="s">
        <v>39</v>
      </c>
      <c r="AB106" s="11">
        <v>6.02</v>
      </c>
      <c r="AC106" s="11">
        <v>7384.07</v>
      </c>
      <c r="AD106" s="11">
        <v>2159.8000000000002</v>
      </c>
      <c r="AE106" s="11">
        <v>2.37</v>
      </c>
      <c r="AF106" s="11">
        <v>7.32</v>
      </c>
      <c r="AG106" s="11">
        <v>14.59</v>
      </c>
      <c r="AH106" s="11">
        <v>3.65</v>
      </c>
      <c r="AI106" s="11">
        <v>501.9</v>
      </c>
      <c r="AJ106" s="11">
        <v>8.08</v>
      </c>
      <c r="AK106" s="11">
        <v>201</v>
      </c>
    </row>
    <row r="107" spans="1:37" x14ac:dyDescent="0.3">
      <c r="A107">
        <v>58</v>
      </c>
      <c r="B107" t="s">
        <v>159</v>
      </c>
      <c r="C107" t="s">
        <v>159</v>
      </c>
      <c r="D107" s="7" t="s">
        <v>39</v>
      </c>
      <c r="E107" s="11">
        <v>9.86</v>
      </c>
      <c r="F107" s="11">
        <v>5832.04</v>
      </c>
      <c r="G107" s="11">
        <v>1823.28</v>
      </c>
      <c r="H107" s="11">
        <v>3.87</v>
      </c>
      <c r="I107" s="11">
        <v>8.1</v>
      </c>
      <c r="J107" s="11">
        <v>11.83</v>
      </c>
      <c r="K107" s="11">
        <v>3</v>
      </c>
      <c r="L107" s="11">
        <v>496.2</v>
      </c>
      <c r="M107" s="11">
        <v>8.1</v>
      </c>
      <c r="N107" s="11">
        <v>193</v>
      </c>
      <c r="O107" s="11"/>
      <c r="P107" s="7" t="s">
        <v>39</v>
      </c>
      <c r="Q107" s="13"/>
      <c r="R107" s="13"/>
      <c r="S107" s="13"/>
      <c r="T107" s="13"/>
      <c r="U107" s="13"/>
      <c r="V107" s="13"/>
      <c r="Z107" t="s">
        <v>159</v>
      </c>
      <c r="AA107" s="7" t="s">
        <v>39</v>
      </c>
      <c r="AB107" s="11">
        <v>9.86</v>
      </c>
      <c r="AC107" s="11">
        <v>5832.04</v>
      </c>
      <c r="AD107" s="11">
        <v>1823.28</v>
      </c>
      <c r="AE107" s="11">
        <v>3.87</v>
      </c>
      <c r="AF107" s="11">
        <v>8.1</v>
      </c>
      <c r="AG107" s="11">
        <v>11.83</v>
      </c>
      <c r="AH107" s="11">
        <v>3</v>
      </c>
      <c r="AI107" s="11">
        <v>496.2</v>
      </c>
      <c r="AJ107" s="11">
        <v>8.1</v>
      </c>
      <c r="AK107" s="11">
        <v>193</v>
      </c>
    </row>
    <row r="108" spans="1:37" x14ac:dyDescent="0.3">
      <c r="A108">
        <v>59</v>
      </c>
      <c r="B108" t="s">
        <v>159</v>
      </c>
      <c r="C108" t="s">
        <v>159</v>
      </c>
      <c r="D108" s="7" t="s">
        <v>39</v>
      </c>
      <c r="E108" s="11">
        <v>8.6300000000000008</v>
      </c>
      <c r="F108" s="11">
        <v>6809.48</v>
      </c>
      <c r="G108" s="11">
        <v>1882.67</v>
      </c>
      <c r="H108" s="11">
        <v>2.94</v>
      </c>
      <c r="I108" s="11">
        <v>9.09</v>
      </c>
      <c r="J108" s="11">
        <v>11.21</v>
      </c>
      <c r="K108" s="11">
        <v>3.35</v>
      </c>
      <c r="L108" s="11">
        <v>528.6</v>
      </c>
      <c r="M108" s="11">
        <v>8.06</v>
      </c>
      <c r="N108" s="11">
        <v>215</v>
      </c>
      <c r="O108" s="11"/>
      <c r="P108" s="7" t="s">
        <v>39</v>
      </c>
      <c r="Q108" s="13"/>
      <c r="R108" s="13"/>
      <c r="S108" s="13"/>
      <c r="T108" s="13"/>
      <c r="U108" s="13"/>
      <c r="V108" s="13"/>
      <c r="Z108" t="s">
        <v>159</v>
      </c>
      <c r="AA108" s="7" t="s">
        <v>39</v>
      </c>
      <c r="AB108" s="11">
        <v>8.6300000000000008</v>
      </c>
      <c r="AC108" s="11">
        <v>6809.48</v>
      </c>
      <c r="AD108" s="11">
        <v>1882.67</v>
      </c>
      <c r="AE108" s="11">
        <v>2.94</v>
      </c>
      <c r="AF108" s="11">
        <v>9.09</v>
      </c>
      <c r="AG108" s="11">
        <v>11.21</v>
      </c>
      <c r="AH108" s="11">
        <v>3.35</v>
      </c>
      <c r="AI108" s="11">
        <v>528.6</v>
      </c>
      <c r="AJ108" s="11">
        <v>8.06</v>
      </c>
      <c r="AK108" s="11">
        <v>215</v>
      </c>
    </row>
    <row r="109" spans="1:37" x14ac:dyDescent="0.3">
      <c r="A109">
        <v>60</v>
      </c>
      <c r="B109" t="s">
        <v>159</v>
      </c>
      <c r="C109" t="s">
        <v>159</v>
      </c>
      <c r="D109" s="7" t="s">
        <v>39</v>
      </c>
      <c r="E109" s="11">
        <v>10.51</v>
      </c>
      <c r="F109" s="11">
        <v>5490.71</v>
      </c>
      <c r="G109" s="11">
        <v>1751.59</v>
      </c>
      <c r="H109" s="11">
        <v>5.61</v>
      </c>
      <c r="I109" s="11">
        <v>7.82</v>
      </c>
      <c r="J109" s="11">
        <v>13.04</v>
      </c>
      <c r="K109" s="11">
        <v>3.3</v>
      </c>
      <c r="L109" s="11">
        <v>482.4</v>
      </c>
      <c r="M109" s="11">
        <v>8.06</v>
      </c>
      <c r="N109" s="11">
        <v>220</v>
      </c>
      <c r="O109" s="11"/>
      <c r="P109" s="7" t="s">
        <v>39</v>
      </c>
      <c r="Q109" s="13"/>
      <c r="R109" s="13"/>
      <c r="S109" s="13"/>
      <c r="T109" s="13"/>
      <c r="U109" s="13"/>
      <c r="V109" s="13"/>
      <c r="Z109" t="s">
        <v>159</v>
      </c>
      <c r="AA109" s="7" t="s">
        <v>39</v>
      </c>
      <c r="AB109" s="11">
        <v>10.51</v>
      </c>
      <c r="AC109" s="11">
        <v>5490.71</v>
      </c>
      <c r="AD109" s="11">
        <v>1751.59</v>
      </c>
      <c r="AE109" s="11">
        <v>5.61</v>
      </c>
      <c r="AF109" s="11">
        <v>7.82</v>
      </c>
      <c r="AG109" s="11">
        <v>13.04</v>
      </c>
      <c r="AH109" s="11">
        <v>3.3</v>
      </c>
      <c r="AI109" s="11">
        <v>482.4</v>
      </c>
      <c r="AJ109" s="11">
        <v>8.06</v>
      </c>
      <c r="AK109" s="11">
        <v>220</v>
      </c>
    </row>
    <row r="110" spans="1:37" x14ac:dyDescent="0.3">
      <c r="A110">
        <v>21</v>
      </c>
      <c r="B110" t="s">
        <v>159</v>
      </c>
      <c r="C110" t="s">
        <v>159</v>
      </c>
      <c r="D110" s="7" t="s">
        <v>38</v>
      </c>
      <c r="E110" s="11">
        <v>8.25</v>
      </c>
      <c r="F110" s="11">
        <v>6683.22</v>
      </c>
      <c r="G110" s="11">
        <v>1786.37</v>
      </c>
      <c r="H110" s="11">
        <v>4.5999999999999996</v>
      </c>
      <c r="I110" s="11">
        <v>9.17</v>
      </c>
      <c r="J110" s="11">
        <v>9.06</v>
      </c>
      <c r="K110" s="11">
        <v>2.65</v>
      </c>
      <c r="L110" s="11">
        <v>484.8</v>
      </c>
      <c r="M110" s="11">
        <v>7.93</v>
      </c>
      <c r="N110" s="11">
        <v>209</v>
      </c>
      <c r="O110" s="11"/>
      <c r="P110" s="7" t="s">
        <v>38</v>
      </c>
      <c r="Q110" s="13"/>
      <c r="R110" s="13"/>
      <c r="S110" s="13"/>
      <c r="T110" s="13"/>
      <c r="U110" s="13"/>
      <c r="V110" s="13"/>
      <c r="Z110" t="s">
        <v>159</v>
      </c>
      <c r="AA110" s="7" t="s">
        <v>38</v>
      </c>
      <c r="AB110" s="11">
        <v>8.25</v>
      </c>
      <c r="AC110" s="11">
        <v>6683.22</v>
      </c>
      <c r="AD110" s="11">
        <v>1786.37</v>
      </c>
      <c r="AE110" s="11">
        <v>4.5999999999999996</v>
      </c>
      <c r="AF110" s="11">
        <v>9.17</v>
      </c>
      <c r="AG110" s="11">
        <v>9.06</v>
      </c>
      <c r="AH110" s="11">
        <v>2.65</v>
      </c>
      <c r="AI110" s="11">
        <v>484.8</v>
      </c>
      <c r="AJ110" s="11">
        <v>7.93</v>
      </c>
      <c r="AK110" s="11">
        <v>209</v>
      </c>
    </row>
    <row r="111" spans="1:37" x14ac:dyDescent="0.3">
      <c r="A111">
        <v>22</v>
      </c>
      <c r="B111" t="s">
        <v>159</v>
      </c>
      <c r="C111" t="s">
        <v>159</v>
      </c>
      <c r="D111" s="7" t="s">
        <v>38</v>
      </c>
      <c r="E111" s="11">
        <v>8.36</v>
      </c>
      <c r="F111" s="11">
        <v>7247.11</v>
      </c>
      <c r="G111" s="11">
        <v>1571.83</v>
      </c>
      <c r="H111" s="11">
        <v>3.34</v>
      </c>
      <c r="I111" s="11">
        <v>7.66</v>
      </c>
      <c r="J111" s="11">
        <v>10.23</v>
      </c>
      <c r="K111" s="11">
        <v>2.9</v>
      </c>
      <c r="L111" s="11">
        <v>501.9</v>
      </c>
      <c r="M111" s="11">
        <v>7.9</v>
      </c>
      <c r="N111" s="11">
        <v>223</v>
      </c>
      <c r="O111" s="11"/>
      <c r="P111" s="7" t="s">
        <v>38</v>
      </c>
      <c r="Q111" s="13"/>
      <c r="R111" s="13"/>
      <c r="S111" s="13"/>
      <c r="T111" s="13"/>
      <c r="U111" s="13"/>
      <c r="V111" s="13"/>
      <c r="Z111" t="s">
        <v>159</v>
      </c>
      <c r="AA111" s="7" t="s">
        <v>38</v>
      </c>
      <c r="AB111" s="11">
        <v>8.36</v>
      </c>
      <c r="AC111" s="11">
        <v>7247.11</v>
      </c>
      <c r="AD111" s="11">
        <v>1571.83</v>
      </c>
      <c r="AE111" s="11">
        <v>3.34</v>
      </c>
      <c r="AF111" s="11">
        <v>7.66</v>
      </c>
      <c r="AG111" s="11">
        <v>10.23</v>
      </c>
      <c r="AH111" s="11">
        <v>2.9</v>
      </c>
      <c r="AI111" s="11">
        <v>501.9</v>
      </c>
      <c r="AJ111" s="11">
        <v>7.9</v>
      </c>
      <c r="AK111" s="11">
        <v>223</v>
      </c>
    </row>
    <row r="112" spans="1:37" x14ac:dyDescent="0.3">
      <c r="A112">
        <v>23</v>
      </c>
      <c r="B112" t="s">
        <v>159</v>
      </c>
      <c r="C112" t="s">
        <v>159</v>
      </c>
      <c r="D112" s="7" t="s">
        <v>38</v>
      </c>
      <c r="E112" s="11">
        <v>8.1</v>
      </c>
      <c r="F112" s="11">
        <v>8130.93</v>
      </c>
      <c r="G112" s="11">
        <v>1836.12</v>
      </c>
      <c r="H112" s="11">
        <v>3.8</v>
      </c>
      <c r="I112" s="11">
        <v>7.26</v>
      </c>
      <c r="J112" s="11">
        <v>11.13</v>
      </c>
      <c r="K112" s="11">
        <v>3</v>
      </c>
      <c r="L112" s="11">
        <v>444.6</v>
      </c>
      <c r="M112" s="11">
        <v>7.93</v>
      </c>
      <c r="N112" s="11">
        <v>202</v>
      </c>
      <c r="O112" s="11"/>
      <c r="P112" s="7" t="s">
        <v>38</v>
      </c>
      <c r="Q112" s="13"/>
      <c r="R112" s="13"/>
      <c r="S112" s="13"/>
      <c r="T112" s="13"/>
      <c r="U112" s="13"/>
      <c r="V112" s="13"/>
      <c r="Z112" t="s">
        <v>159</v>
      </c>
      <c r="AA112" s="7" t="s">
        <v>38</v>
      </c>
      <c r="AB112" s="11">
        <v>8.1</v>
      </c>
      <c r="AC112" s="11">
        <v>8130.93</v>
      </c>
      <c r="AD112" s="11">
        <v>1836.12</v>
      </c>
      <c r="AE112" s="11">
        <v>3.8</v>
      </c>
      <c r="AF112" s="11">
        <v>7.26</v>
      </c>
      <c r="AG112" s="11">
        <v>11.13</v>
      </c>
      <c r="AH112" s="11">
        <v>3</v>
      </c>
      <c r="AI112" s="11">
        <v>444.6</v>
      </c>
      <c r="AJ112" s="11">
        <v>7.93</v>
      </c>
      <c r="AK112" s="11">
        <v>202</v>
      </c>
    </row>
    <row r="113" spans="1:37" x14ac:dyDescent="0.3">
      <c r="A113">
        <v>24</v>
      </c>
      <c r="B113" t="s">
        <v>159</v>
      </c>
      <c r="C113" t="s">
        <v>159</v>
      </c>
      <c r="D113" s="7" t="s">
        <v>38</v>
      </c>
      <c r="E113" s="11">
        <v>8</v>
      </c>
      <c r="F113" s="11">
        <v>6703.55</v>
      </c>
      <c r="G113" s="11">
        <v>1733.94</v>
      </c>
      <c r="H113" s="11">
        <v>3.56</v>
      </c>
      <c r="I113" s="11">
        <v>7.46</v>
      </c>
      <c r="J113" s="11">
        <v>8.48</v>
      </c>
      <c r="K113" s="11">
        <v>2.15</v>
      </c>
      <c r="L113" s="11">
        <v>600.6</v>
      </c>
      <c r="M113" s="11">
        <v>7.94</v>
      </c>
      <c r="N113" s="11">
        <v>200</v>
      </c>
      <c r="O113" s="11"/>
      <c r="P113" s="7" t="s">
        <v>38</v>
      </c>
      <c r="Q113" s="13"/>
      <c r="R113" s="13"/>
      <c r="S113" s="13"/>
      <c r="T113" s="13"/>
      <c r="U113" s="13"/>
      <c r="V113" s="13"/>
      <c r="Z113" t="s">
        <v>159</v>
      </c>
      <c r="AA113" s="7" t="s">
        <v>38</v>
      </c>
      <c r="AB113" s="11">
        <v>8</v>
      </c>
      <c r="AC113" s="11">
        <v>6703.55</v>
      </c>
      <c r="AD113" s="11">
        <v>1733.94</v>
      </c>
      <c r="AE113" s="11">
        <v>3.56</v>
      </c>
      <c r="AF113" s="11">
        <v>7.46</v>
      </c>
      <c r="AG113" s="11">
        <v>8.48</v>
      </c>
      <c r="AH113" s="11">
        <v>2.15</v>
      </c>
      <c r="AI113" s="11">
        <v>600.6</v>
      </c>
      <c r="AJ113" s="11">
        <v>7.94</v>
      </c>
      <c r="AK113" s="11">
        <v>200</v>
      </c>
    </row>
    <row r="114" spans="1:37" x14ac:dyDescent="0.3">
      <c r="A114">
        <v>37</v>
      </c>
      <c r="B114" t="s">
        <v>159</v>
      </c>
      <c r="C114" t="s">
        <v>159</v>
      </c>
      <c r="D114" s="7" t="s">
        <v>36</v>
      </c>
      <c r="E114" s="11">
        <v>7.56</v>
      </c>
      <c r="F114" s="11">
        <v>6508.28</v>
      </c>
      <c r="G114" s="11">
        <v>1134.2</v>
      </c>
      <c r="H114" s="11">
        <v>4.21</v>
      </c>
      <c r="I114" s="11">
        <v>9.91</v>
      </c>
      <c r="J114" s="11">
        <v>6.24</v>
      </c>
      <c r="K114" s="11">
        <v>1.8</v>
      </c>
      <c r="L114" s="11">
        <v>495.9</v>
      </c>
      <c r="M114" s="11">
        <v>8.0500000000000007</v>
      </c>
      <c r="N114" s="11">
        <v>189</v>
      </c>
      <c r="O114" s="11"/>
      <c r="P114" s="7" t="s">
        <v>36</v>
      </c>
      <c r="Q114" s="13"/>
      <c r="R114" s="13"/>
      <c r="S114" s="13"/>
      <c r="T114" s="13"/>
      <c r="U114" s="13"/>
      <c r="V114" s="13"/>
      <c r="Z114" t="s">
        <v>159</v>
      </c>
      <c r="AA114" s="7" t="s">
        <v>36</v>
      </c>
      <c r="AB114" s="11">
        <v>7.56</v>
      </c>
      <c r="AC114" s="11">
        <v>6508.28</v>
      </c>
      <c r="AD114" s="11">
        <v>1134.2</v>
      </c>
      <c r="AE114" s="11">
        <v>4.21</v>
      </c>
      <c r="AF114" s="11">
        <v>9.91</v>
      </c>
      <c r="AG114" s="11">
        <v>6.24</v>
      </c>
      <c r="AH114" s="11">
        <v>1.8</v>
      </c>
      <c r="AI114" s="11">
        <v>495.9</v>
      </c>
      <c r="AJ114" s="11">
        <v>8.0500000000000007</v>
      </c>
      <c r="AK114" s="11">
        <v>189</v>
      </c>
    </row>
    <row r="115" spans="1:37" x14ac:dyDescent="0.3">
      <c r="A115">
        <v>38</v>
      </c>
      <c r="B115" t="s">
        <v>159</v>
      </c>
      <c r="C115" t="s">
        <v>159</v>
      </c>
      <c r="D115" s="7" t="s">
        <v>36</v>
      </c>
      <c r="E115" s="11">
        <v>7.51</v>
      </c>
      <c r="F115" s="11">
        <v>7042.21</v>
      </c>
      <c r="G115" s="11">
        <v>1393.68</v>
      </c>
      <c r="H115" s="11">
        <v>6.15</v>
      </c>
      <c r="I115" s="11">
        <v>11.43</v>
      </c>
      <c r="J115" s="11">
        <v>7.97</v>
      </c>
      <c r="K115" s="11">
        <v>2</v>
      </c>
      <c r="L115" s="11">
        <v>496.2</v>
      </c>
      <c r="M115" s="11">
        <v>8.0399999999999991</v>
      </c>
      <c r="N115" s="11">
        <v>203</v>
      </c>
      <c r="O115" s="11"/>
      <c r="P115" s="7" t="s">
        <v>36</v>
      </c>
      <c r="Q115" s="13"/>
      <c r="R115" s="13"/>
      <c r="S115" s="13"/>
      <c r="T115" s="13"/>
      <c r="U115" s="13"/>
      <c r="V115" s="13"/>
      <c r="Z115" t="s">
        <v>159</v>
      </c>
      <c r="AA115" s="7" t="s">
        <v>36</v>
      </c>
      <c r="AB115" s="11">
        <v>7.51</v>
      </c>
      <c r="AC115" s="11">
        <v>7042.21</v>
      </c>
      <c r="AD115" s="11">
        <v>1393.68</v>
      </c>
      <c r="AE115" s="11">
        <v>6.15</v>
      </c>
      <c r="AF115" s="11">
        <v>11.43</v>
      </c>
      <c r="AG115" s="11">
        <v>7.97</v>
      </c>
      <c r="AH115" s="11">
        <v>2</v>
      </c>
      <c r="AI115" s="11">
        <v>496.2</v>
      </c>
      <c r="AJ115" s="11">
        <v>8.0399999999999991</v>
      </c>
      <c r="AK115" s="11">
        <v>203</v>
      </c>
    </row>
    <row r="116" spans="1:37" x14ac:dyDescent="0.3">
      <c r="A116">
        <v>39</v>
      </c>
      <c r="B116" t="s">
        <v>159</v>
      </c>
      <c r="C116" t="s">
        <v>159</v>
      </c>
      <c r="D116" s="7" t="s">
        <v>36</v>
      </c>
      <c r="E116" s="11">
        <v>7.12</v>
      </c>
      <c r="F116" s="11">
        <v>6605.11</v>
      </c>
      <c r="G116" s="11">
        <v>1432.2</v>
      </c>
      <c r="H116" s="11">
        <v>7.88</v>
      </c>
      <c r="I116" s="11">
        <v>11.62</v>
      </c>
      <c r="J116" s="11">
        <v>9.6</v>
      </c>
      <c r="K116" s="11">
        <v>2.35</v>
      </c>
      <c r="L116" s="11">
        <v>468.6</v>
      </c>
      <c r="M116" s="11">
        <v>8.02</v>
      </c>
      <c r="N116" s="11">
        <v>216</v>
      </c>
      <c r="O116" s="11"/>
      <c r="P116" s="7" t="s">
        <v>36</v>
      </c>
      <c r="Q116" s="13"/>
      <c r="R116" s="13"/>
      <c r="S116" s="13"/>
      <c r="T116" s="13"/>
      <c r="U116" s="13"/>
      <c r="V116" s="13"/>
      <c r="Z116" t="s">
        <v>159</v>
      </c>
      <c r="AA116" s="7" t="s">
        <v>36</v>
      </c>
      <c r="AB116" s="11">
        <v>7.12</v>
      </c>
      <c r="AC116" s="11">
        <v>6605.11</v>
      </c>
      <c r="AD116" s="11">
        <v>1432.2</v>
      </c>
      <c r="AE116" s="11">
        <v>7.88</v>
      </c>
      <c r="AF116" s="11">
        <v>11.62</v>
      </c>
      <c r="AG116" s="11">
        <v>9.6</v>
      </c>
      <c r="AH116" s="11">
        <v>2.35</v>
      </c>
      <c r="AI116" s="11">
        <v>468.6</v>
      </c>
      <c r="AJ116" s="11">
        <v>8.02</v>
      </c>
      <c r="AK116" s="11">
        <v>216</v>
      </c>
    </row>
    <row r="117" spans="1:37" x14ac:dyDescent="0.3">
      <c r="A117">
        <v>40</v>
      </c>
      <c r="B117" t="s">
        <v>159</v>
      </c>
      <c r="C117" t="s">
        <v>159</v>
      </c>
      <c r="D117" s="7" t="s">
        <v>36</v>
      </c>
      <c r="E117" s="11">
        <v>7.15</v>
      </c>
      <c r="F117" s="11">
        <v>7458.44</v>
      </c>
      <c r="G117" s="11">
        <v>1739.29</v>
      </c>
      <c r="H117" s="11">
        <v>8.01</v>
      </c>
      <c r="I117" s="11">
        <v>14.14</v>
      </c>
      <c r="J117" s="11">
        <v>7.36</v>
      </c>
      <c r="K117" s="11">
        <v>2.15</v>
      </c>
      <c r="L117" s="11">
        <v>487.2</v>
      </c>
      <c r="M117" s="11">
        <v>8.0399999999999991</v>
      </c>
      <c r="N117" s="11">
        <v>210</v>
      </c>
      <c r="O117" s="11"/>
      <c r="P117" s="7" t="s">
        <v>36</v>
      </c>
      <c r="Q117" s="13"/>
      <c r="R117" s="13"/>
      <c r="S117" s="13"/>
      <c r="T117" s="13"/>
      <c r="U117" s="13"/>
      <c r="V117" s="13"/>
      <c r="Z117" t="s">
        <v>159</v>
      </c>
      <c r="AA117" s="7" t="s">
        <v>36</v>
      </c>
      <c r="AB117" s="11">
        <v>7.15</v>
      </c>
      <c r="AC117" s="11">
        <v>7458.44</v>
      </c>
      <c r="AD117" s="11">
        <v>1739.29</v>
      </c>
      <c r="AE117" s="11">
        <v>8.01</v>
      </c>
      <c r="AF117" s="11">
        <v>14.14</v>
      </c>
      <c r="AG117" s="11">
        <v>7.36</v>
      </c>
      <c r="AH117" s="11">
        <v>2.15</v>
      </c>
      <c r="AI117" s="11">
        <v>487.2</v>
      </c>
      <c r="AJ117" s="11">
        <v>8.0399999999999991</v>
      </c>
      <c r="AK117" s="11">
        <v>210</v>
      </c>
    </row>
    <row r="118" spans="1:37" x14ac:dyDescent="0.3">
      <c r="A118">
        <v>53</v>
      </c>
      <c r="B118" t="s">
        <v>159</v>
      </c>
      <c r="C118" t="s">
        <v>159</v>
      </c>
      <c r="D118" s="7" t="s">
        <v>37</v>
      </c>
      <c r="E118" s="11">
        <v>10.130000000000001</v>
      </c>
      <c r="F118" s="11">
        <v>7238.02</v>
      </c>
      <c r="G118" s="11">
        <v>1978.43</v>
      </c>
      <c r="H118" s="11">
        <v>2.14</v>
      </c>
      <c r="I118" s="11">
        <v>8.07</v>
      </c>
      <c r="J118" s="11">
        <v>10.36</v>
      </c>
      <c r="K118" s="11">
        <v>3.1</v>
      </c>
      <c r="L118" s="11">
        <v>505.2</v>
      </c>
      <c r="M118" s="11">
        <v>8.0299999999999994</v>
      </c>
      <c r="N118" s="11">
        <v>202</v>
      </c>
      <c r="O118" s="11"/>
      <c r="P118" s="7" t="s">
        <v>37</v>
      </c>
      <c r="Q118" s="13"/>
      <c r="R118" s="13"/>
      <c r="S118" s="13"/>
      <c r="T118" s="13"/>
      <c r="U118" s="13"/>
      <c r="V118" s="13"/>
      <c r="Z118" t="s">
        <v>159</v>
      </c>
      <c r="AA118" s="7" t="s">
        <v>37</v>
      </c>
      <c r="AB118" s="11">
        <v>10.130000000000001</v>
      </c>
      <c r="AC118" s="11">
        <v>7238.02</v>
      </c>
      <c r="AD118" s="11">
        <v>1978.43</v>
      </c>
      <c r="AE118" s="11">
        <v>2.14</v>
      </c>
      <c r="AF118" s="11">
        <v>8.07</v>
      </c>
      <c r="AG118" s="11">
        <v>10.36</v>
      </c>
      <c r="AH118" s="11">
        <v>3.1</v>
      </c>
      <c r="AI118" s="11">
        <v>505.2</v>
      </c>
      <c r="AJ118" s="11">
        <v>8.0299999999999994</v>
      </c>
      <c r="AK118" s="11">
        <v>202</v>
      </c>
    </row>
    <row r="119" spans="1:37" x14ac:dyDescent="0.3">
      <c r="A119">
        <v>54</v>
      </c>
      <c r="B119" t="s">
        <v>159</v>
      </c>
      <c r="C119" t="s">
        <v>159</v>
      </c>
      <c r="D119" s="7" t="s">
        <v>37</v>
      </c>
      <c r="E119" s="11">
        <v>6.82</v>
      </c>
      <c r="F119" s="11">
        <v>9131.92</v>
      </c>
      <c r="G119" s="11">
        <v>2072.59</v>
      </c>
      <c r="H119" s="11">
        <v>2.79</v>
      </c>
      <c r="I119" s="11">
        <v>8.9</v>
      </c>
      <c r="J119" s="11">
        <v>15.32</v>
      </c>
      <c r="K119" s="11">
        <v>5.55</v>
      </c>
      <c r="L119" s="11">
        <v>536.70000000000005</v>
      </c>
      <c r="M119" s="11">
        <v>8.02</v>
      </c>
      <c r="N119" s="34"/>
      <c r="P119" s="18" t="s">
        <v>37</v>
      </c>
      <c r="Q119" s="13"/>
      <c r="R119" s="13"/>
      <c r="S119" s="13"/>
      <c r="T119" s="13"/>
      <c r="U119" s="13"/>
      <c r="V119" s="13"/>
      <c r="W119" s="17">
        <v>237</v>
      </c>
      <c r="Z119" t="s">
        <v>159</v>
      </c>
      <c r="AA119" s="7" t="s">
        <v>37</v>
      </c>
      <c r="AB119" s="11">
        <v>6.82</v>
      </c>
      <c r="AC119" s="11">
        <v>9131.92</v>
      </c>
      <c r="AD119" s="11">
        <v>2072.59</v>
      </c>
      <c r="AE119" s="11">
        <v>2.79</v>
      </c>
      <c r="AF119" s="11">
        <v>8.9</v>
      </c>
      <c r="AG119" s="11">
        <v>15.32</v>
      </c>
      <c r="AH119" s="11">
        <v>5.55</v>
      </c>
      <c r="AI119" s="11">
        <v>536.70000000000005</v>
      </c>
      <c r="AJ119" s="11">
        <v>8.02</v>
      </c>
      <c r="AK119" s="34">
        <v>237</v>
      </c>
    </row>
    <row r="120" spans="1:37" x14ac:dyDescent="0.3">
      <c r="A120">
        <v>55</v>
      </c>
      <c r="B120" t="s">
        <v>159</v>
      </c>
      <c r="C120" t="s">
        <v>159</v>
      </c>
      <c r="D120" s="7" t="s">
        <v>37</v>
      </c>
      <c r="E120" s="11">
        <v>7.5</v>
      </c>
      <c r="F120" s="11">
        <v>8162.5</v>
      </c>
      <c r="G120" s="11">
        <v>1976.83</v>
      </c>
      <c r="H120" s="11">
        <v>3.14</v>
      </c>
      <c r="I120" s="11">
        <v>9.26</v>
      </c>
      <c r="J120" s="11">
        <v>12.51</v>
      </c>
      <c r="K120" s="11">
        <v>4.05</v>
      </c>
      <c r="L120" s="11">
        <v>529.5</v>
      </c>
      <c r="M120" s="11">
        <v>8.06</v>
      </c>
      <c r="N120" s="11">
        <v>198</v>
      </c>
      <c r="O120" s="11"/>
      <c r="P120" s="7" t="s">
        <v>37</v>
      </c>
      <c r="Q120" s="13"/>
      <c r="R120" s="13"/>
      <c r="S120" s="13"/>
      <c r="T120" s="13"/>
      <c r="U120" s="13"/>
      <c r="V120" s="13"/>
      <c r="Z120" t="s">
        <v>159</v>
      </c>
      <c r="AA120" s="7" t="s">
        <v>37</v>
      </c>
      <c r="AB120" s="11">
        <v>7.5</v>
      </c>
      <c r="AC120" s="11">
        <v>8162.5</v>
      </c>
      <c r="AD120" s="11">
        <v>1976.83</v>
      </c>
      <c r="AE120" s="11">
        <v>3.14</v>
      </c>
      <c r="AF120" s="11">
        <v>9.26</v>
      </c>
      <c r="AG120" s="11">
        <v>12.51</v>
      </c>
      <c r="AH120" s="11">
        <v>4.05</v>
      </c>
      <c r="AI120" s="11">
        <v>529.5</v>
      </c>
      <c r="AJ120" s="11">
        <v>8.06</v>
      </c>
      <c r="AK120" s="11">
        <v>198</v>
      </c>
    </row>
    <row r="121" spans="1:37" x14ac:dyDescent="0.3">
      <c r="A121">
        <v>56</v>
      </c>
      <c r="B121" t="s">
        <v>159</v>
      </c>
      <c r="C121" t="s">
        <v>159</v>
      </c>
      <c r="D121" s="7" t="s">
        <v>37</v>
      </c>
      <c r="E121" s="11">
        <v>11.16</v>
      </c>
      <c r="F121" s="11">
        <v>6245.06</v>
      </c>
      <c r="G121" s="11">
        <v>1753.2</v>
      </c>
      <c r="H121" s="11">
        <v>4.54</v>
      </c>
      <c r="I121" s="11">
        <v>10.44</v>
      </c>
      <c r="J121" s="11">
        <v>11.47</v>
      </c>
      <c r="K121" s="11">
        <v>3.5</v>
      </c>
      <c r="L121" s="11">
        <v>499.2</v>
      </c>
      <c r="M121" s="11">
        <v>8.07</v>
      </c>
      <c r="N121" s="11">
        <v>203</v>
      </c>
      <c r="O121" s="11"/>
      <c r="P121" s="7" t="s">
        <v>37</v>
      </c>
      <c r="Q121" s="13"/>
      <c r="R121" s="13"/>
      <c r="S121" s="13"/>
      <c r="T121" s="13"/>
      <c r="U121" s="13"/>
      <c r="V121" s="13"/>
      <c r="Z121" t="s">
        <v>159</v>
      </c>
      <c r="AA121" s="7" t="s">
        <v>37</v>
      </c>
      <c r="AB121" s="11">
        <v>11.16</v>
      </c>
      <c r="AC121" s="11">
        <v>6245.06</v>
      </c>
      <c r="AD121" s="11">
        <v>1753.2</v>
      </c>
      <c r="AE121" s="11">
        <v>4.54</v>
      </c>
      <c r="AF121" s="11">
        <v>10.44</v>
      </c>
      <c r="AG121" s="11">
        <v>11.47</v>
      </c>
      <c r="AH121" s="11">
        <v>3.5</v>
      </c>
      <c r="AI121" s="11">
        <v>499.2</v>
      </c>
      <c r="AJ121" s="11">
        <v>8.07</v>
      </c>
      <c r="AK121" s="11">
        <v>203</v>
      </c>
    </row>
  </sheetData>
  <autoFilter ref="A1:N122" xr:uid="{D1DB0A5A-2BBE-4084-8AF3-47E6BBC78E78}">
    <sortState xmlns:xlrd2="http://schemas.microsoft.com/office/spreadsheetml/2017/richdata2" ref="A2:N121">
      <sortCondition ref="D1:D122"/>
    </sortState>
  </autoFilter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06AB0-A678-4D56-85C3-4A7D2A65AAFD}">
  <sheetPr codeName="Sheet5"/>
  <dimension ref="A1:R122"/>
  <sheetViews>
    <sheetView workbookViewId="0">
      <selection activeCell="D1" sqref="D1:M1"/>
    </sheetView>
  </sheetViews>
  <sheetFormatPr defaultRowHeight="14.4" x14ac:dyDescent="0.3"/>
  <cols>
    <col min="1" max="1" width="7.88671875" bestFit="1" customWidth="1"/>
    <col min="2" max="2" width="16" bestFit="1" customWidth="1"/>
    <col min="3" max="3" width="6.33203125" bestFit="1" customWidth="1"/>
    <col min="4" max="4" width="8.33203125" bestFit="1" customWidth="1"/>
    <col min="5" max="5" width="9" bestFit="1" customWidth="1"/>
    <col min="6" max="6" width="8.5546875" bestFit="1" customWidth="1"/>
    <col min="7" max="7" width="6.88671875" bestFit="1" customWidth="1"/>
    <col min="8" max="8" width="6.77734375" bestFit="1" customWidth="1"/>
    <col min="9" max="9" width="6.6640625" bestFit="1" customWidth="1"/>
    <col min="10" max="10" width="12.21875" bestFit="1" customWidth="1"/>
    <col min="11" max="11" width="8.5546875" bestFit="1" customWidth="1"/>
    <col min="12" max="12" width="5.5546875" bestFit="1" customWidth="1"/>
    <col min="13" max="13" width="6.5546875" bestFit="1" customWidth="1"/>
    <col min="17" max="17" width="18.77734375" bestFit="1" customWidth="1"/>
  </cols>
  <sheetData>
    <row r="1" spans="1:18" x14ac:dyDescent="0.3">
      <c r="A1" t="s">
        <v>1</v>
      </c>
      <c r="B1" t="s">
        <v>97</v>
      </c>
      <c r="C1" t="s">
        <v>98</v>
      </c>
      <c r="D1" t="s">
        <v>31</v>
      </c>
      <c r="E1" t="s">
        <v>32</v>
      </c>
      <c r="F1" t="s">
        <v>95</v>
      </c>
      <c r="G1" t="s">
        <v>9</v>
      </c>
      <c r="H1" t="s">
        <v>10</v>
      </c>
      <c r="I1" t="s">
        <v>11</v>
      </c>
      <c r="J1" t="s">
        <v>33</v>
      </c>
      <c r="K1" t="s">
        <v>94</v>
      </c>
      <c r="L1" t="s">
        <v>14</v>
      </c>
      <c r="M1" t="s">
        <v>15</v>
      </c>
      <c r="O1" s="5"/>
    </row>
    <row r="2" spans="1:18" x14ac:dyDescent="0.3">
      <c r="A2" t="s">
        <v>158</v>
      </c>
      <c r="B2" s="7" t="s">
        <v>66</v>
      </c>
      <c r="C2" s="7">
        <v>1</v>
      </c>
      <c r="D2" s="11">
        <v>8.19</v>
      </c>
      <c r="E2" s="11">
        <v>8021.79</v>
      </c>
      <c r="F2" s="11">
        <v>1170.05</v>
      </c>
      <c r="G2" s="11">
        <v>3.77</v>
      </c>
      <c r="H2" s="11">
        <v>15.17</v>
      </c>
      <c r="I2" s="11">
        <v>2.67</v>
      </c>
      <c r="J2" s="11">
        <v>2.95</v>
      </c>
      <c r="K2" s="11">
        <v>537.29999999999995</v>
      </c>
      <c r="L2" s="11">
        <v>7.89</v>
      </c>
      <c r="M2" s="11">
        <v>299</v>
      </c>
      <c r="R2" s="7"/>
    </row>
    <row r="3" spans="1:18" x14ac:dyDescent="0.3">
      <c r="A3" t="s">
        <v>158</v>
      </c>
      <c r="B3" s="7" t="s">
        <v>66</v>
      </c>
      <c r="C3" s="7">
        <v>2</v>
      </c>
      <c r="D3" s="11">
        <v>3.69</v>
      </c>
      <c r="E3" s="11">
        <v>11782.84</v>
      </c>
      <c r="F3" s="11">
        <v>722.79</v>
      </c>
      <c r="G3" s="11">
        <v>28.59</v>
      </c>
      <c r="H3" s="11">
        <v>13.72</v>
      </c>
      <c r="I3" s="11">
        <v>2.59</v>
      </c>
      <c r="J3" s="11">
        <v>1.85</v>
      </c>
      <c r="K3" s="11">
        <v>599.1</v>
      </c>
      <c r="L3" s="11">
        <v>7.86</v>
      </c>
      <c r="M3" s="11">
        <v>412</v>
      </c>
      <c r="R3" s="7"/>
    </row>
    <row r="4" spans="1:18" x14ac:dyDescent="0.3">
      <c r="A4" t="s">
        <v>158</v>
      </c>
      <c r="B4" s="7" t="s">
        <v>66</v>
      </c>
      <c r="C4" s="7">
        <v>3</v>
      </c>
      <c r="D4" s="11">
        <v>3.1</v>
      </c>
      <c r="E4" s="11">
        <v>25245.05</v>
      </c>
      <c r="F4" s="11">
        <v>991.89</v>
      </c>
      <c r="G4" s="11">
        <v>8.94</v>
      </c>
      <c r="H4" s="11">
        <v>21.25</v>
      </c>
      <c r="I4" s="11">
        <v>3.39</v>
      </c>
      <c r="J4" s="11">
        <v>2.95</v>
      </c>
      <c r="K4" s="11">
        <v>509.4</v>
      </c>
      <c r="L4" s="11">
        <v>7.91</v>
      </c>
      <c r="M4" s="11">
        <v>352</v>
      </c>
      <c r="R4" s="7"/>
    </row>
    <row r="5" spans="1:18" x14ac:dyDescent="0.3">
      <c r="A5" t="s">
        <v>158</v>
      </c>
      <c r="B5" s="7" t="s">
        <v>66</v>
      </c>
      <c r="C5" s="7">
        <v>4</v>
      </c>
      <c r="D5" s="11">
        <v>4.24</v>
      </c>
      <c r="E5" s="11">
        <v>13526.94</v>
      </c>
      <c r="F5" s="11">
        <v>996.71</v>
      </c>
      <c r="G5" s="11">
        <v>6.05</v>
      </c>
      <c r="H5" s="11">
        <v>15.57</v>
      </c>
      <c r="I5" s="11">
        <v>2.89</v>
      </c>
      <c r="J5" s="11">
        <v>2.7</v>
      </c>
      <c r="K5" s="11">
        <v>524.4</v>
      </c>
      <c r="L5" s="11">
        <v>7.96</v>
      </c>
      <c r="M5" s="11">
        <v>287</v>
      </c>
      <c r="R5" s="7"/>
    </row>
    <row r="6" spans="1:18" x14ac:dyDescent="0.3">
      <c r="A6" t="s">
        <v>158</v>
      </c>
      <c r="B6" s="7" t="s">
        <v>70</v>
      </c>
      <c r="C6" s="7">
        <v>1</v>
      </c>
      <c r="D6" s="11">
        <v>4.12</v>
      </c>
      <c r="E6" s="11">
        <v>9878.24</v>
      </c>
      <c r="F6" s="11">
        <v>908.97</v>
      </c>
      <c r="G6" t="s">
        <v>93</v>
      </c>
      <c r="H6" s="11">
        <v>10.14</v>
      </c>
      <c r="I6" s="11">
        <v>4.1100000000000003</v>
      </c>
      <c r="J6" s="11">
        <v>3.1</v>
      </c>
      <c r="K6" s="11">
        <v>524.1</v>
      </c>
      <c r="L6" s="11">
        <v>7.93</v>
      </c>
      <c r="M6" s="11">
        <v>325</v>
      </c>
      <c r="R6" s="7"/>
    </row>
    <row r="7" spans="1:18" x14ac:dyDescent="0.3">
      <c r="A7" t="s">
        <v>158</v>
      </c>
      <c r="B7" s="7" t="s">
        <v>70</v>
      </c>
      <c r="C7" s="7">
        <v>2</v>
      </c>
      <c r="D7" s="11">
        <v>4.78</v>
      </c>
      <c r="E7" s="11">
        <v>17168.150000000001</v>
      </c>
      <c r="F7" s="11">
        <v>1863.94</v>
      </c>
      <c r="G7" s="11">
        <v>4.2</v>
      </c>
      <c r="H7" s="11">
        <v>13.25</v>
      </c>
      <c r="I7" s="11">
        <v>3.43</v>
      </c>
      <c r="J7" s="11">
        <v>2.85</v>
      </c>
      <c r="K7" s="11">
        <v>514.5</v>
      </c>
      <c r="L7" s="11">
        <v>7.94</v>
      </c>
      <c r="M7" s="11">
        <v>319</v>
      </c>
      <c r="R7" s="7"/>
    </row>
    <row r="8" spans="1:18" x14ac:dyDescent="0.3">
      <c r="A8" t="s">
        <v>158</v>
      </c>
      <c r="B8" s="7" t="s">
        <v>70</v>
      </c>
      <c r="C8" s="7">
        <v>3</v>
      </c>
      <c r="D8" s="11">
        <v>4.74</v>
      </c>
      <c r="E8" s="11">
        <v>14213.35</v>
      </c>
      <c r="F8" s="11">
        <v>1167.3699999999999</v>
      </c>
      <c r="G8" s="11">
        <v>5.79</v>
      </c>
      <c r="H8" s="11">
        <v>18</v>
      </c>
      <c r="I8" s="11">
        <v>3.24</v>
      </c>
      <c r="J8" s="11">
        <v>3.15</v>
      </c>
      <c r="K8" s="11">
        <v>505.2</v>
      </c>
      <c r="L8" s="11">
        <v>7.96</v>
      </c>
      <c r="M8" s="11">
        <v>344</v>
      </c>
      <c r="R8" s="7"/>
    </row>
    <row r="9" spans="1:18" x14ac:dyDescent="0.3">
      <c r="A9" t="s">
        <v>158</v>
      </c>
      <c r="B9" s="7" t="s">
        <v>70</v>
      </c>
      <c r="C9" s="7">
        <v>4</v>
      </c>
      <c r="D9" s="11">
        <v>3.75</v>
      </c>
      <c r="E9" s="11">
        <v>17628.25</v>
      </c>
      <c r="F9" s="11">
        <v>1028.81</v>
      </c>
      <c r="G9" s="11">
        <v>5.16</v>
      </c>
      <c r="H9" s="11">
        <v>9.69</v>
      </c>
      <c r="I9" s="11">
        <v>2.89</v>
      </c>
      <c r="J9" s="11">
        <v>2.7</v>
      </c>
      <c r="K9" s="11">
        <v>510.9</v>
      </c>
      <c r="L9" s="11">
        <v>7.98</v>
      </c>
      <c r="M9" s="11">
        <v>263</v>
      </c>
      <c r="R9" s="7"/>
    </row>
    <row r="10" spans="1:18" x14ac:dyDescent="0.3">
      <c r="A10" t="s">
        <v>158</v>
      </c>
      <c r="B10" s="7" t="s">
        <v>74</v>
      </c>
      <c r="C10" s="7">
        <v>1</v>
      </c>
      <c r="D10" s="11">
        <v>8.4600000000000009</v>
      </c>
      <c r="E10" s="11">
        <v>8219.74</v>
      </c>
      <c r="F10" s="11">
        <v>1988.6</v>
      </c>
      <c r="G10" s="11">
        <v>5.65</v>
      </c>
      <c r="H10" s="11">
        <v>4.55</v>
      </c>
      <c r="I10" s="11">
        <v>5.6</v>
      </c>
      <c r="J10" s="11">
        <v>4.1500000000000004</v>
      </c>
      <c r="K10" s="11">
        <v>533.70000000000005</v>
      </c>
      <c r="L10" s="11">
        <v>7.71</v>
      </c>
      <c r="M10" s="11">
        <v>358</v>
      </c>
      <c r="R10" s="7"/>
    </row>
    <row r="11" spans="1:18" x14ac:dyDescent="0.3">
      <c r="A11" t="s">
        <v>158</v>
      </c>
      <c r="B11" s="7" t="s">
        <v>74</v>
      </c>
      <c r="C11" s="7">
        <v>2</v>
      </c>
      <c r="D11" s="11">
        <v>7.71</v>
      </c>
      <c r="E11" s="11">
        <v>7097.31</v>
      </c>
      <c r="F11" s="11">
        <v>1923.33</v>
      </c>
      <c r="G11" s="11">
        <v>4.17</v>
      </c>
      <c r="H11" s="11">
        <v>4.18</v>
      </c>
      <c r="I11" s="11">
        <v>5.53</v>
      </c>
      <c r="J11" s="11">
        <v>5.45</v>
      </c>
      <c r="K11" s="11">
        <v>572.70000000000005</v>
      </c>
      <c r="L11" s="11">
        <v>7.71</v>
      </c>
      <c r="M11" s="11">
        <v>366</v>
      </c>
      <c r="R11" s="7"/>
    </row>
    <row r="12" spans="1:18" x14ac:dyDescent="0.3">
      <c r="A12" t="s">
        <v>158</v>
      </c>
      <c r="B12" s="7" t="s">
        <v>74</v>
      </c>
      <c r="C12" s="7">
        <v>3</v>
      </c>
      <c r="D12" s="11">
        <v>10.45</v>
      </c>
      <c r="E12" s="11">
        <v>6100.07</v>
      </c>
      <c r="F12" s="11">
        <v>1687.39</v>
      </c>
      <c r="G12" s="11">
        <v>6.21</v>
      </c>
      <c r="H12" s="11">
        <v>3.93</v>
      </c>
      <c r="I12" s="11">
        <v>4.2</v>
      </c>
      <c r="J12" s="11">
        <v>3.4</v>
      </c>
      <c r="K12" s="11">
        <v>477</v>
      </c>
      <c r="L12" s="11">
        <v>7.71</v>
      </c>
      <c r="M12" s="11">
        <v>331</v>
      </c>
      <c r="R12" s="7"/>
    </row>
    <row r="13" spans="1:18" x14ac:dyDescent="0.3">
      <c r="A13" t="s">
        <v>158</v>
      </c>
      <c r="B13" s="7" t="s">
        <v>74</v>
      </c>
      <c r="C13" s="7">
        <v>4</v>
      </c>
      <c r="D13" s="11">
        <v>10.050000000000001</v>
      </c>
      <c r="E13" s="11">
        <v>6139.13</v>
      </c>
      <c r="F13" s="11">
        <v>1720.03</v>
      </c>
      <c r="G13" s="11">
        <v>3.7</v>
      </c>
      <c r="H13" s="11">
        <v>3.37</v>
      </c>
      <c r="I13" s="11">
        <v>4.21</v>
      </c>
      <c r="J13" s="11">
        <v>4.8</v>
      </c>
      <c r="K13" s="11">
        <v>546.9</v>
      </c>
      <c r="L13" s="11">
        <v>7.71</v>
      </c>
      <c r="M13" s="11">
        <v>283</v>
      </c>
      <c r="R13" s="7"/>
    </row>
    <row r="14" spans="1:18" x14ac:dyDescent="0.3">
      <c r="A14" t="s">
        <v>158</v>
      </c>
      <c r="B14" s="7" t="s">
        <v>65</v>
      </c>
      <c r="C14" s="7">
        <v>1</v>
      </c>
      <c r="D14" s="11">
        <v>1.98</v>
      </c>
      <c r="E14" s="11">
        <v>12447.85</v>
      </c>
      <c r="F14" s="11">
        <v>944.28</v>
      </c>
      <c r="G14" s="11">
        <v>11.35</v>
      </c>
      <c r="H14" s="11">
        <v>12.69</v>
      </c>
      <c r="I14" s="11">
        <v>2.73</v>
      </c>
      <c r="J14" s="11">
        <v>2.5</v>
      </c>
      <c r="K14" s="11">
        <v>541.79999999999995</v>
      </c>
      <c r="L14" s="11">
        <v>7.94</v>
      </c>
      <c r="M14" s="11">
        <v>245</v>
      </c>
      <c r="R14" s="7"/>
    </row>
    <row r="15" spans="1:18" x14ac:dyDescent="0.3">
      <c r="A15" t="s">
        <v>158</v>
      </c>
      <c r="B15" s="7" t="s">
        <v>65</v>
      </c>
      <c r="C15" s="7">
        <v>2</v>
      </c>
      <c r="D15" s="11">
        <v>3.91</v>
      </c>
      <c r="E15" s="11">
        <v>18718.580000000002</v>
      </c>
      <c r="F15" s="11">
        <v>965.14</v>
      </c>
      <c r="G15" s="11">
        <v>11.11</v>
      </c>
      <c r="H15" s="11">
        <v>15.22</v>
      </c>
      <c r="I15" s="11">
        <v>2.36</v>
      </c>
      <c r="J15" s="11">
        <v>2.2000000000000002</v>
      </c>
      <c r="K15" s="11">
        <v>546</v>
      </c>
      <c r="L15" s="11">
        <v>7.98</v>
      </c>
      <c r="M15" s="11">
        <v>221</v>
      </c>
      <c r="R15" s="7"/>
    </row>
    <row r="16" spans="1:18" x14ac:dyDescent="0.3">
      <c r="A16" t="s">
        <v>158</v>
      </c>
      <c r="B16" s="7" t="s">
        <v>65</v>
      </c>
      <c r="C16" s="7">
        <v>3</v>
      </c>
      <c r="D16" s="11">
        <v>1.76</v>
      </c>
      <c r="E16" s="11">
        <v>19516.27</v>
      </c>
      <c r="F16" s="11">
        <v>1113.8699999999999</v>
      </c>
      <c r="G16" s="11">
        <v>10.51</v>
      </c>
      <c r="H16" s="11">
        <v>9.77</v>
      </c>
      <c r="I16" s="11">
        <v>2.4900000000000002</v>
      </c>
      <c r="J16" s="11">
        <v>2.1</v>
      </c>
      <c r="K16" s="11">
        <v>555.29999999999995</v>
      </c>
      <c r="L16" s="11">
        <v>8.01</v>
      </c>
      <c r="M16" s="11">
        <v>211</v>
      </c>
      <c r="R16" s="7"/>
    </row>
    <row r="17" spans="1:18" x14ac:dyDescent="0.3">
      <c r="A17" t="s">
        <v>158</v>
      </c>
      <c r="B17" s="7" t="s">
        <v>65</v>
      </c>
      <c r="C17" s="7">
        <v>4</v>
      </c>
      <c r="D17" s="11">
        <v>3.54</v>
      </c>
      <c r="E17" s="11">
        <v>25518.43</v>
      </c>
      <c r="F17" s="11">
        <v>1162.56</v>
      </c>
      <c r="G17" s="11">
        <v>9.7799999999999994</v>
      </c>
      <c r="H17" s="11">
        <v>9.8699999999999992</v>
      </c>
      <c r="I17" s="11">
        <v>2.42</v>
      </c>
      <c r="J17" s="11">
        <v>2.65</v>
      </c>
      <c r="K17" s="11">
        <v>500.7</v>
      </c>
      <c r="L17" s="11">
        <v>7.96</v>
      </c>
      <c r="M17" s="11">
        <v>246</v>
      </c>
      <c r="R17" s="7"/>
    </row>
    <row r="18" spans="1:18" x14ac:dyDescent="0.3">
      <c r="A18" t="s">
        <v>158</v>
      </c>
      <c r="B18" s="7" t="s">
        <v>69</v>
      </c>
      <c r="C18" s="7">
        <v>1</v>
      </c>
      <c r="D18" s="11">
        <v>10.3</v>
      </c>
      <c r="E18" s="11">
        <v>8146.98</v>
      </c>
      <c r="F18" s="11">
        <v>1571.83</v>
      </c>
      <c r="G18" s="11">
        <v>3.43</v>
      </c>
      <c r="H18" s="11">
        <v>12.58</v>
      </c>
      <c r="I18" s="11">
        <v>2.78</v>
      </c>
      <c r="J18" s="11">
        <v>3.1</v>
      </c>
      <c r="K18" s="11">
        <v>613.79999999999995</v>
      </c>
      <c r="L18" s="11">
        <v>7.91</v>
      </c>
      <c r="M18" s="11">
        <v>218</v>
      </c>
      <c r="R18" s="7"/>
    </row>
    <row r="19" spans="1:18" x14ac:dyDescent="0.3">
      <c r="A19" t="s">
        <v>158</v>
      </c>
      <c r="B19" s="7" t="s">
        <v>69</v>
      </c>
      <c r="C19" s="7">
        <v>2</v>
      </c>
      <c r="D19" s="11">
        <v>9.86</v>
      </c>
      <c r="E19" s="11">
        <v>7861.29</v>
      </c>
      <c r="F19" s="11">
        <v>1342.32</v>
      </c>
      <c r="G19" s="11">
        <v>3.29</v>
      </c>
      <c r="H19" s="11">
        <v>12.98</v>
      </c>
      <c r="I19" s="11">
        <v>2.79</v>
      </c>
      <c r="J19" s="11">
        <v>3.6</v>
      </c>
      <c r="K19" s="11">
        <v>650.1</v>
      </c>
      <c r="L19" s="11">
        <v>7.9</v>
      </c>
      <c r="M19" s="11">
        <v>239</v>
      </c>
      <c r="R19" s="7"/>
    </row>
    <row r="20" spans="1:18" x14ac:dyDescent="0.3">
      <c r="A20" t="s">
        <v>158</v>
      </c>
      <c r="B20" s="7" t="s">
        <v>69</v>
      </c>
      <c r="C20" s="7">
        <v>3</v>
      </c>
      <c r="D20" s="11">
        <v>8.51</v>
      </c>
      <c r="E20" s="11">
        <v>9219.1200000000008</v>
      </c>
      <c r="F20" s="11">
        <v>1739.82</v>
      </c>
      <c r="G20" s="11">
        <v>2.79</v>
      </c>
      <c r="H20" s="11">
        <v>9.49</v>
      </c>
      <c r="I20" s="11">
        <v>2.6</v>
      </c>
      <c r="J20" s="11">
        <v>3</v>
      </c>
      <c r="K20" s="11">
        <v>604.20000000000005</v>
      </c>
      <c r="L20" s="11">
        <v>7.93</v>
      </c>
      <c r="M20" s="11">
        <v>211</v>
      </c>
      <c r="R20" s="7"/>
    </row>
    <row r="21" spans="1:18" x14ac:dyDescent="0.3">
      <c r="A21" t="s">
        <v>158</v>
      </c>
      <c r="B21" s="7" t="s">
        <v>69</v>
      </c>
      <c r="C21" s="7">
        <v>4</v>
      </c>
      <c r="D21" s="11">
        <v>6.53</v>
      </c>
      <c r="E21" s="11">
        <v>6728.7</v>
      </c>
      <c r="F21" s="11">
        <v>1600.19</v>
      </c>
      <c r="G21" s="11">
        <v>2.95</v>
      </c>
      <c r="H21" s="11">
        <v>10.59</v>
      </c>
      <c r="I21" s="11">
        <v>2.56</v>
      </c>
      <c r="J21" s="11">
        <v>2.7</v>
      </c>
      <c r="K21" s="11">
        <v>591.29999999999995</v>
      </c>
      <c r="L21" s="11">
        <v>7.96</v>
      </c>
      <c r="M21" s="11">
        <v>224</v>
      </c>
      <c r="R21" s="7"/>
    </row>
    <row r="22" spans="1:18" x14ac:dyDescent="0.3">
      <c r="A22" t="s">
        <v>158</v>
      </c>
      <c r="B22" s="7" t="s">
        <v>73</v>
      </c>
      <c r="C22" s="7">
        <v>1</v>
      </c>
      <c r="D22" s="11">
        <v>12.7</v>
      </c>
      <c r="E22" s="11">
        <v>6919.16</v>
      </c>
      <c r="F22" s="11">
        <v>1943.12</v>
      </c>
      <c r="G22" s="11">
        <v>3.49</v>
      </c>
      <c r="H22" s="11">
        <v>2.37</v>
      </c>
      <c r="I22" s="11">
        <v>2.82</v>
      </c>
      <c r="J22" s="11">
        <v>3.95</v>
      </c>
      <c r="K22" s="11">
        <v>579.29999999999995</v>
      </c>
      <c r="L22" s="11">
        <v>7.72</v>
      </c>
      <c r="M22" s="11">
        <v>236</v>
      </c>
      <c r="R22" s="7"/>
    </row>
    <row r="23" spans="1:18" x14ac:dyDescent="0.3">
      <c r="A23" t="s">
        <v>158</v>
      </c>
      <c r="B23" s="7" t="s">
        <v>73</v>
      </c>
      <c r="C23" s="7">
        <v>2</v>
      </c>
      <c r="D23" s="11">
        <v>12.03</v>
      </c>
      <c r="E23" s="11">
        <v>6908.99</v>
      </c>
      <c r="F23" s="11">
        <v>1885.34</v>
      </c>
      <c r="G23" s="11">
        <v>3.1</v>
      </c>
      <c r="H23" s="11">
        <v>2.69</v>
      </c>
      <c r="I23" s="11">
        <v>2.96</v>
      </c>
      <c r="J23" s="11">
        <v>4.05</v>
      </c>
      <c r="K23" s="11">
        <v>624.29999999999995</v>
      </c>
      <c r="L23" s="11">
        <v>7.71</v>
      </c>
      <c r="M23" s="11">
        <v>215</v>
      </c>
      <c r="R23" s="7"/>
    </row>
    <row r="24" spans="1:18" x14ac:dyDescent="0.3">
      <c r="A24" t="s">
        <v>158</v>
      </c>
      <c r="B24" s="7" t="s">
        <v>73</v>
      </c>
      <c r="C24" s="7">
        <v>3</v>
      </c>
      <c r="D24" s="11">
        <v>9.09</v>
      </c>
      <c r="E24" s="11">
        <v>7177.56</v>
      </c>
      <c r="F24" s="11">
        <v>2255.0300000000002</v>
      </c>
      <c r="G24" s="11">
        <v>7.38</v>
      </c>
      <c r="H24" s="11">
        <v>2.99</v>
      </c>
      <c r="I24" s="11">
        <v>3.36</v>
      </c>
      <c r="J24" s="11">
        <v>3.55</v>
      </c>
      <c r="K24" s="11">
        <v>568.20000000000005</v>
      </c>
      <c r="L24" s="11">
        <v>7.74</v>
      </c>
      <c r="M24" s="11">
        <v>210</v>
      </c>
      <c r="R24" s="7"/>
    </row>
    <row r="25" spans="1:18" x14ac:dyDescent="0.3">
      <c r="A25" t="s">
        <v>158</v>
      </c>
      <c r="B25" s="7" t="s">
        <v>73</v>
      </c>
      <c r="C25" s="7">
        <v>4</v>
      </c>
      <c r="D25" s="11">
        <v>9.7799999999999994</v>
      </c>
      <c r="E25" s="11">
        <v>7989.69</v>
      </c>
      <c r="F25" s="11">
        <v>1951.15</v>
      </c>
      <c r="G25" s="11">
        <v>4.92</v>
      </c>
      <c r="H25" s="11">
        <v>3.06</v>
      </c>
      <c r="I25" t="s">
        <v>93</v>
      </c>
      <c r="J25" s="11">
        <v>5.85</v>
      </c>
      <c r="K25" s="11">
        <v>676.2</v>
      </c>
      <c r="L25" s="11">
        <v>7.72</v>
      </c>
      <c r="M25" s="11">
        <v>232</v>
      </c>
      <c r="R25" s="7"/>
    </row>
    <row r="26" spans="1:18" x14ac:dyDescent="0.3">
      <c r="A26" t="s">
        <v>158</v>
      </c>
      <c r="B26" s="7" t="s">
        <v>63</v>
      </c>
      <c r="C26" s="7">
        <v>1</v>
      </c>
      <c r="D26" s="11">
        <v>1.49</v>
      </c>
      <c r="E26" s="11">
        <v>5581.12</v>
      </c>
      <c r="F26" s="11">
        <v>1044.8599999999999</v>
      </c>
      <c r="G26" s="11">
        <v>10.66</v>
      </c>
      <c r="H26" s="11">
        <v>10.18</v>
      </c>
      <c r="I26" s="11">
        <v>1.95</v>
      </c>
      <c r="J26" s="11">
        <v>2.1</v>
      </c>
      <c r="K26" s="11">
        <v>544.5</v>
      </c>
      <c r="L26" s="11">
        <v>8.08</v>
      </c>
      <c r="M26" s="11">
        <v>201</v>
      </c>
      <c r="R26" s="7"/>
    </row>
    <row r="27" spans="1:18" x14ac:dyDescent="0.3">
      <c r="A27" t="s">
        <v>158</v>
      </c>
      <c r="B27" s="7" t="s">
        <v>63</v>
      </c>
      <c r="C27" s="7">
        <v>2</v>
      </c>
      <c r="D27" s="11">
        <v>0.94</v>
      </c>
      <c r="E27" s="11">
        <v>4332.43</v>
      </c>
      <c r="F27" s="11">
        <v>764.52</v>
      </c>
      <c r="G27" s="11">
        <v>22.44</v>
      </c>
      <c r="H27" s="11">
        <v>9.98</v>
      </c>
      <c r="I27" s="11">
        <v>2.0299999999999998</v>
      </c>
      <c r="J27" s="11">
        <v>1.95</v>
      </c>
      <c r="K27" s="11">
        <v>524.1</v>
      </c>
      <c r="L27" s="11">
        <v>7.99</v>
      </c>
      <c r="M27" s="11">
        <v>232</v>
      </c>
      <c r="R27" s="7"/>
    </row>
    <row r="28" spans="1:18" x14ac:dyDescent="0.3">
      <c r="A28" t="s">
        <v>158</v>
      </c>
      <c r="B28" s="7" t="s">
        <v>63</v>
      </c>
      <c r="C28" s="7">
        <v>3</v>
      </c>
      <c r="D28" s="11">
        <v>1.6</v>
      </c>
      <c r="E28" s="11">
        <v>6247.2</v>
      </c>
      <c r="F28" s="11">
        <v>911.11</v>
      </c>
      <c r="G28" s="11">
        <v>8.43</v>
      </c>
      <c r="H28" s="11">
        <v>9.83</v>
      </c>
      <c r="I28" s="11">
        <v>2.2200000000000002</v>
      </c>
      <c r="J28" s="11">
        <v>2.15</v>
      </c>
      <c r="K28" s="11">
        <v>537.29999999999995</v>
      </c>
      <c r="L28" s="11">
        <v>8.01</v>
      </c>
      <c r="M28" s="11">
        <v>201</v>
      </c>
      <c r="R28" s="7"/>
    </row>
    <row r="29" spans="1:18" x14ac:dyDescent="0.3">
      <c r="A29" t="s">
        <v>158</v>
      </c>
      <c r="B29" s="7" t="s">
        <v>63</v>
      </c>
      <c r="C29" s="7">
        <v>4</v>
      </c>
      <c r="D29" s="11">
        <v>1.2</v>
      </c>
      <c r="E29" s="11">
        <v>6975.33</v>
      </c>
      <c r="F29" s="11">
        <v>1104.24</v>
      </c>
      <c r="G29" s="11">
        <v>17.93</v>
      </c>
      <c r="H29" t="s">
        <v>93</v>
      </c>
      <c r="I29" s="11">
        <v>3.14</v>
      </c>
      <c r="J29" s="11">
        <v>2.4500000000000002</v>
      </c>
      <c r="K29" s="11">
        <v>524.1</v>
      </c>
      <c r="L29" s="11">
        <v>7.95</v>
      </c>
      <c r="M29" s="11">
        <v>243</v>
      </c>
      <c r="R29" s="7"/>
    </row>
    <row r="30" spans="1:18" x14ac:dyDescent="0.3">
      <c r="A30" t="s">
        <v>158</v>
      </c>
      <c r="B30" s="7" t="s">
        <v>64</v>
      </c>
      <c r="C30" s="7">
        <v>1</v>
      </c>
      <c r="D30" s="11">
        <v>2</v>
      </c>
      <c r="E30" s="11">
        <v>30325.94</v>
      </c>
      <c r="F30" s="11">
        <v>1395.28</v>
      </c>
      <c r="G30" s="11">
        <v>5.13</v>
      </c>
      <c r="H30" s="11">
        <v>14.41</v>
      </c>
      <c r="I30" s="11">
        <v>2.99</v>
      </c>
      <c r="J30" s="11">
        <v>3.1</v>
      </c>
      <c r="K30" s="11">
        <v>524.4</v>
      </c>
      <c r="L30" s="11">
        <v>7.98</v>
      </c>
      <c r="M30" s="11">
        <v>208</v>
      </c>
      <c r="R30" s="7"/>
    </row>
    <row r="31" spans="1:18" x14ac:dyDescent="0.3">
      <c r="A31" t="s">
        <v>158</v>
      </c>
      <c r="B31" s="7" t="s">
        <v>64</v>
      </c>
      <c r="C31" s="7">
        <v>2</v>
      </c>
      <c r="D31" s="11">
        <v>3.01</v>
      </c>
      <c r="E31" s="11">
        <v>25604.57</v>
      </c>
      <c r="F31" s="11">
        <v>1054.49</v>
      </c>
      <c r="G31" s="11">
        <v>11.64</v>
      </c>
      <c r="H31" s="11">
        <v>12.47</v>
      </c>
      <c r="I31" s="11">
        <v>2.56</v>
      </c>
      <c r="J31" s="11">
        <v>2.5499999999999998</v>
      </c>
      <c r="K31" s="11">
        <v>555.9</v>
      </c>
      <c r="L31" s="11">
        <v>7.97</v>
      </c>
      <c r="M31" s="11">
        <v>233</v>
      </c>
      <c r="R31" s="7"/>
    </row>
    <row r="32" spans="1:18" x14ac:dyDescent="0.3">
      <c r="A32" t="s">
        <v>158</v>
      </c>
      <c r="B32" s="7" t="s">
        <v>64</v>
      </c>
      <c r="C32" s="7">
        <v>3</v>
      </c>
      <c r="D32" s="11">
        <v>2.2999999999999998</v>
      </c>
      <c r="E32" s="11">
        <v>19668.740000000002</v>
      </c>
      <c r="F32" s="11">
        <v>910.04</v>
      </c>
      <c r="G32" s="11">
        <v>20.47</v>
      </c>
      <c r="H32" s="11">
        <v>11.36</v>
      </c>
      <c r="I32" s="11">
        <v>2.2599999999999998</v>
      </c>
      <c r="J32" s="11">
        <v>1.8</v>
      </c>
      <c r="K32" s="11">
        <v>578.1</v>
      </c>
      <c r="L32" s="11">
        <v>7.95</v>
      </c>
      <c r="M32" s="11">
        <v>265</v>
      </c>
      <c r="R32" s="7"/>
    </row>
    <row r="33" spans="1:18" x14ac:dyDescent="0.3">
      <c r="A33" t="s">
        <v>158</v>
      </c>
      <c r="B33" s="7" t="s">
        <v>64</v>
      </c>
      <c r="C33" s="7">
        <v>4</v>
      </c>
      <c r="D33" s="11">
        <v>3.17</v>
      </c>
      <c r="E33" s="11">
        <v>24111.38</v>
      </c>
      <c r="F33" s="11">
        <v>1013.29</v>
      </c>
      <c r="G33" s="11">
        <v>9.73</v>
      </c>
      <c r="H33" s="11">
        <v>23.39</v>
      </c>
      <c r="I33" s="11">
        <v>2.91</v>
      </c>
      <c r="J33" s="11">
        <v>2.65</v>
      </c>
      <c r="K33" s="11">
        <v>517.5</v>
      </c>
      <c r="L33" s="11">
        <v>7.97</v>
      </c>
      <c r="M33" s="11">
        <v>235</v>
      </c>
      <c r="R33" s="7"/>
    </row>
    <row r="34" spans="1:18" x14ac:dyDescent="0.3">
      <c r="A34" t="s">
        <v>158</v>
      </c>
      <c r="B34" s="7" t="s">
        <v>67</v>
      </c>
      <c r="C34" s="7">
        <v>1</v>
      </c>
      <c r="D34" s="11">
        <v>5.39</v>
      </c>
      <c r="E34" s="11">
        <v>14816.83</v>
      </c>
      <c r="F34" s="11">
        <v>1151.32</v>
      </c>
      <c r="G34" s="11">
        <v>5.4</v>
      </c>
      <c r="H34" s="11">
        <v>19.82</v>
      </c>
      <c r="I34" s="11">
        <v>2.4</v>
      </c>
      <c r="J34" s="11">
        <v>2.95</v>
      </c>
      <c r="K34" s="11">
        <v>516.9</v>
      </c>
      <c r="L34" s="11">
        <v>7.99</v>
      </c>
      <c r="M34" s="11">
        <v>216</v>
      </c>
      <c r="R34" s="7"/>
    </row>
    <row r="35" spans="1:18" x14ac:dyDescent="0.3">
      <c r="A35" t="s">
        <v>158</v>
      </c>
      <c r="B35" s="7" t="s">
        <v>67</v>
      </c>
      <c r="C35" s="7">
        <v>2</v>
      </c>
      <c r="D35" s="11">
        <v>5.83</v>
      </c>
      <c r="E35" s="11">
        <v>17152.64</v>
      </c>
      <c r="F35" s="11">
        <v>1263.67</v>
      </c>
      <c r="G35" s="11">
        <v>5.0999999999999996</v>
      </c>
      <c r="H35" s="11">
        <v>22.53</v>
      </c>
      <c r="I35" s="11">
        <v>2.79</v>
      </c>
      <c r="J35" s="11">
        <v>2.9</v>
      </c>
      <c r="K35" s="11">
        <v>526.20000000000005</v>
      </c>
      <c r="L35" s="11">
        <v>7.97</v>
      </c>
      <c r="M35" s="11">
        <v>230</v>
      </c>
      <c r="R35" s="7"/>
    </row>
    <row r="36" spans="1:18" x14ac:dyDescent="0.3">
      <c r="A36" t="s">
        <v>158</v>
      </c>
      <c r="B36" s="7" t="s">
        <v>67</v>
      </c>
      <c r="C36" s="7">
        <v>3</v>
      </c>
      <c r="D36" s="11">
        <v>6.88</v>
      </c>
      <c r="E36" s="11">
        <v>12785.43</v>
      </c>
      <c r="F36" s="11">
        <v>1632.29</v>
      </c>
      <c r="G36" s="11">
        <v>4.03</v>
      </c>
      <c r="H36" s="11">
        <v>15.85</v>
      </c>
      <c r="I36" s="11">
        <v>2.2000000000000002</v>
      </c>
      <c r="J36" s="11">
        <v>2.65</v>
      </c>
      <c r="K36" s="11">
        <v>538.79999999999995</v>
      </c>
      <c r="L36" s="11">
        <v>7.95</v>
      </c>
      <c r="M36" s="11">
        <v>220</v>
      </c>
      <c r="R36" s="7"/>
    </row>
    <row r="37" spans="1:18" x14ac:dyDescent="0.3">
      <c r="A37" t="s">
        <v>158</v>
      </c>
      <c r="B37" s="7" t="s">
        <v>67</v>
      </c>
      <c r="C37" s="7">
        <v>4</v>
      </c>
      <c r="D37" s="11">
        <v>8.92</v>
      </c>
      <c r="E37" s="11">
        <v>7623.75</v>
      </c>
      <c r="F37" s="11">
        <v>1164.1600000000001</v>
      </c>
      <c r="G37" s="11">
        <v>8</v>
      </c>
      <c r="H37" s="11">
        <v>27.09</v>
      </c>
      <c r="I37" s="11">
        <v>2.69</v>
      </c>
      <c r="J37" s="11">
        <v>3.1</v>
      </c>
      <c r="K37" s="11">
        <v>548.4</v>
      </c>
      <c r="L37" s="11">
        <v>7.99</v>
      </c>
      <c r="M37" s="11">
        <v>216</v>
      </c>
      <c r="R37" s="7"/>
    </row>
    <row r="38" spans="1:18" x14ac:dyDescent="0.3">
      <c r="A38" t="s">
        <v>158</v>
      </c>
      <c r="B38" s="7" t="s">
        <v>71</v>
      </c>
      <c r="C38" s="7">
        <v>1</v>
      </c>
      <c r="D38" s="11">
        <v>9.9</v>
      </c>
      <c r="E38" s="11">
        <v>7169</v>
      </c>
      <c r="F38" s="11">
        <v>1820.61</v>
      </c>
      <c r="G38" s="11">
        <v>3.27</v>
      </c>
      <c r="H38" t="s">
        <v>93</v>
      </c>
      <c r="I38" s="11">
        <v>3.43</v>
      </c>
      <c r="J38" s="11">
        <v>3.4</v>
      </c>
      <c r="K38" s="11">
        <v>523.20000000000005</v>
      </c>
      <c r="L38" s="11">
        <v>8</v>
      </c>
      <c r="M38" s="11">
        <v>238</v>
      </c>
      <c r="R38" s="7"/>
    </row>
    <row r="39" spans="1:18" x14ac:dyDescent="0.3">
      <c r="A39" t="s">
        <v>158</v>
      </c>
      <c r="B39" s="7" t="s">
        <v>71</v>
      </c>
      <c r="C39" s="7">
        <v>2</v>
      </c>
      <c r="D39" s="11">
        <v>9.4600000000000009</v>
      </c>
      <c r="E39" s="11">
        <v>7654.25</v>
      </c>
      <c r="F39" s="11">
        <v>1880.53</v>
      </c>
      <c r="G39" s="11">
        <v>3.48</v>
      </c>
      <c r="H39" s="11">
        <v>10.78</v>
      </c>
      <c r="I39" s="11">
        <v>5.22</v>
      </c>
      <c r="J39" s="11">
        <v>4</v>
      </c>
      <c r="K39" s="11">
        <v>538.79999999999995</v>
      </c>
      <c r="L39" s="11">
        <v>7.96</v>
      </c>
      <c r="M39" s="11">
        <v>264</v>
      </c>
      <c r="R39" s="7"/>
    </row>
    <row r="40" spans="1:18" x14ac:dyDescent="0.3">
      <c r="A40" t="s">
        <v>158</v>
      </c>
      <c r="B40" s="7" t="s">
        <v>71</v>
      </c>
      <c r="C40" s="7">
        <v>3</v>
      </c>
      <c r="D40" s="11">
        <v>9.35</v>
      </c>
      <c r="E40" s="11">
        <v>5958.3</v>
      </c>
      <c r="F40" s="11">
        <v>1899.25</v>
      </c>
      <c r="G40" s="11">
        <v>3.26</v>
      </c>
      <c r="H40" s="11">
        <v>10.62</v>
      </c>
      <c r="I40" s="11">
        <v>3.7</v>
      </c>
      <c r="J40" s="11">
        <v>3.3</v>
      </c>
      <c r="K40" s="11">
        <v>519</v>
      </c>
      <c r="L40" s="11">
        <v>7.97</v>
      </c>
      <c r="M40" s="11">
        <v>294</v>
      </c>
      <c r="R40" s="7"/>
    </row>
    <row r="41" spans="1:18" x14ac:dyDescent="0.3">
      <c r="A41" t="s">
        <v>158</v>
      </c>
      <c r="B41" s="7" t="s">
        <v>71</v>
      </c>
      <c r="C41" s="7">
        <v>4</v>
      </c>
      <c r="D41" s="11">
        <v>10.220000000000001</v>
      </c>
      <c r="E41" s="11">
        <v>6076.53</v>
      </c>
      <c r="F41" s="11">
        <v>1859.13</v>
      </c>
      <c r="G41" t="s">
        <v>93</v>
      </c>
      <c r="H41" s="11">
        <v>11.34</v>
      </c>
      <c r="I41" s="11">
        <v>7.28</v>
      </c>
      <c r="J41" s="11">
        <v>4.9000000000000004</v>
      </c>
      <c r="K41" s="11">
        <v>591.29999999999995</v>
      </c>
      <c r="L41" s="11">
        <v>7.99</v>
      </c>
      <c r="M41" s="11">
        <v>245</v>
      </c>
      <c r="R41" s="7"/>
    </row>
    <row r="42" spans="1:18" x14ac:dyDescent="0.3">
      <c r="A42" t="s">
        <v>158</v>
      </c>
      <c r="B42" s="7" t="s">
        <v>75</v>
      </c>
      <c r="C42" s="7">
        <v>1</v>
      </c>
      <c r="D42" s="11">
        <v>10.56</v>
      </c>
      <c r="E42" s="11">
        <v>6577.29</v>
      </c>
      <c r="F42" s="11">
        <v>2100.9499999999998</v>
      </c>
      <c r="G42" s="11">
        <v>3.67</v>
      </c>
      <c r="H42" s="11">
        <v>3.14</v>
      </c>
      <c r="I42" s="11">
        <v>9.76</v>
      </c>
      <c r="J42" s="11">
        <v>7.8</v>
      </c>
      <c r="K42" s="11">
        <v>555.29999999999995</v>
      </c>
      <c r="L42" s="11">
        <v>7.8</v>
      </c>
      <c r="M42" s="11">
        <v>262</v>
      </c>
      <c r="R42" s="7"/>
    </row>
    <row r="43" spans="1:18" x14ac:dyDescent="0.3">
      <c r="A43" t="s">
        <v>158</v>
      </c>
      <c r="B43" s="7" t="s">
        <v>75</v>
      </c>
      <c r="C43" s="7">
        <v>2</v>
      </c>
      <c r="D43" s="11">
        <v>12.7</v>
      </c>
      <c r="E43" s="11">
        <v>6669.85</v>
      </c>
      <c r="F43" s="11">
        <v>2196.1799999999998</v>
      </c>
      <c r="G43" s="11">
        <v>4.33</v>
      </c>
      <c r="H43" s="11">
        <v>4.28</v>
      </c>
      <c r="I43" s="11">
        <v>11.74</v>
      </c>
      <c r="J43" s="11">
        <v>8.8000000000000007</v>
      </c>
      <c r="K43" s="11">
        <v>572.4</v>
      </c>
      <c r="L43" s="11">
        <v>7.79</v>
      </c>
      <c r="M43" s="11">
        <v>243</v>
      </c>
      <c r="R43" s="7"/>
    </row>
    <row r="44" spans="1:18" x14ac:dyDescent="0.3">
      <c r="A44" t="s">
        <v>158</v>
      </c>
      <c r="B44" s="7" t="s">
        <v>75</v>
      </c>
      <c r="C44" s="7">
        <v>3</v>
      </c>
      <c r="D44" s="11">
        <v>12.71</v>
      </c>
      <c r="E44" s="11">
        <v>6127.36</v>
      </c>
      <c r="F44" s="11">
        <v>2128.23</v>
      </c>
      <c r="G44" s="11">
        <v>4.17</v>
      </c>
      <c r="H44" s="11">
        <v>4.18</v>
      </c>
      <c r="I44" s="11">
        <v>9.48</v>
      </c>
      <c r="J44" s="11">
        <v>6.85</v>
      </c>
      <c r="K44" s="11">
        <v>579.9</v>
      </c>
      <c r="L44" s="11">
        <v>7.8</v>
      </c>
      <c r="M44" s="11">
        <v>220</v>
      </c>
      <c r="R44" s="7"/>
    </row>
    <row r="45" spans="1:18" x14ac:dyDescent="0.3">
      <c r="A45" t="s">
        <v>158</v>
      </c>
      <c r="B45" s="7" t="s">
        <v>75</v>
      </c>
      <c r="C45" s="7">
        <v>4</v>
      </c>
      <c r="D45" s="11">
        <v>14.47</v>
      </c>
      <c r="E45" s="11">
        <v>5372.47</v>
      </c>
      <c r="F45" s="11">
        <v>2020.16</v>
      </c>
      <c r="G45" s="11">
        <v>6.7</v>
      </c>
      <c r="H45" s="11">
        <v>3.52</v>
      </c>
      <c r="I45" s="11">
        <v>5.26</v>
      </c>
      <c r="J45" s="11">
        <v>4.2</v>
      </c>
      <c r="K45" s="11">
        <v>614.70000000000005</v>
      </c>
      <c r="L45" s="11">
        <v>7.81</v>
      </c>
      <c r="M45" s="11">
        <v>238</v>
      </c>
      <c r="R45" s="7"/>
    </row>
    <row r="46" spans="1:18" x14ac:dyDescent="0.3">
      <c r="A46" t="s">
        <v>158</v>
      </c>
      <c r="B46" s="7" t="s">
        <v>77</v>
      </c>
      <c r="C46" s="7">
        <v>1</v>
      </c>
      <c r="D46" s="11">
        <v>8.39</v>
      </c>
      <c r="E46" s="11">
        <v>9117.4699999999993</v>
      </c>
      <c r="F46" s="11">
        <v>1850.03</v>
      </c>
      <c r="G46" s="11">
        <v>8.07</v>
      </c>
      <c r="H46" s="11">
        <v>4.3499999999999996</v>
      </c>
      <c r="I46" s="11">
        <v>3.07</v>
      </c>
      <c r="J46" s="11">
        <v>3.15</v>
      </c>
      <c r="K46" s="11">
        <v>496.5</v>
      </c>
      <c r="L46" s="11">
        <v>7.83</v>
      </c>
      <c r="M46" s="11">
        <v>207</v>
      </c>
      <c r="R46" s="7"/>
    </row>
    <row r="47" spans="1:18" x14ac:dyDescent="0.3">
      <c r="A47" t="s">
        <v>158</v>
      </c>
      <c r="B47" s="7" t="s">
        <v>77</v>
      </c>
      <c r="C47" s="7">
        <v>2</v>
      </c>
      <c r="D47" s="11">
        <v>8.2799999999999994</v>
      </c>
      <c r="E47" s="11">
        <v>7984.88</v>
      </c>
      <c r="F47" s="11">
        <v>1632.29</v>
      </c>
      <c r="G47" s="11">
        <v>3.35</v>
      </c>
      <c r="H47" s="11">
        <v>4.33</v>
      </c>
      <c r="I47" s="11">
        <v>3.47</v>
      </c>
      <c r="J47" s="11">
        <v>3.8</v>
      </c>
      <c r="K47" s="11">
        <v>550.5</v>
      </c>
      <c r="L47" s="11">
        <v>7.81</v>
      </c>
      <c r="M47" s="11">
        <v>241</v>
      </c>
      <c r="R47" s="7"/>
    </row>
    <row r="48" spans="1:18" x14ac:dyDescent="0.3">
      <c r="A48" t="s">
        <v>158</v>
      </c>
      <c r="B48" s="7" t="s">
        <v>77</v>
      </c>
      <c r="C48" s="7">
        <v>3</v>
      </c>
      <c r="D48" s="11">
        <v>9.58</v>
      </c>
      <c r="E48" s="11">
        <v>6927.72</v>
      </c>
      <c r="F48" s="11">
        <v>1419.36</v>
      </c>
      <c r="G48" s="11">
        <v>5.17</v>
      </c>
      <c r="H48" s="11">
        <v>4.6500000000000004</v>
      </c>
      <c r="I48" s="11">
        <v>3.51</v>
      </c>
      <c r="J48" s="11">
        <v>3.2</v>
      </c>
      <c r="K48" s="11">
        <v>540</v>
      </c>
      <c r="L48" s="11">
        <v>7.83</v>
      </c>
      <c r="M48" s="11">
        <v>224</v>
      </c>
      <c r="R48" s="7"/>
    </row>
    <row r="49" spans="1:18" x14ac:dyDescent="0.3">
      <c r="A49" t="s">
        <v>158</v>
      </c>
      <c r="B49" s="7" t="s">
        <v>77</v>
      </c>
      <c r="C49" s="7">
        <v>4</v>
      </c>
      <c r="D49" s="11">
        <v>11.62</v>
      </c>
      <c r="E49" s="11">
        <v>6433.38</v>
      </c>
      <c r="F49" s="11">
        <v>1407.05</v>
      </c>
      <c r="G49" s="11">
        <v>9.18</v>
      </c>
      <c r="H49" s="11">
        <v>5.1100000000000003</v>
      </c>
      <c r="I49" s="11">
        <v>2.4700000000000002</v>
      </c>
      <c r="J49" s="11">
        <v>2.95</v>
      </c>
      <c r="K49" s="11">
        <v>554.1</v>
      </c>
      <c r="L49" s="11">
        <v>7.86</v>
      </c>
      <c r="M49" s="11">
        <v>212</v>
      </c>
      <c r="R49" s="7"/>
    </row>
    <row r="50" spans="1:18" x14ac:dyDescent="0.3">
      <c r="A50" t="s">
        <v>158</v>
      </c>
      <c r="B50" s="7" t="s">
        <v>68</v>
      </c>
      <c r="C50" s="7">
        <v>1</v>
      </c>
      <c r="D50" s="11">
        <v>9.83</v>
      </c>
      <c r="E50" s="11">
        <v>7878.41</v>
      </c>
      <c r="F50" s="11">
        <v>1666.53</v>
      </c>
      <c r="G50" s="11">
        <v>3.8</v>
      </c>
      <c r="H50" s="11">
        <v>10.039999999999999</v>
      </c>
      <c r="I50" s="11">
        <v>3.32</v>
      </c>
      <c r="J50" s="11">
        <v>3.6</v>
      </c>
      <c r="K50" s="11">
        <v>533.70000000000005</v>
      </c>
      <c r="L50" s="11">
        <v>7.93</v>
      </c>
      <c r="M50" s="11">
        <v>253</v>
      </c>
      <c r="R50" s="7"/>
    </row>
    <row r="51" spans="1:18" x14ac:dyDescent="0.3">
      <c r="A51" t="s">
        <v>158</v>
      </c>
      <c r="B51" s="7" t="s">
        <v>68</v>
      </c>
      <c r="C51" s="7">
        <v>2</v>
      </c>
      <c r="D51" s="11">
        <v>10.119999999999999</v>
      </c>
      <c r="E51" s="11">
        <v>7112.83</v>
      </c>
      <c r="F51" s="11">
        <v>1569.16</v>
      </c>
      <c r="G51" s="11">
        <v>3.19</v>
      </c>
      <c r="H51" s="11">
        <v>19.66</v>
      </c>
      <c r="I51" s="11">
        <v>2.84</v>
      </c>
      <c r="J51" s="11">
        <v>2.65</v>
      </c>
      <c r="K51" s="11">
        <v>525.6</v>
      </c>
      <c r="L51" s="11">
        <v>8</v>
      </c>
      <c r="M51" s="11">
        <v>219</v>
      </c>
      <c r="R51" s="7"/>
    </row>
    <row r="52" spans="1:18" x14ac:dyDescent="0.3">
      <c r="A52" t="s">
        <v>158</v>
      </c>
      <c r="B52" s="7" t="s">
        <v>68</v>
      </c>
      <c r="C52" s="7">
        <v>3</v>
      </c>
      <c r="D52" s="11">
        <v>10.210000000000001</v>
      </c>
      <c r="E52" s="11">
        <v>7416.17</v>
      </c>
      <c r="F52" s="11">
        <v>1413.47</v>
      </c>
      <c r="G52" s="11">
        <v>4.45</v>
      </c>
      <c r="H52" s="11">
        <v>16.850000000000001</v>
      </c>
      <c r="I52" s="11">
        <v>2.52</v>
      </c>
      <c r="J52" s="11">
        <v>2.85</v>
      </c>
      <c r="K52" t="s">
        <v>93</v>
      </c>
      <c r="L52" s="11">
        <v>7.98</v>
      </c>
      <c r="M52" s="11">
        <v>239</v>
      </c>
      <c r="R52" s="7"/>
    </row>
    <row r="53" spans="1:18" x14ac:dyDescent="0.3">
      <c r="A53" t="s">
        <v>158</v>
      </c>
      <c r="B53" s="7" t="s">
        <v>68</v>
      </c>
      <c r="C53" s="7">
        <v>4</v>
      </c>
      <c r="D53" t="s">
        <v>93</v>
      </c>
      <c r="E53" s="11">
        <v>7709.35</v>
      </c>
      <c r="F53" s="11">
        <v>1194.6600000000001</v>
      </c>
      <c r="G53" s="11">
        <v>3.46</v>
      </c>
      <c r="H53" s="11">
        <v>13.12</v>
      </c>
      <c r="I53" s="11">
        <v>2.5099999999999998</v>
      </c>
      <c r="J53" s="11">
        <v>3</v>
      </c>
      <c r="K53" s="11">
        <v>537.6</v>
      </c>
      <c r="L53" s="11">
        <v>7.94</v>
      </c>
      <c r="M53" s="11">
        <v>229</v>
      </c>
      <c r="R53" s="7"/>
    </row>
    <row r="54" spans="1:18" x14ac:dyDescent="0.3">
      <c r="A54" t="s">
        <v>158</v>
      </c>
      <c r="B54" s="7" t="s">
        <v>72</v>
      </c>
      <c r="C54" s="7">
        <v>1</v>
      </c>
      <c r="D54" s="11">
        <v>8.5</v>
      </c>
      <c r="E54" s="11">
        <v>6413.58</v>
      </c>
      <c r="F54" s="11">
        <v>977.98</v>
      </c>
      <c r="G54" s="11">
        <v>9.39</v>
      </c>
      <c r="H54" t="s">
        <v>93</v>
      </c>
      <c r="I54" s="11">
        <v>2.21</v>
      </c>
      <c r="J54" s="11">
        <v>2.65</v>
      </c>
      <c r="K54" s="11">
        <v>499.5</v>
      </c>
      <c r="L54" s="11">
        <v>7.64</v>
      </c>
      <c r="M54" s="11">
        <v>230</v>
      </c>
      <c r="R54" s="7"/>
    </row>
    <row r="55" spans="1:18" x14ac:dyDescent="0.3">
      <c r="A55" t="s">
        <v>158</v>
      </c>
      <c r="B55" s="7" t="s">
        <v>72</v>
      </c>
      <c r="C55" s="7">
        <v>2</v>
      </c>
      <c r="D55" s="11">
        <v>4.4000000000000004</v>
      </c>
      <c r="E55" s="11">
        <v>10356.530000000001</v>
      </c>
      <c r="F55" s="11">
        <v>946.42</v>
      </c>
      <c r="G55" s="11">
        <v>13.31</v>
      </c>
      <c r="H55" s="11">
        <v>12.5</v>
      </c>
      <c r="I55" s="11">
        <v>2.95</v>
      </c>
      <c r="J55" s="11">
        <v>2.65</v>
      </c>
      <c r="K55" s="11">
        <v>474.9</v>
      </c>
      <c r="L55" s="11">
        <v>7.6</v>
      </c>
      <c r="M55" s="11">
        <v>282</v>
      </c>
      <c r="R55" s="7"/>
    </row>
    <row r="56" spans="1:18" x14ac:dyDescent="0.3">
      <c r="A56" t="s">
        <v>158</v>
      </c>
      <c r="B56" s="7" t="s">
        <v>72</v>
      </c>
      <c r="C56" s="7">
        <v>3</v>
      </c>
      <c r="D56" s="11">
        <v>5.25</v>
      </c>
      <c r="E56" s="11">
        <v>13668.18</v>
      </c>
      <c r="F56" s="11">
        <v>1205.3599999999999</v>
      </c>
      <c r="G56" s="11">
        <v>12.31</v>
      </c>
      <c r="H56" s="11">
        <v>12.75</v>
      </c>
      <c r="I56" s="11">
        <v>2.35</v>
      </c>
      <c r="J56" s="11">
        <v>1.95</v>
      </c>
      <c r="K56" s="11">
        <v>538.20000000000005</v>
      </c>
      <c r="L56" s="11">
        <v>7.68</v>
      </c>
      <c r="M56" s="11">
        <v>249</v>
      </c>
      <c r="R56" s="7"/>
    </row>
    <row r="57" spans="1:18" x14ac:dyDescent="0.3">
      <c r="A57" t="s">
        <v>158</v>
      </c>
      <c r="B57" s="7" t="s">
        <v>72</v>
      </c>
      <c r="C57" s="7">
        <v>4</v>
      </c>
      <c r="D57" s="11">
        <v>3.45</v>
      </c>
      <c r="E57" s="11">
        <v>14403.81</v>
      </c>
      <c r="F57" s="11">
        <v>805.18</v>
      </c>
      <c r="G57" s="11">
        <v>23.48</v>
      </c>
      <c r="H57" s="11">
        <v>12.57</v>
      </c>
      <c r="I57" s="11">
        <v>2.13</v>
      </c>
      <c r="J57" s="11">
        <v>2.0499999999999998</v>
      </c>
      <c r="K57" s="11">
        <v>534.29999999999995</v>
      </c>
      <c r="L57" s="11">
        <v>7.7</v>
      </c>
      <c r="M57" s="11">
        <v>300</v>
      </c>
      <c r="R57" s="7"/>
    </row>
    <row r="58" spans="1:18" x14ac:dyDescent="0.3">
      <c r="A58" t="s">
        <v>158</v>
      </c>
      <c r="B58" s="7" t="s">
        <v>76</v>
      </c>
      <c r="C58" s="7">
        <v>1</v>
      </c>
      <c r="D58" s="11">
        <v>12.91</v>
      </c>
      <c r="E58" s="11">
        <v>5993.07</v>
      </c>
      <c r="F58" s="11">
        <v>1335.9</v>
      </c>
      <c r="G58" s="11">
        <v>4.7699999999999996</v>
      </c>
      <c r="H58" s="11">
        <v>3.68</v>
      </c>
      <c r="I58" s="11">
        <v>2.13</v>
      </c>
      <c r="J58" s="11">
        <v>2.9</v>
      </c>
      <c r="K58" s="11">
        <v>514.79999999999995</v>
      </c>
      <c r="L58" s="11">
        <v>7.82</v>
      </c>
      <c r="M58" s="11">
        <v>210</v>
      </c>
      <c r="R58" s="7"/>
    </row>
    <row r="59" spans="1:18" x14ac:dyDescent="0.3">
      <c r="A59" t="s">
        <v>158</v>
      </c>
      <c r="B59" s="7" t="s">
        <v>76</v>
      </c>
      <c r="C59" s="7">
        <v>2</v>
      </c>
      <c r="D59" s="11">
        <v>12.48</v>
      </c>
      <c r="E59" s="11">
        <v>5768.37</v>
      </c>
      <c r="F59" s="11">
        <v>1652.08</v>
      </c>
      <c r="G59" s="11">
        <v>3.66</v>
      </c>
      <c r="H59" s="11">
        <v>3.4</v>
      </c>
      <c r="I59" s="11">
        <v>2.34</v>
      </c>
      <c r="J59" s="11">
        <v>3.05</v>
      </c>
      <c r="K59" s="11">
        <v>524.1</v>
      </c>
      <c r="L59" s="11">
        <v>7.82</v>
      </c>
      <c r="M59" s="11">
        <v>207</v>
      </c>
      <c r="R59" s="7"/>
    </row>
    <row r="60" spans="1:18" x14ac:dyDescent="0.3">
      <c r="A60" t="s">
        <v>158</v>
      </c>
      <c r="B60" s="7" t="s">
        <v>76</v>
      </c>
      <c r="C60" s="7">
        <v>3</v>
      </c>
      <c r="D60" s="11">
        <v>11.15</v>
      </c>
      <c r="E60" s="11">
        <v>6849.07</v>
      </c>
      <c r="F60" s="11">
        <v>1665.46</v>
      </c>
      <c r="G60" s="11">
        <v>2.94</v>
      </c>
      <c r="H60" s="11">
        <v>3.53</v>
      </c>
      <c r="I60" s="11">
        <v>2.75</v>
      </c>
      <c r="J60" s="11">
        <v>3.55</v>
      </c>
      <c r="K60" s="11">
        <v>531.6</v>
      </c>
      <c r="L60" s="11">
        <v>7.81</v>
      </c>
      <c r="M60" s="11">
        <v>207</v>
      </c>
      <c r="R60" s="7"/>
    </row>
    <row r="61" spans="1:18" x14ac:dyDescent="0.3">
      <c r="A61" t="s">
        <v>158</v>
      </c>
      <c r="B61" s="7" t="s">
        <v>76</v>
      </c>
      <c r="C61" s="7">
        <v>4</v>
      </c>
      <c r="D61" s="11">
        <v>10.33</v>
      </c>
      <c r="E61" s="11">
        <v>7307.57</v>
      </c>
      <c r="F61" s="11">
        <v>1805.09</v>
      </c>
      <c r="G61" s="11">
        <v>3.94</v>
      </c>
      <c r="H61" s="11">
        <v>3.77</v>
      </c>
      <c r="I61" s="11">
        <v>3.19</v>
      </c>
      <c r="J61" s="11">
        <v>3.75</v>
      </c>
      <c r="K61" s="11">
        <v>564.6</v>
      </c>
      <c r="L61" s="11">
        <v>7.81</v>
      </c>
      <c r="M61" s="11">
        <v>222</v>
      </c>
      <c r="R61" s="7"/>
    </row>
    <row r="62" spans="1:18" x14ac:dyDescent="0.3">
      <c r="A62" t="s">
        <v>159</v>
      </c>
      <c r="B62" s="7" t="s">
        <v>66</v>
      </c>
      <c r="C62" s="7">
        <v>1</v>
      </c>
      <c r="D62" s="11">
        <v>7.85</v>
      </c>
      <c r="E62" s="11">
        <v>7465.93</v>
      </c>
      <c r="F62" s="11">
        <v>1165.77</v>
      </c>
      <c r="G62" s="11">
        <v>3.69</v>
      </c>
      <c r="H62" s="11">
        <v>9.94</v>
      </c>
      <c r="I62" s="11">
        <v>8.35</v>
      </c>
      <c r="J62" s="11">
        <v>2.1</v>
      </c>
      <c r="K62" s="11">
        <v>467.4</v>
      </c>
      <c r="L62" s="11">
        <v>7.86</v>
      </c>
      <c r="M62" s="11">
        <v>261</v>
      </c>
      <c r="R62" s="7"/>
    </row>
    <row r="63" spans="1:18" x14ac:dyDescent="0.3">
      <c r="A63" t="s">
        <v>159</v>
      </c>
      <c r="B63" s="7" t="s">
        <v>66</v>
      </c>
      <c r="C63" s="7">
        <v>2</v>
      </c>
      <c r="D63" s="11">
        <v>5.61</v>
      </c>
      <c r="E63" s="11">
        <v>10268.26</v>
      </c>
      <c r="F63" s="11">
        <v>1249.23</v>
      </c>
      <c r="G63" s="11">
        <v>4.51</v>
      </c>
      <c r="H63" s="11">
        <v>9.94</v>
      </c>
      <c r="I63" s="11">
        <v>8.7899999999999991</v>
      </c>
      <c r="J63" s="11">
        <v>2.0499999999999998</v>
      </c>
      <c r="K63" s="11">
        <v>516.29999999999995</v>
      </c>
      <c r="L63" s="11">
        <v>7.85</v>
      </c>
      <c r="M63" s="11">
        <v>283</v>
      </c>
      <c r="R63" s="7"/>
    </row>
    <row r="64" spans="1:18" x14ac:dyDescent="0.3">
      <c r="A64" t="s">
        <v>159</v>
      </c>
      <c r="B64" s="7" t="s">
        <v>66</v>
      </c>
      <c r="C64" s="7">
        <v>3</v>
      </c>
      <c r="D64" s="11">
        <v>6.44</v>
      </c>
      <c r="E64" s="11">
        <v>8352.9599999999991</v>
      </c>
      <c r="F64" s="11">
        <v>1213.3800000000001</v>
      </c>
      <c r="G64" s="11">
        <v>7.58</v>
      </c>
      <c r="H64" s="11">
        <v>10.14</v>
      </c>
      <c r="I64" s="11">
        <v>9.31</v>
      </c>
      <c r="J64" s="11">
        <v>2.2000000000000002</v>
      </c>
      <c r="K64" s="11">
        <v>497.1</v>
      </c>
      <c r="L64" s="11">
        <v>7.87</v>
      </c>
      <c r="M64" s="11">
        <v>278</v>
      </c>
      <c r="R64" s="7"/>
    </row>
    <row r="65" spans="1:18" x14ac:dyDescent="0.3">
      <c r="A65" t="s">
        <v>159</v>
      </c>
      <c r="B65" s="7" t="s">
        <v>66</v>
      </c>
      <c r="C65" s="7">
        <v>4</v>
      </c>
      <c r="D65" s="11">
        <v>6.79</v>
      </c>
      <c r="E65" s="11">
        <v>7099.99</v>
      </c>
      <c r="F65" s="11">
        <v>1587.35</v>
      </c>
      <c r="G65" s="11">
        <v>2.73</v>
      </c>
      <c r="H65" t="s">
        <v>93</v>
      </c>
      <c r="I65" s="11">
        <v>9.8800000000000008</v>
      </c>
      <c r="J65" s="11">
        <v>1.95</v>
      </c>
      <c r="K65" s="11">
        <v>479.7</v>
      </c>
      <c r="L65" s="11">
        <v>7.88</v>
      </c>
      <c r="M65" s="11">
        <v>280</v>
      </c>
      <c r="R65" s="7"/>
    </row>
    <row r="66" spans="1:18" x14ac:dyDescent="0.3">
      <c r="A66" t="s">
        <v>159</v>
      </c>
      <c r="B66" s="7" t="s">
        <v>70</v>
      </c>
      <c r="C66" s="7">
        <v>1</v>
      </c>
      <c r="D66" s="11">
        <v>6.92</v>
      </c>
      <c r="E66" s="11">
        <v>6712.65</v>
      </c>
      <c r="F66" s="11">
        <v>1351.41</v>
      </c>
      <c r="G66" s="11">
        <v>2.97</v>
      </c>
      <c r="H66" s="11">
        <v>10.07</v>
      </c>
      <c r="I66" s="11">
        <v>11.08</v>
      </c>
      <c r="J66" s="11">
        <v>2.25</v>
      </c>
      <c r="K66" s="11">
        <v>485.1</v>
      </c>
      <c r="L66" s="11">
        <v>7.9</v>
      </c>
      <c r="M66" s="11">
        <v>309</v>
      </c>
      <c r="R66" s="7"/>
    </row>
    <row r="67" spans="1:18" x14ac:dyDescent="0.3">
      <c r="A67" t="s">
        <v>159</v>
      </c>
      <c r="B67" s="7" t="s">
        <v>70</v>
      </c>
      <c r="C67" s="7">
        <v>2</v>
      </c>
      <c r="D67" s="11">
        <v>7.45</v>
      </c>
      <c r="E67" s="11">
        <v>7702.93</v>
      </c>
      <c r="F67" s="11">
        <v>1388.86</v>
      </c>
      <c r="G67" s="11">
        <v>5.67</v>
      </c>
      <c r="H67" s="11">
        <v>9.02</v>
      </c>
      <c r="I67" s="11">
        <v>8.08</v>
      </c>
      <c r="J67" s="11">
        <v>2.0499999999999998</v>
      </c>
      <c r="K67" s="11">
        <v>490.5</v>
      </c>
      <c r="L67" s="11">
        <v>7.94</v>
      </c>
      <c r="M67" s="11">
        <v>282</v>
      </c>
      <c r="R67" s="7"/>
    </row>
    <row r="68" spans="1:18" x14ac:dyDescent="0.3">
      <c r="A68" t="s">
        <v>159</v>
      </c>
      <c r="B68" s="7" t="s">
        <v>70</v>
      </c>
      <c r="C68" s="7">
        <v>3</v>
      </c>
      <c r="D68" s="11">
        <v>8.31</v>
      </c>
      <c r="E68" s="11">
        <v>7529.06</v>
      </c>
      <c r="F68" s="11">
        <v>1341.78</v>
      </c>
      <c r="G68" s="11">
        <v>4.9800000000000004</v>
      </c>
      <c r="H68" s="11">
        <v>11.84</v>
      </c>
      <c r="I68" s="11">
        <v>9.59</v>
      </c>
      <c r="J68" s="11">
        <v>2.15</v>
      </c>
      <c r="K68" s="11">
        <v>479.4</v>
      </c>
      <c r="L68" s="11">
        <v>7.99</v>
      </c>
      <c r="M68" s="11">
        <v>235</v>
      </c>
      <c r="R68" s="7"/>
    </row>
    <row r="69" spans="1:18" x14ac:dyDescent="0.3">
      <c r="A69" t="s">
        <v>159</v>
      </c>
      <c r="B69" s="7" t="s">
        <v>70</v>
      </c>
      <c r="C69" s="7">
        <v>4</v>
      </c>
      <c r="D69" s="11">
        <v>8.89</v>
      </c>
      <c r="E69" s="11">
        <v>6983.89</v>
      </c>
      <c r="F69" s="11">
        <v>1393.68</v>
      </c>
      <c r="G69" s="11">
        <v>5.77</v>
      </c>
      <c r="H69" s="11">
        <v>13.32</v>
      </c>
      <c r="I69" s="11">
        <v>9.24</v>
      </c>
      <c r="J69" s="11">
        <v>1.85</v>
      </c>
      <c r="K69" s="11">
        <v>504.3</v>
      </c>
      <c r="L69" s="11">
        <v>7.96</v>
      </c>
      <c r="M69" s="11">
        <v>286</v>
      </c>
      <c r="R69" s="7"/>
    </row>
    <row r="70" spans="1:18" x14ac:dyDescent="0.3">
      <c r="A70" t="s">
        <v>159</v>
      </c>
      <c r="B70" s="7" t="s">
        <v>74</v>
      </c>
      <c r="C70" s="7">
        <v>1</v>
      </c>
      <c r="D70" s="11">
        <v>8.99</v>
      </c>
      <c r="E70" s="11">
        <v>4613.84</v>
      </c>
      <c r="F70" s="11">
        <v>1586.28</v>
      </c>
      <c r="G70" t="s">
        <v>93</v>
      </c>
      <c r="H70" s="11">
        <v>9.36</v>
      </c>
      <c r="I70" s="11">
        <v>9.81</v>
      </c>
      <c r="J70" s="11">
        <v>2.5499999999999998</v>
      </c>
      <c r="K70" s="11">
        <v>503.7</v>
      </c>
      <c r="L70" s="11">
        <v>8</v>
      </c>
      <c r="M70" s="11">
        <v>272</v>
      </c>
      <c r="R70" s="7"/>
    </row>
    <row r="71" spans="1:18" x14ac:dyDescent="0.3">
      <c r="A71" t="s">
        <v>159</v>
      </c>
      <c r="B71" s="7" t="s">
        <v>74</v>
      </c>
      <c r="C71" s="7">
        <v>2</v>
      </c>
      <c r="D71" s="11">
        <v>9.69</v>
      </c>
      <c r="E71" s="11">
        <v>6187.81</v>
      </c>
      <c r="F71" s="11">
        <v>2056.0100000000002</v>
      </c>
      <c r="G71" s="11">
        <v>2.82</v>
      </c>
      <c r="H71" s="11">
        <v>8.36</v>
      </c>
      <c r="I71" s="11">
        <v>13.04</v>
      </c>
      <c r="J71" s="11">
        <v>4.1500000000000004</v>
      </c>
      <c r="K71" s="11">
        <v>488.1</v>
      </c>
      <c r="L71" s="11">
        <v>7.96</v>
      </c>
      <c r="M71" s="11">
        <v>285</v>
      </c>
      <c r="R71" s="7"/>
    </row>
    <row r="72" spans="1:18" x14ac:dyDescent="0.3">
      <c r="A72" t="s">
        <v>159</v>
      </c>
      <c r="B72" s="7" t="s">
        <v>74</v>
      </c>
      <c r="C72" s="7">
        <v>3</v>
      </c>
      <c r="D72" s="11">
        <v>8.84</v>
      </c>
      <c r="E72" s="11">
        <v>6793.97</v>
      </c>
      <c r="F72" s="11">
        <v>2197.7800000000002</v>
      </c>
      <c r="G72" s="11">
        <v>3.47</v>
      </c>
      <c r="H72" s="11">
        <v>8.48</v>
      </c>
      <c r="I72" s="11">
        <v>12.89</v>
      </c>
      <c r="J72" s="11">
        <v>4.7</v>
      </c>
      <c r="K72" s="11">
        <v>468.3</v>
      </c>
      <c r="L72" s="11">
        <v>7.98</v>
      </c>
      <c r="M72" s="11">
        <v>312</v>
      </c>
      <c r="R72" s="7"/>
    </row>
    <row r="73" spans="1:18" x14ac:dyDescent="0.3">
      <c r="A73" t="s">
        <v>159</v>
      </c>
      <c r="B73" s="7" t="s">
        <v>74</v>
      </c>
      <c r="C73" s="7">
        <v>4</v>
      </c>
      <c r="D73" s="11">
        <v>9.5</v>
      </c>
      <c r="E73" s="11">
        <v>6633.47</v>
      </c>
      <c r="F73" s="11">
        <v>2018.02</v>
      </c>
      <c r="G73" s="11">
        <v>2.98</v>
      </c>
      <c r="H73" s="11">
        <v>7.39</v>
      </c>
      <c r="I73" s="11">
        <v>11.4</v>
      </c>
      <c r="J73" s="11">
        <v>2.95</v>
      </c>
      <c r="K73" s="11">
        <v>474</v>
      </c>
      <c r="L73" s="11">
        <v>7.91</v>
      </c>
      <c r="M73" s="11">
        <v>321</v>
      </c>
      <c r="R73" s="7"/>
    </row>
    <row r="74" spans="1:18" x14ac:dyDescent="0.3">
      <c r="A74" t="s">
        <v>159</v>
      </c>
      <c r="B74" s="7" t="s">
        <v>65</v>
      </c>
      <c r="C74" s="7">
        <v>1</v>
      </c>
      <c r="D74" s="11">
        <v>6.63</v>
      </c>
      <c r="E74" s="11">
        <v>7993.97</v>
      </c>
      <c r="F74" s="11">
        <v>1334.29</v>
      </c>
      <c r="G74" s="11">
        <v>3.16</v>
      </c>
      <c r="H74" s="11">
        <v>6.72</v>
      </c>
      <c r="I74" s="11">
        <v>8.86</v>
      </c>
      <c r="J74" s="11">
        <v>2.75</v>
      </c>
      <c r="K74" s="11">
        <v>493.2</v>
      </c>
      <c r="L74" s="11">
        <v>7.86</v>
      </c>
      <c r="M74" s="11">
        <v>232</v>
      </c>
      <c r="R74" s="7"/>
    </row>
    <row r="75" spans="1:18" x14ac:dyDescent="0.3">
      <c r="A75" t="s">
        <v>159</v>
      </c>
      <c r="B75" s="7" t="s">
        <v>65</v>
      </c>
      <c r="C75" s="7">
        <v>2</v>
      </c>
      <c r="D75" s="11">
        <v>6.55</v>
      </c>
      <c r="E75" s="11">
        <v>9791.57</v>
      </c>
      <c r="F75" s="11">
        <v>1610.35</v>
      </c>
      <c r="G75" s="11">
        <v>2.57</v>
      </c>
      <c r="H75" s="11">
        <v>5.5</v>
      </c>
      <c r="I75" s="11">
        <v>8.5500000000000007</v>
      </c>
      <c r="J75" s="11">
        <v>2.35</v>
      </c>
      <c r="K75" s="11">
        <v>475.5</v>
      </c>
      <c r="L75" s="11">
        <v>7.89</v>
      </c>
      <c r="M75" s="11">
        <v>216</v>
      </c>
      <c r="R75" s="7"/>
    </row>
    <row r="76" spans="1:18" x14ac:dyDescent="0.3">
      <c r="A76" t="s">
        <v>159</v>
      </c>
      <c r="B76" s="7" t="s">
        <v>65</v>
      </c>
      <c r="C76" s="7">
        <v>3</v>
      </c>
      <c r="D76" s="11">
        <v>5.88</v>
      </c>
      <c r="E76" s="11">
        <v>12722.3</v>
      </c>
      <c r="F76" s="11">
        <v>1271.7</v>
      </c>
      <c r="G76" s="11">
        <v>3.49</v>
      </c>
      <c r="H76" s="11">
        <v>9.5299999999999994</v>
      </c>
      <c r="I76" s="11">
        <v>8.5299999999999994</v>
      </c>
      <c r="J76" s="11">
        <v>2.35</v>
      </c>
      <c r="K76" s="11">
        <v>450</v>
      </c>
      <c r="L76" s="11">
        <v>7.88</v>
      </c>
      <c r="M76" s="11">
        <v>211</v>
      </c>
      <c r="R76" s="7"/>
    </row>
    <row r="77" spans="1:18" x14ac:dyDescent="0.3">
      <c r="A77" t="s">
        <v>159</v>
      </c>
      <c r="B77" s="7" t="s">
        <v>65</v>
      </c>
      <c r="C77" s="7">
        <v>4</v>
      </c>
      <c r="D77" s="11">
        <v>3.13</v>
      </c>
      <c r="E77" s="11">
        <v>11040.26</v>
      </c>
      <c r="F77" s="11">
        <v>937.32</v>
      </c>
      <c r="G77" t="s">
        <v>93</v>
      </c>
      <c r="H77" s="11">
        <v>10.77</v>
      </c>
      <c r="I77" t="s">
        <v>93</v>
      </c>
      <c r="J77" s="11">
        <v>1.8</v>
      </c>
      <c r="K77" s="11">
        <v>525.29999999999995</v>
      </c>
      <c r="L77" s="11">
        <v>7.8</v>
      </c>
      <c r="M77" s="11">
        <v>308</v>
      </c>
      <c r="R77" s="7"/>
    </row>
    <row r="78" spans="1:18" x14ac:dyDescent="0.3">
      <c r="A78" t="s">
        <v>159</v>
      </c>
      <c r="B78" s="7" t="s">
        <v>69</v>
      </c>
      <c r="C78" s="7">
        <v>1</v>
      </c>
      <c r="D78" s="11">
        <v>9.7799999999999994</v>
      </c>
      <c r="E78" s="11">
        <v>5610.01</v>
      </c>
      <c r="F78" s="11">
        <v>1216.06</v>
      </c>
      <c r="G78" s="11">
        <v>7.27</v>
      </c>
      <c r="H78" s="11">
        <v>8.4499999999999993</v>
      </c>
      <c r="I78" s="11">
        <v>9.41</v>
      </c>
      <c r="J78" s="11">
        <v>3</v>
      </c>
      <c r="K78" s="11">
        <v>498.9</v>
      </c>
      <c r="L78" s="11">
        <v>7.93</v>
      </c>
      <c r="M78" s="11">
        <v>218</v>
      </c>
      <c r="R78" s="7"/>
    </row>
    <row r="79" spans="1:18" x14ac:dyDescent="0.3">
      <c r="A79" t="s">
        <v>159</v>
      </c>
      <c r="B79" s="7" t="s">
        <v>69</v>
      </c>
      <c r="C79" s="7">
        <v>2</v>
      </c>
      <c r="D79" s="11">
        <v>7.71</v>
      </c>
      <c r="E79" s="11">
        <v>8371.68</v>
      </c>
      <c r="F79" s="11">
        <v>2023.91</v>
      </c>
      <c r="G79" s="11">
        <v>3.82</v>
      </c>
      <c r="H79" s="11">
        <v>12.99</v>
      </c>
      <c r="I79" s="11">
        <v>9.2899999999999991</v>
      </c>
      <c r="J79" s="11">
        <v>2.4500000000000002</v>
      </c>
      <c r="K79" s="11">
        <v>522.9</v>
      </c>
      <c r="L79" s="11">
        <v>7.96</v>
      </c>
      <c r="M79" s="11">
        <v>201</v>
      </c>
      <c r="R79" s="7"/>
    </row>
    <row r="80" spans="1:18" x14ac:dyDescent="0.3">
      <c r="A80" t="s">
        <v>159</v>
      </c>
      <c r="B80" s="7" t="s">
        <v>69</v>
      </c>
      <c r="C80" s="7">
        <v>3</v>
      </c>
      <c r="D80" s="11">
        <v>8.35</v>
      </c>
      <c r="E80" s="11">
        <v>7072.17</v>
      </c>
      <c r="F80" s="11">
        <v>1720.03</v>
      </c>
      <c r="G80" s="11">
        <v>5.42</v>
      </c>
      <c r="H80" s="11">
        <v>9.77</v>
      </c>
      <c r="I80" s="11">
        <v>8.84</v>
      </c>
      <c r="J80" s="11">
        <v>2.0499999999999998</v>
      </c>
      <c r="K80" s="11">
        <v>516.9</v>
      </c>
      <c r="L80" s="11">
        <v>7.96</v>
      </c>
      <c r="M80" s="11">
        <v>196</v>
      </c>
      <c r="R80" s="7"/>
    </row>
    <row r="81" spans="1:18" x14ac:dyDescent="0.3">
      <c r="A81" t="s">
        <v>159</v>
      </c>
      <c r="B81" s="7" t="s">
        <v>69</v>
      </c>
      <c r="C81" s="7">
        <v>4</v>
      </c>
      <c r="D81" s="11">
        <v>8.84</v>
      </c>
      <c r="E81" s="11">
        <v>6627.58</v>
      </c>
      <c r="F81" s="11">
        <v>1529.57</v>
      </c>
      <c r="G81" s="11">
        <v>9.2899999999999991</v>
      </c>
      <c r="H81" s="11">
        <v>9.2200000000000006</v>
      </c>
      <c r="I81" s="11">
        <v>10.07</v>
      </c>
      <c r="J81" s="11">
        <v>2.7</v>
      </c>
      <c r="K81" s="11">
        <v>525.29999999999995</v>
      </c>
      <c r="L81" s="11">
        <v>7.94</v>
      </c>
      <c r="M81" s="11">
        <v>225</v>
      </c>
      <c r="R81" s="7"/>
    </row>
    <row r="82" spans="1:18" x14ac:dyDescent="0.3">
      <c r="A82" t="s">
        <v>159</v>
      </c>
      <c r="B82" s="7" t="s">
        <v>73</v>
      </c>
      <c r="C82" s="7">
        <v>1</v>
      </c>
      <c r="D82" t="s">
        <v>93</v>
      </c>
      <c r="E82" s="11">
        <v>7491.61</v>
      </c>
      <c r="F82" s="11">
        <v>2382.36</v>
      </c>
      <c r="G82" s="11">
        <v>8.68</v>
      </c>
      <c r="H82" s="11">
        <v>7.75</v>
      </c>
      <c r="I82" s="11">
        <v>10.72</v>
      </c>
      <c r="J82" s="11">
        <v>3.15</v>
      </c>
      <c r="K82" s="11">
        <v>555</v>
      </c>
      <c r="L82" s="11">
        <v>8.0299999999999994</v>
      </c>
      <c r="M82" s="11">
        <v>213</v>
      </c>
      <c r="R82" s="7"/>
    </row>
    <row r="83" spans="1:18" x14ac:dyDescent="0.3">
      <c r="A83" t="s">
        <v>159</v>
      </c>
      <c r="B83" s="7" t="s">
        <v>73</v>
      </c>
      <c r="C83" s="7">
        <v>2</v>
      </c>
      <c r="D83" s="11">
        <v>10.75</v>
      </c>
      <c r="E83" s="11">
        <v>6234.89</v>
      </c>
      <c r="F83" s="11">
        <v>2017.49</v>
      </c>
      <c r="G83" s="11">
        <v>3.39</v>
      </c>
      <c r="H83" s="11">
        <v>8.8699999999999992</v>
      </c>
      <c r="I83" s="11">
        <v>13.02</v>
      </c>
      <c r="J83" s="11">
        <v>3.85</v>
      </c>
      <c r="K83" s="11">
        <v>518.70000000000005</v>
      </c>
      <c r="L83" s="11">
        <v>8.02</v>
      </c>
      <c r="M83" s="11">
        <v>209</v>
      </c>
      <c r="R83" s="7"/>
    </row>
    <row r="84" spans="1:18" x14ac:dyDescent="0.3">
      <c r="A84" t="s">
        <v>159</v>
      </c>
      <c r="B84" s="7" t="s">
        <v>73</v>
      </c>
      <c r="C84" s="7">
        <v>3</v>
      </c>
      <c r="D84" s="11">
        <v>10.69</v>
      </c>
      <c r="E84" s="11">
        <v>6105.42</v>
      </c>
      <c r="F84" s="11">
        <v>1905.67</v>
      </c>
      <c r="G84" s="11">
        <v>6.21</v>
      </c>
      <c r="H84" s="11">
        <v>9.2899999999999991</v>
      </c>
      <c r="I84" s="11">
        <v>11.6</v>
      </c>
      <c r="J84" s="11">
        <v>3.65</v>
      </c>
      <c r="K84" s="11">
        <v>563.70000000000005</v>
      </c>
      <c r="L84" s="11">
        <v>8.01</v>
      </c>
      <c r="M84" s="11">
        <v>237</v>
      </c>
      <c r="R84" s="7"/>
    </row>
    <row r="85" spans="1:18" x14ac:dyDescent="0.3">
      <c r="A85" t="s">
        <v>159</v>
      </c>
      <c r="B85" s="7" t="s">
        <v>73</v>
      </c>
      <c r="C85" s="7">
        <v>4</v>
      </c>
      <c r="D85" s="11">
        <v>10.81</v>
      </c>
      <c r="E85" s="11">
        <v>6500.79</v>
      </c>
      <c r="F85" s="11">
        <v>2044.77</v>
      </c>
      <c r="G85" s="11">
        <v>5.16</v>
      </c>
      <c r="H85" s="11">
        <v>9.83</v>
      </c>
      <c r="I85" s="11">
        <v>13.64</v>
      </c>
      <c r="J85" s="11">
        <v>3.5</v>
      </c>
      <c r="K85" s="11">
        <v>647.70000000000005</v>
      </c>
      <c r="L85" s="11">
        <v>8.0500000000000007</v>
      </c>
      <c r="M85" s="11">
        <v>217</v>
      </c>
      <c r="R85" s="7"/>
    </row>
    <row r="86" spans="1:18" x14ac:dyDescent="0.3">
      <c r="A86" t="s">
        <v>159</v>
      </c>
      <c r="B86" s="7" t="s">
        <v>63</v>
      </c>
      <c r="C86" s="7">
        <v>1</v>
      </c>
      <c r="D86" s="11">
        <v>1.07</v>
      </c>
      <c r="E86" t="s">
        <v>93</v>
      </c>
      <c r="F86" s="11">
        <v>1649.94</v>
      </c>
      <c r="G86" s="11">
        <v>9.91</v>
      </c>
      <c r="H86" s="11">
        <v>6.58</v>
      </c>
      <c r="I86" s="11">
        <v>6.36</v>
      </c>
      <c r="J86" s="11">
        <v>2.7</v>
      </c>
      <c r="K86" s="11">
        <v>552</v>
      </c>
      <c r="L86" s="11">
        <v>7.72</v>
      </c>
      <c r="M86" s="11">
        <v>216</v>
      </c>
      <c r="R86" s="7"/>
    </row>
    <row r="87" spans="1:18" x14ac:dyDescent="0.3">
      <c r="A87" t="s">
        <v>159</v>
      </c>
      <c r="B87" s="7" t="s">
        <v>63</v>
      </c>
      <c r="C87" s="7">
        <v>2</v>
      </c>
      <c r="D87" s="11">
        <v>0.96</v>
      </c>
      <c r="E87" s="11">
        <v>5612.15</v>
      </c>
      <c r="F87" s="11">
        <v>1254.04</v>
      </c>
      <c r="G87" s="11">
        <v>24.65</v>
      </c>
      <c r="H87" s="11">
        <v>10.18</v>
      </c>
      <c r="I87" s="11">
        <v>5.23</v>
      </c>
      <c r="J87" s="11">
        <v>1.9</v>
      </c>
      <c r="K87" s="11">
        <v>450.3</v>
      </c>
      <c r="L87" s="11">
        <v>7.83</v>
      </c>
      <c r="M87" s="11">
        <v>252</v>
      </c>
      <c r="R87" s="7"/>
    </row>
    <row r="88" spans="1:18" x14ac:dyDescent="0.3">
      <c r="A88" t="s">
        <v>159</v>
      </c>
      <c r="B88" s="7" t="s">
        <v>63</v>
      </c>
      <c r="C88" s="7">
        <v>3</v>
      </c>
      <c r="D88" s="11">
        <v>1.06</v>
      </c>
      <c r="E88" s="11">
        <v>7123.53</v>
      </c>
      <c r="F88" s="11">
        <v>1381.91</v>
      </c>
      <c r="G88" s="11">
        <v>21.01</v>
      </c>
      <c r="H88" s="11">
        <v>10.91</v>
      </c>
      <c r="I88" s="11">
        <v>5.68</v>
      </c>
      <c r="J88" s="11">
        <v>2.4</v>
      </c>
      <c r="K88" s="11">
        <v>536.4</v>
      </c>
      <c r="L88" s="11">
        <v>7.8</v>
      </c>
      <c r="M88" s="11">
        <v>242</v>
      </c>
      <c r="R88" s="7"/>
    </row>
    <row r="89" spans="1:18" x14ac:dyDescent="0.3">
      <c r="A89" t="s">
        <v>159</v>
      </c>
      <c r="B89" s="7" t="s">
        <v>63</v>
      </c>
      <c r="C89" s="7">
        <v>4</v>
      </c>
      <c r="D89" t="s">
        <v>93</v>
      </c>
      <c r="E89" s="11">
        <v>7668.16</v>
      </c>
      <c r="F89" s="11">
        <v>1605.54</v>
      </c>
      <c r="G89" s="11">
        <v>4.28</v>
      </c>
      <c r="H89" s="11">
        <v>8.08</v>
      </c>
      <c r="I89" s="11">
        <v>9.7799999999999994</v>
      </c>
      <c r="J89" s="11">
        <v>2.5499999999999998</v>
      </c>
      <c r="K89" s="11">
        <v>504.6</v>
      </c>
      <c r="L89" s="11">
        <v>7.95</v>
      </c>
      <c r="M89" s="11">
        <v>180</v>
      </c>
      <c r="R89" s="7"/>
    </row>
    <row r="90" spans="1:18" x14ac:dyDescent="0.3">
      <c r="A90" t="s">
        <v>159</v>
      </c>
      <c r="B90" s="7" t="s">
        <v>64</v>
      </c>
      <c r="C90" s="7">
        <v>1</v>
      </c>
      <c r="D90" s="11">
        <v>2.19</v>
      </c>
      <c r="E90" s="11">
        <v>11928.36</v>
      </c>
      <c r="F90" s="11">
        <v>1003.13</v>
      </c>
      <c r="G90" s="11">
        <v>25.57</v>
      </c>
      <c r="H90" s="11">
        <v>13.67</v>
      </c>
      <c r="I90" s="11">
        <v>4.5599999999999996</v>
      </c>
      <c r="J90" s="11">
        <v>1.5</v>
      </c>
      <c r="K90" s="11">
        <v>461.1</v>
      </c>
      <c r="L90" s="11">
        <v>7.83</v>
      </c>
      <c r="M90" s="11">
        <v>306</v>
      </c>
      <c r="O90" s="7"/>
      <c r="R90" s="7"/>
    </row>
    <row r="91" spans="1:18" x14ac:dyDescent="0.3">
      <c r="A91" t="s">
        <v>159</v>
      </c>
      <c r="B91" s="7" t="s">
        <v>64</v>
      </c>
      <c r="C91" s="7">
        <v>2</v>
      </c>
      <c r="D91" s="11">
        <v>3.42</v>
      </c>
      <c r="E91" s="11">
        <v>15552.99</v>
      </c>
      <c r="F91" s="11">
        <v>971.56</v>
      </c>
      <c r="G91" s="11">
        <v>21.42</v>
      </c>
      <c r="H91" s="11">
        <v>8.2799999999999994</v>
      </c>
      <c r="I91" s="11">
        <v>6.66</v>
      </c>
      <c r="J91" s="11">
        <v>2.65</v>
      </c>
      <c r="K91" s="11">
        <v>526.5</v>
      </c>
      <c r="L91" s="11">
        <v>7.85</v>
      </c>
      <c r="M91" s="11">
        <v>275</v>
      </c>
      <c r="O91" s="1"/>
      <c r="R91" s="7"/>
    </row>
    <row r="92" spans="1:18" x14ac:dyDescent="0.3">
      <c r="A92" t="s">
        <v>159</v>
      </c>
      <c r="B92" s="7" t="s">
        <v>64</v>
      </c>
      <c r="C92" s="7">
        <v>3</v>
      </c>
      <c r="D92" s="11">
        <v>1.55</v>
      </c>
      <c r="E92" s="11">
        <v>9376.41</v>
      </c>
      <c r="F92" s="11">
        <v>850.12</v>
      </c>
      <c r="G92" s="11">
        <v>24.02</v>
      </c>
      <c r="H92" s="11">
        <v>7.62</v>
      </c>
      <c r="I92" s="11">
        <v>6.59</v>
      </c>
      <c r="J92" s="11">
        <v>2</v>
      </c>
      <c r="K92" s="11">
        <v>488.7</v>
      </c>
      <c r="L92" s="11">
        <v>7.78</v>
      </c>
      <c r="M92" s="11">
        <v>321</v>
      </c>
      <c r="O92" s="7"/>
      <c r="R92" s="7"/>
    </row>
    <row r="93" spans="1:18" x14ac:dyDescent="0.3">
      <c r="A93" t="s">
        <v>159</v>
      </c>
      <c r="B93" s="7" t="s">
        <v>64</v>
      </c>
      <c r="C93" s="7">
        <v>4</v>
      </c>
      <c r="D93" s="11">
        <v>3.23</v>
      </c>
      <c r="E93" s="11">
        <v>20848.95</v>
      </c>
      <c r="F93" s="11">
        <v>1026.67</v>
      </c>
      <c r="G93" s="11">
        <v>5.57</v>
      </c>
      <c r="H93" s="11">
        <v>6.9</v>
      </c>
      <c r="I93" s="11">
        <v>8.41</v>
      </c>
      <c r="J93" s="11">
        <v>3</v>
      </c>
      <c r="K93" s="11">
        <v>481.8</v>
      </c>
      <c r="L93" s="11">
        <v>7.86</v>
      </c>
      <c r="M93" s="11">
        <v>237</v>
      </c>
      <c r="R93" s="7"/>
    </row>
    <row r="94" spans="1:18" x14ac:dyDescent="0.3">
      <c r="A94" t="s">
        <v>159</v>
      </c>
      <c r="B94" s="7" t="s">
        <v>67</v>
      </c>
      <c r="C94" s="7">
        <v>1</v>
      </c>
      <c r="D94" s="11">
        <v>6.14</v>
      </c>
      <c r="E94" s="11">
        <v>9337.89</v>
      </c>
      <c r="F94" s="11">
        <v>1610.89</v>
      </c>
      <c r="G94" s="11">
        <v>2.2799999999999998</v>
      </c>
      <c r="H94" s="11">
        <v>5.98</v>
      </c>
      <c r="I94" s="11">
        <v>9.35</v>
      </c>
      <c r="J94" s="11">
        <v>2.35</v>
      </c>
      <c r="K94" s="11">
        <v>497.7</v>
      </c>
      <c r="L94" s="11">
        <v>7.9</v>
      </c>
      <c r="M94" s="11">
        <v>208</v>
      </c>
      <c r="R94" s="7"/>
    </row>
    <row r="95" spans="1:18" x14ac:dyDescent="0.3">
      <c r="A95" t="s">
        <v>159</v>
      </c>
      <c r="B95" s="7" t="s">
        <v>67</v>
      </c>
      <c r="C95" s="7">
        <v>2</v>
      </c>
      <c r="D95" s="11">
        <v>3.55</v>
      </c>
      <c r="E95" s="11">
        <v>13603.45</v>
      </c>
      <c r="F95" s="11">
        <v>1343.92</v>
      </c>
      <c r="G95" s="11">
        <v>4.0599999999999996</v>
      </c>
      <c r="H95" s="11">
        <v>6.58</v>
      </c>
      <c r="I95" s="11">
        <v>10.86</v>
      </c>
      <c r="J95" s="11">
        <v>2.8</v>
      </c>
      <c r="K95" s="11">
        <v>490.2</v>
      </c>
      <c r="L95" s="11">
        <v>7.91</v>
      </c>
      <c r="M95" s="11">
        <v>237</v>
      </c>
      <c r="R95" s="7"/>
    </row>
    <row r="96" spans="1:18" x14ac:dyDescent="0.3">
      <c r="A96" t="s">
        <v>159</v>
      </c>
      <c r="B96" s="7" t="s">
        <v>67</v>
      </c>
      <c r="C96" s="7">
        <v>3</v>
      </c>
      <c r="D96" s="11">
        <v>7.26</v>
      </c>
      <c r="E96" s="11">
        <v>9243.2000000000007</v>
      </c>
      <c r="F96" s="11">
        <v>1372.28</v>
      </c>
      <c r="G96" s="11">
        <v>2.8</v>
      </c>
      <c r="H96" s="11">
        <v>5.95</v>
      </c>
      <c r="I96" s="11">
        <v>10.4</v>
      </c>
      <c r="J96" s="11">
        <v>2.6</v>
      </c>
      <c r="K96" s="11">
        <v>533.70000000000005</v>
      </c>
      <c r="L96" s="11">
        <v>7.91</v>
      </c>
      <c r="M96" s="11">
        <v>216</v>
      </c>
      <c r="R96" s="7"/>
    </row>
    <row r="97" spans="1:18" x14ac:dyDescent="0.3">
      <c r="A97" t="s">
        <v>159</v>
      </c>
      <c r="B97" s="7" t="s">
        <v>67</v>
      </c>
      <c r="C97" s="7">
        <v>4</v>
      </c>
      <c r="D97" s="11">
        <v>7.24</v>
      </c>
      <c r="E97" s="11">
        <v>7251.39</v>
      </c>
      <c r="F97" s="11">
        <v>1320.38</v>
      </c>
      <c r="G97" s="11">
        <v>4.74</v>
      </c>
      <c r="H97" s="11">
        <v>7.8</v>
      </c>
      <c r="I97" s="11">
        <v>10.09</v>
      </c>
      <c r="J97" s="11">
        <v>2.4500000000000002</v>
      </c>
      <c r="K97" s="11">
        <v>521.70000000000005</v>
      </c>
      <c r="L97" s="11">
        <v>7.9</v>
      </c>
      <c r="M97" s="11">
        <v>225</v>
      </c>
      <c r="R97" s="7"/>
    </row>
    <row r="98" spans="1:18" x14ac:dyDescent="0.3">
      <c r="A98" t="s">
        <v>159</v>
      </c>
      <c r="B98" s="7" t="s">
        <v>71</v>
      </c>
      <c r="C98" s="7">
        <v>1</v>
      </c>
      <c r="D98" s="11">
        <v>8.94</v>
      </c>
      <c r="E98" s="11">
        <v>6567.13</v>
      </c>
      <c r="F98" s="11">
        <v>1989.67</v>
      </c>
      <c r="G98" s="11">
        <v>2.73</v>
      </c>
      <c r="H98" s="11">
        <v>12.09</v>
      </c>
      <c r="I98" s="11">
        <v>13.38</v>
      </c>
      <c r="J98" s="11">
        <v>3.95</v>
      </c>
      <c r="K98" s="11">
        <v>541.79999999999995</v>
      </c>
      <c r="L98" s="11">
        <v>7.99</v>
      </c>
      <c r="M98" s="11">
        <v>247</v>
      </c>
      <c r="R98" s="7"/>
    </row>
    <row r="99" spans="1:18" x14ac:dyDescent="0.3">
      <c r="A99" t="s">
        <v>159</v>
      </c>
      <c r="B99" s="7" t="s">
        <v>71</v>
      </c>
      <c r="C99" s="7">
        <v>2</v>
      </c>
      <c r="D99" s="11">
        <v>7.17</v>
      </c>
      <c r="E99" s="11">
        <v>8299.4599999999991</v>
      </c>
      <c r="F99" s="11">
        <v>2013.74</v>
      </c>
      <c r="G99" s="11">
        <v>2.42</v>
      </c>
      <c r="H99" s="11">
        <v>11.59</v>
      </c>
      <c r="I99" s="11">
        <v>17.73</v>
      </c>
      <c r="J99" s="11">
        <v>4.7</v>
      </c>
      <c r="K99" s="11">
        <v>516.29999999999995</v>
      </c>
      <c r="L99" s="11">
        <v>8.0299999999999994</v>
      </c>
      <c r="M99" s="11">
        <v>243</v>
      </c>
      <c r="R99" s="7"/>
    </row>
    <row r="100" spans="1:18" x14ac:dyDescent="0.3">
      <c r="A100" t="s">
        <v>159</v>
      </c>
      <c r="B100" s="7" t="s">
        <v>71</v>
      </c>
      <c r="C100" s="7">
        <v>3</v>
      </c>
      <c r="D100" s="11">
        <v>9.1199999999999992</v>
      </c>
      <c r="E100" s="11">
        <v>5958.3</v>
      </c>
      <c r="F100" s="11">
        <v>2095.6</v>
      </c>
      <c r="G100" s="11">
        <v>2.5099999999999998</v>
      </c>
      <c r="H100" s="11">
        <v>10.54</v>
      </c>
      <c r="I100" s="11">
        <v>10.19</v>
      </c>
      <c r="J100" s="11">
        <v>3.65</v>
      </c>
      <c r="K100" s="11">
        <v>499.2</v>
      </c>
      <c r="L100" s="11">
        <v>8.0299999999999994</v>
      </c>
      <c r="M100" s="11">
        <v>234</v>
      </c>
      <c r="R100" s="7"/>
    </row>
    <row r="101" spans="1:18" x14ac:dyDescent="0.3">
      <c r="A101" t="s">
        <v>159</v>
      </c>
      <c r="B101" s="7" t="s">
        <v>71</v>
      </c>
      <c r="C101" s="7">
        <v>4</v>
      </c>
      <c r="D101" s="11">
        <v>8.44</v>
      </c>
      <c r="E101" s="11">
        <v>6143.94</v>
      </c>
      <c r="F101" s="11">
        <v>2044.77</v>
      </c>
      <c r="G101" t="s">
        <v>93</v>
      </c>
      <c r="H101" s="11">
        <v>8.56</v>
      </c>
      <c r="I101" s="11">
        <v>15.3</v>
      </c>
      <c r="J101" s="11">
        <v>3.65</v>
      </c>
      <c r="K101" s="11">
        <v>531</v>
      </c>
      <c r="L101" s="11">
        <v>8.0399999999999991</v>
      </c>
      <c r="M101" s="11">
        <v>247</v>
      </c>
      <c r="R101" s="7"/>
    </row>
    <row r="102" spans="1:18" x14ac:dyDescent="0.3">
      <c r="A102" t="s">
        <v>159</v>
      </c>
      <c r="B102" s="7" t="s">
        <v>75</v>
      </c>
      <c r="C102" s="7">
        <v>1</v>
      </c>
      <c r="D102" s="11">
        <v>8.89</v>
      </c>
      <c r="E102" s="11">
        <v>5721.29</v>
      </c>
      <c r="F102" s="11">
        <v>1976.29</v>
      </c>
      <c r="G102" s="11">
        <v>5.72</v>
      </c>
      <c r="H102" s="11">
        <v>7.58</v>
      </c>
      <c r="I102" s="11">
        <v>23.22</v>
      </c>
      <c r="J102" s="11">
        <v>8</v>
      </c>
      <c r="K102" s="11">
        <v>562.5</v>
      </c>
      <c r="L102" s="11">
        <v>8.07</v>
      </c>
      <c r="M102" s="11">
        <v>232</v>
      </c>
      <c r="R102" s="7"/>
    </row>
    <row r="103" spans="1:18" x14ac:dyDescent="0.3">
      <c r="A103" t="s">
        <v>159</v>
      </c>
      <c r="B103" s="7" t="s">
        <v>75</v>
      </c>
      <c r="C103" s="7">
        <v>2</v>
      </c>
      <c r="D103" s="11">
        <v>9.83</v>
      </c>
      <c r="E103" s="11">
        <v>4977.6400000000003</v>
      </c>
      <c r="F103" s="11">
        <v>1814.19</v>
      </c>
      <c r="G103" s="11">
        <v>6.63</v>
      </c>
      <c r="H103" s="11">
        <v>7.91</v>
      </c>
      <c r="I103" s="11">
        <v>13.37</v>
      </c>
      <c r="J103" s="11">
        <v>4.4000000000000004</v>
      </c>
      <c r="K103" s="11">
        <v>524.4</v>
      </c>
      <c r="L103" s="11">
        <v>8.06</v>
      </c>
      <c r="M103" s="11">
        <v>245</v>
      </c>
      <c r="R103" s="7"/>
    </row>
    <row r="104" spans="1:18" x14ac:dyDescent="0.3">
      <c r="A104" t="s">
        <v>159</v>
      </c>
      <c r="B104" s="7" t="s">
        <v>75</v>
      </c>
      <c r="C104" s="7">
        <v>3</v>
      </c>
      <c r="D104" s="11">
        <v>9.9</v>
      </c>
      <c r="E104" s="11">
        <v>6474.57</v>
      </c>
      <c r="F104" s="11">
        <v>2272.6799999999998</v>
      </c>
      <c r="G104" s="11">
        <v>4.0199999999999996</v>
      </c>
      <c r="H104" s="11">
        <v>9.51</v>
      </c>
      <c r="I104" s="11">
        <v>26.68</v>
      </c>
      <c r="J104" s="11">
        <v>8.4</v>
      </c>
      <c r="K104" s="11">
        <v>636.6</v>
      </c>
      <c r="L104" s="11">
        <v>8.09</v>
      </c>
      <c r="M104" s="11">
        <v>236</v>
      </c>
      <c r="R104" s="7"/>
    </row>
    <row r="105" spans="1:18" x14ac:dyDescent="0.3">
      <c r="A105" t="s">
        <v>159</v>
      </c>
      <c r="B105" s="7" t="s">
        <v>75</v>
      </c>
      <c r="C105" s="7">
        <v>4</v>
      </c>
      <c r="D105" s="11">
        <v>9.31</v>
      </c>
      <c r="E105" s="11">
        <v>6250.94</v>
      </c>
      <c r="F105" s="11">
        <v>2271.08</v>
      </c>
      <c r="G105" s="11">
        <v>5.66</v>
      </c>
      <c r="H105" s="11">
        <v>8.6999999999999993</v>
      </c>
      <c r="I105" s="11">
        <v>19.48</v>
      </c>
      <c r="J105" s="11">
        <v>5.55</v>
      </c>
      <c r="K105" s="11">
        <v>606.29999999999995</v>
      </c>
      <c r="L105" s="11">
        <v>8.06</v>
      </c>
      <c r="M105" s="11">
        <v>236</v>
      </c>
      <c r="R105" s="7"/>
    </row>
    <row r="106" spans="1:18" x14ac:dyDescent="0.3">
      <c r="A106" t="s">
        <v>159</v>
      </c>
      <c r="B106" s="7" t="s">
        <v>77</v>
      </c>
      <c r="C106" s="7">
        <v>1</v>
      </c>
      <c r="D106" s="11">
        <v>6.02</v>
      </c>
      <c r="E106" s="11">
        <v>7384.07</v>
      </c>
      <c r="F106" s="11">
        <v>2159.8000000000002</v>
      </c>
      <c r="G106" s="11">
        <v>2.37</v>
      </c>
      <c r="H106" s="11">
        <v>7.32</v>
      </c>
      <c r="I106" s="11">
        <v>14.59</v>
      </c>
      <c r="J106" s="11">
        <v>3.65</v>
      </c>
      <c r="K106" s="11">
        <v>501.9</v>
      </c>
      <c r="L106" s="11">
        <v>8.08</v>
      </c>
      <c r="M106" s="11">
        <v>201</v>
      </c>
      <c r="R106" s="7"/>
    </row>
    <row r="107" spans="1:18" x14ac:dyDescent="0.3">
      <c r="A107" t="s">
        <v>159</v>
      </c>
      <c r="B107" s="7" t="s">
        <v>77</v>
      </c>
      <c r="C107" s="7">
        <v>2</v>
      </c>
      <c r="D107" s="11">
        <v>9.86</v>
      </c>
      <c r="E107" s="11">
        <v>5832.04</v>
      </c>
      <c r="F107" s="11">
        <v>1823.28</v>
      </c>
      <c r="G107" s="11">
        <v>3.87</v>
      </c>
      <c r="H107" s="11">
        <v>8.1</v>
      </c>
      <c r="I107" s="11">
        <v>11.83</v>
      </c>
      <c r="J107" s="11">
        <v>3</v>
      </c>
      <c r="K107" s="11">
        <v>496.2</v>
      </c>
      <c r="L107" s="11">
        <v>8.1</v>
      </c>
      <c r="M107" s="11">
        <v>193</v>
      </c>
      <c r="R107" s="7"/>
    </row>
    <row r="108" spans="1:18" x14ac:dyDescent="0.3">
      <c r="A108" t="s">
        <v>159</v>
      </c>
      <c r="B108" s="7" t="s">
        <v>77</v>
      </c>
      <c r="C108" s="7">
        <v>3</v>
      </c>
      <c r="D108" s="11">
        <v>8.6300000000000008</v>
      </c>
      <c r="E108" s="11">
        <v>6809.48</v>
      </c>
      <c r="F108" s="11">
        <v>1882.67</v>
      </c>
      <c r="G108" s="11">
        <v>2.94</v>
      </c>
      <c r="H108" s="11">
        <v>9.09</v>
      </c>
      <c r="I108" s="11">
        <v>11.21</v>
      </c>
      <c r="J108" s="11">
        <v>3.35</v>
      </c>
      <c r="K108" s="11">
        <v>528.6</v>
      </c>
      <c r="L108" s="11">
        <v>8.06</v>
      </c>
      <c r="M108" s="11">
        <v>215</v>
      </c>
      <c r="R108" s="7"/>
    </row>
    <row r="109" spans="1:18" x14ac:dyDescent="0.3">
      <c r="A109" t="s">
        <v>159</v>
      </c>
      <c r="B109" s="7" t="s">
        <v>77</v>
      </c>
      <c r="C109" s="7">
        <v>4</v>
      </c>
      <c r="D109" s="11">
        <v>10.51</v>
      </c>
      <c r="E109" s="11">
        <v>5490.71</v>
      </c>
      <c r="F109" s="11">
        <v>1751.59</v>
      </c>
      <c r="G109" s="11">
        <v>5.61</v>
      </c>
      <c r="H109" s="11">
        <v>7.82</v>
      </c>
      <c r="I109" s="11">
        <v>13.04</v>
      </c>
      <c r="J109" s="11">
        <v>3.3</v>
      </c>
      <c r="K109" s="11">
        <v>482.4</v>
      </c>
      <c r="L109" s="11">
        <v>8.06</v>
      </c>
      <c r="M109" s="11">
        <v>220</v>
      </c>
      <c r="R109" s="7"/>
    </row>
    <row r="110" spans="1:18" x14ac:dyDescent="0.3">
      <c r="A110" t="s">
        <v>159</v>
      </c>
      <c r="B110" s="7" t="s">
        <v>68</v>
      </c>
      <c r="C110" s="7">
        <v>1</v>
      </c>
      <c r="D110" s="11">
        <v>8.25</v>
      </c>
      <c r="E110" s="11">
        <v>6683.22</v>
      </c>
      <c r="F110" s="11">
        <v>1786.37</v>
      </c>
      <c r="G110" s="11">
        <v>4.5999999999999996</v>
      </c>
      <c r="H110" s="11">
        <v>9.17</v>
      </c>
      <c r="I110" s="11">
        <v>9.06</v>
      </c>
      <c r="J110" s="11">
        <v>2.65</v>
      </c>
      <c r="K110" s="11">
        <v>484.8</v>
      </c>
      <c r="L110" s="11">
        <v>7.93</v>
      </c>
      <c r="M110" s="11">
        <v>209</v>
      </c>
      <c r="R110" s="7"/>
    </row>
    <row r="111" spans="1:18" x14ac:dyDescent="0.3">
      <c r="A111" t="s">
        <v>159</v>
      </c>
      <c r="B111" s="7" t="s">
        <v>68</v>
      </c>
      <c r="C111" s="7">
        <v>2</v>
      </c>
      <c r="D111" s="11">
        <v>8.36</v>
      </c>
      <c r="E111" s="11">
        <v>7247.11</v>
      </c>
      <c r="F111" s="11">
        <v>1571.83</v>
      </c>
      <c r="G111" s="11">
        <v>3.34</v>
      </c>
      <c r="H111" s="11">
        <v>7.66</v>
      </c>
      <c r="I111" s="11">
        <v>10.23</v>
      </c>
      <c r="J111" s="11">
        <v>2.9</v>
      </c>
      <c r="K111" s="11">
        <v>501.9</v>
      </c>
      <c r="L111" s="11">
        <v>7.9</v>
      </c>
      <c r="M111" s="11">
        <v>223</v>
      </c>
      <c r="R111" s="7"/>
    </row>
    <row r="112" spans="1:18" x14ac:dyDescent="0.3">
      <c r="A112" t="s">
        <v>159</v>
      </c>
      <c r="B112" s="7" t="s">
        <v>68</v>
      </c>
      <c r="C112" s="7">
        <v>3</v>
      </c>
      <c r="D112" s="11">
        <v>8.1</v>
      </c>
      <c r="E112" s="11">
        <v>8130.93</v>
      </c>
      <c r="F112" s="11">
        <v>1836.12</v>
      </c>
      <c r="G112" s="11">
        <v>3.8</v>
      </c>
      <c r="H112" s="11">
        <v>7.26</v>
      </c>
      <c r="I112" s="11">
        <v>11.13</v>
      </c>
      <c r="J112" s="11">
        <v>3</v>
      </c>
      <c r="K112" s="11">
        <v>444.6</v>
      </c>
      <c r="L112" s="11">
        <v>7.93</v>
      </c>
      <c r="M112" s="11">
        <v>202</v>
      </c>
      <c r="R112" s="7"/>
    </row>
    <row r="113" spans="1:18" x14ac:dyDescent="0.3">
      <c r="A113" t="s">
        <v>159</v>
      </c>
      <c r="B113" s="7" t="s">
        <v>68</v>
      </c>
      <c r="C113" s="7">
        <v>4</v>
      </c>
      <c r="D113" s="11">
        <v>8</v>
      </c>
      <c r="E113" s="11">
        <v>6703.55</v>
      </c>
      <c r="F113" s="11">
        <v>1733.94</v>
      </c>
      <c r="G113" s="11">
        <v>3.56</v>
      </c>
      <c r="H113" s="11">
        <v>7.46</v>
      </c>
      <c r="I113" s="11">
        <v>8.48</v>
      </c>
      <c r="J113" s="11">
        <v>2.15</v>
      </c>
      <c r="K113" s="11">
        <v>600.6</v>
      </c>
      <c r="L113" s="11">
        <v>7.94</v>
      </c>
      <c r="M113" s="11">
        <v>200</v>
      </c>
      <c r="R113" s="7"/>
    </row>
    <row r="114" spans="1:18" x14ac:dyDescent="0.3">
      <c r="A114" t="s">
        <v>159</v>
      </c>
      <c r="B114" s="7" t="s">
        <v>72</v>
      </c>
      <c r="C114" s="7">
        <v>1</v>
      </c>
      <c r="D114" s="11">
        <v>7.56</v>
      </c>
      <c r="E114" s="11">
        <v>6508.28</v>
      </c>
      <c r="F114" s="11">
        <v>1134.2</v>
      </c>
      <c r="G114" s="11">
        <v>4.21</v>
      </c>
      <c r="H114" s="11">
        <v>9.91</v>
      </c>
      <c r="I114" s="11">
        <v>6.24</v>
      </c>
      <c r="J114" s="11">
        <v>1.8</v>
      </c>
      <c r="K114" s="11">
        <v>495.9</v>
      </c>
      <c r="L114" s="11">
        <v>8.0500000000000007</v>
      </c>
      <c r="M114" s="11">
        <v>189</v>
      </c>
      <c r="R114" s="7"/>
    </row>
    <row r="115" spans="1:18" x14ac:dyDescent="0.3">
      <c r="A115" t="s">
        <v>159</v>
      </c>
      <c r="B115" s="7" t="s">
        <v>72</v>
      </c>
      <c r="C115" s="7">
        <v>2</v>
      </c>
      <c r="D115" s="11">
        <v>7.51</v>
      </c>
      <c r="E115" s="11">
        <v>7042.21</v>
      </c>
      <c r="F115" s="11">
        <v>1393.68</v>
      </c>
      <c r="G115" s="11">
        <v>6.15</v>
      </c>
      <c r="H115" s="11">
        <v>11.43</v>
      </c>
      <c r="I115" s="11">
        <v>7.97</v>
      </c>
      <c r="J115" s="11">
        <v>2</v>
      </c>
      <c r="K115" s="11">
        <v>496.2</v>
      </c>
      <c r="L115" s="11">
        <v>8.0399999999999991</v>
      </c>
      <c r="M115" s="11">
        <v>203</v>
      </c>
      <c r="R115" s="7"/>
    </row>
    <row r="116" spans="1:18" x14ac:dyDescent="0.3">
      <c r="A116" t="s">
        <v>159</v>
      </c>
      <c r="B116" s="7" t="s">
        <v>72</v>
      </c>
      <c r="C116" s="7">
        <v>3</v>
      </c>
      <c r="D116" s="11">
        <v>7.12</v>
      </c>
      <c r="E116" s="11">
        <v>6605.11</v>
      </c>
      <c r="F116" s="11">
        <v>1432.2</v>
      </c>
      <c r="G116" s="11">
        <v>7.88</v>
      </c>
      <c r="H116" s="11">
        <v>11.62</v>
      </c>
      <c r="I116" s="11">
        <v>9.6</v>
      </c>
      <c r="J116" s="11">
        <v>2.35</v>
      </c>
      <c r="K116" s="11">
        <v>468.6</v>
      </c>
      <c r="L116" s="11">
        <v>8.02</v>
      </c>
      <c r="M116" s="11">
        <v>216</v>
      </c>
      <c r="R116" s="7"/>
    </row>
    <row r="117" spans="1:18" x14ac:dyDescent="0.3">
      <c r="A117" t="s">
        <v>159</v>
      </c>
      <c r="B117" s="7" t="s">
        <v>72</v>
      </c>
      <c r="C117" s="7">
        <v>4</v>
      </c>
      <c r="D117" s="11">
        <v>7.15</v>
      </c>
      <c r="E117" s="11">
        <v>7458.44</v>
      </c>
      <c r="F117" s="11">
        <v>1739.29</v>
      </c>
      <c r="G117" s="11">
        <v>8.01</v>
      </c>
      <c r="H117" s="11">
        <v>14.14</v>
      </c>
      <c r="I117" s="11">
        <v>7.36</v>
      </c>
      <c r="J117" s="11">
        <v>2.15</v>
      </c>
      <c r="K117" s="11">
        <v>487.2</v>
      </c>
      <c r="L117" s="11">
        <v>8.0399999999999991</v>
      </c>
      <c r="M117" s="11">
        <v>210</v>
      </c>
      <c r="R117" s="7"/>
    </row>
    <row r="118" spans="1:18" x14ac:dyDescent="0.3">
      <c r="A118" t="s">
        <v>159</v>
      </c>
      <c r="B118" s="7" t="s">
        <v>76</v>
      </c>
      <c r="C118" s="7">
        <v>1</v>
      </c>
      <c r="D118" s="11">
        <v>10.130000000000001</v>
      </c>
      <c r="E118" s="11">
        <v>7238.02</v>
      </c>
      <c r="F118" s="11">
        <v>1978.43</v>
      </c>
      <c r="G118" s="11">
        <v>2.14</v>
      </c>
      <c r="H118" s="11">
        <v>8.07</v>
      </c>
      <c r="I118" s="11">
        <v>10.36</v>
      </c>
      <c r="J118" s="11">
        <v>3.1</v>
      </c>
      <c r="K118" s="11">
        <v>505.2</v>
      </c>
      <c r="L118" s="11">
        <v>8.0299999999999994</v>
      </c>
      <c r="M118" s="11">
        <v>202</v>
      </c>
      <c r="R118" s="7"/>
    </row>
    <row r="119" spans="1:18" x14ac:dyDescent="0.3">
      <c r="A119" t="s">
        <v>159</v>
      </c>
      <c r="B119" s="7" t="s">
        <v>76</v>
      </c>
      <c r="C119" s="7">
        <v>2</v>
      </c>
      <c r="D119" s="11">
        <v>6.82</v>
      </c>
      <c r="E119" s="11">
        <v>9131.92</v>
      </c>
      <c r="F119" s="11">
        <v>2072.59</v>
      </c>
      <c r="G119" s="11">
        <v>2.79</v>
      </c>
      <c r="H119" s="11">
        <v>8.9</v>
      </c>
      <c r="I119" s="11">
        <v>15.32</v>
      </c>
      <c r="J119" s="11">
        <v>5.55</v>
      </c>
      <c r="K119" s="11">
        <v>536.70000000000005</v>
      </c>
      <c r="L119" s="11">
        <v>8.02</v>
      </c>
      <c r="M119" t="s">
        <v>93</v>
      </c>
      <c r="R119" s="7"/>
    </row>
    <row r="120" spans="1:18" x14ac:dyDescent="0.3">
      <c r="A120" t="s">
        <v>159</v>
      </c>
      <c r="B120" s="7" t="s">
        <v>76</v>
      </c>
      <c r="C120" s="7">
        <v>3</v>
      </c>
      <c r="D120" s="11">
        <v>7.5</v>
      </c>
      <c r="E120" s="11">
        <v>8162.5</v>
      </c>
      <c r="F120" s="11">
        <v>1976.83</v>
      </c>
      <c r="G120" s="11">
        <v>3.14</v>
      </c>
      <c r="H120" s="11">
        <v>9.26</v>
      </c>
      <c r="I120" s="11">
        <v>12.51</v>
      </c>
      <c r="J120" s="11">
        <v>4.05</v>
      </c>
      <c r="K120" s="11">
        <v>529.5</v>
      </c>
      <c r="L120" s="11">
        <v>8.06</v>
      </c>
      <c r="M120" s="11">
        <v>198</v>
      </c>
      <c r="R120" s="7"/>
    </row>
    <row r="121" spans="1:18" x14ac:dyDescent="0.3">
      <c r="A121" t="s">
        <v>159</v>
      </c>
      <c r="B121" s="7" t="s">
        <v>76</v>
      </c>
      <c r="C121" s="7">
        <v>4</v>
      </c>
      <c r="D121" s="11">
        <v>11.16</v>
      </c>
      <c r="E121" s="11">
        <v>6245.06</v>
      </c>
      <c r="F121" s="11">
        <v>1753.2</v>
      </c>
      <c r="G121" s="11">
        <v>4.54</v>
      </c>
      <c r="H121" s="11">
        <v>10.44</v>
      </c>
      <c r="I121" s="11">
        <v>11.47</v>
      </c>
      <c r="J121" s="11">
        <v>3.5</v>
      </c>
      <c r="K121" s="11">
        <v>499.2</v>
      </c>
      <c r="L121" s="11">
        <v>8.07</v>
      </c>
      <c r="M121" s="11">
        <v>203</v>
      </c>
      <c r="R121" s="7"/>
    </row>
    <row r="122" spans="1:18" x14ac:dyDescent="0.3">
      <c r="B122" s="7"/>
      <c r="C122" s="7"/>
    </row>
  </sheetData>
  <autoFilter ref="B1:M123" xr:uid="{88606AB0-A678-4D56-85C3-4A7D2A65AAFD}">
    <sortState xmlns:xlrd2="http://schemas.microsoft.com/office/spreadsheetml/2017/richdata2" ref="B2:M123">
      <sortCondition ref="B1:B123"/>
    </sortState>
  </autoFilter>
  <sortState xmlns:xlrd2="http://schemas.microsoft.com/office/spreadsheetml/2017/richdata2" ref="Q2:Q124">
    <sortCondition ref="Q1:Q124"/>
  </sortState>
  <phoneticPr fontId="4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D94BC-8845-4FD2-85CB-D55E27E5C432}">
  <dimension ref="A1:K6"/>
  <sheetViews>
    <sheetView workbookViewId="0">
      <selection activeCell="I4" sqref="I4"/>
    </sheetView>
  </sheetViews>
  <sheetFormatPr defaultRowHeight="14.4" x14ac:dyDescent="0.3"/>
  <cols>
    <col min="8" max="8" width="15" bestFit="1" customWidth="1"/>
  </cols>
  <sheetData>
    <row r="1" spans="1:11" x14ac:dyDescent="0.3">
      <c r="A1" s="151" t="s">
        <v>111</v>
      </c>
      <c r="B1" s="151"/>
      <c r="C1" s="151"/>
      <c r="D1" s="151"/>
      <c r="E1" s="151"/>
      <c r="F1" s="151"/>
      <c r="G1" s="151"/>
      <c r="H1" s="151"/>
      <c r="I1" s="151"/>
      <c r="J1" s="151"/>
      <c r="K1" s="151"/>
    </row>
    <row r="2" spans="1:11" x14ac:dyDescent="0.3">
      <c r="A2" s="151" t="s">
        <v>85</v>
      </c>
      <c r="B2" s="151" t="s">
        <v>84</v>
      </c>
      <c r="C2" s="151"/>
      <c r="D2" s="151"/>
      <c r="E2" s="151"/>
      <c r="F2" s="151"/>
      <c r="G2" s="151"/>
      <c r="H2" s="151"/>
      <c r="I2" s="151"/>
      <c r="J2" s="151"/>
      <c r="K2" s="151"/>
    </row>
    <row r="3" spans="1:11" x14ac:dyDescent="0.3">
      <c r="A3" s="151"/>
      <c r="B3" s="20" t="s">
        <v>83</v>
      </c>
      <c r="C3" s="21" t="s">
        <v>5</v>
      </c>
      <c r="D3" s="22" t="s">
        <v>109</v>
      </c>
      <c r="E3" s="20" t="s">
        <v>9</v>
      </c>
      <c r="F3" s="21" t="s">
        <v>10</v>
      </c>
      <c r="G3" s="21" t="s">
        <v>11</v>
      </c>
      <c r="H3" s="21" t="s">
        <v>110</v>
      </c>
      <c r="I3" s="21" t="s">
        <v>131</v>
      </c>
      <c r="J3" s="21" t="s">
        <v>14</v>
      </c>
      <c r="K3" s="22" t="s">
        <v>15</v>
      </c>
    </row>
    <row r="4" spans="1:11" x14ac:dyDescent="0.3">
      <c r="A4" s="19" t="s">
        <v>82</v>
      </c>
      <c r="B4" s="23">
        <v>0.78959999999999997</v>
      </c>
      <c r="C4" s="24" t="s">
        <v>79</v>
      </c>
      <c r="D4" s="25" t="s">
        <v>79</v>
      </c>
      <c r="E4" s="29">
        <v>0.1113</v>
      </c>
      <c r="F4" s="30">
        <v>3.0000000000000001E-3</v>
      </c>
      <c r="G4" s="24" t="s">
        <v>79</v>
      </c>
      <c r="H4" s="30">
        <v>3.8199999999999998E-2</v>
      </c>
      <c r="I4" s="30">
        <v>1.9E-3</v>
      </c>
      <c r="J4" s="24" t="s">
        <v>79</v>
      </c>
      <c r="K4" s="31">
        <v>1.2999999999999999E-3</v>
      </c>
    </row>
    <row r="5" spans="1:11" x14ac:dyDescent="0.3">
      <c r="A5" s="19" t="s">
        <v>81</v>
      </c>
      <c r="B5" s="23" t="s">
        <v>79</v>
      </c>
      <c r="C5" s="24" t="s">
        <v>79</v>
      </c>
      <c r="D5" s="25" t="s">
        <v>79</v>
      </c>
      <c r="E5" s="23" t="s">
        <v>79</v>
      </c>
      <c r="F5" s="24" t="s">
        <v>79</v>
      </c>
      <c r="G5" s="24" t="s">
        <v>79</v>
      </c>
      <c r="H5" s="24" t="s">
        <v>79</v>
      </c>
      <c r="I5" s="24" t="s">
        <v>79</v>
      </c>
      <c r="J5" s="24" t="s">
        <v>79</v>
      </c>
      <c r="K5" s="25" t="s">
        <v>79</v>
      </c>
    </row>
    <row r="6" spans="1:11" x14ac:dyDescent="0.3">
      <c r="A6" s="19" t="s">
        <v>80</v>
      </c>
      <c r="B6" s="26" t="s">
        <v>79</v>
      </c>
      <c r="C6" s="27" t="s">
        <v>79</v>
      </c>
      <c r="D6" s="28">
        <v>9.7500000000000003E-2</v>
      </c>
      <c r="E6" s="32">
        <v>2.81E-2</v>
      </c>
      <c r="F6" s="27" t="s">
        <v>79</v>
      </c>
      <c r="G6" s="33">
        <v>2.0000000000000001E-4</v>
      </c>
      <c r="H6" s="27">
        <v>0.70230000000000004</v>
      </c>
      <c r="I6" s="33">
        <v>0.27400000000000002</v>
      </c>
      <c r="J6" s="27" t="s">
        <v>79</v>
      </c>
      <c r="K6" s="28">
        <v>2E-3</v>
      </c>
    </row>
  </sheetData>
  <mergeCells count="3">
    <mergeCell ref="B2:K2"/>
    <mergeCell ref="A2:A3"/>
    <mergeCell ref="A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Dryweight</vt:lpstr>
      <vt:lpstr>Raw data</vt:lpstr>
      <vt:lpstr>Processed</vt:lpstr>
      <vt:lpstr>Means</vt:lpstr>
      <vt:lpstr>PivotTable1</vt:lpstr>
      <vt:lpstr>Engineers</vt:lpstr>
      <vt:lpstr>JMP</vt:lpstr>
      <vt:lpstr>SAS Input Data</vt:lpstr>
      <vt:lpstr>ANOVA</vt:lpstr>
      <vt:lpstr>Outlier removed pivot</vt:lpstr>
      <vt:lpstr>DryWt</vt:lpstr>
      <vt:lpstr>TotalN</vt:lpstr>
      <vt:lpstr>TotalP1</vt:lpstr>
      <vt:lpstr>NO3</vt:lpstr>
      <vt:lpstr>NH4</vt:lpstr>
      <vt:lpstr>PO4</vt:lpstr>
      <vt:lpstr>WaterSolP</vt:lpstr>
      <vt:lpstr>TotalP2</vt:lpstr>
      <vt:lpstr>pH</vt:lpstr>
      <vt:lpstr>EC</vt:lpstr>
      <vt:lpstr>%OC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Fatteicher, Cory</dc:creator>
  <cp:lastModifiedBy>Anèl Dannhauser</cp:lastModifiedBy>
  <dcterms:created xsi:type="dcterms:W3CDTF">2022-06-06T15:56:01Z</dcterms:created>
  <dcterms:modified xsi:type="dcterms:W3CDTF">2023-02-27T20:35:24Z</dcterms:modified>
</cp:coreProperties>
</file>