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nett\OneDrive\Documents\"/>
    </mc:Choice>
  </mc:AlternateContent>
  <xr:revisionPtr revIDLastSave="0" documentId="8_{E9282D63-C6F5-4ADE-8751-59522B59AD7A}" xr6:coauthVersionLast="47" xr6:coauthVersionMax="47" xr10:uidLastSave="{00000000-0000-0000-0000-000000000000}"/>
  <bookViews>
    <workbookView xWindow="-120" yWindow="-120" windowWidth="20730" windowHeight="11040" xr2:uid="{49345087-0F17-4348-9E1E-E87B968557FD}"/>
  </bookViews>
  <sheets>
    <sheet name="DASHBOARD" sheetId="2" r:id="rId1"/>
    <sheet name="Tablas dinamicas" sheetId="3" r:id="rId2"/>
    <sheet name="Hoja1 " sheetId="4" r:id="rId3"/>
  </sheets>
  <definedNames>
    <definedName name="_xlchart.v5.0" hidden="1">'Tablas dinamicas'!$D$56</definedName>
    <definedName name="_xlchart.v5.1" hidden="1">'Tablas dinamicas'!$D$57:$D$68</definedName>
    <definedName name="_xlchart.v5.2" hidden="1">'Tablas dinamicas'!$E$56</definedName>
    <definedName name="_xlchart.v5.3" hidden="1">'Tablas dinamicas'!$E$57:$E$68</definedName>
    <definedName name="NativeTimeline_Fecha_de_orden">#N/A</definedName>
    <definedName name="SegmentaciónDeDatos_Categoría">#N/A</definedName>
    <definedName name="SegmentaciónDeDatos_Region">#N/A</definedName>
    <definedName name="SegmentaciónDeDatos_Vendedor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4" l="1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E58" i="3"/>
  <c r="E59" i="3"/>
  <c r="E60" i="3"/>
  <c r="E61" i="3"/>
  <c r="E62" i="3"/>
  <c r="E63" i="3"/>
  <c r="E64" i="3"/>
  <c r="E65" i="3"/>
  <c r="E66" i="3"/>
  <c r="E67" i="3"/>
  <c r="E68" i="3"/>
</calcChain>
</file>

<file path=xl/sharedStrings.xml><?xml version="1.0" encoding="utf-8"?>
<sst xmlns="http://schemas.openxmlformats.org/spreadsheetml/2006/main" count="3275" uniqueCount="131">
  <si>
    <t>Total general</t>
  </si>
  <si>
    <t>$100-$125</t>
  </si>
  <si>
    <t>$75-$100</t>
  </si>
  <si>
    <t>$50-$75</t>
  </si>
  <si>
    <t>$25-$50</t>
  </si>
  <si>
    <t>$0-$25</t>
  </si>
  <si>
    <t>Suma de Ingresos</t>
  </si>
  <si>
    <t>Etiquetas de fila</t>
  </si>
  <si>
    <t>Sinaloa</t>
  </si>
  <si>
    <t>Querétaro</t>
  </si>
  <si>
    <t>Nuevo León</t>
  </si>
  <si>
    <t>Jalisco</t>
  </si>
  <si>
    <t>Guerrero</t>
  </si>
  <si>
    <t>Guanajuato</t>
  </si>
  <si>
    <t>Estado de México</t>
  </si>
  <si>
    <t>Coahuila</t>
  </si>
  <si>
    <t>Ciudad de México</t>
  </si>
  <si>
    <t>Chihuahua</t>
  </si>
  <si>
    <t>Baja California</t>
  </si>
  <si>
    <t>Ingreso</t>
  </si>
  <si>
    <t>Tarifa de envío</t>
  </si>
  <si>
    <t>Sopas</t>
  </si>
  <si>
    <t>Salsas</t>
  </si>
  <si>
    <t>Productos lácteos</t>
  </si>
  <si>
    <t>Productos horneados</t>
  </si>
  <si>
    <t>Pasta</t>
  </si>
  <si>
    <t>Mermeladas y jaleas</t>
  </si>
  <si>
    <t>Granos</t>
  </si>
  <si>
    <t>Frutas y vegetales</t>
  </si>
  <si>
    <t>Frutas secas</t>
  </si>
  <si>
    <t>Dulces</t>
  </si>
  <si>
    <t>Condimentos</t>
  </si>
  <si>
    <t>Carne enlatada</t>
  </si>
  <si>
    <t>Bebidas</t>
  </si>
  <si>
    <t>Aceite</t>
  </si>
  <si>
    <t>Robert Zárate Carrillo</t>
  </si>
  <si>
    <t>Nancy Gil de la Peña</t>
  </si>
  <si>
    <t>Mayra Aguilar Sepúlveda</t>
  </si>
  <si>
    <t>Luis Miguel Valdés Garza</t>
  </si>
  <si>
    <t>Laura Gutiérrez Saenz</t>
  </si>
  <si>
    <t>José de Jesús Morales</t>
  </si>
  <si>
    <t>Andrés González Rico</t>
  </si>
  <si>
    <t>Ana del Valle Hinojosa</t>
  </si>
  <si>
    <t>dic</t>
  </si>
  <si>
    <t>nov</t>
  </si>
  <si>
    <t>oct</t>
  </si>
  <si>
    <t>sep</t>
  </si>
  <si>
    <t>ago</t>
  </si>
  <si>
    <t>jul</t>
  </si>
  <si>
    <t>jun</t>
  </si>
  <si>
    <t>may</t>
  </si>
  <si>
    <t>abr</t>
  </si>
  <si>
    <t>mar</t>
  </si>
  <si>
    <t>feb</t>
  </si>
  <si>
    <t>ene</t>
  </si>
  <si>
    <t>Té verde</t>
  </si>
  <si>
    <t>Occidente</t>
  </si>
  <si>
    <t>Acapulco</t>
  </si>
  <si>
    <t>Empresa C</t>
  </si>
  <si>
    <t>Pasta penne</t>
  </si>
  <si>
    <t>Bajío</t>
  </si>
  <si>
    <t>Empresa D</t>
  </si>
  <si>
    <t>Manzanas secas</t>
  </si>
  <si>
    <t>Cheque</t>
  </si>
  <si>
    <t>Empresa de embarque C</t>
  </si>
  <si>
    <t>Norte</t>
  </si>
  <si>
    <t>Tijuana</t>
  </si>
  <si>
    <t>Empresa F</t>
  </si>
  <si>
    <t>Peras secas</t>
  </si>
  <si>
    <t>Cóctel de frutas</t>
  </si>
  <si>
    <t>Empresa de embarque B</t>
  </si>
  <si>
    <t>Puerto Vallarta</t>
  </si>
  <si>
    <t>Empresa CC</t>
  </si>
  <si>
    <t>Jalea de fresa</t>
  </si>
  <si>
    <t>Tarjeta de crédito</t>
  </si>
  <si>
    <t>Centro</t>
  </si>
  <si>
    <t>Empresa Z</t>
  </si>
  <si>
    <t>Condimento cajún</t>
  </si>
  <si>
    <t>Efectivo</t>
  </si>
  <si>
    <t>Empresa de embarque A</t>
  </si>
  <si>
    <t>León</t>
  </si>
  <si>
    <t>Empresa Y</t>
  </si>
  <si>
    <t>Chocolate</t>
  </si>
  <si>
    <t>Monterrey</t>
  </si>
  <si>
    <t>Empresa H</t>
  </si>
  <si>
    <t>Almejas</t>
  </si>
  <si>
    <t>Guadalajara</t>
  </si>
  <si>
    <t>Empresa I</t>
  </si>
  <si>
    <t>Café</t>
  </si>
  <si>
    <t>Toluca</t>
  </si>
  <si>
    <t>Empresa BB</t>
  </si>
  <si>
    <t>Carne de cangrejo</t>
  </si>
  <si>
    <t>Torreón</t>
  </si>
  <si>
    <t>Empresa A</t>
  </si>
  <si>
    <t>Salsa curry</t>
  </si>
  <si>
    <t>Empresa K</t>
  </si>
  <si>
    <t>Ciruelas secas</t>
  </si>
  <si>
    <t>Empresa J</t>
  </si>
  <si>
    <t>Almendras</t>
  </si>
  <si>
    <t>Jarabe</t>
  </si>
  <si>
    <t>Mozzarella</t>
  </si>
  <si>
    <t>Arroz de grano largo</t>
  </si>
  <si>
    <t>Mermelada de zarzamora</t>
  </si>
  <si>
    <t>Cerveza</t>
  </si>
  <si>
    <t>Aceite de oliva</t>
  </si>
  <si>
    <t>Bolillos</t>
  </si>
  <si>
    <t>Galletas de chocolate</t>
  </si>
  <si>
    <t>Ravioli</t>
  </si>
  <si>
    <t>Té chai</t>
  </si>
  <si>
    <t>Empresa G</t>
  </si>
  <si>
    <t>Mazatlán</t>
  </si>
  <si>
    <t>Empresa L</t>
  </si>
  <si>
    <t>Empresa AA</t>
  </si>
  <si>
    <t>Ingresos</t>
  </si>
  <si>
    <t>Cantidad</t>
  </si>
  <si>
    <t>Precio unitario</t>
  </si>
  <si>
    <t>Categoría</t>
  </si>
  <si>
    <t>Nombre del producto</t>
  </si>
  <si>
    <t>Forma de pago</t>
  </si>
  <si>
    <t>Empresa fletera</t>
  </si>
  <si>
    <t>Fecha de embarque</t>
  </si>
  <si>
    <t>Region</t>
  </si>
  <si>
    <t>Vendedor</t>
  </si>
  <si>
    <t>Estado</t>
  </si>
  <si>
    <t>Ciudad</t>
  </si>
  <si>
    <t>Nombre cliente</t>
  </si>
  <si>
    <t>Num. cliente</t>
  </si>
  <si>
    <t>Fecha de orden</t>
  </si>
  <si>
    <t>Folio</t>
  </si>
  <si>
    <t>Ordenes de compra 2018</t>
  </si>
  <si>
    <t>Empresa del Valle S.A. de C.V.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</si>
</sst>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dd\/mm\/yy"/>
    <numFmt numFmtId="165" formatCode="&quot;$&quot;#,##0.00"/>
    <numFmt numFmtId="166" formatCode="&quot;$&quot;#,###,"/>
    <numFmt numFmtId="167" formatCode="_(&quot;$&quot;* #,##0.00_);_(&quot;$&quot;* \(#,##0.00\);_(&quot;$&quot;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trike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pivotButton="1"/>
    <xf numFmtId="16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pivotButton="1" applyBorder="1" applyAlignment="1">
      <alignment horizontal="center"/>
    </xf>
    <xf numFmtId="164" fontId="0" fillId="0" borderId="0" xfId="0" applyNumberFormat="1"/>
    <xf numFmtId="165" fontId="0" fillId="0" borderId="0" xfId="1" applyNumberFormat="1" applyFont="1"/>
    <xf numFmtId="165" fontId="0" fillId="0" borderId="0" xfId="2" applyNumberFormat="1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4" borderId="0" xfId="0" applyFont="1" applyFill="1"/>
    <xf numFmtId="164" fontId="2" fillId="4" borderId="0" xfId="0" applyNumberFormat="1" applyFont="1" applyFill="1"/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0" borderId="0" xfId="0" applyFont="1" applyAlignment="1">
      <alignment horizontal="left" indent="1"/>
    </xf>
    <xf numFmtId="0" fontId="5" fillId="0" borderId="0" xfId="0" applyFont="1"/>
  </cellXfs>
  <cellStyles count="3">
    <cellStyle name="Currency 2" xfId="2" xr:uid="{C796B5F4-391E-4035-802C-E4042693F39F}"/>
    <cellStyle name="Moneda" xfId="1" builtinId="4"/>
    <cellStyle name="Normal" xfId="0" builtinId="0"/>
  </cellStyles>
  <dxfs count="23"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&quot;$&quot;#,##0.00"/>
    </dxf>
    <dxf>
      <numFmt numFmtId="165" formatCode="&quot;$&quot;#,##0.00"/>
    </dxf>
    <dxf>
      <numFmt numFmtId="0" formatCode="General"/>
    </dxf>
    <dxf>
      <numFmt numFmtId="0" formatCode="General"/>
    </dxf>
    <dxf>
      <numFmt numFmtId="164" formatCode="dd\/mm\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dd\/mm\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numFmt numFmtId="165" formatCode="&quot;$&quot;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u="sng"/>
              <a:t>Ventas</a:t>
            </a:r>
            <a:r>
              <a:rPr lang="en-US" sz="1600" b="1" u="sng" baseline="0"/>
              <a:t> totales por mes</a:t>
            </a:r>
            <a:endParaRPr lang="en-US" sz="1600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4">
                  <a:lumMod val="40000"/>
                  <a:lumOff val="60000"/>
                  <a:shade val="30000"/>
                  <a:satMod val="115000"/>
                </a:schemeClr>
              </a:gs>
              <a:gs pos="50000">
                <a:schemeClr val="accent4">
                  <a:lumMod val="40000"/>
                  <a:lumOff val="60000"/>
                  <a:shade val="67500"/>
                  <a:satMod val="115000"/>
                </a:schemeClr>
              </a:gs>
              <a:gs pos="100000">
                <a:schemeClr val="accent4">
                  <a:lumMod val="40000"/>
                  <a:lumOff val="60000"/>
                  <a:shade val="100000"/>
                  <a:satMod val="115000"/>
                </a:scheme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4">
                  <a:lumMod val="40000"/>
                  <a:lumOff val="60000"/>
                  <a:shade val="30000"/>
                  <a:satMod val="115000"/>
                </a:schemeClr>
              </a:gs>
              <a:gs pos="50000">
                <a:schemeClr val="accent4">
                  <a:lumMod val="40000"/>
                  <a:lumOff val="60000"/>
                  <a:shade val="67500"/>
                  <a:satMod val="115000"/>
                </a:schemeClr>
              </a:gs>
              <a:gs pos="100000">
                <a:schemeClr val="accent4">
                  <a:lumMod val="40000"/>
                  <a:lumOff val="60000"/>
                  <a:shade val="100000"/>
                  <a:satMod val="115000"/>
                </a:scheme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6699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#,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7447346754643509E-2"/>
          <c:y val="0.18477235652863438"/>
          <c:w val="0.93475989821236516"/>
          <c:h val="0.72213506368138081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006699"/>
            </a:solidFill>
            <a:ln>
              <a:noFill/>
            </a:ln>
            <a:effectLst/>
          </c:spPr>
          <c:invertIfNegative val="0"/>
          <c:dLbls>
            <c:numFmt formatCode="&quot;$&quot;#,###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ene</c:v>
              </c:pt>
              <c:pt idx="1">
                <c:v>feb</c:v>
              </c:pt>
              <c:pt idx="2">
                <c:v>mar</c:v>
              </c:pt>
              <c:pt idx="3">
                <c:v>abr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ago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dic</c:v>
              </c:pt>
            </c:strLit>
          </c:cat>
          <c:val>
            <c:numLit>
              <c:formatCode>General</c:formatCode>
              <c:ptCount val="12"/>
              <c:pt idx="0">
                <c:v>460709.76000000007</c:v>
              </c:pt>
              <c:pt idx="1">
                <c:v>279377</c:v>
              </c:pt>
              <c:pt idx="2">
                <c:v>431936.39999999997</c:v>
              </c:pt>
              <c:pt idx="3">
                <c:v>290805.06</c:v>
              </c:pt>
              <c:pt idx="4">
                <c:v>480298.70000000007</c:v>
              </c:pt>
              <c:pt idx="5">
                <c:v>778422.54</c:v>
              </c:pt>
              <c:pt idx="6">
                <c:v>382459.56</c:v>
              </c:pt>
              <c:pt idx="7">
                <c:v>418900.44</c:v>
              </c:pt>
              <c:pt idx="8">
                <c:v>447299.57999999996</c:v>
              </c:pt>
              <c:pt idx="9">
                <c:v>742470.26</c:v>
              </c:pt>
              <c:pt idx="10">
                <c:v>444828.02</c:v>
              </c:pt>
              <c:pt idx="11">
                <c:v>932998.92</c:v>
              </c:pt>
            </c:numLit>
          </c:val>
          <c:extLst>
            <c:ext xmlns:c16="http://schemas.microsoft.com/office/drawing/2014/chart" uri="{C3380CC4-5D6E-409C-BE32-E72D297353CC}">
              <c16:uniqueId val="{00000000-D14A-4A25-A8B5-DA9E65EA9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36"/>
        <c:axId val="1115668367"/>
        <c:axId val="1115670031"/>
      </c:barChart>
      <c:catAx>
        <c:axId val="111566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15670031"/>
        <c:crosses val="autoZero"/>
        <c:auto val="1"/>
        <c:lblAlgn val="ctr"/>
        <c:lblOffset val="100"/>
        <c:noMultiLvlLbl val="0"/>
      </c:catAx>
      <c:valAx>
        <c:axId val="111567003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1566836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u="sng"/>
              <a:t>Ventas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#,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935522940819823"/>
          <c:y val="0.16535204484247007"/>
          <c:w val="0.65558883964639281"/>
          <c:h val="0.73122705993692627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#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Ana del Valle Hinojosa</c:v>
              </c:pt>
              <c:pt idx="1">
                <c:v>Andrés González Rico</c:v>
              </c:pt>
              <c:pt idx="2">
                <c:v>José de Jesús Morales</c:v>
              </c:pt>
              <c:pt idx="3">
                <c:v>Laura Gutiérrez Saenz</c:v>
              </c:pt>
              <c:pt idx="4">
                <c:v>Luis Miguel Valdés Garza</c:v>
              </c:pt>
              <c:pt idx="5">
                <c:v>Mayra Aguilar Sepúlveda</c:v>
              </c:pt>
              <c:pt idx="6">
                <c:v>Nancy Gil de la Peña</c:v>
              </c:pt>
              <c:pt idx="7">
                <c:v>Robert Zárate Carrillo</c:v>
              </c:pt>
            </c:strLit>
          </c:cat>
          <c:val>
            <c:numLit>
              <c:formatCode>General</c:formatCode>
              <c:ptCount val="8"/>
              <c:pt idx="0">
                <c:v>1313876.6200000001</c:v>
              </c:pt>
              <c:pt idx="1">
                <c:v>940527</c:v>
              </c:pt>
              <c:pt idx="2">
                <c:v>228907</c:v>
              </c:pt>
              <c:pt idx="3">
                <c:v>575330.14</c:v>
              </c:pt>
              <c:pt idx="4">
                <c:v>523852</c:v>
              </c:pt>
              <c:pt idx="5">
                <c:v>593192.32000000007</c:v>
              </c:pt>
              <c:pt idx="6">
                <c:v>1459392.7600000002</c:v>
              </c:pt>
              <c:pt idx="7">
                <c:v>455428.4</c:v>
              </c:pt>
            </c:numLit>
          </c:val>
          <c:extLst>
            <c:ext xmlns:c16="http://schemas.microsoft.com/office/drawing/2014/chart" uri="{C3380CC4-5D6E-409C-BE32-E72D297353CC}">
              <c16:uniqueId val="{00000000-BADD-4E90-8BCB-33909EE17A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115669615"/>
        <c:axId val="1253076895"/>
      </c:barChart>
      <c:catAx>
        <c:axId val="1115669615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53076895"/>
        <c:crosses val="autoZero"/>
        <c:auto val="1"/>
        <c:lblAlgn val="ctr"/>
        <c:lblOffset val="100"/>
        <c:noMultiLvlLbl val="0"/>
      </c:catAx>
      <c:valAx>
        <c:axId val="12530768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566961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Ventas por categoría de </a:t>
            </a:r>
            <a:r>
              <a:rPr lang="en-US" sz="1600" b="1" u="sng"/>
              <a:t>promedio</a:t>
            </a:r>
            <a:endParaRPr lang="en-US" b="1" u="sng"/>
          </a:p>
        </c:rich>
      </c:tx>
      <c:layout>
        <c:manualLayout>
          <c:xMode val="edge"/>
          <c:yMode val="edge"/>
          <c:x val="0.45669838729106138"/>
          <c:y val="2.67608893465320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#,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#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Aceite</c:v>
              </c:pt>
              <c:pt idx="1">
                <c:v>Bebidas</c:v>
              </c:pt>
              <c:pt idx="2">
                <c:v>Carne enlatada</c:v>
              </c:pt>
              <c:pt idx="3">
                <c:v>Condimentos</c:v>
              </c:pt>
              <c:pt idx="4">
                <c:v>Dulces</c:v>
              </c:pt>
              <c:pt idx="5">
                <c:v>Frutas secas</c:v>
              </c:pt>
              <c:pt idx="6">
                <c:v>Frutas y vegetales</c:v>
              </c:pt>
              <c:pt idx="7">
                <c:v>Granos</c:v>
              </c:pt>
              <c:pt idx="8">
                <c:v>Mermeladas y jaleas</c:v>
              </c:pt>
              <c:pt idx="9">
                <c:v>Pasta</c:v>
              </c:pt>
              <c:pt idx="10">
                <c:v>Productos horneados</c:v>
              </c:pt>
              <c:pt idx="11">
                <c:v>Productos lácteos</c:v>
              </c:pt>
              <c:pt idx="12">
                <c:v>Salsas</c:v>
              </c:pt>
              <c:pt idx="13">
                <c:v>Sopas</c:v>
              </c:pt>
              <c:pt idx="14">
                <c:v>Tarifa de envío</c:v>
              </c:pt>
            </c:strLit>
          </c:cat>
          <c:val>
            <c:numLit>
              <c:formatCode>General</c:formatCode>
              <c:ptCount val="15"/>
              <c:pt idx="0">
                <c:v>186513.60000000003</c:v>
              </c:pt>
              <c:pt idx="1">
                <c:v>1548079.5399999998</c:v>
              </c:pt>
              <c:pt idx="2">
                <c:v>356518.39999999997</c:v>
              </c:pt>
              <c:pt idx="3">
                <c:v>283892</c:v>
              </c:pt>
              <c:pt idx="4">
                <c:v>249721.5</c:v>
              </c:pt>
              <c:pt idx="5">
                <c:v>391993</c:v>
              </c:pt>
              <c:pt idx="6">
                <c:v>97188</c:v>
              </c:pt>
              <c:pt idx="7">
                <c:v>40376</c:v>
              </c:pt>
              <c:pt idx="8">
                <c:v>721574</c:v>
              </c:pt>
              <c:pt idx="9">
                <c:v>282471</c:v>
              </c:pt>
              <c:pt idx="10">
                <c:v>266750.40000000002</c:v>
              </c:pt>
              <c:pt idx="11">
                <c:v>463814.39999999985</c:v>
              </c:pt>
              <c:pt idx="12">
                <c:v>966000</c:v>
              </c:pt>
              <c:pt idx="13">
                <c:v>235614.39999999997</c:v>
              </c:pt>
              <c:pt idx="1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E616-48D4-9F03-EAC18B26D7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54"/>
        <c:axId val="1618847551"/>
        <c:axId val="1618843807"/>
      </c:barChart>
      <c:catAx>
        <c:axId val="1618847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8843807"/>
        <c:crosses val="autoZero"/>
        <c:auto val="1"/>
        <c:lblAlgn val="ctr"/>
        <c:lblOffset val="100"/>
        <c:noMultiLvlLbl val="0"/>
      </c:catAx>
      <c:valAx>
        <c:axId val="1618843807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1884755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u="sng"/>
              <a:t>Ventas</a:t>
            </a:r>
            <a:r>
              <a:rPr lang="en-US" sz="1600" b="1" u="sng" baseline="0"/>
              <a:t> por ticket promedio</a:t>
            </a:r>
            <a:endParaRPr lang="en-US" sz="1600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1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2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C1E-433C-8E49-D7EE4A5FAB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1E-433C-8E49-D7EE4A5FAB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C1E-433C-8E49-D7EE4A5FAB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C1E-433C-8E49-D7EE4A5FAB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C1E-433C-8E49-D7EE4A5FAB07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$0-$25</c:v>
              </c:pt>
              <c:pt idx="1">
                <c:v>$25-$50</c:v>
              </c:pt>
              <c:pt idx="2">
                <c:v>$50-$75</c:v>
              </c:pt>
              <c:pt idx="3">
                <c:v>$75-$100</c:v>
              </c:pt>
              <c:pt idx="4">
                <c:v>$100-$125</c:v>
              </c:pt>
            </c:strLit>
          </c:cat>
          <c:val>
            <c:numLit>
              <c:formatCode>General</c:formatCode>
              <c:ptCount val="5"/>
              <c:pt idx="0">
                <c:v>2792049.5399999996</c:v>
              </c:pt>
              <c:pt idx="1">
                <c:v>1982414.7000000002</c:v>
              </c:pt>
              <c:pt idx="2">
                <c:v>1024604</c:v>
              </c:pt>
              <c:pt idx="3">
                <c:v>180306</c:v>
              </c:pt>
              <c:pt idx="4">
                <c:v>111132</c:v>
              </c:pt>
            </c:numLit>
          </c:val>
          <c:extLst>
            <c:ext xmlns:c16="http://schemas.microsoft.com/office/drawing/2014/chart" uri="{C3380CC4-5D6E-409C-BE32-E72D297353CC}">
              <c16:uniqueId val="{0000000A-3C1E-433C-8E49-D7EE4A5FAB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softEdge rad="0"/>
    </a:effectLst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[dashboard.xlsx]Tablas dinamicas!TablaDinámica1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'Tablas dinamicas'!$A$4:$A$16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'Tablas dinamicas'!$B$4:$B$16</c:f>
              <c:numCache>
                <c:formatCode>General</c:formatCode>
                <c:ptCount val="12"/>
                <c:pt idx="0">
                  <c:v>460709.76000000007</c:v>
                </c:pt>
                <c:pt idx="1">
                  <c:v>279377</c:v>
                </c:pt>
                <c:pt idx="2">
                  <c:v>431936.39999999997</c:v>
                </c:pt>
                <c:pt idx="3">
                  <c:v>290805.06</c:v>
                </c:pt>
                <c:pt idx="4">
                  <c:v>480298.70000000007</c:v>
                </c:pt>
                <c:pt idx="5">
                  <c:v>778422.54</c:v>
                </c:pt>
                <c:pt idx="6">
                  <c:v>382459.56</c:v>
                </c:pt>
                <c:pt idx="7">
                  <c:v>418900.44</c:v>
                </c:pt>
                <c:pt idx="8">
                  <c:v>447299.57999999996</c:v>
                </c:pt>
                <c:pt idx="9">
                  <c:v>742470.26</c:v>
                </c:pt>
                <c:pt idx="10">
                  <c:v>444828.02</c:v>
                </c:pt>
                <c:pt idx="11">
                  <c:v>932998.92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7-404E-B10C-D39B0AD53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5668367"/>
        <c:axId val="1115670031"/>
      </c:barChart>
      <c:catAx>
        <c:axId val="111566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15670031"/>
        <c:crosses val="autoZero"/>
        <c:auto val="1"/>
        <c:lblAlgn val="ctr"/>
        <c:lblOffset val="100"/>
        <c:noMultiLvlLbl val="0"/>
      </c:catAx>
      <c:valAx>
        <c:axId val="111567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1566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[dashboard.xlsx]Tablas dinamicas!TablaDinámica2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'Tablas dinamicas'!$A$21:$A$29</c:f>
              <c:strCache>
                <c:ptCount val="8"/>
                <c:pt idx="0">
                  <c:v>Ana del Valle Hinojosa</c:v>
                </c:pt>
                <c:pt idx="1">
                  <c:v>Andrés González Rico</c:v>
                </c:pt>
                <c:pt idx="2">
                  <c:v>José de Jesús Morales</c:v>
                </c:pt>
                <c:pt idx="3">
                  <c:v>Laura Gutiérrez Saenz</c:v>
                </c:pt>
                <c:pt idx="4">
                  <c:v>Luis Miguel Valdés Garza</c:v>
                </c:pt>
                <c:pt idx="5">
                  <c:v>Mayra Aguilar Sepúlveda</c:v>
                </c:pt>
                <c:pt idx="6">
                  <c:v>Nancy Gil de la Peña</c:v>
                </c:pt>
                <c:pt idx="7">
                  <c:v>Robert Zárate Carrillo</c:v>
                </c:pt>
              </c:strCache>
            </c:strRef>
          </c:cat>
          <c:val>
            <c:numRef>
              <c:f>'Tablas dinamicas'!$B$21:$B$29</c:f>
              <c:numCache>
                <c:formatCode>General</c:formatCode>
                <c:ptCount val="8"/>
                <c:pt idx="0">
                  <c:v>1313876.6200000001</c:v>
                </c:pt>
                <c:pt idx="1">
                  <c:v>940527</c:v>
                </c:pt>
                <c:pt idx="2">
                  <c:v>228907</c:v>
                </c:pt>
                <c:pt idx="3">
                  <c:v>575330.14</c:v>
                </c:pt>
                <c:pt idx="4">
                  <c:v>523852</c:v>
                </c:pt>
                <c:pt idx="5">
                  <c:v>593192.32000000007</c:v>
                </c:pt>
                <c:pt idx="6">
                  <c:v>1459392.7600000002</c:v>
                </c:pt>
                <c:pt idx="7">
                  <c:v>455428.4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B-49CB-9DF8-D174334A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15669615"/>
        <c:axId val="1253076895"/>
      </c:barChart>
      <c:catAx>
        <c:axId val="1115669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53076895"/>
        <c:crosses val="autoZero"/>
        <c:auto val="1"/>
        <c:lblAlgn val="ctr"/>
        <c:lblOffset val="100"/>
        <c:noMultiLvlLbl val="0"/>
      </c:catAx>
      <c:valAx>
        <c:axId val="125307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1566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[dashboard.xlsx]Tablas dinamicas!TablaDinámica3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dinamicas'!$B$37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dinamicas'!$A$38:$A$53</c:f>
              <c:strCache>
                <c:ptCount val="15"/>
                <c:pt idx="0">
                  <c:v>Aceite</c:v>
                </c:pt>
                <c:pt idx="1">
                  <c:v>Bebidas</c:v>
                </c:pt>
                <c:pt idx="2">
                  <c:v>Carne enlatada</c:v>
                </c:pt>
                <c:pt idx="3">
                  <c:v>Condimentos</c:v>
                </c:pt>
                <c:pt idx="4">
                  <c:v>Dulces</c:v>
                </c:pt>
                <c:pt idx="5">
                  <c:v>Frutas secas</c:v>
                </c:pt>
                <c:pt idx="6">
                  <c:v>Frutas y vegetales</c:v>
                </c:pt>
                <c:pt idx="7">
                  <c:v>Granos</c:v>
                </c:pt>
                <c:pt idx="8">
                  <c:v>Mermeladas y jaleas</c:v>
                </c:pt>
                <c:pt idx="9">
                  <c:v>Pasta</c:v>
                </c:pt>
                <c:pt idx="10">
                  <c:v>Productos horneados</c:v>
                </c:pt>
                <c:pt idx="11">
                  <c:v>Productos lácteos</c:v>
                </c:pt>
                <c:pt idx="12">
                  <c:v>Salsas</c:v>
                </c:pt>
                <c:pt idx="13">
                  <c:v>Sopas</c:v>
                </c:pt>
                <c:pt idx="14">
                  <c:v>Tarifa de envío</c:v>
                </c:pt>
              </c:strCache>
            </c:strRef>
          </c:cat>
          <c:val>
            <c:numRef>
              <c:f>'Tablas dinamicas'!$B$38:$B$53</c:f>
              <c:numCache>
                <c:formatCode>General</c:formatCode>
                <c:ptCount val="15"/>
                <c:pt idx="0">
                  <c:v>186513.60000000003</c:v>
                </c:pt>
                <c:pt idx="1">
                  <c:v>1548079.5399999998</c:v>
                </c:pt>
                <c:pt idx="2">
                  <c:v>356518.39999999997</c:v>
                </c:pt>
                <c:pt idx="3">
                  <c:v>283892</c:v>
                </c:pt>
                <c:pt idx="4">
                  <c:v>249721.5</c:v>
                </c:pt>
                <c:pt idx="5">
                  <c:v>391993</c:v>
                </c:pt>
                <c:pt idx="6">
                  <c:v>97188</c:v>
                </c:pt>
                <c:pt idx="7">
                  <c:v>40376</c:v>
                </c:pt>
                <c:pt idx="8">
                  <c:v>721574</c:v>
                </c:pt>
                <c:pt idx="9">
                  <c:v>282471</c:v>
                </c:pt>
                <c:pt idx="10">
                  <c:v>266750.40000000002</c:v>
                </c:pt>
                <c:pt idx="11">
                  <c:v>463814.39999999985</c:v>
                </c:pt>
                <c:pt idx="12">
                  <c:v>966000</c:v>
                </c:pt>
                <c:pt idx="13">
                  <c:v>235614.39999999997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2-4C38-8CEA-CB035ABAF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18847551"/>
        <c:axId val="1618843807"/>
      </c:barChart>
      <c:catAx>
        <c:axId val="1618847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8843807"/>
        <c:crosses val="autoZero"/>
        <c:auto val="1"/>
        <c:lblAlgn val="ctr"/>
        <c:lblOffset val="100"/>
        <c:noMultiLvlLbl val="0"/>
      </c:catAx>
      <c:valAx>
        <c:axId val="161884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884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[dashboard.xlsx]Tablas dinamicas!TablaDinámica7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'Tablas dinamicas'!$B$72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8-4009-81ED-289E520F19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8-4009-81ED-289E520F19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08-4009-81ED-289E520F19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08-4009-81ED-289E520F192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308-4009-81ED-289E520F1922}"/>
              </c:ext>
            </c:extLst>
          </c:dPt>
          <c:cat>
            <c:strRef>
              <c:f>'Tablas dinamicas'!$A$73:$A$78</c:f>
              <c:strCache>
                <c:ptCount val="5"/>
                <c:pt idx="0">
                  <c:v>$0-$25</c:v>
                </c:pt>
                <c:pt idx="1">
                  <c:v>$25-$50</c:v>
                </c:pt>
                <c:pt idx="2">
                  <c:v>$50-$75</c:v>
                </c:pt>
                <c:pt idx="3">
                  <c:v>$75-$100</c:v>
                </c:pt>
                <c:pt idx="4">
                  <c:v>$100-$125</c:v>
                </c:pt>
              </c:strCache>
            </c:strRef>
          </c:cat>
          <c:val>
            <c:numRef>
              <c:f>'Tablas dinamicas'!$B$73:$B$78</c:f>
              <c:numCache>
                <c:formatCode>General</c:formatCode>
                <c:ptCount val="5"/>
                <c:pt idx="0">
                  <c:v>2792049.5399999996</c:v>
                </c:pt>
                <c:pt idx="1">
                  <c:v>1982414.7000000002</c:v>
                </c:pt>
                <c:pt idx="2">
                  <c:v>1024604</c:v>
                </c:pt>
                <c:pt idx="3">
                  <c:v>180306</c:v>
                </c:pt>
                <c:pt idx="4">
                  <c:v>111132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08-4009-81ED-289E520F1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0" name="Estado de México"/>
      </cx:strDim>
      <cx:numDim type="colorVal">
        <cx:lvl ptCount="0" name="Ingreso"/>
      </cx:numDim>
    </cx:data>
  </cx:chartData>
  <cx:chart>
    <cx:title pos="t" align="ctr" overlay="0">
      <cx:tx>
        <cx:txData>
          <cx:v>Ventas por entidad ferativa</cx:v>
        </cx:txData>
      </cx:tx>
      <cx:txPr>
        <a:bodyPr vertOverflow="overflow" horzOverflow="overflow" wrap="square" lIns="0" tIns="0" rIns="0" bIns="0"/>
        <a:lstStyle/>
        <a:p>
          <a:pPr algn="ctr" rtl="0">
            <a:defRPr sz="1600" b="1" i="0" u="sng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lang="es-MX" sz="1600" b="1" u="sng">
              <a:solidFill>
                <a:schemeClr val="bg1"/>
              </a:solidFill>
            </a:rPr>
            <a:t>Ventas por entidad ferativa</a:t>
          </a:r>
        </a:p>
      </cx:txPr>
    </cx:title>
    <cx:plotArea>
      <cx:plotAreaRegion>
        <cx:plotSurface>
          <cx:spPr>
            <a:noFill/>
          </cx:spPr>
        </cx:plotSurface>
        <cx:series layoutId="regionMap" uniqueId="{8423E7B4-4FF0-4408-BCDE-D8C8EBB389B2}">
          <cx:dataId val="0"/>
          <cx:layoutPr>
            <cx:geography cultureLanguage="es-ES" cultureRegion="MX" attribution="Con tecnología de Bing">
              <cx:geoCache provider="{E9337A44-BEBE-4D9F-B70C-5C5E7DAFC167}">
                <cx:binary>1HvZct04tuWvOPzcdGImWFFZEZfkGXQ0S7aczheGLMskOAMgQYB/dJ/7E+rHekuelU5nVnfeiE7Z
IVsiCW5gYw9rLZx/3vl/3LX3t+aZ79re/uPO//y8mqbxHz/9ZO+q++7WvujUnRns8H56cTd0Pw3v
36u7+5/emdtF9eVPBGH20111a6Z7//xf/4TRyvvhZLi7ndTQX873Jlzd27md7A+ufffSs9t3nepz
ZSej7ib88/P0tr59lt226v1genX7/Nl9P6kpvAzj/c/Pv7n5+bOfng75m9c/a8HCaX4Hz1L0gssE
IyqSj1/Pn7VDX368HGHMX2CMRYwZ//TWs9sOnvwPTHo06PbdO3NvLUzt8d/vDPDNPOB6dvb82d0w
99PDOpawpD8/P/33f3t1Nzx/puyQfbiUDQ/zOP3lceI/feuDf/3zyS9gKZ785is3PV23P7r0Gy/t
wOXm3oB5f5V7cPxCCIkkR993T5K8SAgWTGCCHr+eOOnPWPR973x58olbdlfnfzu33Pa39Xw7/YWO
IehFgjgTiPLvxw3CLxAmnJGYfNoOH+JmN/8Za37PKV+efeqWl383t2SVquZb+Ptpff7fsxmRLx6D
hcCaf5PFkHjBRIJwjOint33wxp8y4vvO+OrRJ77I9kf7v1mMZGp+d/vu2bv7Z59T7F+Ww5IXJBYy
JgLW/muvQPLCNGGUyY/ZLX7im//Ept/x0W+HeOqr/KF0/K3KTDZA1Kj2r4yb+AVJOJWUsd/JZuQF
YgzxJH5SYD7Z8rBzfr01t+Ww/tCu33HTxxl9O8pTT53/198tqjZ2un03/E9FFeVQeyj51Ln9JrgE
4zShnzo79m1w/Ykw/76vPj/4xD2nm79bHB2gn7YPzeRflemgKeASxQknyYduDH/rE2izXwhMMZFC
fHrrhzL0J0z5vjc+P/jEG4f/OvmbZbWz+d4Nz07u//2/+09r8xc0BPwFjwlPOKz3k9KTCJnEmHxM
eE/88SeN+b5Pvnn4iV/O/m5ueQBB//7v6favRDUQJ5JzDBXl++UGGgPJIJIgu30oR0+Kzhebnv0X
YO/b8v+i5HxvjCe+uvzbIZ1r1d+2ww9X4z+jBwh7kSQx9NSAdB6/ftNYxy9YHCdE4icR9CdM+X70
fH7wiTeuj/5/pwN+r4n8urx8c89/yNUQ+gLKOU/oQxP2dTbDiLwAhkA8/PmUOz/Ulc/F+vdt+L4X
Pj/4jcH/4wTM75Mzn0ms/Ha63TyyX1/xMz+++jhFoOaePPqjuv9hvY7e/fw8hiz1laMexvj44EcE
+d3e9enz97d2+vl59JjZaIwTJgkjWD54crl/vPTQHCSSUSTAx5AYHzBsP5ip+vk5gXwYA0uXCCAc
GWKAo+wwP15hLziDJg8hDqOihMrPPOTF0IZy6D+vzMefn/VzdzGofrI/PxcUGpTxw30PU+UYk1jC
qzkMKoiUCGY+3t1eAdkJt+P/1URxF9VyLo4qxnq+KeKelTs+kuWkX9VM7hIpJ5m3uHbHa51EKiVK
uCZbI6dlNpZt9WqN4pGfRRi5OS3RVEwXfdQ3Nudt7NIwdGE6Nqr3yTFb2HrtVGWWQ4T7gudk7MYb
b5U7ahaGLuaBLqcRWuutXiP8uu7EuG/5MmbJZCVPWUNDZkyx7hSNmrz2qClTUuqQYzk0R10tkjFb
lz7ek7kLeYHsdNWYpMi7psc5rmKyNbzUZRZX1F9bJIzIpCnxLpjRHCrb+p2rLNqrVY71UVciETYx
6/syj0fDj0LfsON5iWnI26r1r/soijMkNSpzjvWQ1sgVU8aNsDbV3FZDOpcta3M3L+VywF4Ld4xH
YtrLRdjh3GHdHhVu5CIlM5mTTdNZ1qS889GpWyeZqqVtfNazSpOMMl3ehM4OIa/GzhU5JcgkO0yN
9xckYkizbCCoZTSzyZz82uCZH9cxo8tRHQp2bEfr4w3v1ZyksSfyZHIhlNthCX7aGFcLmgpTrdOO
9n7t0qXoz9a4GdFJMFU414igKp1dVQ4pd21zKUvlaRoPFod0UdWIU6HL/moqODrukqY7CDtFxwrJ
9TLGus9cv4RrK6RtD/FaRu3L1vcF3Qs34ze99f30ctJl926AAVU+zx6nDYVN3aQDWw3bETOixqQy
GauMUNcRCm4ONskQ0qh9R5tpy499VZhzMQ3oXMzjhFIuwclV1LpMDJZneFDzmzXyKDOR132qJTio
netpz4KXZdo3Iv611xi/sRObM0KmbkrNEpYpnc1cHjpoXNKgTLa2RL1ck5WUKYyjTvC4TLuhJeV1
g8f2JZvH+aTqgz1NomnMnFTNdS0WnlNDqjeumdo00fP6eukEFjlbW/yy03Iym2RZS5Qp5fEb0QxF
5lCU7NQQJygNhUK3g3Z1bkemj0NNZJeGhx2Q1kXdVGkLg6VSBvvKJv2yL2K0po0ka5V2rECnHVXj
0TQvY76SxS/p4oNfU+flfBYaN2dUoLFLp3Gdz6md6AYWrc3mpdG7RS7kqFEIvx5l1O5J0Dszueq4
60ebDiXFNKv87O5Fz/0bPvJabmAscGrZoxR4UqLypitkVrq2z+NojG+Ssd7yRVxWqB2zpW/TuLD9
tZeiSX0ib1wZ4zSZtd+wOtp519RbU5TD1iyGX4cxflUX7iUeGra3fIrnzKyrPa9HUqX1GsZtYmZ5
7WdFr+NG+ZwMCsc5WhOxLSY65t7Rq7Ky/fEQlzr3cTfsmrERN8zMCkKqYutZ4vl8oRVaXgkVL32G
PCsyoYfisjP9eNTjqTpr1ahOy1q8j6TiB3h5ct3Atj8WrZbnxFXTdqyX4rZW1fo2QkW5Cao8iCpS
Z+Mk9K/YU3Pe9AW4rGEkS5ranKyoDvvGEmtSh6ZoP4rOnPNhjW6x51GmC7okaVvROm2jdb3zHU62
AxZrlYHO079pVRhvSbLCQnGVsVm+gyAibyE36UPBkiVzKo5oapyOXhYFJReQysdT3RT4yFG2nsOM
IPVMrc0K0Z9SldR73iwkrTvySzuuKKSUumkzF64/x6q8X+JaHGLYjKnV5hT0K7yrbbvugsMms6a3
p04bAymtf9uM0v5azVP0Kzfz/MtCmpde8iaXfvVHre141kz0bWfdezFPyWaqE5FFYR43feD33EdV
jm13XMZzudVLkVzSbjSbEVfLtkJiOQp1FOVhKtB+hOGPVzmQNO6K80Wbt7PFN2ULG3wFH+09Ya/l
2kXnUe18KqOp2g2sgbvZGB8ZNvZ54fvLjlm+wZ1CeVHbdy6yly6sx7UseTY0VmfaLzabBgIjNKI9
DEshNhq7advo+IBarjdRYsu8LaPTkZXoqO0Zyiq5HqTTvzpp94UaaZuW1tUbtI51n4Uq4btQhGlD
S4MzyleWFWTiu4VPVdr31KVrMscpTlCddc3Qpj2CEuNc1GUlxjdIxU02IXfoRdHmQcwM9khTbpJ1
Wq+I9tNOI1b7zGO63IWFvRqZaQ6NFeWB10OZzsl6JVoavy9KO6TIq+TQ0vGdqpp+X/iadWlNa7uj
MeVHsC52F3V9DWWN8jlbZLRcFRMJh7GI4eF61vue0u4UudWkWBZZp7g+ry0k3JWKGxfx+iQqBcTr
ICK1mxKh3rbg19RFpc3R7NzFIqIhp02bcUj6h6TTtwMXaFfXTF9TLeJt6+fqsgxiPai4CjbFzNt0
qoPYNyUeLnxrmzTSa7WvZ5pc0dbzneo6fGSD0GMaDUFckEYvG8vHZTs1VmW0avFp0CzJ4wDVfqZy
33HVvhwVBdegeh3SapmhZwriaim1yrVek11lF/Wa9UZvKqLeRrbXR3GvRL5U4lWA0Mq9zihkpDI1
zfBqVsOSun70V32Pbik1a9aKDu0LzvmhUtObeYw5bOW4bDM7DlMOKZEdWKhZCSlBD1lIojhnSF5O
c9SlBY+uWRMNh1DFOFubpD1SA3ljcbTp4lgsHhLDMs+vTByw0hdDTKPudPRdwU7boO30bnGT1lNa
zrpOtqNvlgjqwDBW+6Sdpz5tpoVTlMrCN3POXUcrnQZbsPqhQ7EiQ80cvcFLuyvGQKB+clnTospK
w4bLWbo1nIlA5a7ri+EXuYaqObV2bOTGU32+xrwaj4epcSEjKNE4c6R2144sq00jJ/2VbpKtR0W1
k95djL6eym0Ee/1dw7W8a/XAN+3gXVoMi90Q3CxHSEtxWBLRpbEdq7RhxXBEKzHmNkBBiVrjs2Q0
xQ4ScEgn2aG7FndbbmTCdcqWNr4icor3DVeoTJs2fg37684NrTrxvC/3XsXrxjR23EHSGzdJmKCj
qIpVpSbB5VayCB8mZJcjRgYbUhNYh1IzofdutOx8VJPdVb2ir9xs0BvE1/XgQ4+jbPZWn/Ea4VPS
hCGXuKVtXpAlehnhet5EfO7TgNu2guQsxkuBVLMhnX+roZHLV4jeY1X0/pUiYzhpZ4fa84XH7FYG
b29CMS9bM7Mq2oCgzI+h4wtViooQ/aLC0vJ04abJCev6Jndl55q8RM7GqW8rdgZZcISfx2RKOSwP
NExQlKfuSnKWDj1p6lS2LanVhhR64ckGq3mooUc0hkRp09OCQUeF5z1VZbVuWmKUTnkz+DeEx7HL
bBHI67WJzLSXDo9nclEr2/PgygAtEKEn9eLJjVkRelkY20J7VgIgkcOAyu1oTYcukmRI0IaXo3ol
vVLN5deHBb4BSnfDGAyY8fHMxucf//Vy6ODv4+mBL798OPLx5afTT2dFfnjX7n54AI726U0P0Pfz
WF/OKTzgzc+HFp4A2A+nS34H3f7w4jfQ9xuI/4k/eMCD+IGm/nyc5DfI9zNH8AXsPj7xEetK8SIm
mML5BUnoA9pNvmBdLF8AiwHCn+AYqEAGyt9HrEvJixgONKA4jvkD6EVgwkewiwHsUgo6Lpx1wBSU
9fg/AbvyW6iLYkpAG0FICMwIAYbrW6hrqMOq7yt9Wi2JinM9kIDPG6YbcheZggiomzRmxxPQy9G2
aE293ny1WN9B2/gJ2EawADEF9gx0GplQQWGmX4Nttai2aqbRnQxWa5ITZ0RyzaCPno8CT6oR0gIl
/KIwxtsorWsv2KHt6DQ8lHpTrksqbFfQKv0Du4BO+JoEQLGkMCmJeIzEd+wicOZhgmSOT8gCTWAu
B6HKzCi5uKypm9KlVb0acWY9ZXbbdD6pckm7oNLWOlVf6NA0S8Yg1cQHPtgZb35sH+yNr83DHLYA
Bu4ESEdYQdgN3y6bLkohS0b8oamhNcxH0iGUBVwJetzFNupemb5j61GYBs5AUPy8v7/jst+8Grig
GJgbxgUBMx6ORH3tsUiwlibB6oOAjOx3UnRLTpqRiPNBrZXfRYCvzUaXc2T+YNIPI39NzAAjBGew
YObk4bwPEejJm1EoraH9eLClxiiD7Mvt9oMHKrEov/vxRPGT9wH1Dp0GgVWm/GGxxZPoaGjLyEj5
eKKEWuccDYiGYzpG8gJQcze+9824Tse4oWCGg4S+pJ7FvXwbmmo2eZlwc5U0RLrjErDzum25S9TF
0jvFL/7A0oeZf70yiCQPZz4oTeCYGnx/EkV4CJhFnuDjFfnWH7l+Gosj3crVpyX0u2RTia6/H4Zq
vmwa04S8XrTle838pI5/bMvDq74xhUrMuZSwLyG44T/fOqlXVeFbgZdjUsRuyjTubHu6LCvl6drM
9fhGCT1V5R9sDUijT98aw7QFihFsS0mebI1+HSLR18CrDQhzl8+r0UnKRQNR0U0r1y9XbmqURj2D
bTJ8iBYg+dzVjyf/sCO+nTz4gWPYLglhOJEPZn5FHdIwtlWlx+6YmKFpQjaPA9M61UkPgfHjVz3Z
nMCUJpwlErwNWRNi8cnm7HrWO9sv+hj5mkQHTZ2Yj1hXA4+hx0ENoMH9KOoxJ09SIoYaBqcgE7gi
GBwjwg+J4avJWTX6YohGt7NDFIZNGdnwfqJrcHtaJoxvYM8NfVYn3ZqZpBabunXsuGvjAjjUUYdz
Gk+A5RuWHIUxtHmsmUg7NcjjwiiyWUi/ZGbyIh2BUDm0rKOvdSKWvUYRYAyARZk3Pd7QeTrzvKiu
XREvIyC7pNBJtNXKK0AHKFr9FN27FoC7NXp+n0yFeTvO1m3LCLdHFV35GeTGt908RjvAU9Mp9iPQ
thyZLCEF3rer7HhKNJHHpsHTTq6JfBl5Ls/VkPRZVw4s9eMQbxHwjifGDzpXwNAC3dK3DSwKAXIP
q1dUYHMFBGuTBtc122Hm9UH0Q7nri+7VMjbrpVuI34h1MLnDcwHAz4o94M3qdpyn9/G0CpQurNFZ
sjRrWizRmndianZJ4lmmuXHJDpaBpn3FxrNJwkrgqMZVOo54P9FaQzOLxpsCL92GCN/I1Iy9uTXN
THZF4PG258XwstRWblZU9DmUZ/xWLgQa4qBN2IShDKeMNxeWiviSy2lOJzHhS9lXzZUbkHvvau4z
WfOkPyQxlWkT+NJfUopZGoMlLsVlQDbjvXigSqWkv/ICl0MmAN+ckCHwgx+nNeNVMe14EMluFuN1
3fX0MFTCbyBwFiBUdZFVFdzWz3bSGxElNDompV1P6rqbXxayqd7Urm8LYLyT+ryZgrgGkE3Po7Jy
Nx3DazpULtnouYmOtWBR6pUMCUBHhk2qO4l3TusKCL5uGgCVIibyxIX6rvH8mGDbWpHLGJWACONI
17y71sDWtvbMM6DFDkMR7jgeeeaFxWlbB3sU9aU/dgmLf3FLpHxama7eV1EEoHdS8bQfkLkh5QNJ
Gzg+Aipo2dVUN2klWnemY5ATxqXeImDrshnp0xn46BKcyvtXga0qXxPwkGMrgH6iSNbxsdnWc9yk
hFiXAT27ngLS6wDFYLfBhBRdOvLqOjb4pCa8zUI8vHsg79JlLI/wGLprzKvXATcW+NF62saGLgCw
PHqDldw53tFsKufxJJQzypiaz4vBLTsyrH5D26be+9K7jSJNk+GoCLDrmFy2Dkc2W1y9ni1TnOwI
qcc96cbhoqfBXou16M6UVuWFKspwUpdUb4z283E0imjObOz4A51tZp1OcGrbZCNxrtxwILFMGod2
dFlRVf6ejooABzU3Saqwb09xNdXNsayWtv2laoo2eqNc6AoYRC68TUMS19XpmIx9/Q4XNX6vwXPk
Zu2puepDz4Gm6PU0ncmaCPE6iY0qbswIpaZL1apqdXACkea9HBzwZxEJVlwLqIHvjGw7A+3gbNYL
x2Tpd0RJi3JaWtxuPzQNfSRmYHaFnBw78hUDq2yo6cYvqEEqi/zCVCatM2obIjdX0GNW0HFYYP7b
bVIPpDpabAu08RA6GMHRqDJpFFRzWuGSxZnz4yxPgGIGpgzUA9UcOBAMRQ8MnR/Micctc2cxZGLG
NnqQLbTN2EBeuZmrxjdpV5AYAYkGxFdG2660GwZ5VGRDPCzshI8tb051Muj1AnQVaDdJtKzF/Rog
Pk67sWG3xEBTcxiDXV/1CWyxMquxgfZYiBJ6o1irgv/iNYa1sRJyR2ajdjqsZBhpmdNCIMi440qd
HbrUh7Vdiy3FU+yuuk6XzWEG2mK9mHrgxF92Qg7tBo5ULsmcwe50PNWLHGUKji2IhJBma3/fr23V
5ZowPhwTq0x1hBI3lsAWAkG9iO2KwEPVBsipxJitioHiFdNC6La3ml4Bswz+PtGoDwyo11brujvF
rW2b8pjPHU3iTC/eQe6CLI8yGeiCwLlzr/stA/qm3yk0OAux7yRFm16i2udON80o0rVaLelz3KD4
XdLVsurSAYe4Bu3ETSHaxLV18Q5EuXY7qKqM65w51sw7Lugi04hWcjjhLW7KQ+JBtb1JvFzMfQdy
0pxHEo3OghZX1VAtF/jmdwA/a6k35TCp+oT0fTP/Oi1LryD5DaiVD+WpGNg9sDPTSFO6FnyieQ2o
qHwPrbgZL1fom9YjSJLMXpUFJMys76Gl3A/VWKpX40SsOHM2rLBSFda0eNOb0EPKKuZOFVeaYBRY
aoVuWZwuAKpYn7ah0vV7BT286dOq7YGDz4CG00DxAVdEoGEKvZ/rl5FOqtdxWeNNpAqftjLRbudt
o49K0xY2m3XBzibK/a+8t8UrHFxyGPtKZIvCYy5bLG6gZXytbamOYHr9dumhP08Tuoh0aEGdYMXS
bvWMQpGO3TBdJLO/1Q445tYwtStkLU+jqSuyhQXYZ2S0R8IX0TUain63khFqi2cmEywe4JUeXY6Q
V/LEJvG5ih3NEpWIHM8VzyutcWpiKXhaJPG80asbtk3Ek0Mg0bwZk3KlmfCQWOTgm3wFxaO94rJs
cxmtM0kjgKI+10ndHiopW5rOXA+nMS/b5ihZGToiqyv2qmvwnmJXbepuKbaqWm5w6FSciqS0WdIL
naKOAe/lTTiwmutj0i0LEGmsPXY97Go+wVpX4yAksOwjf0vKsd3RuuApMMxraru5P5p6qS+HFQPd
T4dwZFZlN72t79namStd8j61OJ7zYS3mDPuhuhpqGM7iMn7F2xlL0G/leGIQ0PhpqMb4vF5MAl0C
5SUUvBVniZmwy3g0u1frMppuo6bBQ81ztAoZjZVDGzMt+H1SRPKkDozekAKAWtr2wwNPHGmUgi6g
tjN8sgiEAm4e6Oiq4DcNJoFv46Ts5BtmkrI+c0uobSoh+QIi4raGFtBWVd5z2ZN07KWBZojMRqUr
tAc6rdt5vFZQrA9lqchbWg7FcUNBDyS+HVzmktLt6ChxkkpOQLyayhDlZkjqOa2dmQ++nJbXw2SG
i4kbaKhg9vJq0gOGmi/i5mXf1YPPQ+nIa2D85CsV1/5QGTtcTaqgR9UD6MxBnLVA7nqgGoyxarM2
zjdAEXK2RWIcxSa4ZSqymTXFu2kOyQ0HtltmHyTgOQrwHBA8SZ9+X/XVDqk2f1R8vY8nvP2i9Y4g
Y4AsUYcERGdl1AyyGki7IAEb0HFA1cWtL4oPYi6lpYCCMrb1Nh58Qs/kFCEQJlCnl6w1Q33KGwj7
w6NEOwEYvYSEDqQuRm19bnzR7h/VWe9RG7Z2cYvalLUGse9RiWUBiXmbdMGfllSUdl8n1bLA+gbQ
ARLf8CgtQt0ek1BGG1yt/rZzcbzxRuFrN4NM7ujaZ1XDy601IIY8Cqq26NTLpm9vH8VUmCB32QB8
w2tYWs3zsI72a/k0IlXYPUqnGnDTjoq5zDVIQjr1pq3cb2TTpS6WV57200HWujlp5gbUh747jXSY
7hY9FadfxFLkA9+zoQDyni6x2T2opTKRNXBMf0IflQBUfPaoikKwki5HnwVRzvpl9yCGkh4aTJjO
LIFTXymboV1ZAFw96JwM+OZNZ2Sk8wdlU0tQNqMF4uJ7qiaZWrPBfHw7T80it49CZsQdvhZACeWu
66r9j7RLVBD0cgIMcAClLM6ISZazaSlZ9ihbFmKdNsrV8S/cFvbsezIlR27cfZEoWznpLGL6BEtM
fl+fDLrHb9hSo+0XSXJSrYLTCaBHFoJCN+bGhG4ftccVDNpK1RX5ipo7Q+Mqq9so2TwKjjWewv6J
0Ngl5aR3fygvAsYarh3gyLMakIfdBBGafvNBQWTQIOfSzuM5saiPT0MH0ZVGpJTHVeeRUmlsJJ/T
iE+cfpDwVM+jlyAMJnInXaHqfd3HtUtHORW/Qu+Dczkla5kG0V0hisgvwWi7G9QoplSWDYAyjJsb
6VuaT7w1Oejx/Ao1fAHe5qOWNi9uvFoqD32ULtxFP+rlENakhJwd4+NChCkroE+4LpB0WT108OlO
j6Glg09dvNbCyMzSNjpXNbmpJ0z2ogpAUKG2EnmftKczfNZsK80UH+uKgRFu7O4gldm0rCL/ephH
OGTFlrg9WnvI12GCLijrhYg2rXT+zIOudwKx3abUseT/sHdm23HjWNZ+ItQiQAzkLRmTpNBkWZbs
Gy6PJEGC4ASQxNP/O+TMLKe766+u2159Y2c6MxwRJAics/e3j87rUMlrXTRf0BrrxwZtSL6SgT12
fMZaxwl1WjsmD2VUoiiDj11BgBiATNlV7zfW1k/AAfwdCLaoP/loY+CalPnEB9K/9sMw3MF2jHPa
m+HU1gP5DFEPm3houwNWtGpOCSPhAMk6bHkZF/THuPA5D0q1+57zct9C1N1P6VjLjDZjnGHLURO6
POyMe247n891ZfKpsS/VPDYwZ9vxnZRxk1exR6tItqjLOtLcpjVqs6hbplPf+281b8Y598Mk7XGC
uZb1IJY+BaV5FokaDWqHcxv29uqGParhzwJ/rcnrraYZDLcHOll7XVzO2mhg0w0Iq+R29YzfQYeK
Hyc4kl0WjGInXxXgXUo+5Da0KkdXU8XZqml8nGuyrHuBAvCp0kl372Jaf04RDsYXCtGPCoIGKvsC
7eqy9uUOOlzxxKM5urPSM5avqAnPHWfzYax7H+WUdhI+eqT2U0iXY8nJlY/AVpUtiQ5lPwmTTTMN
PEOLPn930HEv3aTfdau3xxaoVBa4lp+mJmKfA7SYKVMO+xjqfVywZFKHESXrHhfge8vTl75sSN4Y
nr7jgfZ7uqgaoJFpT3SBIUuHZjqCodBXJR+HvCzXFbYmeK8zaRmlqKOFeInYMD+uXnlIIkLgI6gb
tLTimYzb+hkYXHeAOmk4PN8xoItS/UdTLttDMmzCZ4QYsWbpFILYQeR02TY37ac2tMv0cdvwlKM6
Sv2BgroLWTda/jU15fodh6XPa9zY8+SJ3sVwAZNMLBt/crwGKgGy2Z5bogCvKOZ8n8dJuexq65v6
BpJRUZ4LmRS7qYFy9CVayl6dYmx2boe2S7wwAfCnbeJxqSial5R0QKyonIezw8J288sqqV8GmdXc
s3io85kmc2/i3VpP1bqiNFyXWxgTgBc9S7Oo5y8jTtrbaGzMd2glMMr7knj+0Mx0WG2xYyAXbZ/L
GJ/tGhweepixgjJw1zVgCA+Vn1t+hAIzy0yGNcXRoFAm3Qysxn9lfd93oHiSccjCVuBPtqkqOhj5
SoQBT1ikRt9mo43Su+BUHXbd4Ll/X6YzKICZdPK2X8ZIfnJdzJrbsCxbsS9km6idqqO5O3ZtQvAE
hiHBq7ahhYhY1fDmz+mAG/5uY/EKZ6qLjMY9wQdDjwC6peLH/q19xsZdrF9JlTbznBWFGIrnsZFT
fKAQqadDspSJ+V6nEzgVFcCDcewpCVrMRsKxPQZnxuomCWXQNyUPXj3EZGZjDhShhthsN1bhN06H
DS1UVCYDNsPVRKq8Srba6ZOCaH/Xihh9fNCiqD8Fa2JImkVA8+i2eFKAUNikkutZE7bes3hC498g
T8puhp6uDfbWtiKGgXuwkCf6oWRof9MiNg9LIH10sIpPUEEa1NJXg2s3c5OQEj5QlC6Knxx2GrhU
vijXF1HqLuE59d1k91DMC35M6MyA5qQ4d17LZo3o1VYnaBjgWMxpmXGxmesI8oLbcZXy5nbpVqt/
kHrs0QR5VOhXPQWveAgukkRn0Jjn7UegyQhYRZUhkT+UiLXV+eomrCdKq4udYy0ufExG/FqkXvp3
IoI530HtDHD2ZMGn+txW0aBvDI3x3p1CafuKzVizBxBeekSFTIdHZlv6ualiCXrCoFsb0cODRd3X
JVpjPDk9zILiUstEYGiHevYXYXcUrsjilMgfw0Sof780aYxb1/okwm9KyMtiERvU/2wW1AL8MqpA
N9IXpcmqAmTe+4kWJeThdUv6TIVFX7OpUhyIoMYmRcc5xI+uDNYehqJn3QFl8qb3fGWdyEAdhe5B
AyPCYzXZBsJiYLrqrtu6pK+FVvO2ZlO5iAp1HBycXGJpnHAELuk5oNQl+ziBt3vbhQnYGw7+wB4r
PpEKBOwIg7QwEs3glqSHpnFmPgxRwLeG2JHe0NGtScZbf1HOmhI3UyaMdvtiRkVwqGO5GBg3uit2
y0SbKl+GHhAXNr51uO48x6u48ioBlgY/6HpakpBci8J11RUqHu/D/qdjx99u6xivI31irUtNPngl
h6tiFNGQbw3x4UymVvrMmn72h82ZhO3T4JfubpmGqQVS7cgNFhdJ7xxAnquAdxzfcU2b/nMKtOiC
J8kGEE3Q/TVaTbbdwLRx6qDHRHanFtx19K5q7NbtsBGKsEtJ5PXdEKRIISvQqbtdeZfuxGT64hBQ
7Ee7tkPG4Qx2daizJGpWs++hH+trMbMa4i5PxxefAiPKIiWxaiHTzGnerMFOX7luwFdT7ocvmxP+
oTS4RaeN0XH6hqARb1CUWtxuV47gwcHgsxfVGjxvtu/RTLFQ9t9i3OrP0Iia+DSnq90OEhiq3bHa
FvEOcCEr9pcnDFt0gqb+1HaXpTHrdvvy8+GcR4o1moDFHU7RHFTVZCOblnDqPG1Ba0sGYdA4G6Zr
po1YDi0KRXmYRyiJMIX6ju0bPekb6svOZXUcz92uisp1u5YbG8v7OCrscKNJ10YZSlE3Q0utrEZf
OdcU7MyuAzeca2lVvddYuOqg5rRxeWmJBvKTDuWVimj/Q03RUv2IraAByjMrpMaF41B2BsJikItF
Z8wrOFg88zUbYGk3o2kgnJa2hU+dhxhf7oExj1vQK942RxZMeVzYyMrd1Po5CZkpm6E9Asu12zU6
dliXGcOOq39oaDvNNY4B2dwKn2hQ7CLCMj3AmoSyTkQvOyCz6fZh2LrtzLYGhi2MiBH7ZxpT7F5r
06Hu1uMCer9JlTTXIuhoOMy8JtsCdNmy4gNoQDEcUyISQiGUo9LGPm2K5b7l0MTu07Wu7CHRKVYE
m+c6Pq6th59VidW5KQc1SPAdekMakzW1bdvrySRA7pYo0afA0lqcaNXO+grtRvrMueVVhie433Zl
Es14XrUdq50J0/Al8jXa7nmqqThQSGKv45AUy443umX5zzPiJzewmqrVe1tr+iRqactbXCRhHy3f
CkgWIAvmD/1WzfLu546pBtbQZz9GVh9WGtUi39BZxCEjPPbVkUwONw7hLlAQvOL0sgNHXXViYQ36
iuFWXvW+4jrfXDxP3+TIinnnceJh95HtKI8b6rDnho8J30VdO33sqYr83m9J6FyubL+w+cJ7S1TK
uMkRarZy0OTUqRnLgm4FamJCne0fFg77AsrnvJJj1NVrek+gfBZZbUuXfGpFItpbvjbyK2SGYTtP
ZOZ8p3Es+veoiIR/V6LyDQ8F87F/r8Ao4vFdrb8CFC79ue3KKLwbEW737yXQIgcZBCupvirIWPGv
upNbRA91hEPyJg5hG77jPGkbHChRbeo2g34dyN0Ea7s/LrqNopPg00UQJo5xke6A+Bbrkle+HOTX
woxlkyW8rOw5GYWx1WWbomFHosSGamdXRopoR1MYCstNN9it96AhEa2AOh8bv5ceJ/2n0Xix7IpF
XiAemAMpLII6BSORUcjmqIdHVXX+aRpb3z+imdjqI/xYkZxV6xaea82MOfWF0R+bcaMaS9Ql40XD
XuFynDpkCOgd9Ccz7NHpzfF1CdMUYvuoYXv8USOJyMWourZSgp6vmw5HF4gBNeMpNibclVHjv9F6
ww5AJK3InIPbLPpPo2Azhxaw+BbQO+nXp6Tv63JXlw7rrEs63LRIp8JeQbro+xMhpBzzVgAcfQoR
apoTcinRfPJBkQ8wmqbTskRbn/NZd/pceOE3m5fSbyuwElJ+Vwre52f0rKR7LRWLvijC9PA12gBA
d+ikKqnmbBmqFTUAPMsqarLZsPJL6qelel3SdSg+i63A2iggb6Y/YLCsw2mbq8JfjZsG6B9IE6Bh
V7AibuKuicGmlijk94WXU/S0Qc/qs/JyYU/xVJP53BkoKHcFwKT+EMzMmhdEmwps9E3rhc1oVcmp
PcQJZxz2IYqub1WFkFSS2cImMu+2AZZiqyd0VBOtSlxX8xAPwHHgT4bUHzd85KXOXNzo8NgXsKVv
bD3L6Yvp3LgBrCqXGjwJXCh3M/ast6cRjB29mCx1OIdxZuyuh1LeZUS1wDwzu6A9K7JA7Ly9WtEO
NdSRTiy3Zpg7/s5THI4nM1LszQM69OZWpwtwao+UBliVPpoTteak2ab6qp4Kmz7oQnF1l4S5YLBa
ULFIiCI9vTz1c0w2JB8S5/YRhSbyAoq5TveQgY2b9q220cQQJhEjtMK2NMWwczOklxHKqZVluzdg
Kkh/HxM/0/SW2LiudFa3KHTdPuBt6+7fwG6/UYCX9l0g6KY4JvXIFHjX38EOgZp6lH5cj94aGT/N
fEunl07zvvm8VgKmHYhelPWhxR16TdsUx88bXPJHkPHhJyHzM4T3K935K+z5v5kt/VuI91e2FBcb
+NRfGM5/gUt/ma7zT7z054v+4EsvgckY5JeKEokFLjn4yr+ylKCP/gRK6T8ANCKQBUMSswBgYP8F
lDLxDxkB7ElTIJj4JUr/E6AUUwWwWP6GQAmQqWBXBRqaNI1+X0xYwUSS0RXXMgzCvLi+6PYAEueH
gpAxreDWlslynLn3Ox9ZsoDqKYsP01TK8pwEbQIcQdS8CFLadjyMduN93mL19hk0te2KtS0FqY7Y
5V6jGGhPxteSQQqAicSBBcSnyBHbZSWrujEr/WphWJa8Rk2JSg+WCfWnxOjI5pH06sCmRANiGQ2s
9WRU6DvTdG+wpX6fQxd2qEDDbY8S9j5Sk6d5BJCfZ2Oxwn1sHRrVfYhZ+yLQQscgvtHw3MhE810X
mOc5uAPv9xezFo/sgASmRIZNNt+7opvZw0iFPTdRsyw46iIxA3mBBo+GHfjNgVWqPOMTI+WC0Ckz
GZ+Q1snQIIJ/b+o25dmgvA37uGixO7QiKp9bPY/TQSOKNUL3CtuWd40YvyXRGg1ZNZTJR7CH6hgj
WQjYY5E1sosbKZ5mpqVD2Gyxcj308UJjIMCuvql7Fy1f405QqDkxKko4WlJ3L5RLu1ylBVxpesk8
yLf4Q3iLQsifuYj0LSTR/kxMFG/xCbwIUYrhLVZRvUUsYHhf8hY4ShC+oDEh/LYUvupuCaAGPTw0
Wizu2aDQQ3YjMQlYA4gwWV2ET/X2XrEh3YseTkVa3W6LfiKshuSalHvVFK8yac5oDU6X8M9p5MMe
I0u+xa4Q73/TpqEPgP6BaKkTGx9YZK+iapqzxnN+AFMIZw1qtS1cnInU3lrvPtUAW3dVgCyrEtA1
XR/xHD7n1bgiezY6rxBOCtmbjg0RExrpzN5zOGcfoJPd/lPPhn6ICGJNVhTuXlwLaXLdi/j4Jm7T
ApnODMrSl98Ebuy9Q14s9Lmx1YA0GR4icsl3wYY/J6aG6gGL/Xoq5q9vkjfcHyh7sH/3va3qTAxE
Q3/9U/xWsSmvGoiMO7Bhw77XetjFW5ke2zhaMhLFCBMv7pNK6rvSOiR+yCUJCUp7BlYMzw0COXCy
4rExgSWIxBQuW/RidluTzHflGNeP3E8f4AW0d+mkZc7HtstTFFVZJ2cFGb/94JUm2Zt4XkHk3sey
b1CgVvweIZrlBYJfev9TSkcWOd+2mH/qYZHG5VZdfD2ojyv59qatF5PapzSO83/q66aFFjha9t3U
aXG9mZVB1OF7POJjNgox7KAzNmeRNsX9WjCTZs0wXsi/6LBZ9OJh+FaXyW5IIpRE6+tSo84FKg5q
JLSfG1XKXWhilgGTQvbb4AnrAXGw1Lk6Q1y1zZpqA5Wyijn/S6AXAj1K1vLqWI4IrIK++6iEH84J
EJOj7Ivkrhim6EOVUoXITRp/ZC1iI1qh9xtR4lnUlFmL6m6gQ3JnLfThbFad3l3EfATCZ/xbFT0p
WJEPcKRhmRtgiX9T9puyFwjWsiwdzTc2DRy33jT7TVTL9bwGuQfZKR4ImpwTOJTnIEGxQOYEN+Z6
nYtm4hmbEJMeSuTB5FUkGL2HQE2OXQMphLXkA8Jq0Rn+qv9h+9bswTSgqu76oj00lgrkezVy0uiN
h6U6OVQ67zbVhCPYCjjuBaJ1JR1UtqJFwj+RLX8zD2Louh9SgyOjwqkDEMP7bCXkc4ndJC81dIk+
Veb05ilsuosPawxAE1RAlUOhLbPJRz8QzcGaIaXimSuWMhugnqEzlMMBMNK9TIcmRz+WADNxrjz3
dVT/ZjosjacZ7cb7vpvvAuPda9ybCQ9FYfa6NvHnreFHwmdx0B3EismiVXlzI3xTVUcOZitLtxW+
TTP2meQrWo6LL+HKGmkzQtDhDR0e51ZBObVrXoz8GgVpNmlxibjTBYaP1Hu3rmnuCqQxpAvQeil/
7rDvIciUZMZY8Dx/dyxsAZjOcotc28W2YLO/k5Hwp9Jv6s7UAZyMQRrWAOu/JsDN3nmjblt0w+9a
h/muPeXuOmj2ir+1yHvoYvrC0mFvyCaX+hvsO+EzWuciG9Pmo0nkx2Rx7GoSQWbIfLt7BxXvyNLx
Y6SXaA+LT+cdc/1tNG3T3aJYbHI1Jcn3GcFvpNt113xyAbrhArj/TBEFzAkBc70bGl75PIiGXXWq
MtcLbiT0+REBTwol5OYXVwSPxQREBFluAJuwdOe4/mmNIDLdXy2grK6hxADzoAM5bsMMfG5K6bsR
rdBpBSa0R+8ikK2nqE2GEmTvL7ZJ2KJRQ1bySG+RCj4hAJM4ulv7tf/C7No+wpV6FqYdkc8q1JAB
uKjuS1WkBx56WV8HtLPfoUzIGzYXZM3GNUZKFF71+uPNboGcHx1S7LO8GpodQrq9GJEIbCitrxCu
0Ao3oQlMTpm0qNbLLAFMGe0Rr5mws42tmLIWFRckq56miOJPtF/PVViOZqXhB+TAJ/CdUfmoDDcU
xHa6lTdRXRGYvB1mOoA7tBoRwS4SYgf+aXHHFPMWlmNP3OaPppds21k7tuEdJIXEwjzsV5urRdeb
Aj2mEUGMmrpBKocNdfN19ilOkqVJ+AudvMHGofGgv+9QqWroW7Ug+62PJ3eXggnjmGfhR0w14AEY
x5CoCQJsg5EN/JWMpK120O3hiKL2HPvHkWjW7tkCJ+XKxbx0N6nctsJnEnVmuAKgT/dYV6Z3WdKV
cf9jiwOgl5Y7eR40JD+cdkm7X3kzuXcQ0RrQaWZbUBjFbXrGAVovt3COzXVaglXKpmkrIvSB2gZA
H1F4keNiD32X2q+zTVzWzg3yhtUGwaxxLn42wRGHZvxNOFo7zKeIEoBS81IXHzc5oXwToI5xEkt0
mmG5HUNV3jgXuhsM3BjFNZSTAU6tJQlizk5sL82kE4aY9aa+oIvT9mY2JW2PczeAIHTdSqtz6oFP
wBxAjbivbRSicwlrNboSfCTV86pqEz5hOEt4gH6X3M4R4R1KGB2PmXW1bN4hsIB4qElqKbGL9MEf
Fmfn+4AA6M1cpe4eWy4YBDTlxQOiTs4g99Sq7RZmBvmxOGrFJz55hxB5wpfv0DHD54aX08FCZuEv
/9cx/utp1v9s/pKYSimQvPjXTeN/k0j861V/TuBJMBHuMknnMmKHJgo93F9NY4RZVqnEIJ0/u8E/
e0gMLIsRGMTLcKrQGNOu/uohL0lGBBg5EompguMS/UcTeJCP/K2HlKDbKFTZlKUpPt3vGSJLbFFM
ZVdembWLP/bdWn5g6xidbKT7Q+cSbCnBhgzJ6QKKF5bl/bIl0+OaEpaPY2m3R+LjzzMS2Se6ph+G
GXBIVoDvaI+X0T8PoTTlPUsrXyERpFyzj+GDQ8xOeY8sWwcEM3cQifAAkwYbfVPIHw3Sgo/oGNPr
dTXlqyZx/17UcfmlNA1cez2F+aFxNPqmbaUcGH6fjkhBD7LdDX4otrxC2LvZOTFv3fW4tFF16HHa
fWyltq9kkGBgfD/YsFNLW0M0i9VWX5NRhU/oj+k3v2HwAHSz1YK+LgCGXjWxNY8LirR8YGT+NgVf
Hqc+1JAw56q7r+gIn7qVBazpZZmemJDTc0oSfQVXmd8uhYEB1GyYbNRWJXUYRiAKhZhKrJDR0TiB
kbKsYQ5Tuk0gbdtxQgtqMAHG9bPhB9bx4iMuY/FtKsBVXK2kXn5EFZ3QNzRb+9gk3sbIGARI3C1T
W7evV9c+eY26A/R3sYL9Zyi06768gYDNPiBa4KKbGsnlBVEG2EK4YFV6TcoBmQ1V1eq9rnn/De4F
fYRTqZ8KzlZ2dLPDEpgQettbukQfNgJGeIdJNhidTpK4geFCajojA2+KByURjNnRAup8pjfXwp7a
7Al8RnWVwFa+i+Dev2dtWQLFVXDDHC1gRl6o8tSga9o36O3BStWJOJERJy6oAh0+Wnz39LYudfLa
AmP52mmAoTkiByjfQyDpTspuxAyFegmfYqYm/MES8/erADIMm2IcZ6CmIwCmgrY664Se7urE0B1M
aPMoQ13cRZgTc70MGuNmQBa8i1yHU3JqpP5Szjq+0y3uJvqWYG9reHI+4+vIZA6tB6telaoigDLq
ZkDnLFfybOGDoGBmwGoQZAot6OyhjS/N/aCXLIZMXuUJLlJ/wMSh9diiQZBIPbIL843OARUvZKju
HbQaPVzHAzM607xYkz11F4ZHmZmCEwCribZU14mCPVVjTJLfGreca/jtmLLRl3OSF109t5fVnLYH
LTjou8EuAZoPLZL3xjFz16tAOIgYMfeZAwb8IMUyJDswHcMzAh7yZgWACWp4TF+7KHnppJ5oXhYr
ZsaMFRPHaJxQnbS2CvcQvskTNTNG+Og0WsejpUX1jM/d3Pq4rK6LwQWyT6BGjzsJgPE4eIJFiERK
xc4IHiTbXs9uaA7/d479T84xzEFikKH/9Sn2ZCFdfv5VLP3jJX8Jn8k/kKXA6GxMMMVgxhSi9Z9n
GH5cA5wqluAgi/B/XNLzf+qg7B88FThWFE0iqoTCZ/gjWM/kPxg+E1KVmD8nIpHI/0QHvWQhf1FB
L8nXS0Ib8izGReMku8Tef8lKNopi1kdNhrOhcCgRagG+iba9iG8wQmnF89G3HfqEkf9U0qGUY3Tf
H0L6r9Pr4t+SwD8zy1F6wVspuGN5kWd/eWNtqgkp6Wo46wRI2G6stNoyhOqMOLnWWHYcpsDBHm19
SO+5QjmKPV+8bmlkHyFrmkMC7KHPUGrbD0u6OIyjsgKUJqbx1GcEJ0YKmw+bX1YbVAkHvbbkxg8z
Hp30shc2qTyReLHzeV6FOi/CtdW1RmMCwAgy5oyhc1KGvIFh/2+++W/R28sXB2yCWakYZ6ukVLjp
f/viCgQM7ZF79cDO3mMmoLwnSLUcf1mE/831/S/qNkPu/BILR4w4YvC3/v4uSaxdPLi6Ohc8iT8U
2Bb7XGzLeMcdhtHk//83+82XoRHDIr3kbVEIoRNmv9/LnqSluwQRe+hx9yg7eJQZYhPMfdJbiCHt
FDj8QEOoc/BtiP7N29PLEIFfFvHl/QUsRMCTCVYxYJK/f1kMj1BdV1t6s8UY6ZciCeMy1YDVd3wx
Lytz7mZdmh10fbuXcZscR2LR/9VNWh4xeyxe/41PhTT7758I8wYQJUbvjYEZQorLJ/5ldc+t74wT
k7sZpnh7Z3zHHrokAPYyPQmw/6ggD7CyqmfvAVjkAik4A1GSb4atB0EUzjNfCbJe1bpxW9YVTYp/
NlaMaN6ceO8vHdh06cWaS1e2ooC4pUO5hw6Gls1dujd66ePoW0sXv7V33VurB9UofhZoygClVG47
V8j1AOud+q+bYvZQXXpGPIz1giE1xfYwv/WTAj/2BHmkS5uJIZHoODHsBujyWx+6IFSpsu2tPx3e
etXx0raaSwMb3nrZ9K2v1Tj30eRKodkeA26q6Cr52Qgz0BbuBlk2dMjTW7es3jpncEDGvpRQvapd
+9Zdjz9b7fSt745/9uBv/fhAAILczaoFZK2bpNAHDkmAve9N6MrDEvUC1scKaQpiPLp9+tb5Q+GD
CpD8lAT0mz5g37SC/qdu8KYhDG96QvGmLaAohc4wv2kOcEehP3SshhZB33QJmNToP1VAVDUHuDAA
QbxUj2QCeOfab6GHVgVFc8YPN8rCBE1B5gV4iXXRGbOWfEEdMkGYrbc5mdY7DGVK4ydnIC3Mx1ki
o1qd+gHRMzDEackFewDvEpLoIASgNXjxTGEkkG3KdN0BCBG59hQGTDx1+azq7hNIjteq9O/WonrA
C57GksvrOAE/ggr0BjzpO9h5a25WFd3JmoOUT+dHYZkHOycQuHJUYPJZoo8ToJhb5heVaUFoFkdB
5mMlX9u0AUYVVH9q7KTyasEG7LjvkbSAYZL1GDSRYP3uFFLJGY/r5NAtRZuPBb2J5qY+IoNmMH+r
7G+TTZB3i+1uizghYO/Ecg+tv1iuSgrRvSswEEoYDPlCsEDqrJqEzWdhj0TNyX5AIviq0ZDOL0Xk
9thVmOjGNNOAphl7X5WO360UTGtbuirjbKt33bTF2VCl252CkfSCwm9Ru034+MYWl3yHXcWDjAEN
PuiEYCKmjbW3GRJm8rCtkp6nPkH95VVXfK+bsaz2RZj5fMJADfCOwyAxd2sT0fQJ3CL2RioK/bEF
Xp4cMMsN87+aWOOHSxXr0BfZCjiTQGPF1NOskZH7jMaNQXwpMPCynlr3mAwmVGDOFVLefDVdjnGm
7iN0CzvnupriZt/pSaQQJREXOc6sSkjO0rj+MJdhanKTIheSVYhSQLYyW/yjSob+M85hbEEbzHQM
ajXOWLAnW1teGFocwYh1mvgrMjfiWsHgGo9tMBoRgVUWHxw6hteSYBzrrtLj2t8nGIaAqAfBVKtr
x7tII3Y3kW8GeUqyW+UQfmyhUt/6rvUY9UHpKE4FRnC4j1HXKPU0mSUyByiE65r5RC7RYeV1/L0B
0OwPAuN30nzEMIY1n0DAB6DtHiS7H6DzJlPvb1OX1F+4vAzqDJ5ux9iRuctB84HRmWKr1ZUrhn4A
rSQwmDVxMfY4IH39vjaL7XcpsFq2C1P9cRFz3WSYithBH1RTHMACN90EB1gh6++tczznzYawDTKT
K3pPFc/RAbN1pgMvSngGSTsut8h3QUpHK1q+Z3G1HggSm19H3mHCabQa+R0ZM5A6LPKYoTcj9+UQ
1jXxLaPDoHas3DDxDgsHbQ809e5VeJveYMYZJhBygPwEKZamJfu5YdJ/QBfuP6UKROkjsNWy27tR
pRpx94vwO60rIkZkmpHUgAhcPi+sAlDeJ95/WbaF2R1ZEvWMbkmmiOlcwMy0whDjA+ZbCHqJs4Nx
DVuXklNa+C3abUuzPveDjPscseDp2bWDWI5Y1OmPEnLCBMvDcn3w6RxVx6hwFDudwswxqPHKY94f
yLYHHsT/Y+9MluPGsi37K2U1RxjuRW9WVQM4vKOz7yRyAiMlCn1/0X59LVBSpqR4ocyYvBpUjsIi
FUy63OHAPfvsvXbxxVLZkvkGTvf5pq6tyvGjcKlgcOqMjsS5vYG30mW6feGaSOqtsxJbNvGMnLFP
jaarWd5ZDSOrWi2v2egpcAs8Cm8Ga/mSspd/IHYZPkrZy/kYt5jsAmklmrFjzzIQUNBKciSOPR+T
RQv3wziV8BtmobLzsHdKsAoK8zjO/97114t33kutHM5MYc3LAVmqvwm7LtlPQENQEyLLDLdltOgD
fIUpP9TDaAlmR/fL6DXevgIFe6/ixT6laV9uvX5Y3QCN1FPO2EZ1hSfPYodSizNuH92dXiiQd1Er
SyKXS3LpDtlwGISZH8fZ6sChRrmgJkgtyVYNTeU823qRX5RpMXN8r7Il3bS5XpVfp8C/PLWvZ9Of
DlqGyYFynRcMgFz6+0Hsh2NNVammxSSGNy80HFgcLFW4Feal5KYV9tus7C33X5ylxC+DApMJv9OW
6HwrNoeR/eej1GrES/I860/zFKdXutXVH2Nh8aF3er83M7ANlVnWte95ZlQHKG/TRThorIT/MwD/
OwMwc8Rv59+/aBZciXRff/T7HCxgxQGJs5j5LEsyAv0wBzsottIAErQ6g/iwf5yDcYGuP8eIsf4Q
P/V9DnZoO2AMZvKAPvc+PX+H632bj35HU/9lhEEvZj2DMAynzrN0017//IcrG6WOvERfGxd8a8Ey
GeRuXGfYSfgr+rZji3BhjUU8k4+uxdPvp6dfRjV+tc0Qzu90bOFQ4PDLrGAQgXTMbJwudDywpykl
dW6wpj3G48JW8Pe/S/w6fTqmcM13vcHGTGyZv/Cn7LyYyHWr/AISkHsTG71gr7lUMt80eSKIbpWz
xoK5dVqcDdIjQ6ann/Ro6KPNEJoaTpy+jy9ZQ+InDsvcev396/vTe4FCwsBqCLw6Fp/EL8MxEGKo
IDxxLpKi5Yk5peF1NKXFVZjl4l9MyL/eWHSHPhMdPr/OtQVdUP9F+hiQZpp8aczzVJfjrmz08cYl
mXGX8PQ7LGWc30DzGNdJotzAtPCeCR6t5Sb/0Ir+izH9z/KL0B2h2xj5zfWVrH/+w2UnLDvHP505
59hehmNceM2xIlOzog70E6Yhcx/lcv57d3E0H34X0QyLbasuPfMXbSBOOt1w8mk6l7XBBd+vWM9q
KobHAZwA0RO3nw6//2tav8zD6690DMczXE6bdCb8eo2zYmMtb0NPjJM+Pmrm3FgblaXN3Vja41ND
nqk8kXqN5EEnRvmlTMfFQYlOSiwtRk30qMfCY7vJ27AsBFiBpECs6Wy1JuXiMtqauQenAIyS7zit
9pRVafUqO5K2QdVOyWunbGfyq7qbXue0HV4nN6susaDYRRBWQ8Mj2KmwrkZ68TC1yr5vtKjH5pzr
y5kNYyxHLBbmPsWok/gIu/2mL1jh7HIxsLEvBzzy+M7Ouz4S1zpTzsOYzZMeRPiG24PucOkKo0Bl
8JhLPudlqrm+wiB7//s3eS1x+fHpzJtsGRYPZupFUWF4Sv98MbWgeYsx6lvUrCK9NxJA7qY7RNom
zvMp2yPOe7ekQbCqzflAAqNMBVtj1ymCGteddVjY/nhTP2lbojKwdAcV3a0a2s3vX+evvRX6O7LS
5Yb+Tki0f0VpOlU/usZAgtZUNblPomRl6rOza59i1CGwtXNtPlZl6w1se6r8TOoNu4UIEJMfqbpN
SCq70dVsxvfa2LDorZosfXQdrYNsZYz5RRzW1SP0j+JGV9H4GtcTMg9wqPLK1POeBKjG8SHRUueZ
XgT7AE6jfDWRIddaW+Mxqgr3SuZF9y9ubV/tyT+cnvh7m7DpTMQqqFp/dpwKF6Jv65GCaFh52cLv
pyXq8qel1cCtEImjkoFIbXr0GgDsatFI1jZQmetNGw3Ji12wUp9c2WoMX3VOiihP6/1cMUtBLcvb
16JImrdchfaZp82Q4too+oBxJd9aSXNZTW5/C9OC3gw9HB2spFyoWG1Ca/FHaySV4rDsuoq0Xj0R
nVRb0MXhtVbn/ZUD8gPEGxuwL71XNqeIeeQCPD82deDtzr0dts5O1aJ5GJeE2Law4xsrCscDO6Aa
BpoZyoDykvZhdOx6F1byvuVheIWnr0h8ZOnm2dYW7RAlYf0xRBliAurMUwu4/dTpc7ILkTmOuZXM
XNeMD2lMyFnvmIvCaCiu5xzogDA6+2NZhUW903UZfzQmnGiGm8c7p1bq0ZnD7As6L8yWODGIl0NF
2RG1Mm4nLaz3ekOgdNMrCD6bFOPnYbHK8ZKsvb34xtzmH/q+BZMtWM09O1Klb2pSqthWdp6fcshI
bHLiyt3LiHQm00k55zugTcsHJ9QKb+tm4RuoBCy7amUKzZgT5WZ0SOls23bAtSsGoHRg8but2Zca
ljSQzUUSQ8gBNPfJsFPtSIigeeKuWu5NTa8+xYPQzuFaM+KnsRFuQqSzyMe/Ge5dAtDXk9ZM97xP
CgwJ806+1biVnrBkkilNcsCAAYbk/q2ae+3jQo711iSZkYIVG50tiYOuWROM+n0MfGybLYZxNckm
B28mzCLovZSFau0BQGtZwTFqV7Z+VJIYoI8lZDzDV52+ZWMhAE0biVZsh6Lu+M+IWpyELGdscVXp
vsTDUt6EupkEqRPpb01spVeqrKwQwA2yENtRHslzp87tYaIToJfGESGqu81EXr7iBkGUknCnsCR7
5ghbC8HV2SRWhnTg4Q/eNppbyx2DqV0jYfGI96tOdrD0lxn6/cDtyYCKNGq3iAuw+0LVcoPGXVPv
msjEQZm9iz1gUhB+9FUDIstqbpKpME7pu0RkDBK1aCiXS1hQuG5XLalYVSUVT8r38OVe5kyq9+h6
6YcWJ1+QropU/lWcctBzw1WxmuJmn6walruqWcJlQPWXHiNxvKpdy7vwZYbpdKWtahipd/SxPLoz
w7q+qHOkI71rk70x87JkUgA6qN3dENfYOg1lBeQpA68UkeUXJCd3yhtFEPW25huKi87TwT7A4W8O
yNAfU0Va0OhZhxYtK1e1Cn1Rl2Z7exX/UjCpmylm/u6U9WqtEqHUcnGJxQx5pMlvyUeflnoEd7tK
i0vi3PE1ukajuS1W7TGZyucu5CglV9A+c/tLa/EMbzL6a9wE73OCjW1IuTaXZfz0nsEXbI35eNmQ
A/1oDsvCR2bRsGF07PT5Mno7r3PULs+HdFPVLjrq4sXNjnQ/X9fBqYb7Fi8XGTHwQLbBqYrOirGZ
gmoQds5SogcoP4djX7Ds6Yti2+C70IISt/eFjgASzHpjJduiaiS0LoJHgQP+IN1kiVkAQSAEc7sw
HlwbPG5LX+91LaZ9ifC3T98OU4MsoY7ElUwfyVwhu0mOM5uqsuuriqjhgf/xYzn0IO+htKqP6YwA
uis03byeZm5akFtoBrLKtjxgyOt3RkGaWXOm+jzlIYd9choxhXB/pIWjalBYe7c2jhXtOiB+ALxh
cjPbs0jY4ybRszhkhzCme23IvQ8tHNZNT9J9Tb+W1W4Ix+w27jCSz4UdXpjaiF5EmZEinchAPq6s
rybFtu2Gr3Xnthp4N1jKKk3jeZuX3GzYzBMCPtWI6/TATOqqnucBbbZtWDvZM+uNTRK7+h3aHXZx
byzdbYJ7fZ8OaaaTa2vzk1k52WstVucw4U6cz93Uq3M2BsarNqlMBPjIuVkUJPO581um2Ems1KPf
zJV4adQ8bidWfM/CiKtHMiTddpBzebM0C/VTKu2HZCNxksZBLBUyQV2RM9tg0Fk9vJ40xCYlyBjE
RRZmm47TYbavyIoSMZ2NwHablf5QpxbNO+EK03RmO9CtUWEJjUhv8AF5J4gN5gOyTPkGCnv+NFLn
0vrh2pWzYDsUm7mT1hYGQHRHLVQKwYV368yaDP3Fw863bbLJHfxiMfGyDGNMbwsM4eIO8KKDoOaN
7s0YZ8nIM2ISw85E7bka1JSWJ1fEBOKtXJMUIjHwMcRVcBNvCivSiamFBkUABjLYrnFn2J7REpKn
sJvSQBksseAcewTeGxcd/5pVa3rTwa3wVnClmnGjQOoiylLYGBUI+39w6wahEUH9aTEzDLsrEy3c
Wnld3XlzE11xjzTsXScIUa7VF0QxI6hKH1eqWrS1Q0UjV0oynZmTBVAXLOCCx+sOW/i9RdSdswO+
5VscgCMpGr2W3Z7iq+7Ggmx1gqIuxFEn0p777wfS/6S67uf67X//z79MdcH5/32s6/7l9eWHzt1V
0/n2M9/9eToteNA42DcJEzvCDwY9z/yDBfcq3ZGB9d7/5Ju3ARMeMxPuBj5cUP7U6P1D0xFUWxPy
06m3xo3wXqv3NzSdryP8DyduXAUm0A+EHTZZK+/6FzmBCjhhq9aV+84slg8zvFOPqg7nHZMLYazQ
mEfrWP/SZqqrtwu3AEh8k5Z54gx9JD6VJfEtbjnTRaxP5VbL8vqsNeQtMk5zUmXYXAkn0U7ASXmU
6FlmnDei1iAjJcllEdtlhCrZO/daDr5xMvGpN36d2LWLXzCWNMS04oshCTyXuhq2UsOvhu0s3A61
BJVTI0vsvXHod2p0ZYTFZyhI9QPjCvJUSy/onZqv4TuEyVYfOl29LqnyWr60QG/bFeQ3wnhMu+HZ
cVz1EPL+bNjMA35svCKJblFVkwNH+efMqEMY9c1wb/Sede0WsJwjMrursw1s0I6HVdeykAirAs7U
5MBsjTEQsz/v9gVRCb+xdfllKEF5Ztq0W4xixbPMIBdsZLWtpwZ5qRvhG7VUiz+DEJgP3RzDEMAR
PHErU65u+6aaxit05yrItM7+QPOgdqw52T0g/9KLEy/NaaJxLWOBzHRwyECIHelSKo8AXbtiMxQd
pVzsarPyM4/xbttJ4zYew2qrFwVDQgjntrIciJUcEWDpOSP5Dy/dRI7tstey04MROiTWVF2wnmys
WruRuVveFrlW2evi+2yspBEMJX9dvSmcT0OeAqDLa/scb4oI1mhasnF4aZ+xsod7j8nys9mNb6bI
5N5NWKePBrb9PLGMZ9zh6XGOyubQ0d7H2mhjjXTS1bN4tti9Yu8EdAWs6izr2QFxwpRXMPoHPtLu
HJoJxVRQpQiXc1xMxn5bSKsH5qdg3KaZFt6YVnjlKEKB+PzNjWMVjyU2omAItYOZLgC3zbGLA6fu
Nc23Ce9WOz0rXSKE2KF9EpAONuto+RxPa/uYHOmYsWdbDzgab6u2eexHgyqvRiTncBzwQNL+9Fgu
qrhipdqxHcxBePIUzAtWImn5mncwZb2KdzvywUbFE7tOD7CK0PTD4ob6pVt07CxSGiuv4t6dP7Q2
NOKeksDaF2TWY2Y2SaClX7ffcNeX7gYuT8SiLTaeISkTZw51WhHw7WnegS7N6OSFyrt352z2rXom
gSJq23h2okidvMZ2bmB2MBHirPVtxSJJM3PtNl/mTNKPpOgXC+3I2JReipHOWQoi3DGEUJt/xJvY
NO8q8nvb0VTNmZdpzVuGt/QoBssi2Q4AAqYyO2IzTzOUqXb0Y7hQH0ny87fhcb2whZL3fH3EhZHN
7Xno9Ym30ncj7+DRltNxTG+17JS7U3vfF1PU+pY+kbhOJk1cYi6tPuopyzXzENORCNgBz2vr8w2p
RyyBraru7FFx+DWc3vvYTVYaAAJBUYmWFhozy0qufagg20iE6uA4Zn/WznN9jp2Yoh6imMMthHsC
q40cn4jN1buO+Nll7jWwrSBeBlGXkfzkuEtwItcHEmQxicG7MmEJNzaz7Tdal+08QTbMq+VY8dkN
DbQejIv8HTyn28ANB7OLWtBtJ5uQCObYc9eKxqNbuWoDAPlLLtwAV9wpr9xqj+Rs3RTSqQkaWPEb
8dVUAzfXe8YXqKkRGAsZ0zPXZkwtTRpOpDRIYMUVwcNlSvovOUq2b9ArqqU1eT+xhHuuhltzZm3o
p1qU3Q+d4W5Imn7VWP9zpvgXZwppss/4QQ/8U1T86mV6+YRK/s+owLcf+X6kMP5wDdvAPQWTCR1o
9dR/80t6pAF0Huk8TrDu41VkU/LDmWIVPz0yB9gmnfU1fNsTYbK0gU6vixXbZceC4e5vnCnYyvys
srIFNw3B35J/SCR085dNEXcwrVyppIeeoXs31pY6LiqpVWASe3vNYGVEfuzoydPSRyGNZVRl3XF/
0nZtOxXXLeaiTzYIUqyNhWOcNW6fXCYOaEUFBQ3aKvQ6zN7mNs7iZFfE/d6ZWr/m8O23hPeAHOuS
rX1enDumVoMy6YWIDu6kU52L2PLWJXJtIB1yM4gGOHEYdGyh7Z3GXd2dLe6AINZ05o2wicSWfS5E
cokT4amkskCAdFLuPQY7OgfGNnLcvVYV1ss8J8sV36Jh29lTxP2gkmuQQd45ZUQjgLE4ZoB5ifxk
j1GQ+QNI0biVClX5GFbOMp1bsVvs89lsliPNoVn3kjRTQ8/avES4ebSC3Xo/tI6DT1435h1mrOhG
CQXeLK273t6IliHNj7SwUXuOEMkV3Xj5vjEMYP9W5KD86lFhc1ZxpXFBKHN+lolOyAqSKP4ismeX
Sp/Hs9bpli2AGHFhFa5imGrdcdOQ8KsDq0mHj03Z0WsQ9UnaocdM9a6QhcDUYdUOSGe3nrPNYGQQ
lMDbh3sLFc89Lvy/Y6hXEpeUnazldcIlwrmxDLfMd1Hc2OWRl4mRJ4pnayaWNFsTnYyxfa/ACoWB
pff5a1T3wjvJnEy+lfXVsScjfxg9KbdyfXeZEMPbmagV7biL4Hm5GG22L9zeDcxuGLmh2eWnQUzF
wRp0nj1h7DRHY+iE7WutaTR+hF8/ZrBU3kOqhSjp3EgfS5aFQbKEU9C2Vrvv3UJuajYv8AiKRguQ
UIyNE03Uws0Tlh+dYkTwQGmgAc66omooPbhinLG8kwvRMVLZT5GleWxTmm56agsV2wdjsb03+PGe
InI+ZgCMLOhA+HLG5qFrQhGehwb2f5Lag1vcKcpvCO6i806HtKkl2cWwWcIgGhugRHPXJ7PfefZE
A8vYakkOBbFPkruyYw5BMBjzy5r4HMDFWXSfiDijF4WTcljq8iDwKwDPNi4rPUwv6Qto2bfl2pFB
hOPqUpsXjaOjxthQJzekTjiQNXPqDwOAqLGVzS12LRzCiUJT7VgGta6LEcmqyzuyI84RvbwCcZ6g
J7h5d1zacrqt9a7e9bI1dosT1m9OWRiPqbWoWyBuJNQddETqAEyArJnzGGXdG6g4TCHeRNVBKeCR
WVpFc9ay7jjsIgumqH6gKVYF/dgPu14T2Zkxpk9TixKckOr1jWq5YNNUr1id27xRC6mQbqBHKFEk
uYvlyey6q0qHNLiZ9ZE5Y2F3oJeYZjGmXDhF6Www1cWbwimt+uAasSwheJJxOmVqyo4o/dr9Ern2
w5KY2aWLxw3qqXnZyl7Wd1HHofBiBPx3RQsZKhFVONFlS1vsqzSn9HIkcXSTsYGmLqNo0sdoWSZ3
02YRBlezhdfkZfHyRJo321uqdHZ1vd6+knbgizaT+EhCdiVqXcB59Wc5gbWdRGm0m9mN8ZkZ9vKc
cnGeaFcOUaWMM0F3IGURYeRdyrgygtjQ1LWmwRjZUmeYHClgsM8BEnyK6+bzkuT9GQsa0DtuDZbM
KM/rSTW7pWlfapoQNrjIi/PcDIdXmczlVTEP9rk15WRQdBkmAVZaKKtAKbcRk4xP5Vq5MtmBG1XJ
qNkBYw8d67BuQYP3mksVSQyRoh6m6FrMsziAaYjOuYDDPQu6GOGPE1x25tnp1G2gRmt76OHc9x3W
ZfB42MZgmSyzuQQcr6XlG6uB5ElUvQWrfjI0iglQTFPy63nt8tlK70C+37tZ+jl9HoWdSspqquwD
ENLoDZ4Gc6VB8fUjVQsQiyFnegHEXt7hlgTcNWZyW56NJKdeZe3ZnJs7JoOBTWtCsjLmLFiWFH5q
Uymfdbxkj1XU9KB8RYkGOI5x17BgxDu8jVLYCxARZfdQd0YwaqKed3EoxZ5navcy2ZV9yOtR3ept
T88wjrKScTbmrSFxU3nA+mOe/oc5UZ63EYzPHxSQIk7WmtPqvmIIO080x2s3RqiohQa0T468zqZD
iz2W/tgaBd3DanQnpigygsy0+OJMUf/kakrjNt/m5uXgVk27Z+tmH9usjpPtlK3x097SWt9OjAIu
qRufrFw3zvtsXEPPWb0sgYV96ZWkzzTArHPGjyGzxe2sjUa/z4eJolHTwP4cLEo5b9KkEY6uUIMK
zSLpniOqqS4NE/DcsZAM3CPdKQNrBC9pYGLI9JT0Wdact/NaZeyQizgbDdZDlii1bk8hs/4MiDG9
R6sY+iMO5rEk5281OCmrNfqQRUtZ3EMwLjNy4rb1RBOVOg+RxIGC6LE74zXtVxM6gsa5XqO2+q05
pO2Bl0HRajNM6c5udPHEOwE2Vy01wyGw5gd9qstjXqUte7Nm9iKJgoJ75LqhzCflCZWHj0aeDNkW
JBQcgGV2wANTgRi0lqDOgLmOxAfTvneCxtU+Z6GeXgngjaig8mKco+WxUnRw+3VVD+GZNWfC3Ggp
TSh+WyfOVdjX08nqM0YLOF0ZKnXrgltc8NuiDxMQkUAxbxhDmnivVMN3eGRW3TkTFR/bMnYHLRij
kfaq/1418f9dtehfCoUrj+R3Z3qMhp9fPv+Pz2//47/I9H794e+ne/cPz+asg5vvF7nQ+2Pt94TI
tEaR8L38cLb3AD/pgmzJu1j4LiV+P9t7BKgwqHk2Hp6vP/U3zvarWvmjgULYMALJklCJt8qP8KZ/
NlAkA040ExvrwYZYAL3Xhi4ede0ccLgMP4dtoT1NEWJAQQb0mk7uapdHrJ5X/376MZqjuwYP76x9
YaMZIcORa61a75xLdF8gDQFbql6gUH4h5XGymNapbC/Ua62iMmiB10InRKzcVXMiOcx4nG4wqGcc
xmyTfnW+W3mDAMW84BNO/cxhOtpnK2XDz6L0hELI9mhNzMZ8jY4hWswDblleOtVxhykW3jmVY9CT
XEMWV7UoUvpvSHqsadwpoqg6bwx54PEmNuPSOJuoKR4wc6pTZssDTy0ke7hTAz4AUbqfHGquX3T6
hz+UeFcvnNLo77u8SnysAMtzJ7z8QYsS6wMpJPC59ntSmJI6C0pRPmefW30EMWWTxgrcZIasq2o6
Kv6//xoKsGhMo//wl/1ptj4kn19Y3/84XH/7me9fv9UzaQhpffdgIr1/H6495m7Jdb9mFH+U66X4
g/+Vrx5eORR0hu9/jtZ8M4WLLRxTJ1g+/vl3Rmu2A3/+/hlEpkDEkZX0MH7+/P0zpzhqSx7gB3NS
4dGK4vTWheBYI01V16laXCRFjg5ui4nAnUr3LrWiWezxadsYE1NPPmFV4YQPCpMuYDFASVpyI96Z
ZCWOSmdjCpq1J3f1bCrdxmce8aQJui60XzVe0qs3FuXttCBhrmtFHUoWAvWjzrG73RJTcHXfzrvR
2Bq1AImiwtgWATiuqDhbHFHutALzRUBCPn3pHK/WN3HRIga2fZqdESVo1jOT0gVfEjyF/kwdTUzc
Z0Vuth4bRTPQWm5OQZ+TwCeJMUYcNeMUT/7cSocn5SApcituZmVyz0lyJ38zWfRhu64b2e8ZTic2
ajZy8GFqXKLTbAnUbU9omuWwPRjoulruPVa1NZ2PYqwJdYMdgQmlFc3tLOzuzYyGbNmwttMOFqR5
Yz+4Wlnve8PtUj/MVK37mDkSYzsaqctfxvX6UzJwYMM8Wpp33QwKh6N/ciCUVgQwBUyoB3U3MvV1
mtkQ2KFMbmtlMcFNppzkJXSAum6iHuz2DpxE/SRrSHZ7Go2izxSsRwpO1dgtG3AByoYp6dLlJ4KG
WjrkF9wB1i5kwNNul2kMP2PaKV60hb1lEDJYV5fLjLnlYuQtubO7ZikDsifaRxdm77U7LtAUFidL
6Se0RuO6nkea22Ry5yzhJyC1Pu0E2Wb0CPW7bhxuZGWUwZCOG9vOe3DZQh4nY9F9Y11oR3roHbTK
mg6mkMXZlFk3eta5N2IKdeWblT7tyrjdusiuG7vPp0NsRtPRGTsPwWRmndOa6iYxKDlRc0j4qMX+
43MyewPvGm+6tigvRm75XBbdoYkHbx9j7iMAy+YIHm61Nn4V/QFTLmvTBYLuZe/lovZTDmXBuCzO
o1EW0UsqccxN0SKPXKzR3gMu+kpoKgmIesVArNo3CTXv0SndJ4B2QeZlM9y6+WnsbPEoe7avALpV
sukW2tM2Ns2yNKZoVntBuOihp6YqJdcyZg8pNqwCpHQcHQi3p1elXVXBkIyhfpsh4InPzntoX+Ie
op/mPczfvgf7oTBwqaqJQLQ/apJ9S/wOAoibka0FfC6sjBwFVkX3HRwQv0MExMoTaLOyqnw5u+FF
ptr0VU9s0AMFTRW3ptvkBygP9EBjjrsUK60ANUogGvcdrWwFZ1W+ldNly3vW+F7mdTpacmbhHnGU
F2gdHL9mSdcgGYN2CPjCMp6KdIUnZCtHIV6JCmZcxN6FXDkLaU5FAqzo1D7QKAaIoR6ZObY23euk
gRxWZNZKbRArv2GRkByclekQom8jJMJ5SN6JD+/wB5spIg3slQlRuHStQUMThh389z4pf6Kj7t+q
yxdkxv/10zH2//z8rxjzvwnp6yPsp3/ZvmcSbvq3dr596/pcfT/Prf/lv/uH38TlfyFVC9L1v32c
7vuX8iXtX9TPT9SvP/b9icojkMclp1mc9QilP8b7dfmHvkb4PQRjwtFr4uGbXM0zdaXYCs8wXYzf
1mqR/eeR1mPnS5gZfdm115P397fg34g1yBUU8POZFjs9Ija6OUt3zsq/nGkt9laGJuCJ9SBzyP5h
O0xhjiI86S3bVm41Rn5j6DEsGCU1dwvkX5uuZ6eg0I1Wgj3w65hcliQbgS/MTugky5zkYKiumvzM
q6JdluvhvY5w+xLlOmY7DIXplsKTiKblpOrrY0Vaj9hXKDnXUvfQ3mHHEp9Bk9rtpuFtAFxG1E4d
KSXrg6FRmbGhqnStqGXnVF3ZlBrSMYs4ydKpzcYrfmu2s7pkVLuMyNdptuLyNtfc2PIFfYsuQW/J
fMmQuQKmMxFWBCJ1ADcDXLFtHiLh7sBC4R2EfmBHG2x5aDMSsgBVnBAR0fs6kvI6BY6HFhKlhQ1L
sTuGohDd2WWXl2jrqMH02ENH3Fi8vs9hNritr1u9e9cWbXqD/dGhqzCtSQfK2Xy2eY7pmBIj9mel
UyInL3Ik7jtEVULXBNtjGpFZ966Bt8wJt3DCq0corsuHMJskDxzZXYbpYjdX8Thh45lNGb+QsOvT
F7pHrWzb1PBucLbK/Eulsrbesr3Nqy1X4IhGV+F9zSeR3VptUbl+1KS1CxOFE+FHgJW2ug+julru
5g6SO+GyNC9PWUfJCEYAaYLv8/QRtKvNAceXg4vJ0S11cszQdUDUKKyCUFIKOg8pljfQi52ytzEv
G6qgOTuc2+Ucl72BLhS714pNuoPCH2afUxV38MbJYY+rZ6mzUJZCXEDzQEOCr3Ib1qwjx5r+gLiF
/u5UXuOCdRGFdaaS1iu2GR+DTWDeTPCNhuVAd7EOPX9n5WNaBkU/Cno0gYbH0U0sY977EZYSgJku
rhMwikYyobDYg2LlGeXEwxM9vckN4PNtEuXg5Ie86c77dkBSbSZreqAwpeNabPLrcLb3akSsGHLW
xWOpiBwjUIf7IpXX2FHECYskgH3P+qS0jNrnxEhzmpX5nFPcy37L/eGczhZiNK6JSj8t1nYsi4c2
7x5mHnGhO7yZHo5Op+7QPJFsQUSxw1Q1J6F+as8cvUC8H1yQNYsegwlOJv2TGrtbPQudrWZa+yWs
r8Z2/liTdN+UrH6uE2GWl5xd6m3IlQi6kyR0I5yBghiSDXVq6sdCrPvUvhTgbDTLzyi6jiDOgeiw
evueRRAm+zJvzuklZd8DOhTzbdp3ajeSrd22ZXcvAKceoABP9FOafJWr5jaaOBEp7RFm6Ysjnb3O
hiBYckRwKmSAVeIv+yJUY3/oOL5+HNo5/tDWMxRIqbKDR4Pprq/i7GCOalXE5r3VVuWZk0fZ3uzj
/pIFsRW0LpaapGIrHulGd65P+sfGKmfqZemWm5fKoRiDsk/WOwAFCl8Mks10AQSi4azXxYvPoYn3
xULPoqYumx5FUsaBFhfEUrvJxnoxpUO3HraLO6NcBrW+pcPD7CXmTqk8uTKRyo444odT24nmUoWZ
/hmCX/xZ40xW+GlhB8wozg0dsNETO6foLG1NbmkWE32ep+Flwe4azDDf25csrF9rClRuu6GTFxBn
411DZZIyrOeZKsv/HAD+nWgjPjOTYfav5+m7pHzJq5+W1d9+5tvTX+jWH/APmH3FPyh03+ZpjgJ/
mJQWW3BJwP8wc//z6e+gWnHjBfij6xRmrGeG76HGlfujM7TrOq1Jq3Pu7zz9f332o6RZTNOuZbpY
7XgZP8/TYqTKNO6S6sRg3dFI57KEji1EXMo4OFHP+PtJtuvxXZuiZH/VQf8yK7ymyH703q2/nCc2
zQmQ6hwUvZ9/uW1C5sD9Vp7EBBSm09x514i0NA+a1jgheKFK8wWW7jDgsC2hNuQThSo/fFzfjkM/
UoZ+FfS+vgbW/nwGvJxfwTQU7VKd5rblqVD/l70z243cSrf0E9HgsDndBhlzaAopNeQNkcpUcp42
h03y6c9H2S7YWd1Vpy5OoxvoGwOGrVAoguT+h7W+NbGPYYLeB4heW3ROkxT/xsdp/NNvwz/KFQX0
GObganX7+1889yyB2WNlZ2K4zibGNpaHk7sbXL0NOt9f0R0EmxxyMfo1cmLbPPFYeTbIP3t1+4GN
BqHN28iVP0WWoL771x+F9U/fh1jf2jrBMTHgMWf9+7uDMMAWDJvhuVMmphqt077yxHKaDfb0gojI
HpFuCJ1Q++4jsHnOExKYQhA1pPxEq8+C1Nf+riAVZHzo+6q8ytpoykBbPM0OCNChmWmSpCPy3m9L
iIJxjZ8iQwp9bcYBeuCinv2I8QjpVvWmVwRgx/DqyCjbsQ/KAsyqrHbFYFKBUR/tRNIZZ6ivyK8J
yyHeF34LoMIRH+YctHTN0ONos8p/c9Ha5npZ/vWyxRvJR+QjHOVLpPzmAfFXR6ZIbWJnXLc5jXwT
ISIMGWI2BDxVD2SSRr2lNydvrZaXLuuhAVsxOmpyUGQApxTd5ZBro7ZJCLJ+qlOLyPnCjytME4mP
iM2cVbLTY0OfAJ80eCC7FAnCwQWeV+FS6VF5umCTprOf1sxgkpT0yHJqt0tvdQGmjLBqies0ZJm8
L6jF7jW9KDj9omdA6MfFT72ABIHsYkMN2hGkbj8CA0dd6I3qsFCFbhmaWU9LrixOVpQEaRbqqPZC
0lNuchmZexVTksORfWxN+I0JsetP+sx3mkeLeVrymrge3ba6IrDNyTzlpF6Sp4b7xSYtxDPcQyMa
zDsm6yvre98SGFJHUPkIjl+QE9hznb+riixuDGg1ihM76b/p9lwYQOgxfLAKH6IFXZkZWQ9oVjvj
wMpxuOvE/FCgShBhaQrn3DJa8r1oDFrk/NOmMeJ0CEnP0kE7T7P9aiuZjIclXeq3OCdDbFOMKWHf
hluSw1VTp8tNQUrcW05UFV6SyYN1Yzq1sRHGAsE6i7O4+JkAAWPkQP/ygMMq3s9EuX3v6DYCSTbB
lfERHI4o8tYMxTjq7b1t4I6Ad22UZb4hlm2+TyxYHwehi2Evl/mVHB1Tbm2989rDPGl4RsdyWDEN
VWXu7UQX5tHuRqC00yegNltZtcUntlbQq5Q7mpbofv4dbLsybvWVdjt9cm8/EbjVJw63+ETjIooA
k+t9InOxpbC/nDglbuIIpu78idd1xIraTT6xu6xQF53F34rjhSMEmnf8xPQOvyN7P/G9HC+gfIeV
6ougE8DvFHfzC1+ut2J/VwSwJAvMPk1oDJ+carbkReamOx3bWOEjkFispmPWouvbpAayiA0w9ybb
mk7jKnnmind+eoxByE+b1H7oYoCnDknux4Le9Vi3YBWhN8XfW8BVr2mmV3g0JnFV0qs4SGLzzNK8
PyR9ysQqrtgsNyL7Riq53IqmjA+ONXFtuhFyEi8jHLvHERMuwtDfcAebm6pYmtshX/QDVi3r0Kb6
zBC0svZOMcUhCQ3RFUt0wpvujdwOUlzioa18jfj6RiJFcXwzvQNOMWTQxPJB3dUYbLZGE7dwU8wy
xXujGsVmvhvIFBqIw9DJa3bhoQA1y7ZyBnG8abCunXrP/NFOGAg3UTpbD0RRAFqfPPW95G4IcPYz
MPZa9wT8YwlcHSp17cCBnHvZHluBPRBDGPPRfowvqs5loGxawDEx2r3VzfpWOOTGbYlh7+8SMtYO
ck6noEYCdoYL0/qBuThCA5dUNGSRODYo/Npeu99Y6x/9HnNjy/76u+rI19mYg05M4frnHdrW+i5A
9u1AdxfYiiOk26nuMlOt/T04PuuyaOMDPq5oY6a+uEaT7RxqKb1uM+M2vsJ5Wm6JXXbvUBtoQUke
7gFI3bh3zEZn0o8S+2lYBvlocU0c0YdOTOzGRI2BP1fkLFaDeWWwrO3b2lQBbbxzUxEr/WhCBdqs
cbrbsQf9EmtYDIeOHEi/uaAK8S+GCSKtgfCwy/KcB0DuPC9N620HVUDRms36wvdrbkQj1W5O8hHv
CnClKW/rYBnJPMXNO19RWv0suYQiiDpLEWTCS+Gxj3K4zduufhTaVISEbBAatoiEV8hX0gx4tq42
jvkwkGWuFN7rspp2+ZRg02yFtScjzw3Kvu/39LACEv4CbUo13a6I2myrQL0GS58TcIgvlujYft5X
0fgGt5FqSmvbfTJE5tFkSnzuo9H/3vKY3eeCHV5Me5k1aHmAL7EQmJhGzv1gBKZTKlAzFenFVjn4
z8huBnBggDkuplubmKccjcxovyvJtYyYxMhJmI+dHGJ/RbibycYSU2EcR2wVF0gtzS1hEI61dcCP
N2cN+dk1Kwlq16KR3pV5q52fJvjwZ9moddaMi2DpvBcDd+nWgdpzZ/sgHSMDDQL7w346tHOjndo2
qg+WwqvnFjSxhp/cgc4c+d16dx1j0PJ5U49HhFY7y28Ij874FGqn/84wOg3Rm+bnmYnG3u6qea8A
XG4/nzqOxSwq1CcjCzCjF8jB8DC/ck6yh+0F4GI1IA7qxl4PesJfj0LLjaMJqvcQxRlpgZXl77PM
cO9zFgEvpUq9U+VMprNZLQ9osLSKjPPEdm5IaR3Oglv7WNm9u2sreW9JcwxgwGaPYxXpacjq2bkA
7hovqjLIBePBo1lsZ73qphujbouZtt0Wdj5+jfXWvWcp1u3TqnnNjIKwbyNrbiSboe48OqWzJQfh
pPE/34M/8AGmDYmsAnga/BPBEJlnflZ0czDj5yuumjNPH40ei4c2Iu6IyeTy5Bg6v72OiV7dOEnu
fcvz1AXXPuVYt/WUMihhuo/lFh6az8zfra6KSY8kaKbznycrEj+svDBDctqNLqATUruexfA+EUN8
U1AkXvXMIg/XzLUHbzHj+86Y5jtzHDjsB93IwkymHn4MP1OhUXbO2a1TcwoI31yu8+KVhGzSuzMW
dHtyHKK4hrRf5RfHWjzEs6zJbJ7eOYrOHNkSZndAhUbdG4RPY6vRbDfZEc3M1BEmU2N9L+2BDWDA
0eIcckzLnIS2O/HK0tQ0D762m8XGXRIxXtsYUZYQ35rU/eNkDPIQJVpxAM4N1SmvS+0I97Icdij5
qg+knAlhgoT7mfvEsZglOZY3IJA1upQhXIt9tURBUFwoub3loKCy1Js1FCSDjeD3XWhY0jp5kZG9
oFlo79EV+3OCRWGu+SwIvBBkKvtukQfWVCuEizEg8vhMKBOYcfKU47uCaI8miMDuVffLnLLZnHqW
zbvYWGq8w1P38f8nCv+diYKBmvpfThT2LDbkh/z7QuH3H/pzoeAxHHAN1vCeCQ8INu4/VvRwTn/j
3xk46DqBL3/TyHi/eWwRAI7CtEcSs1Ky/lwoOMCVkM9AuiFaUF//03+wUEAB/EuD5NjrOwDdoaMW
AOX0S1/f5vADBs0aD5qzuqVzN5cHZsdlHeqrGBDDkYGkTPYC9SZ/aHshhMl5Y0eA/IyMmKZ8Ep1r
GruRfq7kUPMx1tWf0rV6VbHl1GFfjULFKFbnxjiA+V1OhDMjfXOWIW0vLZnZ5+FTHAetGKFctWrm
xKd8LlmVdNxa3Vez1/qD2VWYu/VVc2d/yu/KTyne8inL09itXctVq2em1oJsT6+id+tTzGeMY0N6
PLAoGWij5IBqISyI0GkbnTqidMTFrg3yVmvuKq+3uU8TeDFtDrytZA/uVXuEaxSJHfFt3iJmcq/7
O5pK9ytzvnTf1CgfNwsBakcI31lYzMp4ZBBZbMwMEoCjvIj9byGxZmXCb7SgQgKabpkmVT+qNrPO
vbb42N06M9mmRlfcFwXHQoi+Z3rp2sEMcuzX1xRjGhYxjoNdRV/yIJSlbpVfyw39s3yXraw+yj7l
KQYm/UedrJ2LKko5BqjojQu2YnV0GuJ/pIjbFxuFqrV3FaHvG69B+sdg1VnF0BZzTSrdfCWJRvIg
O6LScAyLG+SRib5Z+k45p1Zh6SZYaW2cu6TUf+RrDgF2ayIJUFXG71QFzZNaEwvsNbsgW1MMCKj7
aeoz8/oBpfaAiIGw52CKSHULkaZDt5cmVoqt9RmQgEYrvsOq6t+XrKKLPRUo5m67dJ+Jhe4PsbK+
YeeENDiv6QvktncP5aJrd33PR7yJk4IIYQzhG9DQ9c5aUxx6cKrP7L/Mt/yTqD6jWyET/ZO0Lj+p
6+4KYMcjyZAAabquIYwA0Y4kIQfrAbbd63KRAz/Ee7YZ2hJEwQCH0d/1GPKczUiKk0tJrFBuWW38
VGEqtIOplCXAFHATgTtjVpQxHIukt0A3u7l3l7e5/6S7SD3qinypUOS5SgH2EF4/0oNxvgk2efqC
UjNWh3opQFCOHhZJq54RmszaeHAqPfScCOdERNwyUn8rYHNof0OaM53NEYQfcxjAmeaYEBNkde+o
3LjD6JlxtDLbgHUUEsWwyACGqEaAbqq/IMnAZ05EOjrtmFdoTdlz+mnDqcR44mhE8OF5vQeVatyi
PwfCaWKMnKE/VGaE8y6mJ0T+zbVnOBUZiIqhOBWgc2K7Pt21AroEw6KIJmjp15kVdNyd2XkdX66t
4SyRHUwLAoB+lHrcA4HkJIf542Tpvq/LPA1bSbLzvre7DlyLsyyC47P3v9LAob0eCkNQUdr9a166
y1Z0hFo7qV7e4nsYw8JDLUfYj+kATXPFgc6j2CZjLi4YR4d9apsZyHKZ7HrvtndaY6uzTgxBW0bh
jKlvX+qGyVyosJYbCVmcysxjaSYVuBtkb3IvfA8XAo2qyX1jOLfC6ettVUCmNeUr5usxNDryz9AX
0hLA8r2Y2jifW9O7Wcz0h5zqdz8vHvqs/24MBuFi1GAtRc6WZcHOG7JDxT1PK4UZpUCO9IPAtXzH
VoEtWFYXN0tuDPh4CEtnLq1vnQQR0ob2mRK1yJ9NrAMEW2GyrN323Y9SqCGYJpFY05z4xAPPxblK
9eGWhQh6CNU2ZCdLxzqInGw3Qt3zEO5Oeek7O/5SDpZJqUc2V4c7+dbPu+YONOYcaDKbw5RZI3r/
KVu+kp6lfdjjmtE1tzA6+s57pIz3eFaoXttppp+Rnth5KoSZslw0Az/ORnO05mDjk/he5oVEpVFX
lwnx48bMveTVnGhGYlIxu4D6u8tDOUUzSOsqc7c9UZb73BTacTHwO6wgqT1PFn1njEtyhWvu3Gk+
/fs0zuoRkBS4YJqyjSFi/ViRELnLNXeBI++LFw8+ihhKD60Ij4Nrkfr+qXdxBWR62wVwcQO/j+Qt
qrYo7jYsVYv4gA1BC0giLteKnlqWQYc46wj4n+nJeN0FeAhWiXQbu9ZHBu6m3kwxAhJhNXmqBRMi
MXAvSk4G5BFDH5aOTzEfndceV4/1Pap1ec4x815AOmCYHJQ6TtjhH/Apyxscy8nB50kbyFTJcISh
tKXc7B/ZzHKuZbaTbCcvrU/VZH8zlQOkaE6isxOnXydNH0PmGnisnWq8TIJZLVxbpropMd8TiXiI
W46sx/BecDxp7BuHrJhOEi6MhEMFY6wnBbuoEbWLOiGoDSfTHX738tvkdqQquyqZmS9OgzUfYq02
TvGasBNYVqdpN0QXcvpMuv1VTUxpf18c/KE6+WNz8D8Y9Ps39cv/JXKX1R/5l53BP6lHT9+K9Bfa
g/H7z/xj22X89hlXQeFDjAE60b+UprgsATeY1j8hPE24n9SzoMRxTa4cBgrGP0tT1OAsiYh3WiWp
a0X7n5SmdEq/lKaAclAJroEarM5Qc/+y7xoiIdsB18kxb3KTuYHpUgXVsey3uumzcy9mvcJ4UTbj
z6bQ2oeZd0RAkadcN8w7Hv3kybjxV4vBNhNGJzZxTs/CrwIA1uODI2AKljIB2ZXYdoMaIUMYiK1m
sDdWl3Ax4m0bQ0ohQY6PpqLHyYe1RnZNYr0Lmqw38r9H+zDrzooDMmJoYF6dzDDfDbu8L/AJcQKQ
rkd/mBXovnsnWsQ2mr2W28RWI3emA7h4dfgQkzhYqmK4HemLGdg1dnB8EnPy5GmFgPEkvG3Nr3jh
DMzfvYYxwaEk7t04tw0DDJIhCECwojH/OlOXvHVap0/ciuQN3/JV8gRxcc6rgHU5vWVrz/Z+mjyd
pQfRNWdcY0YRQK8upp3MvRhRQlaBWmichPR6RZ8bGG2bwstomaAfHSQLGZpDXzwsZUmEkyDXl8/J
cVTIYjIfMcAPDaY9mT1h+vupjbb2snhV/eqRihNa1O8710vGG3POy23he81rGWHUwiv80mX6e4m+
ZKf5UNCDuZDMXyJcOdDrsr2ICvusdG8MmJBW38o071AQO+PNWFXFvTvlyIO6Eh6ckdb3vY+vFdVl
gUl9cexTrQAe6ATAnodyzfnx/Dvk+d2WKe7FNjXsiBhhbkXidXQmXtqHyRpeyVYm2iqzWodXHr7H
wCIb9t5FqxLgsJrCwrF/xgZSyWaxb5I0Lo/5BBCcKIX2ImZXfElZdezsxUIhpDMwQNeT7wbQA6xI
xcfAsjZgEle+lXqCuLYYkdReNEBcfti4Y3+uBi17qCKSTrl6Vl0LiSpoXLJPvcv0qX1huEuRZmlQ
8h9gcwsEMj51ahU2pmZGOy0RqGgKIXCm6m0mUdf4kkPBJ27MPmnVIr0NpAjUON6nMocaDZUOcggU
OygX4f/FOBQRjnQy0pna9cWP4VPx06zin4bh0PNANNdyKbjJirCwGudZRbPwgsIGiNShg0mOismq
Hg6xW463szXYXxt9XMhJNKjF9jSodGdNbqMCH3F0APNHl/olhnB2X8Jpb8IECKLiHTANwR/VDh/t
olxI+LUz2N+9ZR6eaEFi0A5yAqsxSWSmQZS3abkpJkapI8i97sAiDV8kLahay/paf6GjxYVdY73b
RG1RkmSVzunjCJzorVP4mLeV3/V6aPN0eAdFtTwQf13dpMJjcK0J9yXN6abCvNHnaz0v6sOQkSSU
0CLPI3SwjHADLl56P3hV952Aqah7EqkLmqVpXPhYmIYJL2VD1A07yLnl/NL5k95uay9yvSAD3qD2
tl+BnOgR85AZLC3vWqJY0Q6kO5DBPOO4Fsh8HZvVwQJ4ChY6cqC9KmIwIU66jt7Rxg35kYuVqGBS
Jsgs1TPBLHdqdOVssMf6wx453mBdI9aLyXZh5PBVmdg5Nr2NUBAko2IpDLJ2Yk3Ta0Hb1mwuC39i
XgWdX59CvVmij2jso/dMJnoKFaLkWdqQKoJ3DzLYBpoJSWOyTdDd2AmgCrYYEGposfNl2TQqG7CA
g5MygjrSDRZ2CII0xtxNk5KPPQ4vs1TuZfSZwt50DinVKB0TIs8WnYFsnQvvFugnkjJ4aX0dwItA
a1TM7kfuUBRtvBHnG2SaDHwdGc/wHCvFTH4yR/aXhvaqa930BY5GpM6ViheKaBJgEm77GblyDukr
uhWYjfUgZVmRrFsr+SbGVuCn962uY9fkEECsZQAwGzJcwPQRwxbtdDcvEH43M1+Ft8JkSxxACfxJ
dG+1uBsWVXhhr2ZThG0ikB5qCxUejiI09/uhNtuIPawk8XUE+cSWaPQBPX/AAM78gyzqKsxxtVJc
1eWYXIa54e5StKP+dx5U9Y+M4bCirW+TZXlMqn4uXse+yFsqPxrhW2dKScdrWmsi7aKt4G9JptQ+
V4vykiM6Ur0+dHbezQeBhExtYx7yFgyCxPrupSW+u8FqOJMyA08lbQLZCVXmE0o9vDjVtAS2nNTW
HZNslzGNFKQbbKNkcrh2Zm5t5kHB4svpxhurb2M537FPNDjDmX0AevReeM/YrhF7E9qy5YxUB3QO
CsihN7zR3TGvUbPPSJ+UK4zNscxLRJ6prdZIu9Z2d0ZmkWYXd2THPKTouG5mfuqBqwBPlWjaMpiQ
IrC3hbaISi1Ma5g/2OvZPtDBsivSc4XHkI3iVs3Su6fMN8NRVvWNcCMPTlH2bWYsDZows0s4bCtm
UMuyE/eCfI3HOoxdez4utXXS195amJIkQKsoCP7LldwYhlhCa9G8cAJ98p5lsn332pTKIa2y9LWQ
bO+YfnteSLw7osGkcwMhug5S5ewaBHCDonrtF50XmeITCcpyO8SF+zYgC2a4U81cc8VAeLPQ0pc5
dfV8y94grXd2zCMAvwgrgIbUbMbgDA2YKBjgGmXaPTGqmJ7pIieSRDQteXFBfT2qSr/D9S9uPGU1
WFTc6olURvHYczniQ53d5b6LtXQ/48fHaJ2131J/tDYpZKwT0T1PNSaNL25Wlx8MJhjSlKT13tVV
04RGTDoM2ypUS+QtJQG32HREMqoH1ui7O7gf33uvsFg0W4gqCkaLgZvWDjcToK3mZDRj9uBbFhob
fB7PRYYqeJPrZQwf2iM070BxMzb7BeA6rXkDBKJjUoOYhuzLZLzvxaTvfaQvXCe46PY6PMCti1z3
pIbKeo2SiKWm7ZPDpDEjS0lBCgXSl5gKix0TsFfp3LCxJSrR1rxdY3GcZ2zDGopOHque2wJxGrMh
hCVinpEiksMyYUEp+Oy6YHYQ5pKRoHZ+WWC5IBm8m/aG1yI2IZAehQgs1ohppR/tZksxkMwMEor5
G/H7qCGsig4jeebqbBCIcEaNYt4Awym2ZAlbt7M/zvtWsG9ZJliakWkT9516eoCxprrPI6Ozzzb2
4KApveaYuZ71UpFQvvGSgiFvOqIkWazmiEGsZh5jtTuY/bdp0mo7HRILISoAmUIM7iWYi0n/QhbR
l9bx03O9GBb3DsWEm5VvwgANVFXSI9QUKpfP+vRYyCiAsCb2fsn4ZJxuHaIpPgiJzbY51udjLnX2
OCMZ9WlPJaAm/yGu8/RIbTIFQ2rBL+CaYhRGfJRld/lxpBzL2GVRIJSa/W1Y6CU7m6REPXZJIJ2y
B9hmxdWvErjT2mrldI2zMznNPkqhIPl11Z9Y8NikvTrkZE6Lb21dIaO7FLPRM39ZI8G9oWLelh1Y
z30JJ6Y4eU4SXSevVR8R2jA3aITmhth/unlLidV1oaLsYvcMoCW7j9EMXxUHPZWszeaTb3p+yT2b
7aiJBLTMuz4D1JXJB5De8L/IH0W+Y/JRfCjhOA8Eot4inOKsAYXUdLoZWCzU9njBGf2xPv7GMBFt
TNHGN6OIAVeWbiw2bin7nH6iwBRT96J4hueBjIdVBGGlQs36xqeS7/4PGzT/X7WdWCbkoH/Vhz99
K78NRUrw0l+NnH/82J9bIvc3A5ImDBkHYAHeTJrqfwhPdciLur4SxvU/gjb+tJ24v2EyMomMROHm
m5+7pT9acbp0U+elfB01q4Vzz/hPWvFftYbshnkLEJyEafBizi+NOGpGHXcvSi8PrUhQkuPGMbHW
NkJLdkXdJfckxeRPgB3AkqawD//yef0vZJ/G+vp/FfGtv9/R4T6ugwcP+evfRXw+vk63ZBtC/JR9
sCcCoSzKzls48V/cUrznqnrQ0wVPNYFGW5OK8t/ICH/dkfH7TRc4j89gg10uyKm/iQjHBbVXbnBE
IX+61YeyDwDWlxmbaDPzby2NotZvrN9vqP+t4PbTHvvLX216KFBdC7omq7VffqsLWxDhEc7COU/w
CKjZOLZdy+jZkt62IdRvg3T1I+Z/IB8HtPno87yt42ZTesaHmRZ6CFHqR5Zo5h5vyr8LRWTg88u3
wjqTa2JF0CKyhJ31i7SSOFtTmxBvHN0C0jSex/xJMwYMj163VHZgyWTGiFHWMynFnjMdRo9d4w67
Kuhl5BSI6JzFLPodo0BV7fo61cTOT5uuOadp3syvSkjIIrHR2M19O0KWAHLjppxk9eidzcanR7ds
s7ff6MllzkoQLcePrq1bhjSRJWd4+xNUvapZsRh+Ewpf099rQYYvxaZ2L/SJBjUZCvXaE6z1rMZ5
Wi1KzRKUYzzukdA027y0oa9EUi7Goa0agsK6bkJ4JjGQHV2i4+7oJWnG4DyyudRbHSK+Tau+TWEn
nyboyj9snFqgmXL0Wo1iqMF0RJmh6zR4nNNRHqx5uZ0qXAfG1OVggm19Twj5+LXJQQTJIbd3Fv5U
Tn/0uRtio8QthTvu3yW2upfWnwAHj3A5i95OftJYGenWVokG6SuBRGT3KrsSkhAD06yWI6jIs+V0
3a3TSkDIHZOV3hrMkx6doas8C6/uD6qyME92rNM4/XZxT38JGX/XuYs4xG60K8t6VZOMftBB9r1X
g+GglRqLap8sfGzIH5Kj1HViEu3Uf3Sabj4yIIPjPpRDp3ZUy3oI0kv/UnZ292YVif/V4KSnUxiY
3fggzE6pX3jFZpjleM2wYt+3RW5u9WQV62npXazskxgg/kTasGD/MLRwaDs6Ka+dvynpvsHjJmmH
ifvOTawbz9HqmbBUs9jnCz8AQiZ6N/Ransw8my/IOnCY+x5opaXeuUMugtFW8XY2dHVuM3ymACJd
euC+Rdda+28xzLGCypiZqvtDGALZNy0TmPR63qIJzT+IDDDv0LfdR6UtAjUkmI1i54hgxNq3EgtQ
iyk+iGfH3+q9y7YcO9e1tnDu0imYW0kCKK3F0A4HSt46ZFxFWkFJI59H/iq1jKX9ZWAz81EbsbzR
rSS/pqAtay7N1vwuoYDtG3cQJ+SIK09G7362ngPaERf3i+rZbgbCYc/j8h281k6b/6jGZnyaXVe8
OwxCWvJF6AdxE4npB/if5Gh2AuhkxODmnHiJ9cqkKEE3VzBRQaRTRWFvaM52HIf6yVjWAY5w5WvR
DsD4Z8d8GSY4FS6zC/6gREspXQa/IUTOcdGoH+BbLMWtWYt8OcyLOYoN2SzEdktx8ZqMLYKSFiB6
Ed87kK52HiKByyjohDexBB23IXDC20/c9sEIVepmgBhOIkjanQyuPsxJLNm6+qNbsLk7VVnsZyln
1LfOjQ3TdOvjuCJJoG/3Bcroje740QaZn9x3TVfckuz+NYmWe591dpCDMvMQ7H7RVPeis0M5rIza
1CkPTA/Ze0aWGTBjcJj7SCp2pfGoruN5uGmF9wMHvHlBoFwC3MimIw75qxine+Zxd2DAZVg0Y7Md
+qI6NCtN1q7aMkztohs3tvJu0kk9aEl0IZMHVWYHBwyYgrPhQ7R2JBpXDx0158HR3Oe0F69LskZq
OtGwa0ATnEbXkvtFz25mnmFuPJA+7+SMXNliseg5OMCoQAPu08l5S+IFDI/OWaKA4FakZoZ2nF1F
j9SToW98LJbB3KkSW6N0DD6EltAo+U7U6BcbMmrI3m/V8YMDWOBsqUX/mSG66iplcSaYrySaPE89
E5yY64+1FLI2W48enHwBBOCwfzb15a5mOQ90C2n2lHd+IBiPsMps2yOJQ/H6EV0a1bhHn6r6G9j6
lixZL4GGyxZLl5oF9U0b7lM3tjCPtaDWpSWPxNM2oakX/MVp3wTxCNQeExyDflj2UZgAiro0ozmR
RASm/BDHYjzCkJKMMSRqD76Rr6PM7HDGSxAgspJvg80WLPJauPK1Y24HtO+4Kt3mh4OCcD92kyTP
AvU1ilrHPAJVAKILInPf0l5tLWNcn9cRKVXMNdNEPUNYYmOa4IBdHaw3lsjToBqSImgs86ty2K+L
fF06TzzTqsj+0Cee6GRQWMfU1Jj2jc7AidLL01j5LrIxB1rwDAoSk55DRKu7ANZPnC9a2djvWEML
JOxLgqJgTMMOqR9BmnbzkKLQZl2pG0fU9+v00vzqI7cw8KdeGrJ9AihRUaA41LvUbQMLugCPLdqJ
UdjlEVCT2qXVRNRLq786g0dkX84c4q1ivnVxjJYQDn12/WCaqmhXsMzY1oxIQGZlcKjTXnuIND8K
ufqYBC7ddCmGaPqwtWH8kijeQek23XomlyA/8mFnaMt48pvhAxWudSEXKWdayHVhV8tZj/JzxOqn
2xhxx9ogXuItFyOD5Jq5dOv3zS41/D4cG7M5UETXW/a6MBSrxsAm7PTAk5n8sp2u4FmbKPdMdkEo
ZBhXezghqwgLhGm1MD9yPBsAerOwa8psmySR/ZzjD7Z3/KuVHZloWmGalR3ZihKiwu0I+Q7lZezq
11QuWrPRESPfWkNn3KiI4rlbyG9DAZngtfSQKntNE5+qonFvqWZkuhmytkU+03njY2q1+Ymkn12B
uuNVmgDk0LO8RFqEObFH6Hs1E2E9LL5m3LH1T5+NkiyJuHYvupQTEiytf6kW37vhTMsGYNRyOE1x
r16EDnIl1rV639uSDXPSuN6VyIbpoJrEfKiYL907guV0VWb1FM7xaL60hT9cGyQVOyRrfLDLpJ/m
GJnFWLUPw4SxlbCqgCnST8XRvuuXMT+BFcpejcmHwcl0mGl+Wr9FZvVDSrRRIKG7BcWIQX77RIwr
1e98jR12es8tkzj/VKK457ZnS3RVqO/yEJV74uwZ3KPTioAkX1MWNuZHbCrtKRfKe2yI6unI/Fg5
xL5lzx+eV3CG6k79sBgjUXg4hF6LkWkBLMoLTYi/06TVb9jR8ORGf411dN7jb+cSntFjpHGL0HyR
dpjl9PaEaWZPEQqBjSwmcdSsSPtC2PPMPWGP51yXFziQFTVX2qnAHktwbjq3RGLPHphN5PYbMS7+
tSwTj9PHmiGTLxPXWNMa18FN8d3PxiDuk2mO7pIp8hukz7N5iRsbnOoMgIcka9/n2Ma7jB+OFWf2
1sCV5GWyNq1/0jXJEyE6bDuslNiGWFdBZnMJernfoGRu4KlMhyUW4CKFj3iqwujgeTXFaVNk/8Xe
meRGjqVbeiuJGhcD7C85eAU86xtJpr6bEHJJzr7nJXm5oxrXEt7G6qMiwtNdkeFZMUlkAQ9IBJBw
l5uMRuP9m3O+84XOMFhrVa/JUxYIIdaWnvSowu1Wudd8XXxnV0SusWF9Fgg0t2wznBs37cr6yIBJ
cdhn7guRV/ij3SDKWbF2WmIAzynHML1wTWazOzKEUDnURclo0DoE3DfryO3kQ2Ppr36fX4VR5xz8
jBTaofGXzDyzPdhxuD8+wHsGPodBS4e9yOVbkTouazsaQTorhlhTdptj/d6JpHDRsNmuscPRn14k
qcGSo07cy3LwjJ1RDN0uT+DWL/zJCPStGoM8PItQXTkrKXD3sn3CaG0mgX6uDMG0fAIID1hfR9/E
7GjCLQ0SaakVhXHwFZKLdVz4Y72YNPYJhdez1iX6FtOg16I4UdPBc5AkGaz4nowckxJBRaxjrW1D
NHq3jZPYDk7AdkuCfAzQ5mkaXliMr1B6h9J0kUF5+QiGcrC1N8hK3Sl0dZVsamjzctW2bMPzyUc2
Vwa+r97MKLMcdoF+669TorIAKcLZf/NwlRByixLQvBmd1AQSOwJzuQo6lqeLdhpVfCL8IK4uuthu
EYtYJm4Gb6DA2iOWlM+6bLPncqgkdwi5CgjQG/KPH8fOG9+mFG7r2sCyFq1NT5uV1qlePQd5Wbzq
+OEthlFRr/ZGbZFWVXjM/h8KJ+DIRRzU94KlZaS5S7BnNdULhNl+Fzdu5W9AHrnBkr1nG60LJF7i
SN+Ptb4fEg6+WPNiix1wNYrH3Mvi7owtZsdjGAilt0CEiqzasTkKlo02Eh+nhdVMNot0qS3TrGtW
3mSMmI/cvWi6Z+4Fi4WMFa4A8yxw8VD/MIODHMsEMGkAa8qM5GONQLDzFq8wkb2MOull2BGIcMpv
uDYWrgANNb+ykk3cMrkULF2/SDQ8KzcfURUa7XAfp4qALf7BTcXU90LkmnFAmKWwtjjRVi9oaTMp
tcPoY2oDTe/xUOgxNKbWPuWreZ/bqbYkoDDd4l4K1jGagSUxrcQZdWq8nGCznpIuzvfT4PbQoLzh
DqVgdQWcqv/KRwyzLp8SD+VdLvZJk4wvjJ35tuEuy9gGc3NtC1ZuQGABMC6GYpquHH6Ve8sre3+X
d7gXPyY//zLdzv+vQ0Wk2D+3sl/I977829n7f/2f4vup4m8/9/tU0fuFuQw5y0hx4Aghyfhuqmj8
QmwS+nEmer/OB7/BbMQv4Cx0pjeYGfHpznOn36eKFj+E8AetEOREfse/BIizPgQ8P064DB0BkWOi
j2U7PWvjvzfntgQuIPvqDdhwQYUJK9dUvUEDFoujzaC6xlgxpoLp//zYyVKmQhfNx+NIgithwfnx
mMoqnq3Lin/HvElLhkMLyxDBWzo2odo5RST9tUQt6NCR6eRgZB8PxG5+NjYfj8no45FZzk9P2L48
SGusUyONQweaiXwRHrZNH2ThRWKbW5IFKpY982MZ3mLTbbOPx/UYNxnPbiTn05OYn+g6j/ZWH+xF
yoNiN7mJTUFNTUxmQc/7IrPVTdbBfEo40QT9FqqVfgtYpI8Xnegzc6nYyuyN+ZyxP46cbj59wo+D
aPo4lBwv0Pg6fhxWVQB7tppPsEBJ91LjEIc70aUXaj7puBwcejka4x3f8VvWD1zk+WxsGtp2yx/e
KBmGvcK0dACQhvGZM7WbT1cORdA9nLcaY6CDxxFccxSH85mcWxaSpMQ5sEFm6zmf3CygmnpHQxin
FwyAivl0d9lCOOzetG6pBt19IT5NLcVHWRCidaFZbp0kLTZRiCXygjF63By8X2uKXKJFFqTohOiR
hhBNbUUg3F6Gg72tZdZ/waWGW7oK6DA9VWEiLqBturI5byBvLERvE5UW68RrEoGzoENwD61LKsyJ
erIY2KO5GJ26jzqpLVnNLbA8UT8FMsinFSQ9/6k2hXkWf9Ra8Vx2ZZzyBHtEdnBTU5UxP5zJ0nOl
VnxUbWGv+df2hL9uYRAB8jTYLKrdudQbbZ31juKJ/5jW3VkN7OiYikltEGXMZSIFIwtX4jNo3Xa8
YLkgOBXn0VxdetRGG8SV6XnS6F/CSYFomstRktuPQmMw486l6kjNihgAznBTJXRxyZQjlKC2bUdD
vRucXfwYflh1yOZiOJrLYiCQvb1BbZl5J8NP4/JEIBJF9PhRUA9zbc3+lTK7zvEoHWws+zB8wyAc
MVB49SUrAGMnXSc7SDsN3oRflpfz4cmaXB+zNy2zKNNCMtS8YN7Xk6xZJ7ywXPRV5SNk7zHLPZfZ
gE1O1mH+1nh11t1yuxtMIlhNztxW9E9dqCEhb9smO0wIAm/iSE+IpQM3tWgDR8dBruc0okaF8bxs
SV0VYTyy1+6z9CoA8QacgQQKpkJ4405KoNg564Piwk6pAi4QuYWsV/uhvAuUkHR6uhzDDRtG76yL
qWtJIqioTBhS23xktjXgWGUQpg+h/1zWWau9+R3pAeShJG7UEZqJ5ry+JDJFm+NSwjmT1+dbsDFy
pZdrtOYp68ypY1E6oSNfMqqcCC/tKeNR+9bZnta/PEUYSrKr0hhZcTCPyrW1pQnZ7XuQdYjSvAkV
jjUo5ioiY8I1TtbwEOS+qVYuX7mjWzXOHhcIu9os1F2FKRaI3VrC9sAawe2GfjwEOdSExpY6rmUW
F1njTe2EdbiEHUYUcorxOEq4/bSW6aQhmU+ogeCVLHH9aql7Zbo3jVSttJ6alHWmm8IEtKatlVoK
D01LTF80tNWyJ/1wR6trPDQ0SJu87IZzvgI6HhdX7q0qr+5Dk5HGaoijZjgwspluqGR7/6gmNXTH
zCJSOFE1Pu/Bll53GRgE1SyUJirnAvtrdKch5vCWpgGZelm07PoXqZH0R8/zaOQxJTfmK6ojJOYr
YOboxFBLRRBBK3DbOW7SxFwNDUvzgCjQ/pAR2dpvK3qbk9St+Mmq4vpRp2FRt76ViSu/TyBxlnim
342Jyf+SFKocHhlmLkQCRUS2zxTRLC+sEAHaf6uYTWHoP3XYzejA//rf3UtT/u0/m+79ZU5kf//w
7s3xdb/9+O/1DvhoNnUMH1x2Uq7pfFfu6L8AzBNoSAUoF/DSf6f3GL/wNw3Wez557QZ0m2/ljuGD
1/UN6hKdFDuDf/evLFHZGP5hYeZYsCeY0lo6ZMzPemZ9SEHytSULs6QgInvqouG2UwXLlSzxXay2
bmK12NPNkdNc8wv32PSs+6UfGfHGZHmRH0U1hcZ1PiM4Nc3pVmkY31o5g8LBR7bWFTLAoNZ9KUJC
m3GNqUVFJ7iOgl5fSBysC9MYaT1aCJ+VUT62Rp/swGCYi0wb4y0Xg3StyQvW7GeGNRqFclWTRoFh
lazMwEqvphkYCkDjJffVe4crZcm8n0AQAc6gyQb5zJZQ7S2mR2DyVoPe3Ze+STNllHd161xFooLa
HmbNpin82zzorstOvuM0QlkXsaEUot/rbtKe+TpIr8G0b4ZMEmIeWRzg1FYzqsxdYnSObhvd6TZJ
gax69CO1zHrGIDSmnOjo5VY9Rls8ZahXC1Q3q2ToijVybiwbcGAvurESgAQjb2+E2rDOxPhuhlLu
fGX6+9HoolVs6NHen4GsQMSoTsgp2HiWrxGkUr4U/YCta2Z2y/wBLVdK0+S/SB/xS5qOV7E+3TBC
ew+VKpapVSU3EVrPNTGdTCm8fFiSyQautYkwL3dMBbA1bx0V79sMhG3ZjtFGZhAB3QGcbAdmdScY
mywSSyMb2HOCZQ56ljOqWsmmPgSaKK7SAelLLx2TcaLlXWW5uBpKLT+EHN57M/Sz3VTUcDGK6bmr
1HkKMW7vjp3EFG3dijT8QlLCZcEcaMmiATXUeNPrHrpuG3tejnDJhaE7uukNMtX0DDl3TfIbjF1E
juB2CzsYQF8Uqroj+q0g7GfIognfIPOZZdmLqX5l39Vu0H5OK98MnEUzYpxWQAUWQzmNDIXDcy3C
tGZUnVjg+QJ+0LDOcaQz3IzpWCy1EZBr40l/WyVxxeM9z08mXe2aj18dUGrG6zKXSDKxBaxKlMDE
jHZXXW9n6zg1bg0QFisqqQR1N/ijPqtudQfVEPPmbG9y0zPPSV4qRQKgDJhODin2oyqMNR7oLJPy
yXBOY1u+6WZaLDsH0ZUbp3AWcjA0ExGNaD7D8T5BunTdz6+J/0uulGD/zh52n6DdYKRoRdbXsrHy
aa9F3CXrFLW1tcQllkL5MLTqOsvJeVzoH+RI5pFRTQswEyVzMdMl67bTkDH1stFZ/af2c9PAzANZ
B5aynQGVxoyqnM1fj3qospU7QywR6MF5DzPOSqpvpNQrGFDhje8OnNYoTnEn1j11H+ovljtLiS0v
X4EN4Hz15j3EsvigarLeNAF0wsd/svNOkN33weB0P3icIk+ZaEc2On4kVEXkLOLYzK8JCJqOBgga
mJ4orOFHVclGI4Zi52kcjIsSxFK40PlQtiJoHPPoGjYLXWnPvn7WUCMV4QwOpc681/siJmkvkI8V
9Rd3zQdpNM11cZMVTfTWfpBIiw8qaVP2RAkTlOjtwGMqdzOS5asDAFRVvzSgVTz+9QHFefzalG35
tfuRivvhyn4tK2JpGEz+r9sy538//St/+g/9G9qPOC+/E/H8wXz0n6F8aV9xIHFWv/8gfPr4wd8O
bHZJUOodBEzwuZg0ON/Lnkws8KbJeswRpNSa353YQPVwBjF+0Blv4K7knP99QMFh/oHZg7bHDpj1
7l85sf9wYIPbQzWCggprkeD0oDT4fj6RFwHLTF9a8G/M8ilv2G0s2KZmF22OjHYLUjQmDtqKqeOx
lpZk2ESsfppE3iVoRLuFUTPSh8unAOwYbWXgt+7jcd0WtGhRRPQJrDx/RkCqknFnOLCO0Pgmbmfa
2jYOpcY/4dGcqZyI6UUogOqsCEv36+UoTf/MHMc5G4oxoFx69J5vlp/Ez4kW0xlNheyGBacDmLIc
CRDVPFKMO4mH9s4u0uBOWKP9luRmf1ZFhVewzuCAR5+NBWfJctt4b9kj3E1FwmhgsFF5MEhsxQI8
YvSlgXJ+pbIJUL6uR6dSx4ywSOnDHozadW59nz6PDZ0HUrZGc/rEkdw3G8XEM9zkcJuKNTPwlBN+
NMw7R7F5Zk7DYR17RDaBle/DboePRm39DxcHBDAcHdaHuyP8cHo0qle3NePRI/9fm5BHRGZOdI+A
vFTGwv5vouavNfTtzxOl+fJRw/45UHPxkrz8bcm3nKOriF/+diObH6rzjx//9l33f0H3S2HO7PBX
FOY3iaPh/GLOjGwHePb8nQbj/XeJI1NKRo3o/jyDZwW/z+/fdR4QPDd0YJw2+kDd+UvDSF7ie4mh
zjiBrRVyHSpD37LF/OevL9fImdv/+B/G/4SpN7rAs/WzvM6G80KnxS8INpiWpUtChJdaKOVtp+9v
vrte/0DaOGv4vp+AYlIxLC6LZdCz6PC6fnzZsMaMi1UkPJOwmdZ9GKf9sm0m/xJLdf5cSU/7+vMX
/NyD8IIs0zyytYWPA9ye//y792lY9eQMiRmeGZnBMVyMVrTUkEjly9TFINz0Yw5DvVcXbAy0504z
ndPPf4FPF5p2jzxPujAe+PwHwcqPv8CUWFKvZ01Pl4/JLQ9xDnxGu2ewUNJz2UIcR6zsH37+ouZn
BSev6rF6M2duOzfUZwVnrmfCsUr8klTmBcFtUnQPTK/cdxs+eHre6W12xaJ/pkVrFT5OYqIvpR9M
LwkquEWO7yJbpgiJXi19KEh00FCaKSJ1F+zjhwdfy7I3x4xMzEltnJyiUFP70E3Ts4z+6YKojQQa
g7T3BIJMNyapOoyLnDpa/fxd/uFNWjroWrLYeZ/zsTrfbN99tomahMV+azpORdnf5znfqIWONes6
pxhlXjgGp46Z0gYjt37985c2ZtzoDzcyZCZu4w+RLFf588ca9W1ZpWGljkqL/Bu0Iz1vsWyTy4g1
8RsdIV6phlppadep9wWqOzFBRjx95Xe2/8nvMvf5n34Xz3AcH7CNoMk2P26G766D7lp25qB5OZLb
mt+29BZbLgYVbsfa8U6f6q5ZBoEOAK93SYMKmi45JpFIAYXlxHgv9RFfXArVAptEitWEaHTa0ZZg
84uIzT3Nsh5nnKc1jc9oDTPSzgnKZWaR2YhIZLL7XZh1hGO6wRjHi59f6X/w5hweU8J2EWL4xuea
xJrCypimcjiCicc0xwIXUiYZuu0+043s1/L2/12DzJzCY2PNg9n0eMh+vqX6pPfMqOrzY9Bm9lcN
uE+IAToLLnvUc2iUcAqzvLBzDfYy0/tl1zh+tsQ9DoK29/wQvMTk1Dd5UhOLg2MMIupkm0GyKDyz
/2eS5Hmf9fmDFxwI823o2Y73+YOvmg7yTjdPDWkvqVp0SUsexmw/0Ha7DMRBtzYI1Fo688AXzQ7n
azLgl5XRuRlW+Recfm0L08Hy7pSeN++5pcEg6xATvYbQB+fucpBfa/yu5z//VP9wDqAqBwMFZZhF
2AyE4p19d8vaDB0wQjfdkSTCYVO1QbLUTKm2ul0LSH++f/vz1/u4TX78vqJ8YANoO3NAFLr2H1+w
03sG8QwwjxHa7BPO+nxZVVZ/Y9Z4bhgV2WeqHx0CY3rnwQutJFmaFVbJAv+jQeraZmpMk+AWdM94
JtO6uZSM6UlqJJDmNBllv6aobtdaM0b7rFc8+egiz9OCuMxYGMb25+/GYfH46ZO3TVvMPGRcEgJG
4CcassVcg9B0KzxqrRVbGzggaYqWzMEJpNWgcjc2bssv2OjJkAz6xEpP5mRbL3Zel/aqI0HRPmSe
pV1a0tYdYnAmq16IzkNQlPnmve+Ax1V+ZW+NAJy+N5YZ9IHYBctXV3W68+IoY+eTSSD5QvjNeY2c
Rh6gpJblxod0sg4Jv8L/WkX6u8hz3JBJW3jJ0fJ7LV7Xdt08TwmrXCQDZAukCc5KlZbIa1MzDt7U
6CH8QZpcHTFQEdaDmFn6h7pyaenJDLW1A8xn2UHX8/N7DNw8kopeVGealOdhZdl7Z3Q0Wmp3FKS3
9+WW0Zq7jDqiBwynKk9Fl2dvIuwdkD+xK06Tyqw9qdUAT/OOjR/jv+hewTR6LAvUoWWjmw7QcbiH
Cb0vSa6SPIrBCpKn3iI2Lx30IVjIKh67y164BMQX0KZXrduz3qybiEUkpAZmaw2I3lXXixBcVUXy
nZ1XOtFVnq5tTDBjIcgchh2LyPSbm0m5pFhrNQXkhaan5WOMf+whT4zBO4yl1W1w/g1y2XJSh0uN
OI1Xg+ypc1dq4qvdBcWBJFB81EYWxRctwQXctrkjmIDUMRGdBUyEVVqa8t528LBagyb2WBtr9Bta
xO5Y1jXR0lOB7RxMsH9QotS27B9RI5aFfwaWuTEgGGArJ06kPR9Fb4YbcmFDTAuBYU6EtBAstqCB
c15QLHbmAkSjOm8aFzwPmTI4p0Vb4XELvUsldVTQuMGnV8/u3FMXdex45r0ilMdRuxLEDL4WkY6y
2OnHLfvs5LwHcr0ccVDAPsxQGVtOZR9NZrf+Gmm49pxGqXbRu1n/HuHqvBKNMN56QEaQCpGrZLnr
MGZFGIyv0fdemjG+D7VKPkSW0d/RvZV7R1TDLEVhgMYiiv0qcV42c2N9tJ7CqAkw3Bn1i2WAVlwI
1RUEcfSGm1/H6ZDkp8Gz5FdzGARuWOSb/dY2iPhapN4I52nMNS+4GVo+GOHAtpr9edFW2uTfLqXR
HKsy6WGZMg8qN66qAe+6mZALyypQter4P/NKVDcaSTQPSY+nfCQ05TVxx/HSDZKvcrL967SLptcs
zovNfHBEoNb0AKJDxaIIb6bSr+B7Gl9TarJ0oQsdTWsUmfotu/rw6DR4IcGdiKekEQwoMzWdRiMw
rqca1R2Jh2FPYjUm761G6ovBSNBM9r0n6g0P2HuC14ovbdZ/xcLontP8VPd1HIlkOQxDcDKbwrvG
6M1BTsR89JhpQNwCBuIHg4yIW2Hk3GGR0tUpcRVg1Mgj6yYtmi5cTdImewTRrZ9RhGaVvu27vjB2
ejP4khkpqG7ma2VFJkduEKals4lhnOAkg9ppnYjeUpShqnqqNVROxoIRROkdlV9215bSAvQXrf7o
92751HmoEBBFYYcAGG1tCvIOLhwAI/gSG9/BHVNJ59VAz7oTpUIG0HX5zk7K8szWvfFOgoYFNILL
EYXjGDX1kYLQvdUQoDXYXpG1MszIyk2rlQDUg8TmWIGy2gP5aMuzLOpvMncI9+Ry9BU7Vpt1oGWD
+FqyMXXe+zSWy5I4HXdht2Hyjkwimcgh6JigD/XkBmuz89PnpAyEvXDFGHRHD5kzbppmxIKslehI
oOQnZb+kJ9RYyhDv9DVIhP1cOZp1KG1Q1As7pjtc96kM5BnhNmW2Hj01cn0zX7NWTkpe00LTDTjJ
tD5PpIuPV4amCnjKuU4WZ+tWlYGUJIzzLcxSlACwtKeDYFfyplQ5MOGOORVQjen+wXUNAOjdWM9M
mDZgLt6MDULRtOuzGwJ4hld0J8FdH+TRuVEYzUm3g6hc2HqLsL5okBkvWZQSUEZpp56nDA5BIHnl
TQ37plizcM2Sy3TMbIbNetnG16hO5BOK+AjUR5maR80L7b0chA/YOTa6JaZjAgZS3SVEQLbMoUr8
H/GmRJwHKzdxQ+/g1kl8TFozfG4jABMr8piNmwYIyAuJO2Rao8SZkIZWftGueTME3GPfqp/RJoM1
7XDvYtuIfDyrWRjv2PnJAgWD02wAyENIgGnbv3kdBJolh10MY72r2fW2Dg7gTZCVmr4czMr8SnOV
vHo5COmqpPfdJGPsmKs4A5iwEKmwKvprV1MgFBGPr2NHdl+SqSVTChYWuMdU0cFxRmrBNm0NsbUr
AzkF8L9A20J/62ZSNRqcypHm2WBXdAQ+qt3bpqS3arvOE2tTxs0ZvwnJEJhjOmztdc5gzBgzYqWs
wMzhoQVZc8qI34IpPXXlg+aLINhqNGxcVljg6wDqIvLyDrDkSpZDhQ8KEFk3rNEhAd0g4cmfeWWs
3bn2uBoCNFTheqwCVkBsA3Iwe0U5oYluxstYqvRr004Am/MQchoLw8I6qzwjA1OoIrZuupsXJ8Ma
CcTMeY7do9sk7slzmj47NlEz1as6C8VN33rpY8qCfQG1vhnZG056R4KznTprs/dbe9uHMlzrxDI+
4TQcr2oj109eHiAJWqRxUdpXYVtp8VXilvJYiEjJ5aS5/ZM5H9GiGeAPTVJv+La2oXlt45Z79USg
H2pydAnVwjJtrs0a7fMKHHj2xWD5cQBayWdXZkbQLiszUo98uC4aR8trcUKFaYbmWKAckSAezqKq
aXFDN0N0mSAL1xhmSuxduS9ZrOb5bSBNoA5ooTbaSK4oYHlvvOzryHkimR22XstS67kZev86Dpvw
HoEYkm9wULjmdSHLt85meXLyWOiFe5TR1ROavPZeJTCHiJOfTtoUYFAD07KD6Vtd2srJt3WIiPvj
TwEZibvIzd27jPR42B+TGQLec3txmsUuMcrSwrnOjE4ha4FO8AjWD3ZVBGhjJOl0i7PEXkprGp1t
5nIIrR0+AOCU7TStJ0MHzKToLUxA0BAYztsOJsY7Y5AheZ4avAcbWCuI0lpr0J2XLC95Xo/5mFVb
vJq59eAEoeM+245L6lvou5W8pQN0xa0bQJJfJyjXsn2dM/dfdhAY3M3Q5VQ2aTPTHCqVd2tbxYH/
iusxY9XUgZg/9EN62/so1nYmAcLx8qMd+JepRv8d1y3OPLL680ksZ1yc/yCNoAviJ74NXy2CiNBG
cHoySv3QdH7zl9vkcSNuIPPBApkx6x9+G76if7B9JnBYkClBaRL5o9+Gr4b3C4sXNBMsSDD/Wt5f
ijX83P0yqvJd+G8mrTudx+fpnCLzg2R719gzt9ybCc/2EE8ttKzCCP9Jq4hE71OrSGdhMT1hdow3
Hin/p0lvXQ0q96Q+7AEc0WCF9UNWiPg2rGoK9CJw43Onq5JVqnpjE+rJAehMvyvNxl4ZnpyWcSoi
0iXEnBQ3ksbQVBGaAbgd+MlA47A/Wfmy/aqb2AkpHRMKxEJfE78LFSxsxBxfAgJTyHgLvfKdtv/O
tNKXNgb8QtReDMcnHhkoUclNlXy0zIKEvJwHfQkSLE2g/vr9SlP6cWByvNaVdpeM1mM1jsdRG+rl
EPj7JoEXEzoOvLX2qQnHN73OzuHAnxkiRf4fwgqBdUTMuePq72NVifXQgnivAaayKA1j3MiZTV8J
5CiC6bSLzRRenCcR6LqDpILRsfIA5bnApuyc08b4y2bGWWQz2EJzA/VQEO/L4UIbuAi7EUlKmXNG
W5IACsgV0u9eQFKgjfQtjrzd+EHMcD7oGVzIEf1YzoBS48aUK6MU/bs/Qzf4WyQPV2ahenReM5GD
/BPoHIBdNT4BfdriEFRrqy1ea1LdWdLPwlU3ZOgpLWud+whJMxQumBMVehqsaNMWsFsI9ba/swDy
0fUZ5SaEGrMMC/IhXfDTa9Rt4yGwtZ5wEPui7XLSP8TMjp9awMt8IIVwrgp8+VsxWvdkHAbLsnBv
OXrSrZ4rHMUollcQizK8UMl+stJ0L2eGSZrTKeGlfiRtnhjryboH6wNa1/buELtda+XkgQltyFru
pb+wYt27jKR0wbMWZ4IhDfUv4xg5YiOxRrEmIwRvAL0rnlOK4dqlWFC2fcKthqW0aDCrZ96iIqqa
GVb+ZhkQWsyuuPRrMLcZMMOxZ0JXRyDIMmTWLofrHdcpX7UacBQrcQ966l5EOu7hIUcEyXwV32GS
aJsqFhemGOoN+UvdRhXKpHcld6izyFfwDUQNwiZUicqiWVWSEJgxm2sunmdrpyAauIhUfMki2It3
lU1ZjAbgKkbakhXagts0BJqUbRq/v6x6+zHvG5Lp4wNTRuYCWX3I/YTLUexSLVf4OhJ8vNpJ9eUF
0S4LpFAPuhUe0rT9CtjhrsBGPgQGQQ7+XZX77VoQ+r3AlB/fptIeN2XYH4G2lSuR5q9WUQ9bgQNt
2UBv3vQ0hyi2GZi5bG8JIT2js2yX9B8IDpvuAFlGQZPr7uDZnYIGnUpkN921nfvao0LMs0TjuUI0
feWbIzxGE+NRPdngXBmghAVz0QqPB+9gok4orXhZSuRKgcXUuo6ru1oqY9OSE/lVoTyaMeGOboK6
bOphFzIJPVCLQaltC0QsZt7eZB4mGBG076WTGw++ckL+XtkoyrGIqbWnJyCcyfOOw21o7ybD/Rcb
N/4Nj2B2GhwlPzmCX/Lq/TV6/34D+uvP/HYIe/4vrJ+Qa0PM4FHIwfpNn+jPkoZ5XcEA03UFILdv
hzAkF84o9lez84LNxbyZ/P0QxqmBmtFh4eMzqjL8v7QB/XwIs0/wPYtK8R8fwg19aIK+uN6ZSb+P
UOJ1xNBCrDpZIt99d2Eufx0zf5/j98eXAizre2BNZhnHHxZVEoocPC273NGRP2FVfWExc2uJ8Y4L
4/7FfQl0HtZhlBbsHD39D+yYtg+dISBAfhfopVzQfUfncTypXRrl/3QM/amy+HgpvsImJ6cxb7l/
nKmncV6LzjDS3ZDVt1zoZz0pT0Ma7X9+9fj0P78Qo3ugkOx/sF1Sz33aFoA6L101sNairHASBdWJ
0RUoe6JQM3KFeS6W8To2vV4O17xX3cmPmKB5FOP71jtGxyqsmitmYkzzHBtu8+vAuJUhD1qc8tYL
3Syd2JFO8dexoev2+tq+B23L2gwNvTmzxHi81dittwNs3WUUkjXX+aTCbmwBd61kTHnj933Q7FVk
2xeJY5KjG2pg8pLAXfXaJOlhJ6c7hEmMRruLEbM0IAcPsYq+sGstjqYSxRbIT4gG0or9aWnC94bu
5rb9YVAeVuhQy9NlOqmLoRt6C1KHhagbZXkAqXDIrlWZxyUJAIFAMDil+hNVMaOicXT7k1KQWxDn
ufIMiZg8icieYEua5qP0QkhyFWYXzv3mxnDo71SKgrRrRuvGdL1S38Yq6a6Vlg07oxzOg85roNkI
mCh+3zqYbyAFzJVSPJZkNGtVeAZYNlPLqh3ojWJjqsaNnQ4SEh/q9+hyciN5CyRUP3J/MgEdx+yh
7rEWt1MWbkUsopOkZLzvGPKdcNuJI4fMmEJnkOaF40lEOyCRPeIommpjMLV7GkzcNjDA0KVLtjx4
DEj4MGjRU8S7RmJnVzWS+TU50/hKq7Hx9mUVBYQJVv2EF5u84b1GbCKJ4VrR3IWDZd05XeRgcB1w
ns9TBn/SF4U/xUcb7wYfZWU5F6FR6+t5nMEku0mK+zGSHYHOEWZh7k99apcuQ3MwbHavCXUqEm94
TAQknh0GfNh3XFW/gbVg2mP3JXJKP15PiVKXKdmm59rIMqDESjPQiXscloBZQs6vLNjIysz6pSYV
WZt2Z29yHf4UahNjoyJEwGOil1fZGJmHMnYrj6WgLAvUpFUMVUVrOZgXThnHFzUxj2sjTa0zMweP
shgZ6R4lLs4TYVcN0Bz7WsBAOFBLFmh5tfE8L1jdtKqOjtiOfeOAod7u0GimXVutw5hVz1cm1Ln2
qxbpT1eyf9hu4+Vj084hQtPGquzzpl2FbR9xWf1tjSLqZczc6iFQCShW5NrDWSw8tdMnPd3rQVWf
yDxv1VYNdv88VFr+Kp0x2XRSZg+pXnTEsln12Vj7gbccaz5RKrdw1C/Iiwnf+dZDp+hspTZe17B1
Knl0tEwtpL4dGoMYiI/H2r+sa+cK/l1tuX0vL17y9/az3vLfsK6gGZ3XvX9eWDy/vL5076+f+HG/
/tS3/l7/BT0PB6ptcrRa8+b7u/5+bqypOEx6a3a9fy8tnLkg4SDmGGbtIXTrW2lhGlgp2A372CUQ
KAn3L6HcrZmI98Nmnhd35s6ee9b/B05PHAxpmjO939sjcFus0JC4b+M6dJ7NGZLsfPCSSQXqnRXQ
n06dFzNSOamAK9OI1uMKJpL3EOPvutEDWZwbbPCu/HxwvoiukfqqVQZnGc+U/8vemWS5baXddir/
BOCF8gLokmAdjLpU566QFIG6ru+c/lG8ib0NypkpKzPtl6+dDbthOUQGCeB+xTn7QANbMM48azDA
yYaVoYjHWqDTYDenftCfPULpg+SiNcTzjO6wiZYkx2auQphSuNSDeFmACj1Mwy2An5H8WxCzKtDb
QYFoqeB3rItUJ5E9gigrFGmjrksuIj7E8M5pmvhrHNc2Pkwd8Oh8kVB6ibCfGqagt8wVWB3Mi1zy
IFoDjwUgUNDFbGOTp1Ag0sS5RMihZiXwzQeiiGDEXDSd5GTEX9xF6Mm4AM2ncdF/Mp7n9LyoQsuh
c5pAdh3Rv70AYbSaETvsi1rJ/qSN4S6itnuQlckSRVe+mx5KvZJ60Fwo3ekC7B4u7O5ImgKSyUL0
7lvQChZEEb/z1lQ4kJNNZv/1fcfhWpxzIRZaqR3bOTKp2iNRPfOKD44/WpikIuItNVsAPW5uYtEv
6QcZsrTMN4PeEgi84YqX57LS1bSeGqScO7ucoDqhu53jnekk4O1WDXIejJRIXPsF6NO4+da0GAAg
PChKeWuh3VEr4Ep6i8A9de1j3/qpF/QI2vEs1P1XEiWg0RDT7OJ9KdweM0w2oWkPq5K9ZxT39Sc+
E2XD6ZqtD5kWZLdgPK7PXm7MpIVypqMn96YpfybliYQTozSgFlcpcHUYM75hayhn41Qd0fLh9CVU
1yN9N+L7YpkZZ9epzyN6ZxNx192TVF+Ep7YtzfIuXPyJgKyc6GUc+tB8dBwta25FZY5XaHftcMft
mTsbHx1ReifCKn7CHOrrm7ptcv0Ww6Ue0rUu/3fTUv94MHrf+l7W90lsWlcZbLRpDRyS1Cd/MKpr
PdUapLUYjF/whrjD2nUT40tttkyfbFb57Kk7fCFZQdLfamiWZa4Z9wQjsLhgFg+wzGBqHG/sPsOY
yFeF5ZbJdvigyMCKprWd98l0z7UyTifw28oPgKzEu0iCuA0x3AI+1SpYb3EU+rezrfkvROmV6ZMZ
Ob0oV43FGP6otKhkal8nVTB5eebs7K7pblhz11d6UU6AXBQrpoo9LWN6aSDi8ON7qwyfPVAHrzCr
SW/UGhlkE5MXz0m7XWd444aHYF1uHC7Ht9HNiTdsJ6qPlUlWCf+/m2X3Kq0H+6Bqn3XzyEKFcZrq
Ie/ZpJVkyywsDDcGyU1vjRFrQEoSRGUnevLwK44X7dCxm/laZ2IaA1AI3IhOv4yXpJ7ABRfKiurX
mMsD/nVMI/7g24UJxsKeUOkBydYsVAv8hYfORsPANr53C/3BjHWRrcqeTv2jgHSUBM1IfiwFfxd9
zzMAQ0HZE6xy5Yl8Hm+0AsaFvGDCYWWU00f/gx9uajU5o5Lhl0TAnk7sIS/A8RpbabWmMmXNJuOJ
mya8AMqbC6zcI74Icnntt7O9TkuMreDua1tuOfz5QJJGM77qelfmmDezlpga+gSYuWbcvIm6Xvw9
c0OOmC60Xl43F6R6dMGrq6hn3xBesOtqIbADvw3fvIlnS5c78QkLecYwqh7cB2+AKrzFoEKST+FF
3sc8m9GLKSPGkb4xItGz4ZBcE/21TL0WMnx3gcS7NTrDM2QX90pya720F6C8rxI9Puottf+GApC1
u0HGebfzLjD6MO0Br9sXSL01NYW7ym237hCKtIDs6wvTXofYtIovqHt/od6ncyI/mOByqXEsTAzd
sJdT6+YlybcLN18LF4R+1Wh48kuFxp+qszG+mHyB0YZ2prXuNRl6/W6sFii/Yn9aXcu8z/ih0Gpu
iNLi0TpVcZceXG5qEoIuhH8DzV6xExfy/2iHUBrrxCPEVoW4eDcmvj9tn2IvuG8v+QH2JUtg6CNj
3BWXjIHmkjdgY+qaX5pLDgGSo06uymrJJ/hvbff/EiDJMhZZ+p/Udg/vxf9c9XH7P7dlV7b/539/
Hh79/sO/l3i+9xugDkTiLgw6yrlFsff3Eg/aLxMgJI/APnTfovr7m37e/s1BTegiaV/qO0aIP5d4
TBaYHjCJQt6JaO4/8cogRvulxGOt4qNhNLE645dxLN7fzxLGEDVRV3dOdpChlpbXUkXdTB6IzN9n
tD7fNTbpZEMPCqCpnjWVukrjSiZHx2s+FTvWF2CXMOB9J38x0f9s2KAbG8OI46BzgIda7PS/MQlG
VJurozn43c4XMgVfh9iIPbYFQ7KIsdWY2RfSOuKVyib3mdBV8GJd2t/1DYcGelCy7gtuaYAXUSCM
znyCWIc60a1dOupoeapN48FPGps8euVfZVVS7Bt4RiCdsN5BKCXnIffW89zYCBq6HLL3GLLFbJx1
Ws1FUA+Rv7eHsv7CkZChdi6TTz2PnTWOAmeTmhScjM21bIfG63GI2g/6zHAzGvZ0yHVnAjKGK2jG
8raeS9UdCzNqGGMPBLsVndz0bU6CeOh0D+EsprPeTPOHNQ3RdenYERTXuXiN0VcFU2y7wTS3853X
ReE5rAfzppFSHss0q7eIPTyqXZPvR2vN15pH2Hf6+3pXjsICr9pNS1XDkOfcljXh3HloxWITEiqD
OdJ1KnOn92mubUvgKOrKdyYP/vEFqVSmgkS5Yhwh3hWc/N0VqE8QTMkFxzRe0EzpBdNU2i31oH3B
N03GgnISnSr9rXdBPBkX3JO6oJ+ccQADVf5gQpUXQJRZL7AopJgLOOoCkdIWnpR5IUsRB1dB1h2n
aGNJSwKfcpr5u7ogqUJjwVPhiOWz1EuZfukXflVaZal/YBDGocSwDPrMwLVYb+0Llca+OPn1i6sf
mxIO/+ni9kdziGoDniMUgGoBAkTwu4BCLpgAwiIhBnBo16/mmCVvRtsPN4AWYQtoF87AtCAHrAU+
UBsLh8C7MAmMH4AC8weuwE94sVubHGnjMYzb6AXWAOlSKXVBeRd5SR6emG2KDgEZMXs7Fhzp9ahz
x+y8unf5kkiImlCPjbE6RqU/UaT6c0fpXylzMgKGgx5lRl4O+XMaJzUVLr2OejXrGTHrXMfWR34p
ig3Prz99jxXWOqJKU9dKswQ0k0tRbSVe97VbKu3uUnSPlwJcjFr/4HWUgdvoUqMPKDth/GFwGQO8
NkshX1+qetkt9lgRo/6gyLxU/dalAyB/L9R3oQuIkTvLKMkfNRCV8zWC4bJGMxkfkktnUVy6DGdp
OJKl9ZBW6bYbihzs7hJUJCk7l04FUTJdy1xheg8qFdPNyJQBqLWqLGRVK1H0gg0aixZt1fuFBztZ
jYO3NgqbDAk+c8xsAPt73qXIrWZl+TqYXlR8nLyezpZyPQ5JVpymNsll4NNaqIcmm0T3aNaodl5t
ZdTesWPm5q1y2pR7I4Xds66GaDqGwCfIiOzShrEc6sXPquLRgiyzZgTPurRP3icUre/hCItz5SdK
1DdTFHVkLk4meZeeesGqVD67XurKTWQhIDx5SYN2TF7MxhaTye42/uFEJjgkRsEb2Eorb81uQWqX
A5S1FZkPxXokP2xaJUxTdypKjWfApu49yzpaANaFaJM9fT5DgNdgHfbZJ05byacjOvNgJ9TNxEfk
1WfpYMSvASeuLDYbu1b28SeC5MUKfrGFTxeLuN7n+bx1NVk95RcTuR7rYDx1OCG3c+Rqr05LgAgw
SZE/zDNl+Q/N/X8HTn/h6hPwLP6sJqHhff8lreDHj/ytEtF/w7aFa9fxrcV7+3sV4tvkFDDl8XTW
WOxalj/6m5DEBaQhsAWg0icXzrLYjPxth0WBwnjKZqT5O3/jP6lCLraFn20NAmA+6HVKHeFYzqVI
+rkIaXqAiB4o652LLXetlyMTJ4DCqI5Ru1luGAWMmWO0cxMmuF3o+eB9qQ/8cWVPZV9shErEt58+
vH+x7LK9pfL545vyDIOJs77EeVum9YviBEcQ0OqsBinPMiIOS3Lx8nR00aP27dme+nhPr/FNco4v
9AqGW6P/MZk5ub2T8B+QSc2B0ffEnozSeSIBB1yrJuNPBNHbeuiMB9uT6TfbTK9Nw5tWKNHPBMkF
nYUWIiUiLCuJ+qFw3M/CjZC6Jw9aJPy3ue7Hxxj2UlOhPvZnaLXRqSPpeWMxU1u5zNpZrMx7b4g3
Uz6+e/EXA3l7srihvYJpMHxr5lIHiwdjExWfgEPONLlru7QhOQ/zmdi8Ea3mJFbUD/vFsLVrMSu8
lI29d6wi2WZ+ChFJkQQ3+iLGduOyAO+rZwvSR2mYjN7qG4bpxQ1k1pHWJjMqy30G4O1wemlDhdEo
lsTMrmoe/ql97FQ3xtpKSdOvUeP7fTVFewkWZmaKYV2z4n8dJrVtm7r/XHJbv1Z9O2xJjnA3rWNd
Q/UkEhBrkKsjSm6K/Gu+nHMUbvo6mYHvuk56ZUgypXNABghB9WYN0AIEFpqUEwfQfJAJUXZmbXon
ZIiQHOd+78HYfYQxyYamSq4Su3/PSVwHr2reJH1KTRpV+RWpvzWMXF1FK4YF6SbUCGwejPjJwvRw
H+rlLhqMc+OQn1CMibUZOJ4GO35JDfxruUC/LvOnsUrV3TCa00ZEEeQ7QEwDeQw7ilZnD7aDjEfk
1g96or76YfMWVlHLIJZIxlmfm9sRHtbaH1n8OWH+dQr9j1x0KUwYYj7cOnyZasrpqFYPA8BmE4Ul
9HQ77LeRMb3ncmp3UU3UTz3XhyatiHGO5gMAvPLQCYQmdrslIPkbSovqmTrrm+lg+3TlwRTMHFbh
yBBCInjfSC+f75zUue0KXQ/kTKAXMNDykdl3HRSNdlZLDrvmI9Hw2OqewZV5G29EzErB0swboBLz
2XbS29YS7h2hX9p6xiYWhOC611MFhNObQF5VmrtbuPmrodSHT9TJYtWSxue4I1hQTWXt6+hXDige
4LWR+U2mLFfQ0BNI57r5DuGpi6o3JY8LtSk8XSW/V65xQD5uDOTb2vaa3SQMEXwQezVWjwkh788N
fth1rOr4NHhJsinn2rsd5nQ6YZFal/abMuf0CL+F7SAuBN5sp9ZYUd1AqOmUevNdp+Dh9aJ6MLja
D12FLqVMi5VjIbViTPMEB5qhqnRPFHxXlGlXnYZYv2+7ehMD+rvu9R4VS19k9UaL8xDDW6uuyK3q
H6WXRm850pGroZ4g6hvVeNaEWwFLhu5LbNh9F0nrWgsjXKW2wc0ZDf5G5g0bWqIRCIMjh9Nyv9nL
h14rxGArCnSwh3Wb7SP0LisM/R4TZ81ZV/Vw23B3am1kH/He9qcwlerTbtL0e9hUpApXfbRVeFf5
qlz/IVMal4rF7z8ZSu5cmDuB0kk/zdDS6VPcf8blaDwpKqbnOLaBK2TNN0V2IJvJ8jPxwJoBLo1w
RIRVp32HbTjfdy2c5pUny/gjnouJAJLIfEmF0e/61jmBdgeGYH+fYSyvK82xDgQSnOx60NZQmFso
agCIVvgoyruG/fC9jNAJr+aqkIQsNpbBjlnXrtSUcBtnDKVK1hxBbFv5Qw65DH32jGljVcwIxygT
vS0WDUJDqmF8Ghqi33VbDfcVUL1whSCsKQAVkax9nSiY1iSrZv7GTURlr7Opl+XD5DVI0+BQYMPT
cAPgHscWYtv7joX+azJpxiLlomcZctSHJMNMzSOHtgYgnYExmW6DF/p7zQdsuCJ8p7ni0WGc48Z8
TCxHHQaAfATSTeP0WutkUTpZggY8rnn8FyH6YL2FcuExcD5MVt98THZXH0uUXJvOFw/IvkhGI6lA
9mtLx2CINW7a+CK01lnt9BNknTk1GQNm2r1LCvmO7Qn3HwrKZ0m01p0Xhh05L8L6IkivJYEsiuZl
Cus/csloyAA0f29amQH2KGJ3gsI+sr70TPW2qdm1d1JMFlkWLU9OonRZca9zgmqr1dAO2ZaMNWSK
rtXdpJ6YMsQOun5dwe1CPaX7J2kSAEoGn9FE4woUaglTXbo6ASEFPpcD50z2VOla8XVgPI8UPWb3
nqhIoYrAbVBtXM4gk7GtIy2SGHSoSBXhHEZg90JFd5ULr7d3en9PRC3UUXwL/TrsGgwuRCr03yNV
1vRUZvHgkT28Z8k0bbSMT4hmzqm77dRN81ZKtjqBBd+1XhkjRrD9pMwY8rc3qOTsWm3C0a3lurxS
ldbVT5NTqVuOfGzJMUrX17AMmQIUQxiKvVm30xuTf/p+v47pDWTih2CV+3CXMarPN5PftWj2JHxD
F7H6Jzob0a8JA4k282T2L0kSirWj4n4/FOzGJPagdZZk6RqIEzYvMjoI7nDkqaOxWIlsHu88erri
REx6VIBm7nv9G/ltkFPAlDlavhWk0GTGMnSuxJVuFTwSAwfAqdrihiH+KJWdqR4Xsz4pbSqVhXNO
/bIf30nbUU8Dnj5uc/Yn8r+6Nt/xmRf++/UzHLH3Iix/nkz++JG/754X8ZpjueiQLpX/P2RtiKB+
MywdzTmW9QuS7+8tgSl+w+ts2fzhj+zxf2jLUbxZyLbN/7/BJJFPv5TfuIWxgi0zUMoKKCPL4PIn
bzVJTHBdUzM5hvnYxh/9kLlsc1jv6Dw+KSVmzLi6nxwQQhFmGk65b7Au7i1/OxRsHx7myKDHj700
rV9zX2eZ02VYqtbSBrQTYIVg4eMYmfw6ja52QOYafq0uqyFL11gTmcvGiI0ByyP8EkwYSysyMaBV
NYwvDPasFobRoVFhl1lk91Aoo50nsd2zFfJYU/lJ2r0ZptuUm3bZYy0rvB3D4ImCkS2XbdX+zrNq
hmwzrk2/TO7V2JnvKLk8fdWN2LGWMIsHnnD11UiM0Q0m+dwhZbZIqwBaAxr2XrPKo/FjB1dfFnIM
i/yXKGJLV10Wdlq6LO8M7J47z23jnXNZ7lV4J5dF35RN9/qPDaC+bAOdy2KQ4PQVu9wmv0c3wpmx
wpbm8Yuzcw4YAGDjVQNEoTEk5TkAOV6kTPnIvEogyDmrFh/rK6kPlHYS4MSJwUGkEatVEpw5T+3z
xEfwnveDnt0kZjVfYQyenthBhqfZYO9oCvXV1WPyTztR3QmJ75fYGYxloZn0G6Tk4G+ZJ2WBlc5l
IBLdOA+kCF0D7TOAFzpKHUdga29xEVtPZNq17Gda+4aP8pNtWK6vSsdrkQl5GAn0uTSPoATCbWX2
OHmreib+LJMYzgpV7bIsIk3WKcJ91+jJlTPW38iDf0mcWA9XPb303hkz9140tI+g9Yx8i7on/p6Z
OmHW9iz5sNGgV5rOKg0u8aGoWlZJETYxPc/co+m3wJtjREddD06vGntno2uO9432wvxuNDzFt944
3XaKTWyT+ttw9Kb70RxVu2KMNjxYOu0Sy3o50DBkXVKdoCDctFabUVuzN0zP0m2q1znUvN3A6TJf
R41d3gmPpGNCZCazZTsvZdrvUICU8HE5jIuXGU9+iYeBXL9ACHsaMTNn8cmolLJuDCd2pq0TA4Mh
U7TJQpypreXcNoalwfEThbuDl+u+eeRu16Q8O833CNFVAPVxFNs86Zp2mzt6+ESmNTl4jTuUatNa
g8cVB3SuWJUJjhb2bbDoONuTnlUepsSrOadLILGVxHQ4/QSde+y+xwErx1hecft15i2dcBHtcwNu
BBdLSeFw4/izNZ1FLsnuob/PXpjkSmfTYg3EapbT02LYmHvkfvANbiKEk2eyoFVQMIP+CMEWbEr6
1FdPDhlDx9JO1kVdRy6NqLINpGgzjUW/yAU1Iyo4znoNRwBTzTHaOQJ9iKlkiDLPQ+x/KuY4Ulsd
7PQhNT1wvnU529WaCj+MD6rtZ1poIaS6wUiARGvUCY2limXkU/Mf5jesHUNxDf28K7/Qwfb2S2aH
7bZQk3rndyXGHFWGeSgwB+8aac7sW6yo929svcWqYemd2WyAzLzapHrt2E/axb4fi/m2k1AZoXQa
uQeiMpSds0NVVlL0jcqiHxiL4Z6LDww4He23GD3Gru9iFBAMzbHihwmBBhY4gDnwTIGexpy8cJ2k
qDr2aT6Ob1TXEGXYG6d4dtDiFystYYewmmMFlnBERrDHCCleTRo8wsVriYm2bqGtraI2YQyh8iAP
mexXavbsQHf0OxmP/Y1wPTLIUt2U1l2J3RSzQoMKesUbyQCnMf1890e3zN+GopwPDCgSIBIUVGzd
RYk1m5D7wMiHwWIlX9Fhp1x37p6FueVsEqMQhEB4PByUw920HpTJVDfB3Ye8FMcxYOz0EbtoH4T5
/FAaRrPWQ4u0RtM+e77oAjLrA5hUZPc1SyhHYT3O5mxvYJmPXKEGgRV1ephcu7r3DQ++ohUnV4VV
eOsqNw+ZKZ+lTiSDVYnmVm/y6Gtea2qr6SJgDdACn2wwezSuQt1UasC2vXA6ERlt4SRVCc5JNu9s
BXRHZv573BbQfAgjps1/RZoxGl8KU8TeWXR+oeNuGHkewMlq5n6bzJOPi6ifs+uxiXG2EFmW9d+1
yCzTh0sp8t8Z7l/McKmOLDR2/75qu36f35u4+7lq+/1n/l62Wb9R3bBSxvkHYe2nSS6OUNx92BB0
G1ceWLaf3AgWukBsc0sFaIFwWdSnv09yTf03wbrbX7yEOKGd/wi9+OsymURRkG7LX8famq31L8vk
CkZgTB9bHgers8Gea/KqCc38L7S0/B5/GMzyKhgi9WVYjQxSLGPpnyvDhj3OoHS/ORJNX5yzzlXB
YLvFfrIyFHo62mDNae07eKn6dnny/IWQ/5+oZMvruzzPgNvBq70YQn5+/T5JK3r5tj6qvnSCKA2d
dUS1eu6iibmX4+5TwaSK8AUVpNxOd6KP6g3Je8Yuh6JCXTCnV2FXD+dK2MnOqWFXaaRLYQWaSIGF
mP/axba/sxK2pTVhEkEfG7O2joiF2WoomcZ17va4+BmoptuGYLj1T5fcvxh9GzQSv37AXCK6w1ie
T1g3f8Hy+AkpUuacVUfHbZo1Sjn/jfD1h0YrIgxVeXE9KeLk+Nmo3yXRGL92hj0eI1mJp5EUm43r
ad4+g9wWZGyqN1Sa9pbZdb32ejxPf/Fmf0WY8W1wLfAvdBaMIsxf+gTigyz2fm5xtCvm5FKgOGob
FP7GYHyRunHMq7QPdOarHNStXj5B7k4DhO35/Z+/kV/dMbBQDXoWlDeM+ziUf3F32AqTJPjh+FiS
WHac3MJax0JlJ+kn9bbHj/4X3xIm4H/6moDjOZhr+Jf7z1uTjLV2M9QY5WrRt49OAiAOSsLI3oAM
Ym2HaEk9GlmYrWtPJiUmBpfvZoEGv9Sa0zNqr4qZFUNIVCh5rW9u7hOdGMXHSXNUUNll/EqZRTVi
NzBFCQAbXTJAbJfw0MgPokmgPhQO376e6XYB5KOpv/pGnH41oWsHumGrwOqwCJAYmXUry2yQSREd
uJpL66gJB9Rey6wy1pvXinTZoznn+aYvDMKXJkn6Q1Ik75YrvX3fFOWZEtoMhrnxbktg5vpGpeMd
DtealMnIrDZIQCpmdkTCB7ZenWmf2s1gV8h8e8bJpynBOAM4KTsvzZm4mzxS8CBaT8Ld1ijZphXx
GFCUbS8W0TrUHZgJMJ2IcWU0Nrz5lEpHsIOwgRgxruRsQVNmKh+xhEJQmgz1KhH1oWya5Bn8E8w8
uhMefwj2YLQmW7uZEDIWEIoghmwcRlFU3OhFBhpXLZrFwexKliNpG3ZET+qj9W3UKU7WWc6fWY1L
+AqurnbeM83Ty30ul3jXlkrGX1MvG9nK0DplXAkX2jpxJYjgrsueXfZG+YXisytKw/q0ypJGepUA
jCW9HjJu+tDNyES/YxbisJ+Xcx8cLiWAfykH5KU0EA1WjHaNAA9d3pyJ2fiCwIFiAhLWUlkYlzJD
y0nC4O52Fz0we4aNqCGJRIhXIcTnuViPxEnSTSWjFx9DP2wfuxTnxormBONOWEwCnhCzyXg1t0n3
MRcpwbw8CE8ikWgnJtOyXxFX1UFjw6W3aSQ/4JKXO9ejL9m4k9Y+pbMr36LCLkhlnXTywCY7QSjL
Fq88IhpOiYpobPFaULMNW6I5qKgss32qvcZcD7kLUopZ3/I2rJbVV9NAf1+7FQwFfFLzPNygncSn
4YVJxkDApU1aF0kUHlxXlt0hBRPloxFBj0FrqPUnRdr3qfLcRkduS0Odi7gIDM33t7rtWC9j2/Qr
MgwFy81abmaYm7c+3WpQuk5xnKnv91G+sUIkJKpUJR0CSE+Ey2VGV4Y44OyZ3A5U/zfkCnyC1dCD
CP7QQToDQgMdPUKUDkVQNYJgPUJqt5be+DeK1LqbEcHW1ZgP9WHs2m9V1oD269gcJOO3DrHUxu+w
WhFLoB3EnIu7GfjLCrW5eFVkVker3kvj0xTNzX7qTesBQ5U4ZaO8sv3SOJj2+Bxldkb4SseGkTH+
teq08GEoZv2MFrT/khujcWyLwttx8Ex7O1YFtioi0tFawH+PLPA5yViba9GO7qtI+uij6fosMKQL
1Cts8nI/xris5laAu0h6E8bR5TH+39L0r0pT11gwtv++NL3r46J7L97/5778w1QRsM/yg7/Xp574
DSKVhx0VkyNy+QXp97vS4GKktQ2TiDK+zUXV+I+xIgBwVAaM+ShbbRsc6d/rUwO37PJX8Q/jQBqi
/0hosBzCP+308ZHiumXtCMqWXDVQ5H8sHYdGK1vXLyZ8j3m1w69RXDFEYhUgDPLG5qiJg6jN427t
RXX0klstD3PXGru/4EYu0oE/vA2f08GjstIJ6vNhe/zxbYxpUfhjmxq7Ugvrr4lXTi60pTK/qgFp
AZ5N63uliBv46fv6F3Xdv3hVfnPcRgKEBraiX8o6u0GcMLuO2omxAeZvqJbS0R7QanqzHR0GzTKu
fcgTw+rPX3ehT//y6zLeJTkFOQUiFhQlf/x1Q8AO0p3Kaaf1zJ6DPvKdGyBpDOIs7zmeVaEHaWHW
/aaRNiifAqTQsZaRyPfk6YITcM2SAJIuw23TZ9a9dI3aXltgE0nIdDTGTaYTwDFVTw3m/0+/hFPE
x9t5jwlgsTVL6/JyJKMKCKe6Wzra6kSNIt9S5e/+/Hf9pXRerFfMrcHY48l2Ldug2/u5NyALj9Kd
cdeOrOxznvjz1kgjhVpNAN9T5DW/4e0Mz00sP/78hZdO7ddP2QcOxiXu8sLYtH95aeky+XPRjO4w
JZBpZ2yYPQPaik/lIlwfi3jjIk7pDXDHTa0OZp3tMwL6EnLjkK8dogEAI4fZao7SD5bpN6kk8z6x
H/Xave4XooPsLGNfmeZOJCHgKWwz3LdBaZebyoke0sFaAS08iXB4z73xOjG8fZEVJEbxNYfF0gAF
WV28jti1qDxfkqo/d+ic910dHWRMfLUBwhkr/cmLGCGLnhzBzjlNPhdlpb/lVnQGmcghitidImGT
cQR3DqeTETPgdHJEAuFormuh7WaD5XURsYmy4/7GiLOJ0GwcQ1hdcKCt48jY6Lm77xPnFtPW98gG
szBo+oj5OmUbnJTW1TB6ww7b3s5U5rDJE/S7cfYGE/QmrUM6DHNJHOlcfxdqqPEwlSWoglYuw9ut
WTchy+r+tbDBZPqhu2LNu3GhPq5HbQaX6RdBn3W3uVMCNHbLF9V4r2zGPuLCJmYnWrUGimgrCq9n
S3ypKKOJR9yMJfgSFfvVxje6L8zVWPdlWaN2WibFIWtT8cFAluS2gai3eNPkYXQ9VpZ+NIjf0kk6
bep3b+TdEO1mxdvMcLPPnPEhgBOSio5945pp4MolphTtJBO1FitjzFcQyyPm5gXmMbehPBRtEe0Y
Bqf4pWpnvrOrwnt20anmpAcr65vb1v2baYC1CuJU6sNVH2EhXAsvrL+h0qm3GLTSD4HH6Q3DkXk3
JmUH1DQsynpT9dW8M0gJfPSmLM8WBhmzVNsfdIQrUq5MjynfCpgzQ9ca0M2maJYdT0pCwcg6kSBE
rS9JlCmrCom5EO0RJrra2tk0E6bE+LzLdEb+etE8j4zEHjzFMvpDtK55qqNE554t42Ifo/CfEUol
9UI6nPMHlqZVumtteOvryjKGE5LIZLw1RhcxjVfZThkwkoiNtWfDbyHQHBtjUDPpJ44+pAil24Cw
zfSFK4Ckwy67iwYvv5KTOe+TZMq2gykGF3xtZO4gN7OXmjMvxl/SErDSKIfwXeLB9S3cHR9/DQX8
udIRF9g2Nvx4sgm39YbIA/PF5BUMT42CCrX0YJMEXXdoujtsPntJkv3NJKQHIaLO35LJqZ8o9vyC
glGv5dZFGfMKcqXt1zEbtK1TeZAX8ilH+V8BaXzjZHWAjkLdJT1odr+brRVdNTzG61UWlSpwMqxZ
3AIaO+2utA+E1Y0lIlUG7qsxSThxHGJDN32MqnmdT40IphD7VJKXEbnIcbFVujDIhI/kFsONfDPt
3tpEmnSDxDG5NZSe5QUJTHQhqwSHwk6PknKTlfm09UjqVDvyxKURUKaiC/Zh/T4WhSmR6yVyL9E0
4xwb/Q3C/3TvePXX2RUZ7VmScVctTe6UzlcDnEWWNLGQr5Q4KyStzU6hit0UtoZOWdRvMeE89xnT
gy3QT+N6lj1O/dgf9ZNmmJm7Iw5d0gOx9LJ3bMb1NQi56UEXkf1kwIyMV61f+eE16jWKYxOxy7GF
VTluLKwVzyjzjQjCQdGOPMBB+Nzy4t4D6cdlFkgTX2mnZaSWZKgQAGVSaz0KjlzU4NH8VPW2eBbs
8Go2WWN7B8Fivk7xvDlYvhwaS9zggmcr34wvLYiICWiHILJz5L9WU1orZig9EyuvE3d95qQPmtmE
XwTTqmxlFX5JeFbVh7ezZzj4DDJL/yLs8MP26yLIegm2h+Kd2Xofle2eXyzfxj3h8wYAxY1SsUQ2
55HQ0HXoPBhEn4QzyVuYJjQB3LNPFSYITpg8Hs+lcmI0gmqYv6GTtm/LkFVGgF9C7f8ve2e2Izd2
bulXMfqeBc7DRfcFY46MnEfphshJnMnNzWGTfJt+ln6x/hgqHavkUz6umwN0w4BhWE5lKjMjuIf1
r/WtzGCtMKZekr40evfW1XMTN0XcWQ4FW40hwp6RBNMtT00D1OGIOsRYRMW0xoXeGSEMg94J3V6P
kDJivXiMHTs+ZjobhKVN8mh3Y3HqOojSeZl7a4W4NqySYGEOETOYX/IM2FcIUT569ZreOHVKkAy2
SvVmJ4V75YPvw/Mp1aZKmuyIBXwI40RYl2Y9GpeQM/h952V9SEZh7jsUBJhWLd3a0BCXFChDmsea
F5SRp3CZb9t11D5H1jDDewBlicORO33L6uaaF0FWRLRr1uObU+W1wfBGK9J8bXSiBfOdpw14hEcM
HAx5j41PRTQ7SjQlk7hOvgNGsGoBtFqZBnZ4orRfHTbHTGj70W0hxHb9XQxoJekUI3TTqfZ6xuqq
FExlfmNMQ3pc4GHQMuCTZbY3RATw0SRW6/FIjiPLfK3LJ1j7S62jyu4q0VAiuZR5qiPj/mozJ85m
6GSyiX0fhz7JRuJJBwf/25Bj7GkgTGkivwAKvFY2YZZs8K4Sm7LfUjezzWQO3crKsexVTtaFAtjr
NM53FDy8zwGjZ5E5dwltpt8Psv++G/5Xd0MXCNhPx9F/6I266T/fitc/TC2+f8rvt8KAWyGKPak6
hmC/R91++M9pf2RY/vehBXfJHyk4HbMJ1zROtQEAgl9vheitTKEtdh1sS8FfuRZa3q8iMk1RAB1M
3C5LzyQ++T8e2xtUY+bshrmfoqyHXasEu3CKC0auBH6+MKE7tFrhyuzBChc6ONZlKu5ioL6qqjZm
JJ/b1U2TiyTd0F3oHrIKw9NOeYN9VSPjya09Rm/aQFh7N8fSMteE8Twy/VxvSHlhMOfJZbkU1M8u
Z/gU/6gecTy0EDeBGIBIt/h/Oaw1gfk8ZxgKschanty5+cC+EA229ekmMo9XDqV3U+houBe0rK+j
MCHrc6fc2t0rrWpfof4YO50cfo+DpErXJgT+xzZWZIzBuWfYn1XSNmvcx+6p8nuXBu4yASmyZBu/
ZiVuhKJMcv6MFRceX4b9oOckHIeEr9SbPhueiSBtWjfj3Af46LQ0Wne9F2HGrab2SSlkyLBwzPgT
/0L+rALW8FUFtOErVKTgNp5NnI1d0fjrCXGM4oGlhCJ02sy1Qg0E4Bd01OqTUwCV4WDKrWez6m5i
g8TyUMvIu5m7cb4ZbVdj1x7x2umiMqjsC2rQyaMZMPtHgKCvzpgGajudcerrU5oO6V1t6OTl6iyb
tC1bTEv14qRHahVNvnp0p5gKxLaub3vu0PDYKAz+5LsOrqvUc/OVmVaRBsy1yl/wpjZiOy/pnE3i
QrR3Cst9tGKvOPB8iDeN1JmJBR2zYTjXOntm7WmFHg6cGS4W1Nc7FSEY7izG62ub8oOISbLl4Ibn
APIG3hizfqRbVE3Ehn+Lw5CjTdHGwYEdRe6L1FMn/ub0XI9t8TgGOfh/w4GRjQvAuxZqDkjcMSpb
wsk2B7zAOhnSDT6qhqoNur/yG435lxv6AQaqlbTzpA0J3jVHr+qSQ1xEzYV0yujCzB18hQ5qL795
XEjpO0EH+7PLAr04RTHyx6sxOCJamdLTcvIM1PitmYb79iagzzN5yqMswawlxpbmHsMVL7JxR3lh
4+eAuJz0Otd9e/BgA3l+V7A9xtE37jrFsMYB6r9EcZ+8WwTq6M2OguhjRgWwwy4C/iGFhV4gisce
bFtJiN/XNiDY1UZPrJECdUGeM8TQQAvcnLdbO6u4nOPmGi5SyJ08MZPKL3I3cb42ztylWG/KXkDf
6qavGrWSOjxdoafbju+8DzueMfYnV0XzuvAql8wobOUoXDrnP6GkJedManuUjTmHA4MyLnlg3gVn
dvL34WAmiY8rYjnVDpj1cnAKiW0xZKn8bwwh5QlrdvY646VUa0yw1baiS64gGpgxMvBEoi2kDY/S
D5PTDgWpdFDP2MT4boDDk96Dyr4cLlRZ3UWuH7z5/eC+QZVr880kBH2vearS6R0yPAfP0LLH8hCN
o1rFfpJdxRJbt27r5aHTGjp/66jcOlacHcyytZ0QhU3CmqBzDr+so+P08JyCo6V0rbfGH2EI40W/
xfxqKsaIbRd25mRhE1bavT7MJTKb5mf+epbKeSwz4VSrscye4BQTKFOmpyjpLDgbMc+FhE0zdYdz
xu2m2FpzmiPYOCWUPNOwh4dpAoHfxJZFSNiciRkb8SifsDfgTmIIFa94VmRH8YXpb/2JPj0WAJ1b
TobuhGVdOksd7EgWIYiDRGyMUsuL/cD4Kd1XLhHl0B9pcC/SgMizINp36UjTuSQmHTWrIqCxnbbr
arjGp27cVnZNd1JvuA+SShbaZ9skOBpmCat0Iq2jeLJxzl6QgTGfmjyOLzjTkETJ7GCk6CIr5drI
8khdNga/ibXjVtoWX390kLHdeeRZpoTtIrOstd7A4A/dzJ3XSvO5MFc+vj2y0EPXLdTsJxLR8zdX
c5Jj1M9GaARZez/RMXpDG8JoH5uxTb/KitbGk1HlEiis6JjUBUVF/yzg1E1QFPah7MxkldnENkNY
ZOqqxDN0q8vC2yZeavDWZzxyp3ezt2oLj3BLUYp2nRhtceOZKtm0GreasIT0dgHIuv5gS+zA3NmB
0JgYlT0tDcrnVTQyp14lecO1f1LGPS9Gtl6MX4e65i3NU+HPmA6xYFqUk3wNxu4alukU2sx0V/RC
VJSGVztNuvciN47s32EuWDUifD9hxsbGadroH9Wg7JPTcGBcn887/z4a/hdHQwi7BnLun48NHorX
kUbRPxwOf/+kH4dD7zcgBNARdHsxVJxhBz8Oh/5vdMN6OqZQoJPMp/9uaYFyzaABh8IPTMLfJwYA
O3W8LkjdPmViCxr7XOoaf9a/i+TtL3/+GXpJGPKPuqrhMq7gCQa07ePe+QexvjAHrqlV6e4rzyBT
J2OPPrqCoQgBDN/HmLUsLM15kfGX9SbJIvmUCT/qdvK8IE3YP49kw4Zb08jLU35euuhSA2Xn9LX1
CrhRPvJV6k10XueMOm+Pc+r3x8yUzg4pHx0OPslBitZ8Qdys3oOqLG4Z2yF2EfBwHpM0FdSb2tFK
4bIkFFxMIJutOUkedDEZzyw76cFg2P51yh1/OzTKPwCOd/Z6krbfHOlTkeB3i/8EJQBmX5E413U7
WLc04ekPblUlFzUTu000MLdPWq/7dPWiWwe5PTLmnAvU3hlWQZ5ot1ZsByczneyLSOUIjRN4edao
wPzSz54DI4rY2b2hd2R5JvreHghhe/eMYVFG46RFwo83WHQPM7iGxlCwiMeOg1svT5nXbFxVE/0Q
RMDmSKxGd/zSu9GxIg+0WlpKNsyMl2RXRex5HDhKNz3F3v2wZmwbHbJO8w9NEqjroAiae2PMxam0
nOLeYUysh47g39/UKtOfJNboTWZP9WNQDe62zS3rpJyEMWs2Jdl9aQY4LFU3Q8HsNXYA3JPuZRok
8xdrnEsygAkS5KZNe+NduhgIKVxIs5hU0dSPxrDtsmLo1mUtvSdyPGw39jhn4HgKvLIjZ6udKOd/
l6H+7V8qQ2UU4jIJ+fMF6ulTvr6zEf/t4/Nvh7h6fU/r5X8Wr387Fa8DU5jv/8zh43/+j9+/1o91
y/rtbKczlny0j+mOxenv6xa2NIYX3/n7usua8uNSS+yCwlJus6SKaUhdhmE/QtVL7ML3HFY0KljP
H/plofqnC9cvUzdjuVUzDWIKC/LfsH4tpxtKTTSi9tJDLKiF9/x4+jBTxjiuLbRPvczHK24VZrqe
NR45TxAD3GWd0j9Qt4HFlROPrZ5UH4NQkxFGbM9h1nbmJ5kSZkR+3t0PMO307/von3IylyHwz7NC
vmsERIOALLNeDF3BL+a+Tpt6e5Z2fBCqGcVDJPTyoirrpjm4fp7tuYylt/UkSeA2A3b+Es/5PNX+
R60BHvORzzc/vRn+s6Gp88tIz+DgCsccSo6HBZvx9PLxn4IogRJTV0xJvJeTPyuwupH8wAfV7adO
j28tM7Exu/ew0pYatkit6Yyr3pKCpkUCbBFVYmUMgFPWdnldpn37VM2or5kdpQyZrOAWO+8TJu2N
qxEUjZgKL5J+gPu7j+ePTivxWxFSICE2Jf7as7ShhmDTa1ro0L21drIZz4mKtH1NcQLe9fypnCgS
8CFvrR0nutbsRrudura4JDrCTM3EP73xIXeRZdb0rU32JR/aEyPZASE8Mq+LHl8X7SCHRhsJTLb5
EmUTb64yQQCOdAdxD6cXqtlHjZ8eYORYX0dryvZBukBCjNzcOa36HOtJey9bXd9zscBn4lJwsnI4
L67jYHJPfQHx3KB+5F3h+ILlrkCwiOxY4t7CFAMQ5A59VbvtRUlnn7Q62G5+62Z71HWK40Clrdqh
Hp+A/STb2I2L9Ry1+tonI3STqojyR9O6k03ebhppzd1B4R83EaOlHLYevsl63VE+XfHSCCvfdNzb
kC4DABfcxW3KyOh6szdebZuYrn2tWmXUvr7SuZctZJF28ENsNDrVDxYK1a7g5sztPKjxXflxZXkh
URjO4UY1m5dJo0/vsG6Jqnp28xFZVX1Xt3ay6u3I0wgrahqobiQgiJNa9qJSUMIXTTWmy+9izD5s
knV4RjWD9LYvJu84DbQ3XuU8htU2FbN6BlrcO7tBT0d/k6TJeFK+M/P2GPUFy2lbVOqgSNhIQMyb
hnyInv1s1i4mt4JTGKTWTTrM1e2ED/mYqCE+OZryT1zytqZDreGVKin/XUlKdcS67Lzslds3wCQG
lis8Zk5Ad2M3EGrh0vXQ4I8kANU0+h38ZeoSqWV4x4mR7inTarej73aKW0gO6aerynSd82Plj2PB
KGbtlgH5FjuYrdc8L6R1CGSVWCkNGqo0rnIxezdjB4Uh1MoyKY6Gqlz1mIL8p+iXbsiRo34ze1hs
SaO/ZmPWMGkCh65GtuhV4Vk1aB0z7rOLuauoay50Ipnw+ONNDwIVs2DZXWLXrIA8zLO+IQmei1Vj
CnlojUA8qdydNyWpkZybYMYoVldT9TCCJK1CtP7ukRxjy1NXRl8dr/XZ4ueJu2qVybXPD3xr9e50
Qu1UIjRLxPwVCR8uOLmuy0uSYh7I3sExDlPvA7ukAMudVu0YRy9VhQx4pVt9v2W9t4/0ZHZrFgHX
3tUeo6xVXCOqTVWUPXfBuEwwXDs9TqXI9n3qptgRM/NKK0AeAcJjeuj3nUb/HE4E5hipT9OrdAf9
A2wnUIOEfhDzpCWR2paxXz61hbCvJ01Z2npwZ/tAi7FYZRzIeA01Mu4O/omHgLZvGUa5OSGSVd5m
KaYFoodz7r1nE2S2S5RDrkvdJyhvabiXMx69FepuSzuvnzDLAcHM1CDXGvs2N8hqEadqZyriOcRl
fnWaqiAprl38q+bategUhO+4IqU76bRx5dZ7Lkv/zvbrIdgHqkmeRsTc29bvOgbmuO2uInKSsKeR
VitoIXXYtS3F2UyrmcTYNP3CRAA6pCuv3SF6yTBL9Oq1L+32XtBNincjthiVph1wzaRp5Z0tHX1j
SMkohuq+DQVqPR4L0e95YLEw9iUuIgqeBMOesad4svZ2ZBhPDbSgLWbk6VAyGbqbrKLcTnGOUVTz
+w+G+ZofmqiE+FJB5Zq5QmWUPo/erHmrKsngdphyDhvGvdSlxvAUWIkrr/nqxu4hmA1C9Bj4CInY
nbZi7DT6+CSQq8JeJraBmLEgwDS54MCKMxrMbx0FEAN1Ir0kT0ygytYHUl6GR0Z8oYsxgH6pGrud
1qwLPhKKbLbM4aNjIHr9OjPqBP66YVzJCYi4Yoq9hjpbvYiFaubRFHNVt0AWkOWiy6woelhTcNCg
B9kb39DkpQHOsRiUdp2asXOarCA7JoWm7WeTp1IK8ZnOLv2l1IrmXgaAreCvbYjnGSAVML830Sed
4eVqaCb7C0CmYN+WcDSNBeo2Lng3DxrTagarzrszaA/wB+iWnF9a2+x2riOCE7AlezWkw8ETinyo
JWjdw6tuH1I3Nh/rBTZHB1xHtAsAXd/BclELlK484+loG3xSC7KuBRNG71CHfbaPkS6jBXBnDWhQ
k61jax7FyqRs7BHnsb5u3K5fcdA3NrFVdQTZJusqKdXXVurRQSSZ9lSBtwqbcU6y43wG7gluTDms
OgPd09sYPRrHxsDfNK8QIIng1ZUff/QZ96wtYSZrPce595Dps8e70CGGQdc081QnGNNXxNyCK55u
RPEm0zj3hf3IUrkqjAYPzcTiipXC2s5MSVfN6FbXgmTmfulELHgXdWW2KjkN3zhFahX7VuMGhadJ
G6cwyDuhh9SDt1mo2DDFzqXkwNqJblmZk4ks7ZTK9jMKrPouNgxQGYOxiDRxkE6nuJqDJ3yn7Jwl
ET47FGLusNAwGVoPOW62PYXVql1nojH7nVXMHGEStvrPVEobJJlf32JtM+/RTaNnGyYAlpkgit/w
PXBVXCp6g3XA27jmypnEhMOSSaM2Z+TTE6gwxNVQ1Tqd+bBvCrXSsBMcG2eEfeBP+XvlmeixMqGR
MpQmQkDIMpn4YXDWb22qkwSxP/S01QBYjzXfb490Cqc2xo9BfM5nNZjWdCzG6Vklbs+KMWYJ1GPN
X5RkmSaoyuNZYB4WrVmcdWedrpqv6SJGp12MLi2lGi6Ax9acPJJIbt22AgN7VrONs7IdLCL3JExt
0wuB8t2b6m5wwaExoI+3NkkzeBHCcl7Ns25uJlr8zrhpsR8turp3ltjPant7Vt4JeKCuWWdFfoD0
Jy/8pm5eeG+e6Y2EXrb+Wct3z7q+li8av3HW+504qqNVDy3NfXWIVRYncxkPZH5rpu9B2hp4kkTJ
BEHrguDCnYLislt6cfNl1NCcpw7eeQIRfZ9GFH52My/r9Og3wUdfmgxtJgkqJCb3V1hp9G4u8w1O
k4w61DL1qJb5R8Rm8Ay3bTy1y3QEiz0u6fPIJCPXcmsjpmerziwSKhaYrkTnQYvh57iNorJN15Mj
qUroibZ8cUxtADaxjGosO2VsA26CEY5Xg8PAwFKLt2X1PjRe4y+DB+1t0CgXVF7DWX08z4TK3M1e
ylYGGot6xtSIPiH/2mdg8tmdp0rsBNVtCvU9jOxBPZbn+RPaxzKLOs+lqvOMKlnGVYS4mVzp5ymW
ohoWQVuZWruKRYDkWcIFhp0Tc8RsCTtMNBkPVGoRspiugrSn18EBOpMfbb1nQMF5FTsN08OTOU3G
vhnG+CZLeu1Lr6UKq5+1FIDX09CHVao0jDumGb9NEiomW9EIFqX02w23TORYHZODPUL+XhWcVE8N
lsdx5dCBdnIi3D7sMG9mL/Ot4U1kc3uO3RyEyYMW/ZEut4/Knt85yLmnrAaXEyGuGeB2S3EthxYT
3SCDK7BHhCspJcfXr0dYc6bsorHc+evIxAIXYUUrmjGycTIrFR9Th3jW1l9Q3hhaAjnGH5ljOQim
2NvmPVRrMDrzF3t03HcOW/wIGtr4ksW0sqe8tMsmHNCPbw1cCFfMNOY3303jK692mXwwIEivNcA4
6aVWNbq4ryP7ygty88jTkl+BCXAfm0aLMKKO+QEHZHvhgREgolRCAxR7iyIrnCfSW3Wtf9npDBTX
vZgJkGMJInfPGq9Efx23+vxFmCk7Sq4P+Ir0eesI+84sLUylkF+yiUXTEG68k1rxhRFQfoS7OGyj
ue7oYpOPypU44jIW3M4ax6OE6x+mCZ+Ges8Jp/b7z2IInurATiGmWDUvqYBEptGOcedWpfWkAYv8
LAeKhBu9FVuLYcnd5BftIZrTpSG9qw8cQj2OiEZ1n0p6OBeciL1L4xTFHmjIs7RggQUNCC5qhMBI
4dZcwa7GbxUrzbp0IoBIlNxpB9UoeVB6lF2BDYcWG/YKo2NoR2PnXUb6RJO0Ktv3DrmNoAZ3tqvZ
zVg+DeYU94PU0sK9lAErklrIWdXNXxf6L9N3Wbf1t+7Xnoo/lFk81CX/+ad/5U+/0DJ3+I9aDFSf
3+cQi/HiD3+ALpl20y2Tt+nus8U1+kMwWv7mv/rBf1FII2D3T00gX3oKL/7P/67+oJh9/6TfFTPf
+80hZkqkkNjkgi7GhvFDMdN/s3XXwuSDPRzqx/KhH4oZ4QDTJx2An823EbUwPv9QzILfzIVdjFjG
R/kC5l+R+j2sJj9rTw5SIbK9B8Zk0d+MX6OEQxbjDKttY+cxwsIqRQImxzgVJEGPjcoftUKkj8kU
z1isqrPfqjRZbklhVURrqH4NksR5ELUFOkrzataSDktszhE7G/W97Ig/Yp/ClRpF9OnNQANhrEl1
FWMevunMft4MU5JSKYE7gvW5bN+EzS4WClv6HOaE3hjMJxNgdVUz4aYaMGkkSCK+daACWmVrbp7V
u83h+qGK2u6qcIRawON9VnyShejWehWDIkmpYydh36pWjheIDuOD1859emd4A65KTanxvrEV3mtI
sNXaS9q+WuVUycy42PVsl8EKSrkk9R1DCqf/jEs7HjapVlXdOpnTctjNPvyPTWOa0TMD0OZawmPW
w8Lz+jeGlzG0izjoLXrIaakql74qf66oYQgz3jP1A4pHpWPSWAquxgxs2maMie9RvLF0YFnxuRGL
kselH+uvP9v/nz219mKc+knx/AfrFktQUr++89wuqvf1O3V4f4j3/P4Ffn+CjUVF/v2RNXSL6dyS
XyEhvGTREUZ/PLKwRgkg8E/zNPNfOt/Cj0cWqKhBSNb3YH16pvnXKmpYOf74zOJCWlYLizw2ri4a
dJDTf1ZnnXlsOMg1sJg5I/OeUziyelAYMOHixzHOqlNkJcVaZU58I/El7GOmSxR3VgneZGZDTM08
QrrSCPZJ66CQiNgBhh0P3RtW5mzVS4RLry+fjKy1Dk0wcxZLSCRvhtEnuZcb/b0bjcVlZjgQvSb8
/6PuVB9TTm1qNudipzv5Ponc7TT33QY09Z3ZG+V+CCJCbg1ysTtEly0u2wvPMaoTq4u3mnKhrrOY
EvFMVMmmSBnIN/UY7YFnmoCJa+fDmEZtNxK1ejWoWP+aUKGQw2a2sLd6SdndB6DR34oEhqo1Gd0O
Ts+4TwplrltEHZo0c3fYUh82o4aYds5+qZxtOmfgLfR4ojRMZAjDtXSxnjYW9eRZo6mtiuUMfh1C
NeAYNR7tUocdia8upWGceE/vRxrOTl0P56CYvZDKD/8QuzMsyZiT7avZDuOefFZ8PQfevNKNubiz
A/qpe9zA26op7AuZddSMjq5fXjclSKYEzsjV6HX1nWBKjLWirS/aRE8vTdom0jCBY8H1dbR9sNyU
6OGEVpThBPrS9SnLJ83FdoJ9BNsK5jC+T1tYwRNo8maT62W7mduuOmZJ6W3IhWr9SUh9SHdtXeYp
kLYEsxuhTqV2UdF0J9NO1Ec+yZZIEgHJndH67dOQBdZWn8EVha4VGavJctoaf1s3Xvt94R6zTEEP
LAy32mTJPKzsmEhZaXJxGHMLRQe9fKYPdM0Y1LjSyzG5wSa+q3Ck8wr3x5ThwzahKxTvBfibuh0B
N0Ncfi4mi3mBxhVRAr+yujWkIi20lPqSx8YEHNFq37zYS1AegZLixKJYlEaZC58H6lUrgEzbkQZB
1iVB6SzCxKQNe2/GXW7SxVau1CQ0Ni7eNRZI3jRjhCSLjAg3l2qOpvmYbkRlimHdplZLsCcPHhwv
96+hx8srgmXmljtdAhg+pVyjlMRVsSHlzqpic3woR7PcKhIZpB6GhhhsGWAW3Jq15XM89GZUDQ8I
LiJBHUxyN3ZG0XA/6bR7TMTztSHbsV4NHWhaLl8d7J0oaPlZYu15IOj6AjkStImBltmlQfGQSiV9
8jtdjSdR9sB3vFkjk0sq6aoSMqDRytDldnAGgipW5AfFtreirlgHgwdvnEiSiI+e5w7qBIGGaPpQ
sbytsI7BQUQfwqBkUtlnrnLOqP4G6sXwEotJDKtJEN4PA6Cj/PL9Mts4kYpX/dSrbx5IDjT/uqUJ
CNHsA7JW+0UvhbFzRWBaB2tyfaZdQHljw8Gdby59SaE3ZgyUpiFF17Bz6RW3GW+tLYXKEy3QbmIU
txKsVb1WJAQWTTkpaAxE2bBG1dy1qVeuqJClsdFacs/4042XplPd5qzpR3r0Qb7twrCm6q2hjW5F
IhCXEWj2Qw6pCgVQ50gUysxIPhzAnh9t28lgbaStjX4qFRVLDezKO7szx0vgHR5UAPLbN3Q/lxcD
tL9yo0ejhdBgNGoOcRuVN2qZrC5HHv9DF3Z2a5qo/puis/XXzBrqmnNQ64R4wl20IIIpvIEr5mDV
oCFTFcOjXc14wQui/vfc0IZ2A7m4PcVpWXvc9qoE/38+PpWth346BIXYiKBN5tDU6CrgPAORg5iH
lYBtr2dKEOe59uTGNjTe7g6lA342MZPp21PjEoxBriY/ZIIAjTOru/J5R+8CWyuP7TjubAkNeKiT
fD/iH95GXDj3FQzHlZJT8uwnjvGid4377MhGfsPTbOB/4I7Fj9ZS6ODuSnt8JS79NNXVbRPYd6Vj
WytQrhEHNifYEt06DVEjNoNXMLnAlOrAbaLLjEFe0ZzmFIOX27sPNK7t7brgfJeYjHCdkoeWE5wR
QkhDz3QG/TD0rOjpqIYbGcz4IU3jm2FgNM4Mu7qiI8u7KRoEkDrWXwNhX859tK+TxaLSAdlX7R1n
Mv198MljMm/lecACTW9X2h1R5t0Nvt+SCig5761qYMXNKmo4/OHTtMuPsSofJReADVNreA0OFkBy
Zs5JMwYURtgxofAgUIaO1IJ1GTjvZPO0PdN346LKzJu5BYxcy6wIQoWGvcIYboWlcHZcKW/E0Mt0
JUcKtplRwH6CZL+CB2Z/mvQNEQnbzibl9NiGGK5khZq3tdnbj3SbNadi7PQwTePy0MzOZY37jci+
882uJrqoZICMDJL3JjJLJNDRJGsKTLCNNoxVWak4eazjhtPDiljbdOWyAIR8p6dGsVSislyjAfsP
3AG6CwEzmVnT6MDtK1oMLNRWh7WR1jeOlS5PKXTjrPJz1Bc1XEYWm1e6zLMG3R9YmgrnQhRWtosm
oFONHvjPs9/bkDu9fGbkpL+Ru3ouIgSVMvDFCxTPYuP6yXCZke3eBqyaa92v6pdYOdpzMiXqoAQg
NNTEPrlVMZhuo011Aw+5PYHStqpnUeBjRR/H68K8283flua9Z+UFmxwDsLHueAM+2LVv4beL9JmU
kaXIZI4U9zEOb3y0DNNRQ7kxCYUwSvE91H8aTly4IH3Cpon7VONEBfbjxqs5/YRBlCafvitmvMm6
1zl7C9zDl6JU1ltggkUjFxJE9wTg7C5Uk8MOZLYJbV9dwNmn8qo4WhV2SWiOohRtumyKEl2uHW6T
ieDlEmYJurBQBPDI8tmVveW+w6qQpi0dOHWhNbeldPpviWaV8EAmSZN3NFIJt278YbjLbQUsmnJT
GgLdVBpA0mt/5G7TwaGoB3OiOwYwHg02SGIHQqbgQqCnUEY1YdltWu/A1jgQNnXlq8sBh/dhP+7a
0uVulUX1rrN0snLzFYb5U+8YJ0bw/kZrl/RbXDfbKjNeWhEg55jpxhyyHAm4825gPkX4ZSNCkJOb
rnWur8iqcwBSCH4+Ln8W4jwmEBAsRfKz0BlpBFGzz03802Hcj80X18jGPuSliF2ktYQvXyE6rSGD
FG9Umi0VEuB5N9FErk1yS16LUntBcFLHqY3N58SN8wNP6AMvXHWbMRqy9gA9onlV282zsktueynm
0DIguZ3Wnb53RzjsEnVuP5Px2PltkMBKs9N1oU/xugGLssG7WSGK41K/SnvagTm1k6mgvq/JT9xv
4dFVlTEhdbviFOVJSlkx/txVm4wkPFYeHGCyfXo6LCXuaf6tHUySS6BccgqLRlcdlcMLY6jC55cu
GYJ/wpBmEJuTFDkBu/3y33u5/FkR+l//DxWl+hZ3NBfN5s8tWJe1/Czq9mfh6D8+64fZykcEgl3g
Y0nikPUH6ShAVQpwjrJws2v8YhIFsQohCceVbyIf/XQPpZiLDMJSz07BnwNT7a9IR9+1oZ+QDrhE
+caYBBk4hdCqjCWd/5NLqDURNakAwyWKw5RATg9IyBmX8ZuwoI1zIvokVurtKC2tDmXFdBosdy8v
qc2xALIYvdjKeZ73QLyHCcA3dkFy43Z7gWd/uDEX57a2eLi9xc3txN78TRnTU/7d6n22fTf87Vur
0UsQlx21Ct5c7Aj5QZ0lKbQezrZx8s4Jh2CmmiyjWYktXHagJ2VDAI+aAg9UZ6MPnLloT17jY2u/
JDaAVEyK+UML0v4mWKpUTVvDA7Dkke6FjdCKQj/Nj2bTlSelN+LKSEp5HRdTcauLwNuJeHDuEXL7
rZPk1gWe9QYC09IHPeRFd5+0tCE4rtleTHOtdeu0E8m0Yy5Im0XTaWvNNEasJMWUf4DMcJia4AyZ
1xnlsy6hY7N66brsPZ6Ud8P+OSfbfnQTJuDmLClATbsMR9WUuS+x23h35mDax4jObGoyYiT4sHeS
nuNgqtu3mVuPq5mf91vud8OK+1S87diwdlUbyb3GlsNOa5VMuevG3hNC7W8aq52pGy3qr8NgBORz
M5Kxu5Zf/eH/cncFO20DQfRXIu5YsWPj5ABSSSmoohQpHKpe0NYxsODE4Ng08Ecceuon5Mf6xvaG
XScxSQYJq4aLE2d2d3a8Mzs78yaJEHeK08/b/v0UkQMIz/GQw4sz5Eu3jQ1Z7zns2HGQoUzToQPb
ECcGgIFMk0sgT41k8uVhmiJOt2sTCr99dX+Z/bjpPnePULnnMbDjXffs4SEZh/LOffo8ffq9e4Tq
UndHj704Ofy/li3NM77g756HS5LX6xy5++kF1WMyPeZrPaS71RcJredAB/KNX10Gc1q5+76ORiTQ
52wY7u8ArRHoIUihRKp9ce20IgLGKr7eRQKjRcCLwEdEYCVWXI09i/1ePDLY7pm6voc5vyl6Fkv6
Hlx+FUWwKQcQ94+ET2ANAPpxGQd6PQs+R2SFkveRLjj5P4QPAQoPpXQscy1j40wEXFiPBxUKmhR0
LIwPpx4+vJ3m9DuW14a+w98HDVsMR4Ayk9j4yyDVNToikCkM2rACNp58pIog5aOLMZaXOX5Mfs/B
CROS5JEXggv8+ZDJX8kFB0dZTCZ02hbMFXjf1QsAo8YQAhsF4m0bhhDFljdr+Hs9d03hr3BQE/6u
lUsA5ekYwwb8LWLw26iOWsT7N2jpQyh7NQdhY9HHUae/R4i3oKSPGzKPEq4EOVq+FMUK26DRA5y1
WISLLIC5Mt5E7/lUKreD7Gd36Ytvtx2r7bo5EGrTZN72Oh539qH3PYDx9rwcIw8LG47HdSGgszgk
0WGHUyqXBk1/viFirnmOZ+GwELDSWD30cdOCjw2Qj/1YIReNU3sAsGhz1R5mv+t5iKxcIf3gApC7
6f1HHARdjVv3UYyC4ItZyt9xUY4S1WqAopXrdmKrLguADkRqFRCgFVjJWu/AGg/NdwgosRkN8w2E
DCda0M2bD6jtwyKB0nQm+5jsQuNBSr0tSBdGNN0fGHoxN++1L5W5n7dT/rwc4GLTRltqVOrDE4m0
uCSAly2338tunokRNiGfrjMxQU6vRMvhRLfxwHx1uzRveD7/deQPxa1o9UH+Kk7G0kgcLqyn1wHv
7xjs0ARsgwZagyxRvaZ5QCOwqLiN9BFIEQY3oaJElCneQd1vzx/M5IpCr/lUsQjfZAL/qo/U58Ji
Y3MjBl1pZoEXZgGfciRHRo99z4cW4NL9Fk5lELf6cBYoYsSOwpLjEl9dnIs5hccZEHpvM5EaMTyl
54Hb62OEGSbA+ND5Ue7quKRP5FBE1xXK2N+qprYX6q9YSCaBSbkwyLh9rqnVwZzFsyx8jFun4eyv
4TgoDSluv7+LqQiMN8ZxgWDAZ/VqFDAmP0jVzl5SYYpeaVlx2fEWrjWz7wMxbp1mctI6j9N4Mvuj
2JxrGsIuUx9sL+IDORZRbMxoaW9xeTOIEdBnEqYYO36XL8QvmBDGW9lxgCr1HpRHIotkpRI6vIXu
O0h4HZgJU04UDIHiAMmHwhtgkq4LzGaS/omVJA0DYViBOB+lMFGu8L1GpipaxBMVj8rseO2RI5f2
7IVsB73Xc993PVOW2epzH/6iBa/898t+Zm5P6IkgCkVy8A8AAP//</cx:binary>
              </cx:geoCache>
            </cx:geography>
          </cx:layoutPr>
        </cx:series>
      </cx:plotAreaRegion>
    </cx:plotArea>
    <cx:legend pos="r" align="min" overlay="0">
      <cx:txPr>
        <a:bodyPr vertOverflow="overflow" horzOverflow="overflow" wrap="square" lIns="0" tIns="0" rIns="0" bIns="0"/>
        <a:lstStyle/>
        <a:p>
          <a:pPr algn="ctr" rtl="0">
            <a:defRPr sz="900" b="0" i="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s-MX">
            <a:solidFill>
              <a:schemeClr val="bg1"/>
            </a:solidFill>
          </a:endParaRPr>
        </a:p>
      </cx:txPr>
    </cx:legend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/>
    <cx:plotArea>
      <cx:plotAreaRegion>
        <cx:series layoutId="regionMap" uniqueId="{8423E7B4-4FF0-4408-BCDE-D8C8EBB389B2}">
          <cx:tx>
            <cx:txData>
              <cx:f>_xlchart.v5.2</cx:f>
              <cx:v>Ingreso</cx:v>
            </cx:txData>
          </cx:tx>
          <cx:dataId val="0"/>
          <cx:layoutPr>
            <cx:geography cultureLanguage="es-ES" cultureRegion="MX" attribution="Con tecnología de Bing">
              <cx:geoCache provider="{E9337A44-BEBE-4D9F-B70C-5C5E7DAFC167}">
                <cx:binary>1HvZct04tuWvOPzcdGImWFFZEZfkGXQ0S7aczheGLMskOAMgQYB/dJ/7E+rHekuelU5nVnfeiE7Z
IVsiCW5gYw9rLZx/3vl/3LX3t+aZ79re/uPO//y8mqbxHz/9ZO+q++7WvujUnRns8H56cTd0Pw3v
36u7+5/emdtF9eVPBGH20111a6Z7//xf/4TRyvvhZLi7ndTQX873Jlzd27md7A+ufffSs9t3nepz
ZSej7ib88/P0tr59lt226v1genX7/Nl9P6kpvAzj/c/Pv7n5+bOfng75m9c/a8HCaX4Hz1L0gssE
IyqSj1/Pn7VDX368HGHMX2CMRYwZ//TWs9sOnvwPTHo06PbdO3NvLUzt8d/vDPDNPOB6dvb82d0w
99PDOpawpD8/P/33f3t1Nzx/puyQfbiUDQ/zOP3lceI/feuDf/3zyS9gKZ785is3PV23P7r0Gy/t
wOXm3oB5f5V7cPxCCIkkR993T5K8SAgWTGCCHr+eOOnPWPR973x58olbdlfnfzu33Pa39Xw7/YWO
IehFgjgTiPLvxw3CLxAmnJGYfNoOH+JmN/8Za37PKV+efeqWl383t2SVquZb+Ptpff7fsxmRLx6D
hcCaf5PFkHjBRIJwjOint33wxp8y4vvO+OrRJ77I9kf7v1mMZGp+d/vu2bv7Z59T7F+Ww5IXJBYy
JgLW/muvQPLCNGGUyY/ZLX7im//Ept/x0W+HeOqr/KF0/K3KTDZA1Kj2r4yb+AVJOJWUsd/JZuQF
YgzxJH5SYD7Z8rBzfr01t+Ww/tCu33HTxxl9O8pTT53/198tqjZ2un03/E9FFeVQeyj51Ln9JrgE
4zShnzo79m1w/Ykw/76vPj/4xD2nm79bHB2gn7YPzeRflemgKeASxQknyYduDH/rE2izXwhMMZFC
fHrrhzL0J0z5vjc+P/jEG4f/OvmbZbWz+d4Nz07u//2/+09r8xc0BPwFjwlPOKz3k9KTCJnEmHxM
eE/88SeN+b5Pvnn4iV/O/m5ueQBB//7v6favRDUQJ5JzDBXl++UGGgPJIJIgu30oR0+Kzhebnv0X
YO/b8v+i5HxvjCe+uvzbIZ1r1d+2ww9X4z+jBwh7kSQx9NSAdB6/ftNYxy9YHCdE4icR9CdM+X70
fH7wiTeuj/5/pwN+r4n8urx8c89/yNUQ+gLKOU/oQxP2dTbDiLwAhkA8/PmUOz/Ulc/F+vdt+L4X
Pj/4jcH/4wTM75Mzn0ms/Ha63TyyX1/xMz+++jhFoOaePPqjuv9hvY7e/fw8hiz1laMexvj44EcE
+d3e9enz97d2+vl59JjZaIwTJgkjWD54crl/vPTQHCSSUSTAx5AYHzBsP5ip+vk5gXwYA0uXCCAc
GWKAo+wwP15hLziDJg8hDqOihMrPPOTF0IZy6D+vzMefn/VzdzGofrI/PxcUGpTxw30PU+UYk1jC
qzkMKoiUCGY+3t1eAdkJt+P/1URxF9VyLo4qxnq+KeKelTs+kuWkX9VM7hIpJ5m3uHbHa51EKiVK
uCZbI6dlNpZt9WqN4pGfRRi5OS3RVEwXfdQ3Nudt7NIwdGE6Nqr3yTFb2HrtVGWWQ4T7gudk7MYb
b5U7ahaGLuaBLqcRWuutXiP8uu7EuG/5MmbJZCVPWUNDZkyx7hSNmrz2qClTUuqQYzk0R10tkjFb
lz7ek7kLeYHsdNWYpMi7psc5rmKyNbzUZRZX1F9bJIzIpCnxLpjRHCrb+p2rLNqrVY71UVciETYx
6/syj0fDj0LfsON5iWnI26r1r/soijMkNSpzjvWQ1sgVU8aNsDbV3FZDOpcta3M3L+VywF4Ld4xH
YtrLRdjh3GHdHhVu5CIlM5mTTdNZ1qS889GpWyeZqqVtfNazSpOMMl3ehM4OIa/GzhU5JcgkO0yN
9xckYkizbCCoZTSzyZz82uCZH9cxo8tRHQp2bEfr4w3v1ZyksSfyZHIhlNthCX7aGFcLmgpTrdOO
9n7t0qXoz9a4GdFJMFU414igKp1dVQ4pd21zKUvlaRoPFod0UdWIU6HL/moqODrukqY7CDtFxwrJ
9TLGus9cv4RrK6RtD/FaRu3L1vcF3Qs34ze99f30ctJl926AAVU+zx6nDYVN3aQDWw3bETOixqQy
GauMUNcRCm4ONskQ0qh9R5tpy499VZhzMQ3oXMzjhFIuwclV1LpMDJZneFDzmzXyKDOR132qJTio
netpz4KXZdo3Iv611xi/sRObM0KmbkrNEpYpnc1cHjpoXNKgTLa2RL1ck5WUKYyjTvC4TLuhJeV1
g8f2JZvH+aTqgz1NomnMnFTNdS0WnlNDqjeumdo00fP6eukEFjlbW/yy03Iym2RZS5Qp5fEb0QxF
5lCU7NQQJygNhUK3g3Z1bkemj0NNZJeGhx2Q1kXdVGkLg6VSBvvKJv2yL2K0po0ka5V2rECnHVXj
0TQvY76SxS/p4oNfU+flfBYaN2dUoLFLp3Gdz6md6AYWrc3mpdG7RS7kqFEIvx5l1O5J0Dszueq4
60ebDiXFNKv87O5Fz/0bPvJabmAscGrZoxR4UqLypitkVrq2z+NojG+Ssd7yRVxWqB2zpW/TuLD9
tZeiSX0ib1wZ4zSZtd+wOtp519RbU5TD1iyGX4cxflUX7iUeGra3fIrnzKyrPa9HUqX1GsZtYmZ5
7WdFr+NG+ZwMCsc5WhOxLSY65t7Rq7Ky/fEQlzr3cTfsmrERN8zMCkKqYutZ4vl8oRVaXgkVL32G
PCsyoYfisjP9eNTjqTpr1ahOy1q8j6TiB3h5ct3Atj8WrZbnxFXTdqyX4rZW1fo2QkW5Cao8iCpS
Z+Mk9K/YU3Pe9AW4rGEkS5ranKyoDvvGEmtSh6ZoP4rOnPNhjW6x51GmC7okaVvROm2jdb3zHU62
AxZrlYHO079pVRhvSbLCQnGVsVm+gyAibyE36UPBkiVzKo5oapyOXhYFJReQysdT3RT4yFG2nsOM
IPVMrc0K0Z9SldR73iwkrTvySzuuKKSUumkzF64/x6q8X+JaHGLYjKnV5hT0K7yrbbvugsMms6a3
p04bAymtf9uM0v5azVP0Kzfz/MtCmpde8iaXfvVHre141kz0bWfdezFPyWaqE5FFYR43feD33EdV
jm13XMZzudVLkVzSbjSbEVfLtkJiOQp1FOVhKtB+hOGPVzmQNO6K80Wbt7PFN2ULG3wFH+09Ya/l
2kXnUe18KqOp2g2sgbvZGB8ZNvZ54fvLjlm+wZ1CeVHbdy6yly6sx7UseTY0VmfaLzabBgIjNKI9
DEshNhq7advo+IBarjdRYsu8LaPTkZXoqO0Zyiq5HqTTvzpp94UaaZuW1tUbtI51n4Uq4btQhGlD
S4MzyleWFWTiu4VPVdr31KVrMscpTlCddc3Qpj2CEuNc1GUlxjdIxU02IXfoRdHmQcwM9khTbpJ1
Wq+I9tNOI1b7zGO63IWFvRqZaQ6NFeWB10OZzsl6JVoavy9KO6TIq+TQ0vGdqpp+X/iadWlNa7uj
MeVHsC52F3V9DWWN8jlbZLRcFRMJh7GI4eF61vue0u4UudWkWBZZp7g+ry0k3JWKGxfx+iQqBcTr
ICK1mxKh3rbg19RFpc3R7NzFIqIhp02bcUj6h6TTtwMXaFfXTF9TLeJt6+fqsgxiPai4CjbFzNt0
qoPYNyUeLnxrmzTSa7WvZ5pc0dbzneo6fGSD0GMaDUFckEYvG8vHZTs1VmW0avFp0CzJ4wDVfqZy
33HVvhwVBdegeh3SapmhZwriaim1yrVek11lF/Wa9UZvKqLeRrbXR3GvRL5U4lWA0Mq9zihkpDI1
zfBqVsOSun70V32Pbik1a9aKDu0LzvmhUtObeYw5bOW4bDM7DlMOKZEdWKhZCSlBD1lIojhnSF5O
c9SlBY+uWRMNh1DFOFubpD1SA3ljcbTp4lgsHhLDMs+vTByw0hdDTKPudPRdwU7boO30bnGT1lNa
zrpOtqNvlgjqwDBW+6Sdpz5tpoVTlMrCN3POXUcrnQZbsPqhQ7EiQ80cvcFLuyvGQKB+clnTospK
w4bLWbo1nIlA5a7ri+EXuYaqObV2bOTGU32+xrwaj4epcSEjKNE4c6R2144sq00jJ/2VbpKtR0W1
k95djL6eym0Ee/1dw7W8a/XAN+3gXVoMi90Q3CxHSEtxWBLRpbEdq7RhxXBEKzHmNkBBiVrjs2Q0
xQ4ScEgn2aG7FndbbmTCdcqWNr4icor3DVeoTJs2fg37684NrTrxvC/3XsXrxjR23EHSGzdJmKCj
qIpVpSbB5VayCB8mZJcjRgYbUhNYh1IzofdutOx8VJPdVb2ir9xs0BvE1/XgQ4+jbPZWn/Ea4VPS
hCGXuKVtXpAlehnhet5EfO7TgNu2guQsxkuBVLMhnX+roZHLV4jeY1X0/pUiYzhpZ4fa84XH7FYG
b29CMS9bM7Mq2oCgzI+h4wtViooQ/aLC0vJ04abJCev6Jndl55q8RM7GqW8rdgZZcISfx2RKOSwP
NExQlKfuSnKWDj1p6lS2LanVhhR64ckGq3mooUc0hkRp09OCQUeF5z1VZbVuWmKUTnkz+DeEx7HL
bBHI67WJzLSXDo9nclEr2/PgygAtEKEn9eLJjVkRelkY20J7VgIgkcOAyu1oTYcukmRI0IaXo3ol
vVLN5deHBb4BSnfDGAyY8fHMxucf//Vy6ODv4+mBL798OPLx5afTT2dFfnjX7n54AI726U0P0Pfz
WF/OKTzgzc+HFp4A2A+nS34H3f7w4jfQ9xuI/4k/eMCD+IGm/nyc5DfI9zNH8AXsPj7xEetK8SIm
mML5BUnoA9pNvmBdLF8AiwHCn+AYqEAGyt9HrEvJixgONKA4jvkD6EVgwkewiwHsUgo6Lpx1wBSU
9fg/AbvyW6iLYkpAG0FICMwIAYbrW6hrqMOq7yt9Wi2JinM9kIDPG6YbcheZggiomzRmxxPQy9G2
aE293ny1WN9B2/gJ2EawADEF9gx0GplQQWGmX4Nttai2aqbRnQxWa5ITZ0RyzaCPno8CT6oR0gIl
/KIwxtsorWsv2KHt6DQ8lHpTrksqbFfQKv0Du4BO+JoEQLGkMCmJeIzEd+wicOZhgmSOT8gCTWAu
B6HKzCi5uKypm9KlVb0acWY9ZXbbdD6pckm7oNLWOlVf6NA0S8Yg1cQHPtgZb35sH+yNr83DHLYA
Bu4ESEdYQdgN3y6bLkohS0b8oamhNcxH0iGUBVwJetzFNupemb5j61GYBs5AUPy8v7/jst+8Grig
GJgbxgUBMx6ORH3tsUiwlibB6oOAjOx3UnRLTpqRiPNBrZXfRYCvzUaXc2T+YNIPI39NzAAjBGew
YObk4bwPEejJm1EoraH9eLClxiiD7Mvt9oMHKrEov/vxRPGT9wH1Dp0GgVWm/GGxxZPoaGjLyEj5
eKKEWuccDYiGYzpG8gJQcze+9824Tse4oWCGg4S+pJ7FvXwbmmo2eZlwc5U0RLrjErDzum25S9TF
0jvFL/7A0oeZf70yiCQPZz4oTeCYGnx/EkV4CJhFnuDjFfnWH7l+Gosj3crVpyX0u2RTia6/H4Zq
vmwa04S8XrTle838pI5/bMvDq74xhUrMuZSwLyG44T/fOqlXVeFbgZdjUsRuyjTubHu6LCvl6drM
9fhGCT1V5R9sDUijT98aw7QFihFsS0mebI1+HSLR18CrDQhzl8+r0UnKRQNR0U0r1y9XbmqURj2D
bTJ8iBYg+dzVjyf/sCO+nTz4gWPYLglhOJEPZn5FHdIwtlWlx+6YmKFpQjaPA9M61UkPgfHjVz3Z
nMCUJpwlErwNWRNi8cnm7HrWO9sv+hj5mkQHTZ2Yj1hXA4+hx0ENoMH9KOoxJ09SIoYaBqcgE7gi
GBwjwg+J4avJWTX6YohGt7NDFIZNGdnwfqJrcHtaJoxvYM8NfVYn3ZqZpBabunXsuGvjAjjUUYdz
Gk+A5RuWHIUxtHmsmUg7NcjjwiiyWUi/ZGbyIh2BUDm0rKOvdSKWvUYRYAyARZk3Pd7QeTrzvKiu
XREvIyC7pNBJtNXKK0AHKFr9FN27FoC7NXp+n0yFeTvO1m3LCLdHFV35GeTGt908RjvAU9Mp9iPQ
thyZLCEF3rer7HhKNJHHpsHTTq6JfBl5Ls/VkPRZVw4s9eMQbxHwjifGDzpXwNAC3dK3DSwKAXIP
q1dUYHMFBGuTBtc122Hm9UH0Q7nri+7VMjbrpVuI34h1MLnDcwHAz4o94M3qdpyn9/G0CpQurNFZ
sjRrWizRmndianZJ4lmmuXHJDpaBpn3FxrNJwkrgqMZVOo54P9FaQzOLxpsCL92GCN/I1Iy9uTXN
THZF4PG258XwstRWblZU9DmUZ/xWLgQa4qBN2IShDKeMNxeWiviSy2lOJzHhS9lXzZUbkHvvau4z
WfOkPyQxlWkT+NJfUopZGoMlLsVlQDbjvXigSqWkv/ICl0MmAN+ckCHwgx+nNeNVMe14EMluFuN1
3fX0MFTCbyBwFiBUdZFVFdzWz3bSGxElNDompV1P6rqbXxayqd7Urm8LYLyT+ryZgrgGkE3Po7Jy
Nx3DazpULtnouYmOtWBR6pUMCUBHhk2qO4l3TusKCL5uGgCVIibyxIX6rvH8mGDbWpHLGJWACONI
17y71sDWtvbMM6DFDkMR7jgeeeaFxWlbB3sU9aU/dgmLf3FLpHxama7eV1EEoHdS8bQfkLkh5QNJ
Gzg+Aipo2dVUN2klWnemY5ATxqXeImDrshnp0xn46BKcyvtXga0qXxPwkGMrgH6iSNbxsdnWc9yk
hFiXAT27ngLS6wDFYLfBhBRdOvLqOjb4pCa8zUI8vHsg79JlLI/wGLprzKvXATcW+NF62saGLgCw
PHqDldw53tFsKufxJJQzypiaz4vBLTsyrH5D26be+9K7jSJNk+GoCLDrmFy2Dkc2W1y9ni1TnOwI
qcc96cbhoqfBXou16M6UVuWFKspwUpdUb4z283E0imjObOz4A51tZp1OcGrbZCNxrtxwILFMGod2
dFlRVf6ejooABzU3Saqwb09xNdXNsayWtv2laoo2eqNc6AoYRC68TUMS19XpmIx9/Q4XNX6vwXPk
Zu2puepDz4Gm6PU0ncmaCPE6iY0qbswIpaZL1apqdXACkea9HBzwZxEJVlwLqIHvjGw7A+3gbNYL
x2Tpd0RJi3JaWtxuPzQNfSRmYHaFnBw78hUDq2yo6cYvqEEqi/zCVCatM2obIjdX0GNW0HFYYP7b
bVIPpDpabAu08RA6GMHRqDJpFFRzWuGSxZnz4yxPgGIGpgzUA9UcOBAMRQ8MnR/Micctc2cxZGLG
NnqQLbTN2EBeuZmrxjdpV5AYAYkGxFdG2660GwZ5VGRDPCzshI8tb051Muj1AnQVaDdJtKzF/Rog
Pk67sWG3xEBTcxiDXV/1CWyxMquxgfZYiBJ6o1irgv/iNYa1sRJyR2ajdjqsZBhpmdNCIMi440qd
HbrUh7Vdiy3FU+yuuk6XzWEG2mK9mHrgxF92Qg7tBo5ULsmcwe50PNWLHGUKji2IhJBma3/fr23V
5ZowPhwTq0x1hBI3lsAWAkG9iO2KwEPVBsipxJitioHiFdNC6La3ml4Bswz+PtGoDwyo11brujvF
rW2b8pjPHU3iTC/eQe6CLI8yGeiCwLlzr/stA/qm3yk0OAux7yRFm16i2udON80o0rVaLelz3KD4
XdLVsurSAYe4Bu3ETSHaxLV18Q5EuXY7qKqM65w51sw7Lugi04hWcjjhLW7KQ+JBtb1JvFzMfQdy
0pxHEo3OghZX1VAtF/jmdwA/a6k35TCp+oT0fTP/Oi1LryD5DaiVD+WpGNg9sDPTSFO6FnyieQ2o
qHwPrbgZL1fom9YjSJLMXpUFJMys76Gl3A/VWKpX40SsOHM2rLBSFda0eNOb0EPKKuZOFVeaYBRY
aoVuWZwuAKpYn7ah0vV7BT286dOq7YGDz4CG00DxAVdEoGEKvZ/rl5FOqtdxWeNNpAqftjLRbudt
o49K0xY2m3XBzibK/a+8t8UrHFxyGPtKZIvCYy5bLG6gZXytbamOYHr9dumhP08Tuoh0aEGdYMXS
bvWMQpGO3TBdJLO/1Q445tYwtStkLU+jqSuyhQXYZ2S0R8IX0TUain63khFqi2cmEywe4JUeXY6Q
V/LEJvG5ih3NEpWIHM8VzyutcWpiKXhaJPG80asbtk3Ek0Mg0bwZk3KlmfCQWOTgm3wFxaO94rJs
cxmtM0kjgKI+10ndHiopW5rOXA+nMS/b5ihZGToiqyv2qmvwnmJXbepuKbaqWm5w6FSciqS0WdIL
naKOAe/lTTiwmutj0i0LEGmsPXY97Go+wVpX4yAksOwjf0vKsd3RuuApMMxraru5P5p6qS+HFQPd
T4dwZFZlN72t79namStd8j61OJ7zYS3mDPuhuhpqGM7iMn7F2xlL0G/leGIQ0PhpqMb4vF5MAl0C
5SUUvBVniZmwy3g0u1frMppuo6bBQ81ztAoZjZVDGzMt+H1SRPKkDozekAKAWtr2wwNPHGmUgi6g
tjN8sgiEAm4e6Oiq4DcNJoFv46Ts5BtmkrI+c0uobSoh+QIi4raGFtBWVd5z2ZN07KWBZojMRqUr
tAc6rdt5vFZQrA9lqchbWg7FcUNBDyS+HVzmktLt6ChxkkpOQLyayhDlZkjqOa2dmQ++nJbXw2SG
i4kbaKhg9vJq0gOGmi/i5mXf1YPPQ+nIa2D85CsV1/5QGTtcTaqgR9UD6MxBnLVA7nqgGoyxarM2
zjdAEXK2RWIcxSa4ZSqymTXFu2kOyQ0HtltmHyTgOQrwHBA8SZ9+X/XVDqk2f1R8vY8nvP2i9Y4g
Y4AsUYcERGdl1AyyGki7IAEb0HFA1cWtL4oPYi6lpYCCMrb1Nh58Qs/kFCEQJlCnl6w1Q33KGwj7
w6NEOwEYvYSEDqQuRm19bnzR7h/VWe9RG7Z2cYvalLUGse9RiWUBiXmbdMGfllSUdl8n1bLA+gbQ
ARLf8CgtQt0ek1BGG1yt/rZzcbzxRuFrN4NM7ujaZ1XDy601IIY8Cqq26NTLpm9vH8VUmCB32QB8
w2tYWs3zsI72a/k0IlXYPUqnGnDTjoq5zDVIQjr1pq3cb2TTpS6WV57200HWujlp5gbUh747jXSY
7hY9FadfxFLkA9+zoQDyni6x2T2opTKRNXBMf0IflQBUfPaoikKwki5HnwVRzvpl9yCGkh4aTJjO
LIFTXymboV1ZAFw96JwM+OZNZ2Sk8wdlU0tQNqMF4uJ7qiaZWrPBfHw7T80it49CZsQdvhZACeWu
66r9j7RLVBD0cgIMcAClLM6ISZazaSlZ9ihbFmKdNsrV8S/cFvbsezIlR27cfZEoWznpLGL6BEtM
fl+fDLrHb9hSo+0XSXJSrYLTCaBHFoJCN+bGhG4ftccVDNpK1RX5ipo7Q+Mqq9so2TwKjjWewv6J
0Ngl5aR3fygvAsYarh3gyLMakIfdBBGafvNBQWTQIOfSzuM5saiPT0MH0ZVGpJTHVeeRUmlsJJ/T
iE+cfpDwVM+jlyAMJnInXaHqfd3HtUtHORW/Qu+Dczkla5kG0V0hisgvwWi7G9QoplSWDYAyjJsb
6VuaT7w1Oejx/Ao1fAHe5qOWNi9uvFoqD32ULtxFP+rlENakhJwd4+NChCkroE+4LpB0WT108OlO
j6Glg09dvNbCyMzSNjpXNbmpJ0z2ogpAUKG2EnmftKczfNZsK80UH+uKgRFu7O4gldm0rCL/ephH
OGTFlrg9WnvI12GCLijrhYg2rXT+zIOudwKx3abUseT/sHdm23HjWNZ+ItQiQAzkLRmTpNBkWZbs
Gy6PJEGC4ASQxNP/O+TMLKe766+u2159Y2c6MxwRJAics/e3j87rUMlrXTRf0BrrxwZtSL6SgT12
fMZaxwl1WjsmD2VUoiiDj11BgBiATNlV7zfW1k/AAfwdCLaoP/loY+CalPnEB9K/9sMw3MF2jHPa
m+HU1gP5DFEPm3houwNWtGpOCSPhAMk6bHkZF/THuPA5D0q1+57zct9C1N1P6VjLjDZjnGHLURO6
POyMe247n891ZfKpsS/VPDYwZ9vxnZRxk1exR6tItqjLOtLcpjVqs6hbplPf+281b8Y598Mk7XGC
uZb1IJY+BaV5FokaDWqHcxv29uqGParhzwJ/rcnrraYZDLcHOll7XVzO2mhg0w0Iq+R29YzfQYeK
Hyc4kl0WjGInXxXgXUo+5Da0KkdXU8XZqml8nGuyrHuBAvCp0kl372Jaf04RDsYXCtGPCoIGKvsC
7eqy9uUOOlzxxKM5urPSM5avqAnPHWfzYax7H+WUdhI+eqT2U0iXY8nJlY/AVpUtiQ5lPwmTTTMN
PEOLPn930HEv3aTfdau3xxaoVBa4lp+mJmKfA7SYKVMO+xjqfVywZFKHESXrHhfge8vTl75sSN4Y
nr7jgfZ7uqgaoJFpT3SBIUuHZjqCodBXJR+HvCzXFbYmeK8zaRmlqKOFeInYMD+uXnlIIkLgI6gb
tLTimYzb+hkYXHeAOmk4PN8xoItS/UdTLttDMmzCZ4QYsWbpFILYQeR02TY37ac2tMv0cdvwlKM6
Sv2BgroLWTda/jU15fodh6XPa9zY8+SJ3sVwAZNMLBt/crwGKgGy2Z5bogCvKOZ8n8dJuexq65v6
BpJRUZ4LmRS7qYFy9CVayl6dYmx2boe2S7wwAfCnbeJxqSial5R0QKyonIezw8J288sqqV8GmdXc
s3io85kmc2/i3VpP1bqiNFyXWxgTgBc9S7Oo5y8jTtrbaGzMd2glMMr7knj+0Mx0WG2xYyAXbZ/L
GJ/tGhweepixgjJw1zVgCA+Vn1t+hAIzy0yGNcXRoFAm3Qysxn9lfd93oHiSccjCVuBPtqkqOhj5
SoQBT1ikRt9mo43Su+BUHXbd4Ll/X6YzKICZdPK2X8ZIfnJdzJrbsCxbsS9km6idqqO5O3ZtQvAE
hiHBq7ahhYhY1fDmz+mAG/5uY/EKZ6qLjMY9wQdDjwC6peLH/q19xsZdrF9JlTbznBWFGIrnsZFT
fKAQqadDspSJ+V6nEzgVFcCDcewpCVrMRsKxPQZnxuomCWXQNyUPXj3EZGZjDhShhthsN1bhN06H
DS1UVCYDNsPVRKq8Srba6ZOCaH/Xihh9fNCiqD8Fa2JImkVA8+i2eFKAUNikkutZE7bes3hC498g
T8puhp6uDfbWtiKGgXuwkCf6oWRof9MiNg9LIH10sIpPUEEa1NJXg2s3c5OQEj5QlC6Knxx2GrhU
vijXF1HqLuE59d1k91DMC35M6MyA5qQ4d17LZo3o1VYnaBjgWMxpmXGxmesI8oLbcZXy5nbpVqt/
kHrs0QR5VOhXPQWveAgukkRn0Jjn7UegyQhYRZUhkT+UiLXV+eomrCdKq4udYy0ufExG/FqkXvp3
IoI530HtDHD2ZMGn+txW0aBvDI3x3p1CafuKzVizBxBeekSFTIdHZlv6ualiCXrCoFsb0cODRd3X
JVpjPDk9zILiUstEYGiHevYXYXcUrsjilMgfw0Sof780aYxb1/okwm9KyMtiERvU/2wW1AL8MqpA
N9IXpcmqAmTe+4kWJeThdUv6TIVFX7OpUhyIoMYmRcc5xI+uDNYehqJn3QFl8qb3fGWdyEAdhe5B
AyPCYzXZBsJiYLrqrtu6pK+FVvO2ZlO5iAp1HBycXGJpnHAELuk5oNQl+ziBt3vbhQnYGw7+wB4r
PpEKBOwIg7QwEs3glqSHpnFmPgxRwLeG2JHe0NGtScZbf1HOmhI3UyaMdvtiRkVwqGO5GBg3uit2
y0SbKl+GHhAXNr51uO48x6u48ioBlgY/6HpakpBci8J11RUqHu/D/qdjx99u6xivI31irUtNPngl
h6tiFNGQbw3x4UymVvrMmn72h82ZhO3T4JfubpmGqQVS7cgNFhdJ7xxAnquAdxzfcU2b/nMKtOiC
J8kGEE3Q/TVaTbbdwLRx6qDHRHanFtx19K5q7NbtsBGKsEtJ5PXdEKRIISvQqbtdeZfuxGT64hBQ
7Ee7tkPG4Qx2daizJGpWs++hH+trMbMa4i5PxxefAiPKIiWxaiHTzGnerMFOX7luwFdT7ocvmxP+
oTS4RaeN0XH6hqARb1CUWtxuV47gwcHgsxfVGjxvtu/RTLFQ9t9i3OrP0Iia+DSnq90OEhiq3bHa
FvEOcCEr9pcnDFt0gqb+1HaXpTHrdvvy8+GcR4o1moDFHU7RHFTVZCOblnDqPG1Ba0sGYdA4G6Zr
po1YDi0KRXmYRyiJMIX6ju0bPekb6svOZXUcz92uisp1u5YbG8v7OCrscKNJ10YZSlE3Q0utrEZf
OdcU7MyuAzeca2lVvddYuOqg5rRxeWmJBvKTDuWVimj/Q03RUv2IraAByjMrpMaF41B2BsJikItF
Z8wrOFg88zUbYGk3o2kgnJa2hU+dhxhf7oExj1vQK942RxZMeVzYyMrd1Po5CZkpm6E9Asu12zU6
dliXGcOOq39oaDvNNY4B2dwKn2hQ7CLCMj3AmoSyTkQvOyCz6fZh2LrtzLYGhi2MiBH7ZxpT7F5r
06Hu1uMCer9JlTTXIuhoOMy8JtsCdNmy4gNoQDEcUyISQiGUo9LGPm2K5b7l0MTu07Wu7CHRKVYE
m+c6Pq6th59VidW5KQc1SPAdekMakzW1bdvrySRA7pYo0afA0lqcaNXO+grtRvrMueVVhie433Zl
Es14XrUdq50J0/Al8jXa7nmqqThQSGKv45AUy443umX5zzPiJzewmqrVe1tr+iRqactbXCRhHy3f
CkgWIAvmD/1WzfLu546pBtbQZz9GVh9WGtUi39BZxCEjPPbVkUwONw7hLlAQvOL0sgNHXXViYQ36
iuFWXvW+4jrfXDxP3+TIinnnceJh95HtKI8b6rDnho8J30VdO33sqYr83m9J6FyubL+w+cJ7S1TK
uMkRarZy0OTUqRnLgm4FamJCne0fFg77AsrnvJJj1NVrek+gfBZZbUuXfGpFItpbvjbyK2SGYTtP
ZOZ8p3Es+veoiIR/V6LyDQ8F87F/r8Ao4vFdrb8CFC79ue3KKLwbEW737yXQIgcZBCupvirIWPGv
upNbRA91hEPyJg5hG77jPGkbHChRbeo2g34dyN0Ea7s/LrqNopPg00UQJo5xke6A+Bbrkle+HOTX
woxlkyW8rOw5GYWx1WWbomFHosSGamdXRopoR1MYCstNN9it96AhEa2AOh8bv5ceJ/2n0Xix7IpF
XiAemAMpLII6BSORUcjmqIdHVXX+aRpb3z+imdjqI/xYkZxV6xaea82MOfWF0R+bcaMaS9Ql40XD
XuFynDpkCOgd9Ccz7NHpzfF1CdMUYvuoYXv8USOJyMWourZSgp6vmw5HF4gBNeMpNibclVHjv9F6
ww5AJK3InIPbLPpPo2Azhxaw+BbQO+nXp6Tv63JXlw7rrEs63LRIp8JeQbro+xMhpBzzVgAcfQoR
apoTcinRfPJBkQ8wmqbTskRbn/NZd/pceOE3m5fSbyuwElJ+Vwre52f0rKR7LRWLvijC9PA12gBA
d+ikKqnmbBmqFTUAPMsqarLZsPJL6qelel3SdSg+i63A2iggb6Y/YLCsw2mbq8JfjZsG6B9IE6Bh
V7AibuKuicGmlijk94WXU/S0Qc/qs/JyYU/xVJP53BkoKHcFwKT+EMzMmhdEmwps9E3rhc1oVcmp
PcQJZxz2IYqub1WFkFSS2cImMu+2AZZiqyd0VBOtSlxX8xAPwHHgT4bUHzd85KXOXNzo8NgXsKVv
bD3L6Yvp3LgBrCqXGjwJXCh3M/ast6cRjB29mCx1OIdxZuyuh1LeZUS1wDwzu6A9K7JA7Ly9WtEO
NdSRTiy3Zpg7/s5THI4nM1LszQM69OZWpwtwao+UBliVPpoTteak2ab6qp4Kmz7oQnF1l4S5YLBa
ULFIiCI9vTz1c0w2JB8S5/YRhSbyAoq5TveQgY2b9q220cQQJhEjtMK2NMWwczOklxHKqZVluzdg
Kkh/HxM/0/SW2LiudFa3KHTdPuBt6+7fwG6/UYCX9l0g6KY4JvXIFHjX38EOgZp6lH5cj94aGT/N
fEunl07zvvm8VgKmHYhelPWhxR16TdsUx88bXPJHkPHhJyHzM4T3K935K+z5v5kt/VuI91e2FBcb
+NRfGM5/gUt/ma7zT7z054v+4EsvgckY5JeKEokFLjn4yr+ylKCP/gRK6T8ANCKQBUMSswBgYP8F
lDLxDxkB7ElTIJj4JUr/E6AUUwWwWP6GQAmQqWBXBRqaNI1+X0xYwUSS0RXXMgzCvLi+6PYAEueH
gpAxreDWlslynLn3Ox9ZsoDqKYsP01TK8pwEbQIcQdS8CFLadjyMduN93mL19hk0te2KtS0FqY7Y
5V6jGGhPxteSQQqAicSBBcSnyBHbZSWrujEr/WphWJa8Rk2JSg+WCfWnxOjI5pH06sCmRANiGQ2s
9WRU6DvTdG+wpX6fQxd2qEDDbY8S9j5Sk6d5BJCfZ2Oxwn1sHRrVfYhZ+yLQQscgvtHw3MhE810X
mOc5uAPv9xezFo/sgASmRIZNNt+7opvZw0iFPTdRsyw46iIxA3mBBo+GHfjNgVWqPOMTI+WC0Ckz
GZ+Q1snQIIJ/b+o25dmgvA37uGixO7QiKp9bPY/TQSOKNUL3CtuWd40YvyXRGg1ZNZTJR7CH6hgj
WQjYY5E1sosbKZ5mpqVD2Gyxcj308UJjIMCuvql7Fy1f405QqDkxKko4WlJ3L5RLu1ylBVxpesk8
yLf4Q3iLQsifuYj0LSTR/kxMFG/xCbwIUYrhLVZRvUUsYHhf8hY4ShC+oDEh/LYUvupuCaAGPTw0
Wizu2aDQQ3YjMQlYA4gwWV2ET/X2XrEh3YseTkVa3W6LfiKshuSalHvVFK8yac5oDU6X8M9p5MMe
I0u+xa4Q73/TpqEPgP6BaKkTGx9YZK+iapqzxnN+AFMIZw1qtS1cnInU3lrvPtUAW3dVgCyrEtA1
XR/xHD7n1bgiezY6rxBOCtmbjg0RExrpzN5zOGcfoJPd/lPPhn6ICGJNVhTuXlwLaXLdi/j4Jm7T
ApnODMrSl98Ebuy9Q14s9Lmx1YA0GR4icsl3wYY/J6aG6gGL/Xoq5q9vkjfcHyh7sH/3va3qTAxE
Q3/9U/xWsSmvGoiMO7Bhw77XetjFW5ke2zhaMhLFCBMv7pNK6rvSOiR+yCUJCUp7BlYMzw0COXCy
4rExgSWIxBQuW/RidluTzHflGNeP3E8f4AW0d+mkZc7HtstTFFVZJ2cFGb/94JUm2Zt4XkHk3sey
b1CgVvweIZrlBYJfev9TSkcWOd+2mH/qYZHG5VZdfD2ojyv59qatF5PapzSO83/q66aFFjha9t3U
aXG9mZVB1OF7POJjNgox7KAzNmeRNsX9WjCTZs0wXsi/6LBZ9OJh+FaXyW5IIpRE6+tSo84FKg5q
JLSfG1XKXWhilgGTQvbb4AnrAXGw1Lk6Q1y1zZpqA5Wyijn/S6AXAj1K1vLqWI4IrIK++6iEH84J
EJOj7Ivkrhim6EOVUoXITRp/ZC1iI1qh9xtR4lnUlFmL6m6gQ3JnLfThbFad3l3EfATCZ/xbFT0p
WJEPcKRhmRtgiX9T9puyFwjWsiwdzTc2DRy33jT7TVTL9bwGuQfZKR4ImpwTOJTnIEGxQOYEN+Z6
nYtm4hmbEJMeSuTB5FUkGL2HQE2OXQMphLXkA8Jq0Rn+qv9h+9bswTSgqu76oj00lgrkezVy0uiN
h6U6OVQ67zbVhCPYCjjuBaJ1JR1UtqJFwj+RLX8zD2Louh9SgyOjwqkDEMP7bCXkc4ndJC81dIk+
Veb05ilsuosPawxAE1RAlUOhLbPJRz8QzcGaIaXimSuWMhugnqEzlMMBMNK9TIcmRz+WADNxrjz3
dVT/ZjosjacZ7cb7vpvvAuPda9ybCQ9FYfa6NvHnreFHwmdx0B3EismiVXlzI3xTVUcOZitLtxW+
TTP2meQrWo6LL+HKGmkzQtDhDR0e51ZBObVrXoz8GgVpNmlxibjTBYaP1Hu3rmnuCqQxpAvQeil/
7rDvIciUZMZY8Dx/dyxsAZjOcotc28W2YLO/k5Hwp9Jv6s7UAZyMQRrWAOu/JsDN3nmjblt0w+9a
h/muPeXuOmj2ir+1yHvoYvrC0mFvyCaX+hvsO+EzWuciG9Pmo0nkx2Rx7GoSQWbIfLt7BxXvyNLx
Y6SXaA+LT+cdc/1tNG3T3aJYbHI1Jcn3GcFvpNt113xyAbrhArj/TBEFzAkBc70bGl75PIiGXXWq
MtcLbiT0+REBTwol5OYXVwSPxQREBFluAJuwdOe4/mmNIDLdXy2grK6hxADzoAM5bsMMfG5K6bsR
rdBpBSa0R+8ikK2nqE2GEmTvL7ZJ2KJRQ1bySG+RCj4hAJM4ulv7tf/C7No+wpV6FqYdkc8q1JAB
uKjuS1WkBx56WV8HtLPfoUzIGzYXZM3GNUZKFF71+uPNboGcHx1S7LO8GpodQrq9GJEIbCitrxCu
0Ao3oQlMTpm0qNbLLAFMGe0Rr5mws42tmLIWFRckq56miOJPtF/PVViOZqXhB+TAJ/CdUfmoDDcU
xHa6lTdRXRGYvB1mOoA7tBoRwS4SYgf+aXHHFPMWlmNP3OaPppds21k7tuEdJIXEwjzsV5urRdeb
Aj2mEUGMmrpBKocNdfN19ilOkqVJ+AudvMHGofGgv+9QqWroW7Ug+62PJ3eXggnjmGfhR0w14AEY
x5CoCQJsg5EN/JWMpK120O3hiKL2HPvHkWjW7tkCJ+XKxbx0N6nctsJnEnVmuAKgT/dYV6Z3WdKV
cf9jiwOgl5Y7eR40JD+cdkm7X3kzuXcQ0RrQaWZbUBjFbXrGAVovt3COzXVaglXKpmkrIvSB2gZA
H1F4keNiD32X2q+zTVzWzg3yhtUGwaxxLn42wRGHZvxNOFo7zKeIEoBS81IXHzc5oXwToI5xEkt0
mmG5HUNV3jgXuhsM3BjFNZSTAU6tJQlizk5sL82kE4aY9aa+oIvT9mY2JW2PczeAIHTdSqtz6oFP
wBxAjbivbRSicwlrNboSfCTV86pqEz5hOEt4gH6X3M4R4R1KGB2PmXW1bN4hsIB4qElqKbGL9MEf
Fmfn+4AA6M1cpe4eWy4YBDTlxQOiTs4g99Sq7RZmBvmxOGrFJz55hxB5wpfv0DHD54aX08FCZuEv
/9cx/utp1v9s/pKYSimQvPjXTeN/k0j861V/TuBJMBHuMknnMmKHJgo93F9NY4RZVqnEIJ0/u8E/
e0gMLIsRGMTLcKrQGNOu/uohL0lGBBg5EompguMS/UcTeJCP/K2HlKDbKFTZlKUpPt3vGSJLbFFM
ZVdembWLP/bdWn5g6xidbKT7Q+cSbCnBhgzJ6QKKF5bl/bIl0+OaEpaPY2m3R+LjzzMS2Se6ph+G
GXBIVoDvaI+X0T8PoTTlPUsrXyERpFyzj+GDQ8xOeY8sWwcEM3cQifAAkwYbfVPIHw3Sgo/oGNPr
dTXlqyZx/17UcfmlNA1cez2F+aFxNPqmbaUcGH6fjkhBD7LdDX4otrxC2LvZOTFv3fW4tFF16HHa
fWyltq9kkGBgfD/YsFNLW0M0i9VWX5NRhU/oj+k3v2HwAHSz1YK+LgCGXjWxNY8LirR8YGT+NgVf
Hqc+1JAw56q7r+gIn7qVBazpZZmemJDTc0oSfQVXmd8uhYEB1GyYbNRWJXUYRiAKhZhKrJDR0TiB
kbKsYQ5Tuk0gbdtxQgtqMAHG9bPhB9bx4iMuY/FtKsBVXK2kXn5EFZ3QNzRb+9gk3sbIGARI3C1T
W7evV9c+eY26A/R3sYL9Zyi06768gYDNPiBa4KKbGsnlBVEG2EK4YFV6TcoBmQ1V1eq9rnn/De4F
fYRTqZ8KzlZ2dLPDEpgQettbukQfNgJGeIdJNhidTpK4geFCajojA2+KByURjNnRAup8pjfXwp7a
7Al8RnWVwFa+i+Dev2dtWQLFVXDDHC1gRl6o8tSga9o36O3BStWJOJERJy6oAh0+Wnz39LYudfLa
AmP52mmAoTkiByjfQyDpTspuxAyFegmfYqYm/MES8/erADIMm2IcZ6CmIwCmgrY664Se7urE0B1M
aPMoQ13cRZgTc70MGuNmQBa8i1yHU3JqpP5Szjq+0y3uJvqWYG9reHI+4+vIZA6tB6telaoigDLq
ZkDnLFfybOGDoGBmwGoQZAot6OyhjS/N/aCXLIZMXuUJLlJ/wMSh9diiQZBIPbIL843OARUvZKju
HbQaPVzHAzM607xYkz11F4ZHmZmCEwCribZU14mCPVVjTJLfGreca/jtmLLRl3OSF109t5fVnLYH
LTjou8EuAZoPLZL3xjFz16tAOIgYMfeZAwb8IMUyJDswHcMzAh7yZgWACWp4TF+7KHnppJ5oXhYr
ZsaMFRPHaJxQnbS2CvcQvskTNTNG+Og0WsejpUX1jM/d3Pq4rK6LwQWyT6BGjzsJgPE4eIJFiERK
xc4IHiTbXs9uaA7/d479T84xzEFikKH/9Sn2ZCFdfv5VLP3jJX8Jn8k/kKXA6GxMMMVgxhSi9Z9n
GH5cA5wqluAgi/B/XNLzf+qg7B88FThWFE0iqoTCZ/gjWM/kPxg+E1KVmD8nIpHI/0QHvWQhf1FB
L8nXS0Ib8izGReMku8Tef8lKNopi1kdNhrOhcCgRagG+iba9iG8wQmnF89G3HfqEkf9U0qGUY3Tf
H0L6r9Pr4t+SwD8zy1F6wVspuGN5kWd/eWNtqgkp6Wo46wRI2G6stNoyhOqMOLnWWHYcpsDBHm19
SO+5QjmKPV+8bmlkHyFrmkMC7KHPUGrbD0u6OIyjsgKUJqbx1GcEJ0YKmw+bX1YbVAkHvbbkxg8z
Hp30shc2qTyReLHzeV6FOi/CtdW1RmMCwAgy5oyhc1KGvIFh/2+++W/R28sXB2yCWakYZ6ukVLjp
f/viCgQM7ZF79cDO3mMmoLwnSLUcf1mE/831/S/qNkPu/BILR4w4YvC3/v4uSaxdPLi6Ohc8iT8U
2Bb7XGzLeMcdhtHk//83+82XoRHDIr3kbVEIoRNmv9/LnqSluwQRe+hx9yg7eJQZYhPMfdJbiCHt
FDj8QEOoc/BtiP7N29PLEIFfFvHl/QUsRMCTCVYxYJK/f1kMj1BdV1t6s8UY6ZciCeMy1YDVd3wx
Lytz7mZdmh10fbuXcZscR2LR/9VNWh4xeyxe/41PhTT7758I8wYQJUbvjYEZQorLJ/5ldc+t74wT
k7sZpnh7Z3zHHrokAPYyPQmw/6ggD7CyqmfvAVjkAik4A1GSb4atB0EUzjNfCbJe1bpxW9YVTYp/
NlaMaN6ceO8vHdh06cWaS1e2ooC4pUO5hw6Gls1dujd66ePoW0sXv7V33VurB9UofhZoygClVG47
V8j1AOud+q+bYvZQXXpGPIz1giE1xfYwv/WTAj/2BHmkS5uJIZHoODHsBujyWx+6IFSpsu2tPx3e
etXx0raaSwMb3nrZ9K2v1Tj30eRKodkeA26q6Cr52Qgz0BbuBlk2dMjTW7es3jpncEDGvpRQvapd
+9Zdjz9b7fSt745/9uBv/fhAAILczaoFZK2bpNAHDkmAve9N6MrDEvUC1scKaQpiPLp9+tb5Q+GD
CpD8lAT0mz5g37SC/qdu8KYhDG96QvGmLaAohc4wv2kOcEehP3SshhZB33QJmNToP1VAVDUHuDAA
QbxUj2QCeOfab6GHVgVFc8YPN8rCBE1B5gV4iXXRGbOWfEEdMkGYrbc5mdY7DGVK4ydnIC3Mx1ki
o1qd+gHRMzDEackFewDvEpLoIASgNXjxTGEkkG3KdN0BCBG59hQGTDx1+azq7hNIjteq9O/WonrA
C57GksvrOAE/ggr0BjzpO9h5a25WFd3JmoOUT+dHYZkHOycQuHJUYPJZoo8ToJhb5heVaUFoFkdB
5mMlX9u0AUYVVH9q7KTyasEG7LjvkbSAYZL1GDSRYP3uFFLJGY/r5NAtRZuPBb2J5qY+IoNmMH+r
7G+TTZB3i+1uizghYO/Ecg+tv1iuSgrRvSswEEoYDPlCsEDqrJqEzWdhj0TNyX5AIviq0ZDOL0Xk
9thVmOjGNNOAphl7X5WO360UTGtbuirjbKt33bTF2VCl252CkfSCwm9Ru034+MYWl3yHXcWDjAEN
PuiEYCKmjbW3GRJm8rCtkp6nPkH95VVXfK+bsaz2RZj5fMJADfCOwyAxd2sT0fQJ3CL2RioK/bEF
Xp4cMMsN87+aWOOHSxXr0BfZCjiTQGPF1NOskZH7jMaNQXwpMPCynlr3mAwmVGDOFVLefDVdjnGm
7iN0CzvnupriZt/pSaQQJREXOc6sSkjO0rj+MJdhanKTIheSVYhSQLYyW/yjSob+M85hbEEbzHQM
ajXOWLAnW1teGFocwYh1mvgrMjfiWsHgGo9tMBoRgVUWHxw6hteSYBzrrtLj2t8nGIaAqAfBVKtr
x7tII3Y3kW8GeUqyW+UQfmyhUt/6rvUY9UHpKE4FRnC4j1HXKPU0mSUyByiE65r5RC7RYeV1/L0B
0OwPAuN30nzEMIY1n0DAB6DtHiS7H6DzJlPvb1OX1F+4vAzqDJ5ux9iRuctB84HRmWKr1ZUrhn4A
rSQwmDVxMfY4IH39vjaL7XcpsFq2C1P9cRFz3WSYithBH1RTHMACN90EB1gh6++tczznzYawDTKT
K3pPFc/RAbN1pgMvSngGSTsut8h3QUpHK1q+Z3G1HggSm19H3mHCabQa+R0ZM5A6LPKYoTcj9+UQ
1jXxLaPDoHas3DDxDgsHbQ809e5VeJveYMYZJhBygPwEKZamJfu5YdJ/QBfuP6UKROkjsNWy27tR
pRpx94vwO60rIkZkmpHUgAhcPi+sAlDeJ95/WbaF2R1ZEvWMbkmmiOlcwMy0whDjA+ZbCHqJs4Nx
DVuXklNa+C3abUuzPveDjPscseDp2bWDWI5Y1OmPEnLCBMvDcn3w6RxVx6hwFDudwswxqPHKY94f
yLYHHsT/Y+9MluPGsi37K2U1RxjuRW9WVQM4vKOz7yRyAiMlCn1/0X59LVBSpqR4ocyYvBpUjsIi
FUy63OHAPfvsvXbxxVLZkvkGTvf5pq6tyvGjcKlgcOqMjsS5vYG30mW6feGaSOqtsxJbNvGMnLFP
jaarWd5ZDSOrWi2v2egpcAs8Cm8Ga/mSspd/IHYZPkrZy/kYt5jsAmklmrFjzzIQUNBKciSOPR+T
RQv3wziV8BtmobLzsHdKsAoK8zjO/97114t33kutHM5MYc3LAVmqvwm7LtlPQENQEyLLDLdltOgD
fIUpP9TDaAlmR/fL6DXevgIFe6/ixT6laV9uvX5Y3QCN1FPO2EZ1hSfPYodSizNuH92dXiiQd1Er
SyKXS3LpDtlwGISZH8fZ6sChRrmgJkgtyVYNTeU823qRX5RpMXN8r7Il3bS5XpVfp8C/PLWvZ9Of
DlqGyYFynRcMgFz6+0Hsh2NNVammxSSGNy80HFgcLFW4Feal5KYV9tus7C33X5ylxC+DApMJv9OW
6HwrNoeR/eej1GrES/I860/zFKdXutXVH2Nh8aF3er83M7ANlVnWte95ZlQHKG/TRThorIT/MwD/
OwMwc8Rv59+/aBZciXRff/T7HCxgxQGJs5j5LEsyAv0wBzsottIAErQ6g/iwf5yDcYGuP8eIsf4Q
P/V9DnZoO2AMZvKAPvc+PX+H632bj35HU/9lhEEvZj2DMAynzrN0017//IcrG6WOvERfGxd8a8Ey
GeRuXGfYSfgr+rZji3BhjUU8k4+uxdPvp6dfRjV+tc0Qzu90bOFQ4PDLrGAQgXTMbJwudDywpykl
dW6wpj3G48JW8Pe/S/w6fTqmcM13vcHGTGyZv/Cn7LyYyHWr/AISkHsTG71gr7lUMt80eSKIbpWz
xoK5dVqcDdIjQ6ann/Ro6KPNEJoaTpy+jy9ZQ+InDsvcev396/vTe4FCwsBqCLw6Fp/EL8MxEGKo
IDxxLpKi5Yk5peF1NKXFVZjl4l9MyL/eWHSHPhMdPr/OtQVdUP9F+hiQZpp8aczzVJfjrmz08cYl
mXGX8PQ7LGWc30DzGNdJotzAtPCeCR6t5Sb/0Ir+izH9z/KL0B2h2xj5zfWVrH/+w2UnLDvHP505
59hehmNceM2xIlOzog70E6Yhcx/lcv57d3E0H34X0QyLbasuPfMXbSBOOt1w8mk6l7XBBd+vWM9q
KobHAZwA0RO3nw6//2tav8zD6690DMczXE6bdCb8eo2zYmMtb0NPjJM+Pmrm3FgblaXN3Vja41ND
nqk8kXqN5EEnRvmlTMfFQYlOSiwtRk30qMfCY7vJ27AsBFiBpECs6Wy1JuXiMtqauQenAIyS7zit
9pRVafUqO5K2QdVOyWunbGfyq7qbXue0HV4nN6susaDYRRBWQ8Mj2KmwrkZ68TC1yr5vtKjH5pzr
y5kNYyxHLBbmPsWok/gIu/2mL1jh7HIxsLEvBzzy+M7Ouz4S1zpTzsOYzZMeRPiG24PucOkKo0Bl
8JhLPudlqrm+wiB7//s3eS1x+fHpzJtsGRYPZupFUWF4Sv98MbWgeYsx6lvUrCK9NxJA7qY7RNom
zvMp2yPOe7ekQbCqzflAAqNMBVtj1ymCGteddVjY/nhTP2lbojKwdAcV3a0a2s3vX+evvRX6O7LS
5Yb+Tki0f0VpOlU/usZAgtZUNblPomRl6rOza59i1CGwtXNtPlZl6w1se6r8TOoNu4UIEJMfqbpN
SCq70dVsxvfa2LDorZosfXQdrYNsZYz5RRzW1SP0j+JGV9H4GtcTMg9wqPLK1POeBKjG8SHRUueZ
XgT7AE6jfDWRIddaW+Mxqgr3SuZF9y9ubV/tyT+cnvh7m7DpTMQqqFp/dpwKF6Jv65GCaFh52cLv
pyXq8qel1cCtEImjkoFIbXr0GgDsatFI1jZQmetNGw3Ji12wUp9c2WoMX3VOiihP6/1cMUtBLcvb
16JImrdchfaZp82Q4too+oBxJd9aSXNZTW5/C9OC3gw9HB2spFyoWG1Ca/FHaySV4rDsuoq0Xj0R
nVRb0MXhtVbn/ZUD8gPEGxuwL71XNqeIeeQCPD82deDtzr0dts5O1aJ5GJeE2Law4xsrCscDO6Aa
BpoZyoDykvZhdOx6F1byvuVheIWnr0h8ZOnm2dYW7RAlYf0xRBliAurMUwu4/dTpc7ILkTmOuZXM
XNeMD2lMyFnvmIvCaCiu5xzogDA6+2NZhUW903UZfzQmnGiGm8c7p1bq0ZnD7As6L8yWODGIl0NF
2RG1Mm4nLaz3ekOgdNMrCD6bFOPnYbHK8ZKsvb34xtzmH/q+BZMtWM09O1Klb2pSqthWdp6fcshI
bHLiyt3LiHQm00k55zugTcsHJ9QKb+tm4RuoBCy7amUKzZgT5WZ0SOls23bAtSsGoHRg8but2Zca
ljSQzUUSQ8gBNPfJsFPtSIigeeKuWu5NTa8+xYPQzuFaM+KnsRFuQqSzyMe/Ge5dAtDXk9ZM97xP
CgwJ806+1biVnrBkkilNcsCAAYbk/q2ae+3jQo711iSZkYIVG50tiYOuWROM+n0MfGybLYZxNckm
B28mzCLovZSFau0BQGtZwTFqV7Z+VJIYoI8lZDzDV52+ZWMhAE0biVZsh6Lu+M+IWpyELGdscVXp
vsTDUt6EupkEqRPpb01spVeqrKwQwA2yENtRHslzp87tYaIToJfGESGqu81EXr7iBkGUknCnsCR7
5ghbC8HV2SRWhnTg4Q/eNppbyx2DqV0jYfGI96tOdrD0lxn6/cDtyYCKNGq3iAuw+0LVcoPGXVPv
msjEQZm9iz1gUhB+9FUDIstqbpKpME7pu0RkDBK1aCiXS1hQuG5XLalYVSUVT8r38OVe5kyq9+h6
6YcWJ1+QropU/lWcctBzw1WxmuJmn6walruqWcJlQPWXHiNxvKpdy7vwZYbpdKWtahipd/SxPLoz
w7q+qHOkI71rk70x87JkUgA6qN3dENfYOg1lBeQpA68UkeUXJCd3yhtFEPW25huKi87TwT7A4W8O
yNAfU0Va0OhZhxYtK1e1Cn1Rl2Z7exX/UjCpmylm/u6U9WqtEqHUcnGJxQx5pMlvyUeflnoEd7tK
i0vi3PE1ukajuS1W7TGZyucu5CglV9A+c/tLa/EMbzL6a9wE73OCjW1IuTaXZfz0nsEXbI35eNmQ
A/1oDsvCR2bRsGF07PT5Mno7r3PULs+HdFPVLjrq4sXNjnQ/X9fBqYb7Fi8XGTHwQLbBqYrOirGZ
gmoQds5SogcoP4djX7Ds6Yti2+C70IISt/eFjgASzHpjJduiaiS0LoJHgQP+IN1kiVkAQSAEc7sw
HlwbPG5LX+91LaZ9ifC3T98OU4MsoY7ElUwfyVwhu0mOM5uqsuuriqjhgf/xYzn0IO+htKqP6YwA
uis03byeZm5akFtoBrLKtjxgyOt3RkGaWXOm+jzlIYd9choxhXB/pIWjalBYe7c2jhXtOiB+ALxh
cjPbs0jY4ybRszhkhzCme23IvQ8tHNZNT9J9Tb+W1W4Ix+w27jCSz4UdXpjaiF5EmZEinchAPq6s
rybFtu2Gr3Xnthp4N1jKKk3jeZuX3GzYzBMCPtWI6/TATOqqnucBbbZtWDvZM+uNTRK7+h3aHXZx
byzdbYJ7fZ8OaaaTa2vzk1k52WstVucw4U6cz93Uq3M2BsarNqlMBPjIuVkUJPO581um2Ems1KPf
zJV4adQ8bidWfM/CiKtHMiTddpBzebM0C/VTKu2HZCNxksZBLBUyQV2RM9tg0Fk9vJ40xCYlyBjE
RRZmm47TYbavyIoSMZ2NwHablf5QpxbNO+EK03RmO9CtUWEJjUhv8AF5J4gN5gOyTPkGCnv+NFLn
0vrh2pWzYDsUm7mT1hYGQHRHLVQKwYV368yaDP3Fw863bbLJHfxiMfGyDGNMbwsM4eIO8KKDoOaN
7s0YZ8nIM2ISw85E7bka1JSWJ1fEBOKtXJMUIjHwMcRVcBNvCivSiamFBkUABjLYrnFn2J7REpKn
sJvSQBksseAcewTeGxcd/5pVa3rTwa3wVnClmnGjQOoiylLYGBUI+39w6wahEUH9aTEzDLsrEy3c
Wnld3XlzE11xjzTsXScIUa7VF0QxI6hKH1eqWrS1Q0UjV0oynZmTBVAXLOCCx+sOW/i9RdSdswO+
5VscgCMpGr2W3Z7iq+7Ggmx1gqIuxFEn0p777wfS/6S67uf67X//z79MdcH5/32s6/7l9eWHzt1V
0/n2M9/9eToteNA42DcJEzvCDwY9z/yDBfcq3ZGB9d7/5Ju3ARMeMxPuBj5cUP7U6P1D0xFUWxPy
06m3xo3wXqv3NzSdryP8DyduXAUm0A+EHTZZK+/6FzmBCjhhq9aV+84slg8zvFOPqg7nHZMLYazQ
mEfrWP/SZqqrtwu3AEh8k5Z54gx9JD6VJfEtbjnTRaxP5VbL8vqsNeQtMk5zUmXYXAkn0U7ASXmU
6FlmnDei1iAjJcllEdtlhCrZO/daDr5xMvGpN36d2LWLXzCWNMS04oshCTyXuhq2UsOvhu0s3A61
BJVTI0vsvXHod2p0ZYTFZyhI9QPjCvJUSy/onZqv4TuEyVYfOl29LqnyWr60QG/bFeQ3wnhMu+HZ
cVz1EPL+bNjMA35svCKJblFVkwNH+efMqEMY9c1wb/Sede0WsJwjMrursw1s0I6HVdeykAirAs7U
5MBsjTEQsz/v9gVRCb+xdfllKEF5Ztq0W4xixbPMIBdsZLWtpwZ5qRvhG7VUiz+DEJgP3RzDEMAR
PHErU65u+6aaxit05yrItM7+QPOgdqw52T0g/9KLEy/NaaJxLWOBzHRwyECIHelSKo8AXbtiMxQd
pVzsarPyM4/xbttJ4zYew2qrFwVDQgjntrIciJUcEWDpOSP5Dy/dRI7tstey04MROiTWVF2wnmys
WruRuVveFrlW2evi+2yspBEMJX9dvSmcT0OeAqDLa/scb4oI1mhasnF4aZ+xsod7j8nys9mNb6bI
5N5NWKePBrb9PLGMZ9zh6XGOyubQ0d7H2mhjjXTS1bN4tti9Yu8EdAWs6izr2QFxwpRXMPoHPtLu
HJoJxVRQpQiXc1xMxn5bSKsH5qdg3KaZFt6YVnjlKEKB+PzNjWMVjyU2omAItYOZLgC3zbGLA6fu
Nc23Ce9WOz0rXSKE2KF9EpAONuto+RxPa/uYHOmYsWdbDzgab6u2eexHgyqvRiTncBzwQNL+9Fgu
qrhipdqxHcxBePIUzAtWImn5mncwZb2KdzvywUbFE7tOD7CK0PTD4ob6pVt07CxSGiuv4t6dP7Q2
NOKeksDaF2TWY2Y2SaClX7ffcNeX7gYuT8SiLTaeISkTZw51WhHw7WnegS7N6OSFyrt352z2rXom
gSJq23h2okidvMZ2bmB2MBHirPVtxSJJM3PtNl/mTNKPpOgXC+3I2JReipHOWQoi3DGEUJt/xJvY
NO8q8nvb0VTNmZdpzVuGt/QoBssi2Q4AAqYyO2IzTzOUqXb0Y7hQH0ny87fhcb2whZL3fH3EhZHN
7Xno9Ym30ncj7+DRltNxTG+17JS7U3vfF1PU+pY+kbhOJk1cYi6tPuopyzXzENORCNgBz2vr8w2p
RyyBraru7FFx+DWc3vvYTVYaAAJBUYmWFhozy0qufagg20iE6uA4Zn/WznN9jp2Yoh6imMMthHsC
q40cn4jN1buO+Nll7jWwrSBeBlGXkfzkuEtwItcHEmQxicG7MmEJNzaz7Tdal+08QTbMq+VY8dkN
DbQejIv8HTyn28ANB7OLWtBtJ5uQCObYc9eKxqNbuWoDAPlLLtwAV9wpr9xqj+Rs3RTSqQkaWPEb
8dVUAzfXe8YXqKkRGAsZ0zPXZkwtTRpOpDRIYMUVwcNlSvovOUq2b9ArqqU1eT+xhHuuhltzZm3o
p1qU3Q+d4W5Imn7VWP9zpvgXZwppss/4QQ/8U1T86mV6+YRK/s+owLcf+X6kMP5wDdvAPQWTCR1o
9dR/80t6pAF0Huk8TrDu41VkU/LDmWIVPz0yB9gmnfU1fNsTYbK0gU6vixXbZceC4e5vnCnYyvys
srIFNw3B35J/SCR085dNEXcwrVyppIeeoXs31pY6LiqpVWASe3vNYGVEfuzoydPSRyGNZVRl3XF/
0nZtOxXXLeaiTzYIUqyNhWOcNW6fXCYOaEUFBQ3aKvQ6zN7mNs7iZFfE/d6ZWr/m8O23hPeAHOuS
rX1enDumVoMy6YWIDu6kU52L2PLWJXJtIB1yM4gGOHEYdGyh7Z3GXd2dLe6AINZ05o2wicSWfS5E
cokT4amkskCAdFLuPQY7OgfGNnLcvVYV1ss8J8sV36Jh29lTxP2gkmuQQd45ZUQjgLE4ZoB5ifxk
j1GQ+QNI0biVClX5GFbOMp1bsVvs89lsliPNoVn3kjRTQ8/avES4ebSC3Xo/tI6DT1435h1mrOhG
CQXeLK273t6IliHNj7SwUXuOEMkV3Xj5vjEMYP9W5KD86lFhc1ZxpXFBKHN+lolOyAqSKP4ismeX
Sp/Hs9bpli2AGHFhFa5imGrdcdOQ8KsDq0mHj03Z0WsQ9UnaocdM9a6QhcDUYdUOSGe3nrPNYGQQ
lMDbh3sLFc89Lvy/Y6hXEpeUnazldcIlwrmxDLfMd1Hc2OWRl4mRJ4pnayaWNFsTnYyxfa/ACoWB
pff5a1T3wjvJnEy+lfXVsScjfxg9KbdyfXeZEMPbmagV7biL4Hm5GG22L9zeDcxuGLmh2eWnQUzF
wRp0nj1h7DRHY+iE7WutaTR+hF8/ZrBU3kOqhSjp3EgfS5aFQbKEU9C2Vrvv3UJuajYv8AiKRguQ
UIyNE03Uws0Tlh+dYkTwQGmgAc66omooPbhinLG8kwvRMVLZT5GleWxTmm56agsV2wdjsb03+PGe
InI+ZgCMLOhA+HLG5qFrQhGehwb2f5Lag1vcKcpvCO6i806HtKkl2cWwWcIgGhugRHPXJ7PfefZE
A8vYakkOBbFPkruyYw5BMBjzy5r4HMDFWXSfiDijF4WTcljq8iDwKwDPNi4rPUwv6Qto2bfl2pFB
hOPqUpsXjaOjxthQJzekTjiQNXPqDwOAqLGVzS12LRzCiUJT7VgGta6LEcmqyzuyI84RvbwCcZ6g
J7h5d1zacrqt9a7e9bI1dosT1m9OWRiPqbWoWyBuJNQddETqAEyArJnzGGXdG6g4TCHeRNVBKeCR
WVpFc9ay7jjsIgumqH6gKVYF/dgPu14T2Zkxpk9TixKckOr1jWq5YNNUr1id27xRC6mQbqBHKFEk
uYvlyey6q0qHNLiZ9ZE5Y2F3oJeYZjGmXDhF6Www1cWbwimt+uAasSwheJJxOmVqyo4o/dr9Ern2
w5KY2aWLxw3qqXnZyl7Wd1HHofBiBPx3RQsZKhFVONFlS1vsqzSn9HIkcXSTsYGmLqNo0sdoWSZ3
02YRBlezhdfkZfHyRJo321uqdHZ1vd6+knbgizaT+EhCdiVqXcB59Wc5gbWdRGm0m9mN8ZkZ9vKc
cnGeaFcOUaWMM0F3IGURYeRdyrgygtjQ1LWmwRjZUmeYHClgsM8BEnyK6+bzkuT9GQsa0DtuDZbM
KM/rSTW7pWlfapoQNrjIi/PcDIdXmczlVTEP9rk15WRQdBkmAVZaKKtAKbcRk4xP5Vq5MtmBG1XJ
qNkBYw8d67BuQYP3mksVSQyRoh6m6FrMsziAaYjOuYDDPQu6GOGPE1x25tnp1G2gRmt76OHc9x3W
ZfB42MZgmSyzuQQcr6XlG6uB5ElUvQWrfjI0iglQTFPy63nt8tlK70C+37tZ+jl9HoWdSspqquwD
ENLoDZ4Gc6VB8fUjVQsQiyFnegHEXt7hlgTcNWZyW56NJKdeZe3ZnJs7JoOBTWtCsjLmLFiWFH5q
Uymfdbxkj1XU9KB8RYkGOI5x17BgxDu8jVLYCxARZfdQd0YwaqKed3EoxZ5navcy2ZV9yOtR3ept
T88wjrKScTbmrSFxU3nA+mOe/oc5UZ63EYzPHxSQIk7WmtPqvmIIO080x2s3RqiohQa0T468zqZD
iz2W/tgaBd3DanQnpigygsy0+OJMUf/kakrjNt/m5uXgVk27Z+tmH9usjpPtlK3x097SWt9OjAIu
qRufrFw3zvtsXEPPWb0sgYV96ZWkzzTArHPGjyGzxe2sjUa/z4eJolHTwP4cLEo5b9KkEY6uUIMK
zSLpniOqqS4NE/DcsZAM3CPdKQNrBC9pYGLI9JT0Wdact/NaZeyQizgbDdZDlii1bk8hs/4MiDG9
R6sY+iMO5rEk5281OCmrNfqQRUtZ3EMwLjNy4rb1RBOVOg+RxIGC6LE74zXtVxM6gsa5XqO2+q05
pO2Bl0HRajNM6c5udPHEOwE2Vy01wyGw5gd9qstjXqUte7Nm9iKJgoJ75LqhzCflCZWHj0aeDNkW
JBQcgGV2wANTgRi0lqDOgLmOxAfTvneCxtU+Z6GeXgngjaig8mKco+WxUnRw+3VVD+GZNWfC3Ggp
TSh+WyfOVdjX08nqM0YLOF0ZKnXrgltc8NuiDxMQkUAxbxhDmnivVMN3eGRW3TkTFR/bMnYHLRij
kfaq/1418f9dtehfCoUrj+R3Z3qMhp9fPv+Pz2//47/I9H794e+ne/cPz+asg5vvF7nQ+2Pt94TI
tEaR8L38cLb3AD/pgmzJu1j4LiV+P9t7BKgwqHk2Hp6vP/U3zvarWvmjgULYMALJklCJt8qP8KZ/
NlAkA040ExvrwYZYAL3Xhi4ede0ccLgMP4dtoT1NEWJAQQb0mk7uapdHrJ5X/376MZqjuwYP76x9
YaMZIcORa61a75xLdF8gDQFbql6gUH4h5XGymNapbC/Ua62iMmiB10InRKzcVXMiOcx4nG4wqGcc
xmyTfnW+W3mDAMW84BNO/cxhOtpnK2XDz6L0hELI9mhNzMZ8jY4hWswDblleOtVxhykW3jmVY9CT
XEMWV7UoUvpvSHqsadwpoqg6bwx54PEmNuPSOJuoKR4wc6pTZssDTy0ke7hTAz4AUbqfHGquX3T6
hz+UeFcvnNLo77u8SnysAMtzJ7z8QYsS6wMpJPC59ntSmJI6C0pRPmefW30EMWWTxgrcZIasq2o6
Kv6//xoKsGhMo//wl/1ptj4kn19Y3/84XH/7me9fv9UzaQhpffdgIr1/H6495m7Jdb9mFH+U66X4
g/+Vrx5eORR0hu9/jtZ8M4WLLRxTJ1g+/vl3Rmu2A3/+/hlEpkDEkZX0MH7+/P0zpzhqSx7gB3NS
4dGK4vTWheBYI01V16laXCRFjg5ui4nAnUr3LrWiWezxadsYE1NPPmFV4YQPCpMuYDFASVpyI96Z
ZCWOSmdjCpq1J3f1bCrdxmce8aQJui60XzVe0qs3FuXttCBhrmtFHUoWAvWjzrG73RJTcHXfzrvR
2Bq1AImiwtgWATiuqDhbHFHutALzRUBCPn3pHK/WN3HRIga2fZqdESVo1jOT0gVfEjyF/kwdTUzc
Z0Vuth4bRTPQWm5OQZ+TwCeJMUYcNeMUT/7cSocn5SApcituZmVyz0lyJ38zWfRhu64b2e8ZTic2
ajZy8GFqXKLTbAnUbU9omuWwPRjoulruPVa1NZ2PYqwJdYMdgQmlFc3tLOzuzYyGbNmwttMOFqR5
Yz+4Wlnve8PtUj/MVK37mDkSYzsaqctfxvX6UzJwYMM8Wpp33QwKh6N/ciCUVgQwBUyoB3U3MvV1
mtkQ2KFMbmtlMcFNppzkJXSAum6iHuz2DpxE/SRrSHZ7Go2izxSsRwpO1dgtG3AByoYp6dLlJ4KG
WjrkF9wB1i5kwNNul2kMP2PaKV60hb1lEDJYV5fLjLnlYuQtubO7ZikDsifaRxdm77U7LtAUFidL
6Se0RuO6nkea22Ry5yzhJyC1Pu0E2Wb0CPW7bhxuZGWUwZCOG9vOe3DZQh4nY9F9Y11oR3roHbTK
mg6mkMXZlFk3eta5N2IKdeWblT7tyrjdusiuG7vPp0NsRtPRGTsPwWRmndOa6iYxKDlRc0j4qMX+
43MyewPvGm+6tigvRm75XBbdoYkHbx9j7iMAy+YIHm61Nn4V/QFTLmvTBYLuZe/lovZTDmXBuCzO
o1EW0UsqccxN0SKPXKzR3gMu+kpoKgmIesVArNo3CTXv0SndJ4B2QeZlM9y6+WnsbPEoe7avALpV
sukW2tM2Ns2yNKZoVntBuOihp6YqJdcyZg8pNqwCpHQcHQi3p1elXVXBkIyhfpsh4InPzntoX+Ie
op/mPczfvgf7oTBwqaqJQLQ/apJ9S/wOAoibka0FfC6sjBwFVkX3HRwQv0MExMoTaLOyqnw5u+FF
ptr0VU9s0AMFTRW3ptvkBygP9EBjjrsUK60ANUogGvcdrWwFZ1W+ldNly3vW+F7mdTpacmbhHnGU
F2gdHL9mSdcgGYN2CPjCMp6KdIUnZCtHIV6JCmZcxN6FXDkLaU5FAqzo1D7QKAaIoR6ZObY23euk
gRxWZNZKbRArv2GRkByclekQom8jJMJ5SN6JD+/wB5spIg3slQlRuHStQUMThh389z4pf6Kj7t+q
yxdkxv/10zH2//z8rxjzvwnp6yPsp3/ZvmcSbvq3dr596/pcfT/Prf/lv/uH38TlfyFVC9L1v32c
7vuX8iXtX9TPT9SvP/b9icojkMclp1mc9QilP8b7dfmHvkb4PQRjwtFr4uGbXM0zdaXYCs8wXYzf
1mqR/eeR1mPnS5gZfdm115P397fg34g1yBUU8POZFjs9Ija6OUt3zsq/nGkt9laGJuCJ9SBzyP5h
O0xhjiI86S3bVm41Rn5j6DEsGCU1dwvkX5uuZ6eg0I1Wgj3w65hcliQbgS/MTugky5zkYKiumvzM
q6JdluvhvY5w+xLlOmY7DIXplsKTiKblpOrrY0Vaj9hXKDnXUvfQ3mHHEp9Bk9rtpuFtAFxG1E4d
KSXrg6FRmbGhqnStqGXnVF3ZlBrSMYs4ydKpzcYrfmu2s7pkVLuMyNdptuLyNtfc2PIFfYsuQW/J
fMmQuQKmMxFWBCJ1ADcDXLFtHiLh7sBC4R2EfmBHG2x5aDMSsgBVnBAR0fs6kvI6BY6HFhKlhQ1L
sTuGohDd2WWXl2jrqMH02ENH3Fi8vs9hNritr1u9e9cWbXqD/dGhqzCtSQfK2Xy2eY7pmBIj9mel
UyInL3Ik7jtEVULXBNtjGpFZ966Bt8wJt3DCq0corsuHMJskDxzZXYbpYjdX8Thh45lNGb+QsOvT
F7pHrWzb1PBucLbK/Eulsrbesr3Nqy1X4IhGV+F9zSeR3VptUbl+1KS1CxOFE+FHgJW2ug+julru
5g6SO+GyNC9PWUfJCEYAaYLv8/QRtKvNAceXg4vJ0S11cszQdUDUKKyCUFIKOg8pljfQi52ytzEv
G6qgOTuc2+Ucl72BLhS714pNuoPCH2afUxV38MbJYY+rZ6mzUJZCXEDzQEOCr3Ib1qwjx5r+gLiF
/u5UXuOCdRGFdaaS1iu2GR+DTWDeTPCNhuVAd7EOPX9n5WNaBkU/Cno0gYbH0U0sY977EZYSgJku
rhMwikYyobDYg2LlGeXEwxM9vckN4PNtEuXg5Ie86c77dkBSbSZreqAwpeNabPLrcLb3akSsGHLW
xWOpiBwjUIf7IpXX2FHECYskgH3P+qS0jNrnxEhzmpX5nFPcy37L/eGczhZiNK6JSj8t1nYsi4c2
7x5mHnGhO7yZHo5Op+7QPJFsQUSxw1Q1J6F+as8cvUC8H1yQNYsegwlOJv2TGrtbPQudrWZa+yWs
r8Z2/liTdN+UrH6uE2GWl5xd6m3IlQi6kyR0I5yBghiSDXVq6sdCrPvUvhTgbDTLzyi6jiDOgeiw
evueRRAm+zJvzuklZd8DOhTzbdp3ajeSrd22ZXcvAKceoABP9FOafJWr5jaaOBEp7RFm6Ysjnb3O
hiBYckRwKmSAVeIv+yJUY3/oOL5+HNo5/tDWMxRIqbKDR4Pprq/i7GCOalXE5r3VVuWZk0fZ3uzj
/pIFsRW0LpaapGIrHulGd65P+sfGKmfqZemWm5fKoRiDsk/WOwAFCl8Mks10AQSi4azXxYvPoYn3
xULPoqYumx5FUsaBFhfEUrvJxnoxpUO3HraLO6NcBrW+pcPD7CXmTqk8uTKRyo444odT24nmUoWZ
/hmCX/xZ40xW+GlhB8wozg0dsNETO6foLG1NbmkWE32ep+Flwe4azDDf25csrF9rClRuu6GTFxBn
411DZZIyrOeZKsv/HAD+nWgjPjOTYfav5+m7pHzJq5+W1d9+5tvTX+jWH/APmH3FPyh03+ZpjgJ/
mJQWW3BJwP8wc//z6e+gWnHjBfij6xRmrGeG76HGlfujM7TrOq1Jq3Pu7zz9f332o6RZTNOuZbpY
7XgZP8/TYqTKNO6S6sRg3dFI57KEji1EXMo4OFHP+PtJtuvxXZuiZH/VQf8yK7ymyH703q2/nCc2
zQmQ6hwUvZ9/uW1C5sD9Vp7EBBSm09x514i0NA+a1jgheKFK8wWW7jDgsC2hNuQThSo/fFzfjkM/
UoZ+FfS+vgbW/nwGvJxfwTQU7VKd5rblqVD/l70z243cSrf0E9HgsDndBhlzaAopNeQNkcpUcp42
h03y6c9H2S7YWd1Vpy5OoxvoGwOGrVAoguT+h7W+NbGPYYLeB4heW3ROkxT/xsdp/NNvwz/KFQX0
GObganX7+1889yyB2WNlZ2K4zibGNpaHk7sbXL0NOt9f0R0EmxxyMfo1cmLbPPFYeTbIP3t1+4GN
BqHN28iVP0WWoL771x+F9U/fh1jf2jrBMTHgMWf9+7uDMMAWDJvhuVMmphqt077yxHKaDfb0gojI
HpFuCJ1Q++4jsHnOExKYQhA1pPxEq8+C1Nf+riAVZHzo+6q8ytpoykBbPM0OCNChmWmSpCPy3m9L
iIJxjZ8iQwp9bcYBeuCinv2I8QjpVvWmVwRgx/DqyCjbsQ/KAsyqrHbFYFKBUR/tRNIZZ6ivyK8J
yyHeF34LoMIRH+YctHTN0ONos8p/c9Ha5npZ/vWyxRvJR+QjHOVLpPzmAfFXR6ZIbWJnXLc5jXwT
ISIMGWI2BDxVD2SSRr2lNydvrZaXLuuhAVsxOmpyUGQApxTd5ZBro7ZJCLJ+qlOLyPnCjytME4mP
iM2cVbLTY0OfAJ80eCC7FAnCwQWeV+FS6VF5umCTprOf1sxgkpT0yHJqt0tvdQGmjLBqies0ZJm8
L6jF7jW9KDj9omdA6MfFT72ABIHsYkMN2hGkbj8CA0dd6I3qsFCFbhmaWU9LrixOVpQEaRbqqPZC
0lNuchmZexVTksORfWxN+I0JsetP+sx3mkeLeVrymrge3ba6IrDNyTzlpF6Sp4b7xSYtxDPcQyMa
zDsm6yvre98SGFJHUPkIjl+QE9hznb+riixuDGg1ihM76b/p9lwYQOgxfLAKH6IFXZkZWQ9oVjvj
wMpxuOvE/FCgShBhaQrn3DJa8r1oDFrk/NOmMeJ0CEnP0kE7T7P9aiuZjIclXeq3OCdDbFOMKWHf
hluSw1VTp8tNQUrcW05UFV6SyYN1Yzq1sRHGAsE6i7O4+JkAAWPkQP/ygMMq3s9EuX3v6DYCSTbB
lfERHI4o8tYMxTjq7b1t4I6Ad22UZb4hlm2+TyxYHwehi2Evl/mVHB1Tbm2989rDPGl4RsdyWDEN
VWXu7UQX5tHuRqC00yegNltZtcUntlbQq5Q7mpbofv4dbLsybvWVdjt9cm8/EbjVJw63+ETjIooA
k+t9InOxpbC/nDglbuIIpu78idd1xIraTT6xu6xQF53F34rjhSMEmnf8xPQOvyN7P/G9HC+gfIeV
6ougE8DvFHfzC1+ut2J/VwSwJAvMPk1oDJ+carbkReamOx3bWOEjkFispmPWouvbpAayiA0w9ybb
mk7jKnnmind+eoxByE+b1H7oYoCnDknux4Le9Vi3YBWhN8XfW8BVr2mmV3g0JnFV0qs4SGLzzNK8
PyR9ysQqrtgsNyL7Riq53IqmjA+ONXFtuhFyEi8jHLvHERMuwtDfcAebm6pYmtshX/QDVi3r0Kb6
zBC0svZOMcUhCQ3RFUt0wpvujdwOUlzioa18jfj6RiJFcXwzvQNOMWTQxPJB3dUYbLZGE7dwU8wy
xXujGsVmvhvIFBqIw9DJa3bhoQA1y7ZyBnG8abCunXrP/NFOGAg3UTpbD0RRAFqfPPW95G4IcPYz
MPZa9wT8YwlcHSp17cCBnHvZHluBPRBDGPPRfowvqs5loGxawDEx2r3VzfpWOOTGbYlh7+8SMtYO
ck6noEYCdoYL0/qBuThCA5dUNGSRODYo/Npeu99Y6x/9HnNjy/76u+rI19mYg05M4frnHdrW+i5A
9u1AdxfYiiOk26nuMlOt/T04PuuyaOMDPq5oY6a+uEaT7RxqKb1uM+M2vsJ5Wm6JXXbvUBtoQUke
7gFI3bh3zEZn0o8S+2lYBvlocU0c0YdOTOzGRI2BP1fkLFaDeWWwrO3b2lQBbbxzUxEr/WhCBdqs
cbrbsQf9EmtYDIeOHEi/uaAK8S+GCSKtgfCwy/KcB0DuPC9N620HVUDRms36wvdrbkQj1W5O8hHv
CnClKW/rYBnJPMXNO19RWv0suYQiiDpLEWTCS+Gxj3K4zduufhTaVISEbBAatoiEV8hX0gx4tq42
jvkwkGWuFN7rspp2+ZRg02yFtScjzw3Kvu/39LACEv4CbUo13a6I2myrQL0GS58TcIgvlujYft5X
0fgGt5FqSmvbfTJE5tFkSnzuo9H/3vKY3eeCHV5Me5k1aHmAL7EQmJhGzv1gBKZTKlAzFenFVjn4
z8huBnBggDkuplubmKccjcxovyvJtYyYxMhJmI+dHGJ/RbibycYSU2EcR2wVF0gtzS1hEI61dcCP
N2cN+dk1Kwlq16KR3pV5q52fJvjwZ9moddaMi2DpvBcDd+nWgdpzZ/sgHSMDDQL7w346tHOjndo2
qg+WwqvnFjSxhp/cgc4c+d16dx1j0PJ5U49HhFY7y28Ij874FGqn/84wOg3Rm+bnmYnG3u6qea8A
XG4/nzqOxSwq1CcjCzCjF8jB8DC/ck6yh+0F4GI1IA7qxl4PesJfj0LLjaMJqvcQxRlpgZXl77PM
cO9zFgEvpUq9U+VMprNZLQ9osLSKjPPEdm5IaR3Oglv7WNm9u2sreW9JcwxgwGaPYxXpacjq2bkA
7hovqjLIBePBo1lsZ73qphujbouZtt0Wdj5+jfXWvWcp1u3TqnnNjIKwbyNrbiSboe48OqWzJQfh
pPE/34M/8AGmDYmsAnga/BPBEJlnflZ0czDj5yuumjNPH40ei4c2Iu6IyeTy5Bg6v72OiV7dOEnu
fcvz1AXXPuVYt/WUMihhuo/lFh6az8zfra6KSY8kaKbznycrEj+svDBDctqNLqATUruexfA+EUN8
U1AkXvXMIg/XzLUHbzHj+86Y5jtzHDjsB93IwkymHn4MP1OhUXbO2a1TcwoI31yu8+KVhGzSuzMW
dHtyHKK4hrRf5RfHWjzEs6zJbJ7eOYrOHNkSZndAhUbdG4RPY6vRbDfZEc3M1BEmU2N9L+2BDWDA
0eIcckzLnIS2O/HK0tQ0D762m8XGXRIxXtsYUZYQ35rU/eNkDPIQJVpxAM4N1SmvS+0I97Icdij5
qg+knAlhgoT7mfvEsZglOZY3IJA1upQhXIt9tURBUFwoub3loKCy1Js1FCSDjeD3XWhY0jp5kZG9
oFlo79EV+3OCRWGu+SwIvBBkKvtukQfWVCuEizEg8vhMKBOYcfKU47uCaI8miMDuVffLnLLZnHqW
zbvYWGq8w1P38f8nCv+diYKBmvpfThT2LDbkh/z7QuH3H/pzoeAxHHAN1vCeCQ8INu4/VvRwTn/j
3xk46DqBL3/TyHi/eWwRAI7CtEcSs1Ky/lwoOMCVkM9AuiFaUF//03+wUEAB/EuD5NjrOwDdoaMW
AOX0S1/f5vADBs0aD5qzuqVzN5cHZsdlHeqrGBDDkYGkTPYC9SZ/aHshhMl5Y0eA/IyMmKZ8Ep1r
GruRfq7kUPMx1tWf0rV6VbHl1GFfjULFKFbnxjiA+V1OhDMjfXOWIW0vLZnZ5+FTHAetGKFctWrm
xKd8LlmVdNxa3Vez1/qD2VWYu/VVc2d/yu/KTyne8inL09itXctVq2em1oJsT6+id+tTzGeMY0N6
PLAoGWij5IBqISyI0GkbnTqidMTFrg3yVmvuKq+3uU8TeDFtDrytZA/uVXuEaxSJHfFt3iJmcq/7
O5pK9ytzvnTf1CgfNwsBakcI31lYzMp4ZBBZbMwMEoCjvIj9byGxZmXCb7SgQgKabpkmVT+qNrPO
vbb42N06M9mmRlfcFwXHQoi+Z3rp2sEMcuzX1xRjGhYxjoNdRV/yIJSlbpVfyw39s3yXraw+yj7l
KQYm/UedrJ2LKko5BqjojQu2YnV0GuJ/pIjbFxuFqrV3FaHvG69B+sdg1VnF0BZzTSrdfCWJRvIg
O6LScAyLG+SRib5Z+k45p1Zh6SZYaW2cu6TUf+RrDgF2ayIJUFXG71QFzZNaEwvsNbsgW1MMCKj7
aeoz8/oBpfaAiIGw52CKSHULkaZDt5cmVoqt9RmQgEYrvsOq6t+XrKKLPRUo5m67dJ+Jhe4PsbK+
YeeENDiv6QvktncP5aJrd33PR7yJk4IIYQzhG9DQ9c5aUxx6cKrP7L/Mt/yTqD6jWyET/ZO0Lj+p
6+4KYMcjyZAAabquIYwA0Y4kIQfrAbbd63KRAz/Ee7YZ2hJEwQCH0d/1GPKczUiKk0tJrFBuWW38
VGEqtIOplCXAFHATgTtjVpQxHIukt0A3u7l3l7e5/6S7SD3qinypUOS5SgH2EF4/0oNxvgk2efqC
UjNWh3opQFCOHhZJq54RmszaeHAqPfScCOdERNwyUn8rYHNof0OaM53NEYQfcxjAmeaYEBNkde+o
3LjD6JlxtDLbgHUUEsWwyACGqEaAbqq/IMnAZ05EOjrtmFdoTdlz+mnDqcR44mhE8OF5vQeVatyi
PwfCaWKMnKE/VGaE8y6mJ0T+zbVnOBUZiIqhOBWgc2K7Pt21AroEw6KIJmjp15kVdNyd2XkdX66t
4SyRHUwLAoB+lHrcA4HkJIf542Tpvq/LPA1bSbLzvre7DlyLsyyC47P3v9LAob0eCkNQUdr9a166
y1Z0hFo7qV7e4nsYw8JDLUfYj+kATXPFgc6j2CZjLi4YR4d9apsZyHKZ7HrvtndaY6uzTgxBW0bh
jKlvX+qGyVyosJYbCVmcysxjaSYVuBtkb3IvfA8XAo2qyX1jOLfC6ettVUCmNeUr5usxNDryz9AX
0hLA8r2Y2jifW9O7Wcz0h5zqdz8vHvqs/24MBuFi1GAtRc6WZcHOG7JDxT1PK4UZpUCO9IPAtXzH
VoEtWFYXN0tuDPh4CEtnLq1vnQQR0ob2mRK1yJ9NrAMEW2GyrN323Y9SqCGYJpFY05z4xAPPxblK
9eGWhQh6CNU2ZCdLxzqInGw3Qt3zEO5Oeek7O/5SDpZJqUc2V4c7+dbPu+YONOYcaDKbw5RZI3r/
KVu+kp6lfdjjmtE1tzA6+s57pIz3eFaoXttppp+Rnth5KoSZslw0Az/ORnO05mDjk/he5oVEpVFX
lwnx48bMveTVnGhGYlIxu4D6u8tDOUUzSOsqc7c9UZb73BTacTHwO6wgqT1PFn1njEtyhWvu3Gk+
/fs0zuoRkBS4YJqyjSFi/ViRELnLNXeBI++LFw8+ihhKD60Ij4Nrkfr+qXdxBWR62wVwcQO/j+Qt
qrYo7jYsVYv4gA1BC0giLteKnlqWQYc46wj4n+nJeN0FeAhWiXQbu9ZHBu6m3kwxAhJhNXmqBRMi
MXAvSk4G5BFDH5aOTzEfndceV4/1Pap1ec4x815AOmCYHJQ6TtjhH/Apyxscy8nB50kbyFTJcISh
tKXc7B/ZzHKuZbaTbCcvrU/VZH8zlQOkaE6isxOnXydNH0PmGnisnWq8TIJZLVxbpropMd8TiXiI
W46sx/BecDxp7BuHrJhOEi6MhEMFY6wnBbuoEbWLOiGoDSfTHX738tvkdqQquyqZmS9OgzUfYq02
TvGasBNYVqdpN0QXcvpMuv1VTUxpf18c/KE6+WNz8D8Y9Ps39cv/JXKX1R/5l53BP6lHT9+K9Bfa
g/H7z/xj22X89hlXQeFDjAE60b+UprgsATeY1j8hPE24n9SzoMRxTa4cBgrGP0tT1OAsiYh3WiWp
a0X7n5SmdEq/lKaAclAJroEarM5Qc/+y7xoiIdsB18kxb3KTuYHpUgXVsey3uumzcy9mvcJ4UTbj
z6bQ2oeZd0RAkadcN8w7Hv3kybjxV4vBNhNGJzZxTs/CrwIA1uODI2AKljIB2ZXYdoMaIUMYiK1m
sDdWl3Ax4m0bQ0ohQY6PpqLHyYe1RnZNYr0Lmqw38r9H+zDrzooDMmJoYF6dzDDfDbu8L/AJcQKQ
rkd/mBXovnsnWsQ2mr2W28RWI3emA7h4dfgQkzhYqmK4HemLGdg1dnB8EnPy5GmFgPEkvG3Nr3jh
DMzfvYYxwaEk7t04tw0DDJIhCECwojH/OlOXvHVap0/ciuQN3/JV8gRxcc6rgHU5vWVrz/Z+mjyd
pQfRNWdcY0YRQK8upp3MvRhRQlaBWmichPR6RZ8bGG2bwstomaAfHSQLGZpDXzwsZUmEkyDXl8/J
cVTIYjIfMcAPDaY9mT1h+vupjbb2snhV/eqRihNa1O8710vGG3POy23he81rGWHUwiv80mX6e4m+
ZKf5UNCDuZDMXyJcOdDrsr2ICvusdG8MmJBW38o071AQO+PNWFXFvTvlyIO6Eh6ckdb3vY+vFdVl
gUl9cexTrQAe6ATAnodyzfnx/Dvk+d2WKe7FNjXsiBhhbkXidXQmXtqHyRpeyVYm2iqzWodXHr7H
wCIb9t5FqxLgsJrCwrF/xgZSyWaxb5I0Lo/5BBCcKIX2ImZXfElZdezsxUIhpDMwQNeT7wbQA6xI
xcfAsjZgEle+lXqCuLYYkdReNEBcfti4Y3+uBi17qCKSTrl6Vl0LiSpoXLJPvcv0qX1huEuRZmlQ
8h9gcwsEMj51ahU2pmZGOy0RqGgKIXCm6m0mUdf4kkPBJ27MPmnVIr0NpAjUON6nMocaDZUOcggU
OygX4f/FOBQRjnQy0pna9cWP4VPx06zin4bh0PNANNdyKbjJirCwGudZRbPwgsIGiNShg0mOismq
Hg6xW463szXYXxt9XMhJNKjF9jSodGdNbqMCH3F0APNHl/olhnB2X8Jpb8IECKLiHTANwR/VDh/t
olxI+LUz2N+9ZR6eaEFi0A5yAqsxSWSmQZS3abkpJkapI8i97sAiDV8kLahay/paf6GjxYVdY73b
RG1RkmSVzunjCJzorVP4mLeV3/V6aPN0eAdFtTwQf13dpMJjcK0J9yXN6abCvNHnaz0v6sOQkSSU
0CLPI3SwjHADLl56P3hV952Aqah7EqkLmqVpXPhYmIYJL2VD1A07yLnl/NL5k95uay9yvSAD3qD2
tl+BnOgR85AZLC3vWqJY0Q6kO5DBPOO4Fsh8HZvVwQJ4ChY6cqC9KmIwIU66jt7Rxg35kYuVqGBS
Jsgs1TPBLHdqdOVssMf6wx453mBdI9aLyXZh5PBVmdg5Nr2NUBAko2IpDLJ2Yk3Ta0Hb1mwuC39i
XgWdX59CvVmij2jso/dMJnoKFaLkWdqQKoJ3DzLYBpoJSWOyTdDd2AmgCrYYEGposfNl2TQqG7CA
g5MygjrSDRZ2CII0xtxNk5KPPQ4vs1TuZfSZwt50DinVKB0TIs8WnYFsnQvvFugnkjJ4aX0dwItA
a1TM7kfuUBRtvBHnG2SaDHwdGc/wHCvFTH4yR/aXhvaqa930BY5GpM6ViheKaBJgEm77GblyDukr
uhWYjfUgZVmRrFsr+SbGVuCn962uY9fkEECsZQAwGzJcwPQRwxbtdDcvEH43M1+Ft8JkSxxACfxJ
dG+1uBsWVXhhr2ZThG0ikB5qCxUejiI09/uhNtuIPawk8XUE+cSWaPQBPX/AAM78gyzqKsxxtVJc
1eWYXIa54e5StKP+dx5U9Y+M4bCirW+TZXlMqn4uXse+yFsqPxrhW2dKScdrWmsi7aKt4G9JptQ+
V4vykiM6Ur0+dHbezQeBhExtYx7yFgyCxPrupSW+u8FqOJMyA08lbQLZCVXmE0o9vDjVtAS2nNTW
HZNslzGNFKQbbKNkcrh2Zm5t5kHB4svpxhurb2M537FPNDjDmX0AevReeM/YrhF7E9qy5YxUB3QO
CsihN7zR3TGvUbPPSJ+UK4zNscxLRJ6prdZIu9Z2d0ZmkWYXd2THPKTouG5mfuqBqwBPlWjaMpiQ
IrC3hbaISi1Ma5g/2OvZPtDBsivSc4XHkI3iVs3Su6fMN8NRVvWNcCMPTlH2bWYsDZows0s4bCtm
UMuyE/eCfI3HOoxdez4utXXS195amJIkQKsoCP7LldwYhlhCa9G8cAJ98p5lsn332pTKIa2y9LWQ
bO+YfnteSLw7osGkcwMhug5S5ewaBHCDonrtF50XmeITCcpyO8SF+zYgC2a4U81cc8VAeLPQ0pc5
dfV8y94grXd2zCMAvwgrgIbUbMbgDA2YKBjgGmXaPTGqmJ7pIieSRDQteXFBfT2qSr/D9S9uPGU1
WFTc6olURvHYczniQ53d5b6LtXQ/48fHaJ2131J/tDYpZKwT0T1PNSaNL25Wlx8MJhjSlKT13tVV
04RGTDoM2ypUS+QtJQG32HREMqoH1ui7O7gf33uvsFg0W4gqCkaLgZvWDjcToK3mZDRj9uBbFhob
fB7PRYYqeJPrZQwf2iM070BxMzb7BeA6rXkDBKJjUoOYhuzLZLzvxaTvfaQvXCe46PY6PMCti1z3
pIbKeo2SiKWm7ZPDpDEjS0lBCgXSl5gKix0TsFfp3LCxJSrR1rxdY3GcZ2zDGopOHque2wJxGrMh
hCVinpEiksMyYUEp+Oy6YHYQ5pKRoHZ+WWC5IBm8m/aG1yI2IZAehQgs1ohppR/tZksxkMwMEor5
G/H7qCGsig4jeebqbBCIcEaNYt4Awym2ZAlbt7M/zvtWsG9ZJliakWkT9516eoCxprrPI6Ozzzb2
4KApveaYuZ71UpFQvvGSgiFvOqIkWazmiEGsZh5jtTuY/bdp0mo7HRILISoAmUIM7iWYi0n/QhbR
l9bx03O9GBb3DsWEm5VvwgANVFXSI9QUKpfP+vRYyCiAsCb2fsn4ZJxuHaIpPgiJzbY51udjLnX2
OCMZ9WlPJaAm/yGu8/RIbTIFQ2rBL+CaYhRGfJRld/lxpBzL2GVRIJSa/W1Y6CU7m6REPXZJIJ2y
B9hmxdWvErjT2mrldI2zMznNPkqhIPl11Z9Y8NikvTrkZE6Lb21dIaO7FLPRM39ZI8G9oWLelh1Y
z30JJ6Y4eU4SXSevVR8R2jA3aITmhth/unlLidV1oaLsYvcMoCW7j9EMXxUHPZWszeaTb3p+yT2b
7aiJBLTMuz4D1JXJB5De8L/IH0W+Y/JRfCjhOA8Eot4inOKsAYXUdLoZWCzU9njBGf2xPv7GMBFt
TNHGN6OIAVeWbiw2bin7nH6iwBRT96J4hueBjIdVBGGlQs36xqeS7/4PGzT/X7WdWCbkoH/Vhz99
K78NRUrw0l+NnH/82J9bIvc3A5ImDBkHYAHeTJrqfwhPdciLur4SxvU/gjb+tJ24v2EyMomMROHm
m5+7pT9acbp0U+elfB01q4Vzz/hPWvFftYbshnkLEJyEafBizi+NOGpGHXcvSi8PrUhQkuPGMbHW
NkJLdkXdJfckxeRPgB3AkqawD//yef0vZJ/G+vp/FfGtv9/R4T6ugwcP+evfRXw+vk63ZBtC/JR9
sCcCoSzKzls48V/cUrznqnrQ0wVPNYFGW5OK8t/ICH/dkfH7TRc4j89gg10uyKm/iQjHBbVXbnBE
IX+61YeyDwDWlxmbaDPzby2NotZvrN9vqP+t4PbTHvvLX216KFBdC7omq7VffqsLWxDhEc7COU/w
CKjZOLZdy+jZkt62IdRvg3T1I+Z/IB8HtPno87yt42ZTesaHmRZ6CFHqR5Zo5h5vyr8LRWTg88u3
wjqTa2JF0CKyhJ31i7SSOFtTmxBvHN0C0jSex/xJMwYMj163VHZgyWTGiFHWMynFnjMdRo9d4w67
Kuhl5BSI6JzFLPodo0BV7fo61cTOT5uuOadp3syvSkjIIrHR2M19O0KWAHLjppxk9eidzcanR7ds
s7ff6MllzkoQLcePrq1bhjSRJWd4+xNUvapZsRh+Ewpf099rQYYvxaZ2L/SJBjUZCvXaE6z1rMZ5
Wi1KzRKUYzzukdA027y0oa9EUi7Goa0agsK6bkJ4JjGQHV2i4+7oJWnG4DyyudRbHSK+Tau+TWEn
nyboyj9snFqgmXL0Wo1iqMF0RJmh6zR4nNNRHqx5uZ0qXAfG1OVggm19Twj5+LXJQQTJIbd3Fv5U
Tn/0uRtio8QthTvu3yW2upfWnwAHj3A5i95OftJYGenWVokG6SuBRGT3KrsSkhAD06yWI6jIs+V0
3a3TSkDIHZOV3hrMkx6doas8C6/uD6qyME92rNM4/XZxT38JGX/XuYs4xG60K8t6VZOMftBB9r1X
g+GglRqLap8sfGzIH5Kj1HViEu3Uf3Sabj4yIIPjPpRDp3ZUy3oI0kv/UnZ292YVif/V4KSnUxiY
3fggzE6pX3jFZpjleM2wYt+3RW5u9WQV62npXazskxgg/kTasGD/MLRwaDs6Ka+dvynpvsHjJmmH
ifvOTawbz9HqmbBUs9jnCz8AQiZ6N/Ransw8my/IOnCY+x5opaXeuUMugtFW8XY2dHVuM3ymACJd
euC+Rdda+28xzLGCypiZqvtDGALZNy0TmPR63qIJzT+IDDDv0LfdR6UtAjUkmI1i54hgxNq3EgtQ
iyk+iGfH3+q9y7YcO9e1tnDu0imYW0kCKK3F0A4HSt46ZFxFWkFJI59H/iq1jKX9ZWAz81EbsbzR
rSS/pqAtay7N1vwuoYDtG3cQJ+SIK09G7362ngPaERf3i+rZbgbCYc/j8h281k6b/6jGZnyaXVe8
OwxCWvJF6AdxE4npB/if5Gh2AuhkxODmnHiJ9cqkKEE3VzBRQaRTRWFvaM52HIf6yVjWAY5w5WvR
DsD4Z8d8GSY4FS6zC/6gREspXQa/IUTOcdGoH+BbLMWtWYt8OcyLOYoN2SzEdktx8ZqMLYKSFiB6
Ed87kK52HiKByyjohDexBB23IXDC20/c9sEIVepmgBhOIkjanQyuPsxJLNm6+qNbsLk7VVnsZyln
1LfOjQ3TdOvjuCJJoG/3Bcroje740QaZn9x3TVfckuz+NYmWe591dpCDMvMQ7H7RVPeis0M5rIza
1CkPTA/Ze0aWGTBjcJj7SCp2pfGoruN5uGmF9wMHvHlBoFwC3MimIw75qxine+Zxd2DAZVg0Y7Md
+qI6NCtN1q7aMkztohs3tvJu0kk9aEl0IZMHVWYHBwyYgrPhQ7R2JBpXDx0158HR3Oe0F69LskZq
OtGwa0ATnEbXkvtFz25mnmFuPJA+7+SMXNliseg5OMCoQAPu08l5S+IFDI/OWaKA4FakZoZ2nF1F
j9SToW98LJbB3KkSW6N0DD6EltAo+U7U6BcbMmrI3m/V8YMDWOBsqUX/mSG66iplcSaYrySaPE89
E5yY64+1FLI2W48enHwBBOCwfzb15a5mOQ90C2n2lHd+IBiPsMps2yOJQ/H6EV0a1bhHn6r6G9j6
lixZL4GGyxZLl5oF9U0b7lM3tjCPtaDWpSWPxNM2oakX/MVp3wTxCNQeExyDflj2UZgAiro0ozmR
RASm/BDHYjzCkJKMMSRqD76Rr6PM7HDGSxAgspJvg80WLPJauPK1Y24HtO+4Kt3mh4OCcD92kyTP
AvU1ilrHPAJVAKILInPf0l5tLWNcn9cRKVXMNdNEPUNYYmOa4IBdHaw3lsjToBqSImgs86ty2K+L
fF06TzzTqsj+0Cee6GRQWMfU1Jj2jc7AidLL01j5LrIxB1rwDAoSk55DRKu7ANZPnC9a2djvWEML
JOxLgqJgTMMOqR9BmnbzkKLQZl2pG0fU9+v00vzqI7cw8KdeGrJ9AihRUaA41LvUbQMLugCPLdqJ
UdjlEVCT2qXVRNRLq786g0dkX84c4q1ivnVxjJYQDn12/WCaqmhXsMzY1oxIQGZlcKjTXnuIND8K
ufqYBC7ddCmGaPqwtWH8kijeQek23XomlyA/8mFnaMt48pvhAxWudSEXKWdayHVhV8tZj/JzxOqn
2xhxx9ogXuItFyOD5Jq5dOv3zS41/D4cG7M5UETXW/a6MBSrxsAm7PTAk5n8sp2u4FmbKPdMdkEo
ZBhXezghqwgLhGm1MD9yPBsAerOwa8psmySR/ZzjD7Z3/KuVHZloWmGalR3ZihKiwu0I+Q7lZezq
11QuWrPRESPfWkNn3KiI4rlbyG9DAZngtfSQKntNE5+qonFvqWZkuhmytkU+03njY2q1+Ymkn12B
uuNVmgDk0LO8RFqEObFH6Hs1E2E9LL5m3LH1T5+NkiyJuHYvupQTEiytf6kW37vhTMsGYNRyOE1x
r16EDnIl1rV639uSDXPSuN6VyIbpoJrEfKiYL907guV0VWb1FM7xaL60hT9cGyQVOyRrfLDLpJ/m
GJnFWLUPw4SxlbCqgCnST8XRvuuXMT+BFcpejcmHwcl0mGl+Wr9FZvVDSrRRIKG7BcWIQX77RIwr
1e98jR12es8tkzj/VKK457ZnS3RVqO/yEJV74uwZ3KPTioAkX1MWNuZHbCrtKRfKe2yI6unI/Fg5
xL5lzx+eV3CG6k79sBgjUXg4hF6LkWkBLMoLTYi/06TVb9jR8ORGf411dN7jb+cSntFjpHGL0HyR
dpjl9PaEaWZPEQqBjSwmcdSsSPtC2PPMPWGP51yXFziQFTVX2qnAHktwbjq3RGLPHphN5PYbMS7+
tSwTj9PHmiGTLxPXWNMa18FN8d3PxiDuk2mO7pIp8hukz7N5iRsbnOoMgIcka9/n2Ma7jB+OFWf2
1sCV5GWyNq1/0jXJEyE6bDuslNiGWFdBZnMJernfoGRu4KlMhyUW4CKFj3iqwujgeTXFaVNk/8Xe
meRGjqVbeiuJGhcD7C85eAU86xtJpr6bEHJJzr7nJXm5oxrXEt7G6qMiwtNdkeFZMUlkAQ9IBJBw
l5uMRuP9m3O+84XOMFhrVa/JUxYIIdaWnvSowu1Wudd8XXxnV0SusWF9Fgg0t2wznBs37cr6yIBJ
cdhn7guRV/ij3SDKWbF2WmIAzynHML1wTWazOzKEUDnURclo0DoE3DfryO3kQ2Ppr36fX4VR5xz8
jBTaofGXzDyzPdhxuD8+wHsGPodBS4e9yOVbkTouazsaQTorhlhTdptj/d6JpHDRsNmuscPRn14k
qcGSo07cy3LwjJ1RDN0uT+DWL/zJCPStGoM8PItQXTkrKXD3sn3CaG0mgX6uDMG0fAIID1hfR9/E
7GjCLQ0SaakVhXHwFZKLdVz4Y72YNPYJhdez1iX6FtOg16I4UdPBc5AkGaz4nowckxJBRaxjrW1D
NHq3jZPYDk7AdkuCfAzQ5mkaXliMr1B6h9J0kUF5+QiGcrC1N8hK3Sl0dZVsamjzctW2bMPzyUc2
Vwa+r97MKLMcdoF+669TorIAKcLZf/NwlRByixLQvBmd1AQSOwJzuQo6lqeLdhpVfCL8IK4uuthu
EYtYJm4Gb6DA2iOWlM+6bLPncqgkdwi5CgjQG/KPH8fOG9+mFG7r2sCyFq1NT5uV1qlePQd5Wbzq
+OEthlFRr/ZGbZFWVXjM/h8KJ+DIRRzU94KlZaS5S7BnNdULhNl+Fzdu5W9AHrnBkr1nG60LJF7i
SN+Ptb4fEg6+WPNiix1wNYrH3Mvi7owtZsdjGAilt0CEiqzasTkKlo02Eh+nhdVMNot0qS3TrGtW
3mSMmI/cvWi6Z+4Fi4WMFa4A8yxw8VD/MIODHMsEMGkAa8qM5GONQLDzFq8wkb2MOull2BGIcMpv
uDYWrgANNb+ykk3cMrkULF2/SDQ8KzcfURUa7XAfp4qALf7BTcXU90LkmnFAmKWwtjjRVi9oaTMp
tcPoY2oDTe/xUOgxNKbWPuWreZ/bqbYkoDDd4l4K1jGagSUxrcQZdWq8nGCznpIuzvfT4PbQoLzh
DqVgdQWcqv/KRwyzLp8SD+VdLvZJk4wvjJ35tuEuy9gGc3NtC1ZuQGABMC6GYpquHH6Ve8sre3+X
d7gXPyY//zLdzv+vQ0Wk2D+3sl/I977829n7f/2f4vup4m8/9/tU0fuFuQw5y0hx4Aghyfhuqmj8
QmwS+nEmer/OB7/BbMQv4Cx0pjeYGfHpznOn36eKFj+E8AetEOREfse/BIizPgQ8P064DB0BkWOi
j2U7PWvjvzfntgQuIPvqDdhwQYUJK9dUvUEDFoujzaC6xlgxpoLp//zYyVKmQhfNx+NIgithwfnx
mMoqnq3Lin/HvElLhkMLyxDBWzo2odo5RST9tUQt6NCR6eRgZB8PxG5+NjYfj8no45FZzk9P2L48
SGusUyONQweaiXwRHrZNH2ThRWKbW5IFKpY982MZ3mLTbbOPx/UYNxnPbiTn05OYn+g6j/ZWH+xF
yoNiN7mJTUFNTUxmQc/7IrPVTdbBfEo40QT9FqqVfgtYpI8Xnegzc6nYyuyN+ZyxP46cbj59wo+D
aPo4lBwv0Pg6fhxWVQB7tppPsEBJ91LjEIc70aUXaj7puBwcejka4x3f8VvWD1zk+WxsGtp2yx/e
KBmGvcK0dACQhvGZM7WbT1cORdA9nLcaY6CDxxFccxSH85mcWxaSpMQ5sEFm6zmf3CygmnpHQxin
FwyAivl0d9lCOOzetG6pBt19IT5NLcVHWRCidaFZbp0kLTZRiCXygjF63By8X2uKXKJFFqTohOiR
hhBNbUUg3F6Gg72tZdZ/waWGW7oK6DA9VWEiLqBturI5byBvLERvE5UW68RrEoGzoENwD61LKsyJ
erIY2KO5GJ26jzqpLVnNLbA8UT8FMsinFSQ9/6k2hXkWf9Ra8Vx2ZZzyBHtEdnBTU5UxP5zJ0nOl
VnxUbWGv+df2hL9uYRAB8jTYLKrdudQbbZ31juKJ/5jW3VkN7OiYikltEGXMZSIFIwtX4jNo3Xa8
YLkgOBXn0VxdetRGG8SV6XnS6F/CSYFomstRktuPQmMw486l6kjNihgAznBTJXRxyZQjlKC2bUdD
vRucXfwYflh1yOZiOJrLYiCQvb1BbZl5J8NP4/JEIBJF9PhRUA9zbc3+lTK7zvEoHWws+zB8wyAc
MVB49SUrAGMnXSc7SDsN3oRflpfz4cmaXB+zNy2zKNNCMtS8YN7Xk6xZJ7ywXPRV5SNk7zHLPZfZ
gE1O1mH+1nh11t1yuxtMIlhNztxW9E9dqCEhb9smO0wIAm/iSE+IpQM3tWgDR8dBruc0okaF8bxs
SV0VYTyy1+6z9CoA8QacgQQKpkJ4405KoNg564Piwk6pAi4QuYWsV/uhvAuUkHR6uhzDDRtG76yL
qWtJIqioTBhS23xktjXgWGUQpg+h/1zWWau9+R3pAeShJG7UEZqJ5ry+JDJFm+NSwjmT1+dbsDFy
pZdrtOYp68ypY1E6oSNfMqqcCC/tKeNR+9bZnta/PEUYSrKr0hhZcTCPyrW1pQnZ7XuQdYjSvAkV
jjUo5ioiY8I1TtbwEOS+qVYuX7mjWzXOHhcIu9os1F2FKRaI3VrC9sAawe2GfjwEOdSExpY6rmUW
F1njTe2EdbiEHUYUcorxOEq4/bSW6aQhmU+ogeCVLHH9aql7Zbo3jVSttJ6alHWmm8IEtKatlVoK
D01LTF80tNWyJ/1wR6trPDQ0SJu87IZzvgI6HhdX7q0qr+5Dk5HGaoijZjgwspluqGR7/6gmNXTH
zCJSOFE1Pu/Bll53GRgE1SyUJirnAvtrdKch5vCWpgGZelm07PoXqZH0R8/zaOQxJTfmK6ojJOYr
YOboxFBLRRBBK3DbOW7SxFwNDUvzgCjQ/pAR2dpvK3qbk9St+Mmq4vpRp2FRt76ViSu/TyBxlnim
342Jyf+SFKocHhlmLkQCRUS2zxTRLC+sEAHaf6uYTWHoP3XYzejA//rf3UtT/u0/m+79ZU5kf//w
7s3xdb/9+O/1DvhoNnUMH1x2Uq7pfFfu6L8AzBNoSAUoF/DSf6f3GL/wNw3Wez557QZ0m2/ljuGD
1/UN6hKdFDuDf/evLFHZGP5hYeZYsCeY0lo6ZMzPemZ9SEHytSULs6QgInvqouG2UwXLlSzxXay2
bmK12NPNkdNc8wv32PSs+6UfGfHGZHmRH0U1hcZ1PiM4Nc3pVmkY31o5g8LBR7bWFTLAoNZ9KUJC
m3GNqUVFJ7iOgl5fSBysC9MYaT1aCJ+VUT62Rp/swGCYi0wb4y0Xg3StyQvW7GeGNRqFclWTRoFh
lazMwEqvphkYCkDjJffVe4crZcm8n0AQAc6gyQb5zJZQ7S2mR2DyVoPe3Ze+STNllHd161xFooLa
HmbNpin82zzorstOvuM0QlkXsaEUot/rbtKe+TpIr8G0b4ZMEmIeWRzg1FYzqsxdYnSObhvd6TZJ
gax69CO1zHrGIDSmnOjo5VY9Rls8ZahXC1Q3q2ToijVybiwbcGAvurESgAQjb2+E2rDOxPhuhlLu
fGX6+9HoolVs6NHen4GsQMSoTsgp2HiWrxGkUr4U/YCta2Z2y/wBLVdK0+S/SB/xS5qOV7E+3TBC
ew+VKpapVSU3EVrPNTGdTCm8fFiSyQautYkwL3dMBbA1bx0V79sMhG3ZjtFGZhAB3QGcbAdmdScY
mywSSyMb2HOCZQ56ljOqWsmmPgSaKK7SAelLLx2TcaLlXWW5uBpKLT+EHN57M/Sz3VTUcDGK6bmr
1HkKMW7vjp3EFG3dijT8QlLCZcEcaMmiATXUeNPrHrpuG3tejnDJhaE7uukNMtX0DDl3TfIbjF1E
juB2CzsYQF8Uqroj+q0g7GfIognfIPOZZdmLqX5l39Vu0H5OK98MnEUzYpxWQAUWQzmNDIXDcy3C
tGZUnVjg+QJ+0LDOcaQz3IzpWCy1EZBr40l/WyVxxeM9z08mXe2aj18dUGrG6zKXSDKxBaxKlMDE
jHZXXW9n6zg1bg0QFisqqQR1N/ijPqtudQfVEPPmbG9y0zPPSV4qRQKgDJhODin2oyqMNR7oLJPy
yXBOY1u+6WZaLDsH0ZUbp3AWcjA0ExGNaD7D8T5BunTdz6+J/0uulGD/zh52n6DdYKRoRdbXsrHy
aa9F3CXrFLW1tcQllkL5MLTqOsvJeVzoH+RI5pFRTQswEyVzMdMl67bTkDH1stFZ/af2c9PAzANZ
B5aynQGVxoyqnM1fj3qospU7QywR6MF5DzPOSqpvpNQrGFDhje8OnNYoTnEn1j11H+ovljtLiS0v
X4EN4Hz15j3EsvigarLeNAF0wsd/svNOkN33weB0P3icIk+ZaEc2On4kVEXkLOLYzK8JCJqOBgga
mJ4orOFHVclGI4Zi52kcjIsSxFK40PlQtiJoHPPoGjYLXWnPvn7WUCMV4QwOpc681/siJmkvkI8V
9Rd3zQdpNM11cZMVTfTWfpBIiw8qaVP2RAkTlOjtwGMqdzOS5asDAFRVvzSgVTz+9QHFefzalG35
tfuRivvhyn4tK2JpGEz+r9sy538//St/+g/9G9qPOC+/E/H8wXz0n6F8aV9xIHFWv/8gfPr4wd8O
bHZJUOodBEzwuZg0ON/Lnkws8KbJeswRpNSa353YQPVwBjF+0Blv4K7knP99QMFh/oHZg7bHDpj1
7l85sf9wYIPbQzWCggprkeD0oDT4fj6RFwHLTF9a8G/M8ilv2G0s2KZmF22OjHYLUjQmDtqKqeOx
lpZk2ESsfppE3iVoRLuFUTPSh8unAOwYbWXgt+7jcd0WtGhRRPQJrDx/RkCqknFnOLCO0Pgmbmfa
2jYOpcY/4dGcqZyI6UUogOqsCEv36+UoTf/MHMc5G4oxoFx69J5vlp/Ez4kW0xlNheyGBacDmLIc
CRDVPFKMO4mH9s4u0uBOWKP9luRmf1ZFhVewzuCAR5+NBWfJctt4b9kj3E1FwmhgsFF5MEhsxQI8
YvSlgXJ+pbIJUL6uR6dSx4ywSOnDHozadW59nz6PDZ0HUrZGc/rEkdw3G8XEM9zkcJuKNTPwlBN+
NMw7R7F5Zk7DYR17RDaBle/DboePRm39DxcHBDAcHdaHuyP8cHo0qle3NePRI/9fm5BHRGZOdI+A
vFTGwv5vouavNfTtzxOl+fJRw/45UHPxkrz8bcm3nKOriF/+diObH6rzjx//9l33f0H3S2HO7PBX
FOY3iaPh/GLOjGwHePb8nQbj/XeJI1NKRo3o/jyDZwW/z+/fdR4QPDd0YJw2+kDd+UvDSF7ie4mh
zjiBrRVyHSpD37LF/OevL9fImdv/+B/G/4SpN7rAs/WzvM6G80KnxS8INpiWpUtChJdaKOVtp+9v
vrte/0DaOGv4vp+AYlIxLC6LZdCz6PC6fnzZsMaMi1UkPJOwmdZ9GKf9sm0m/xJLdf5cSU/7+vMX
/NyD8IIs0zyytYWPA9ye//y792lY9eQMiRmeGZnBMVyMVrTUkEjly9TFINz0Yw5DvVcXbAy0504z
ndPPf4FPF5p2jzxPujAe+PwHwcqPv8CUWFKvZ01Pl4/JLQ9xDnxGu2ewUNJz2UIcR6zsH37+ouZn
BSev6rF6M2duOzfUZwVnrmfCsUr8klTmBcFtUnQPTK/cdxs+eHre6W12xaJ/pkVrFT5OYqIvpR9M
LwkquEWO7yJbpgiJXi19KEh00FCaKSJ1F+zjhwdfy7I3x4xMzEltnJyiUFP70E3Ts4z+6YKojQQa
g7T3BIJMNyapOoyLnDpa/fxd/uFNWjroWrLYeZ/zsTrfbN99tomahMV+azpORdnf5znfqIWONes6
pxhlXjgGp46Z0gYjt37985c2ZtzoDzcyZCZu4w+RLFf588ca9W1ZpWGljkqL/Bu0Iz1vsWyTy4g1
8RsdIV6phlppadep9wWqOzFBRjx95Xe2/8nvMvf5n34Xz3AcH7CNoMk2P26G766D7lp25qB5OZLb
mt+29BZbLgYVbsfa8U6f6q5ZBoEOAK93SYMKmi45JpFIAYXlxHgv9RFfXArVAptEitWEaHTa0ZZg
84uIzT3Nsh5nnKc1jc9oDTPSzgnKZWaR2YhIZLL7XZh1hGO6wRjHi59f6X/w5hweU8J2EWL4xuea
xJrCypimcjiCicc0xwIXUiYZuu0+043s1/L2/12DzJzCY2PNg9n0eMh+vqX6pPfMqOrzY9Bm9lcN
uE+IAToLLnvUc2iUcAqzvLBzDfYy0/tl1zh+tsQ9DoK29/wQvMTk1Dd5UhOLg2MMIupkm0GyKDyz
/2eS5Hmf9fmDFxwI823o2Y73+YOvmg7yTjdPDWkvqVp0SUsexmw/0Ha7DMRBtzYI1Fo688AXzQ7n
azLgl5XRuRlW+Recfm0L08Hy7pSeN++5pcEg6xATvYbQB+fucpBfa/yu5z//VP9wDqAqBwMFZZhF
2AyE4p19d8vaDB0wQjfdkSTCYVO1QbLUTKm2ul0LSH++f/vz1/u4TX78vqJ8YANoO3NAFLr2H1+w
03sG8QwwjxHa7BPO+nxZVVZ/Y9Z4bhgV2WeqHx0CY3rnwQutJFmaFVbJAv+jQeraZmpMk+AWdM94
JtO6uZSM6UlqJJDmNBllv6aobtdaM0b7rFc8+egiz9OCuMxYGMb25+/GYfH46ZO3TVvMPGRcEgJG
4CcassVcg9B0KzxqrRVbGzggaYqWzMEJpNWgcjc2bssv2OjJkAz6xEpP5mRbL3Zel/aqI0HRPmSe
pV1a0tYdYnAmq16IzkNQlPnmve+Ax1V+ZW+NAJy+N5YZ9IHYBctXV3W68+IoY+eTSSD5QvjNeY2c
Rh6gpJblxod0sg4Jv8L/WkX6u8hz3JBJW3jJ0fJ7LV7Xdt08TwmrXCQDZAukCc5KlZbIa1MzDt7U
6CH8QZpcHTFQEdaDmFn6h7pyaenJDLW1A8xn2UHX8/N7DNw8kopeVGealOdhZdl7Z3Q0Wmp3FKS3
9+WW0Zq7jDqiBwynKk9Fl2dvIuwdkD+xK06Tyqw9qdUAT/OOjR/jv+hewTR6LAvUoWWjmw7QcbiH
Cb0vSa6SPIrBCpKn3iI2Lx30IVjIKh67y164BMQX0KZXrduz3qybiEUkpAZmaw2I3lXXixBcVUXy
nZ1XOtFVnq5tTDBjIcgchh2LyPSbm0m5pFhrNQXkhaan5WOMf+whT4zBO4yl1W1w/g1y2XJSh0uN
OI1Xg+ypc1dq4qvdBcWBJFB81EYWxRctwQXctrkjmIDUMRGdBUyEVVqa8t528LBagyb2WBtr9Bta
xO5Y1jXR0lOB7RxMsH9QotS27B9RI5aFfwaWuTEgGGArJ06kPR9Fb4YbcmFDTAuBYU6EtBAstqCB
c15QLHbmAkSjOm8aFzwPmTI4p0Vb4XELvUsldVTQuMGnV8/u3FMXdex45r0ilMdRuxLEDL4WkY6y
2OnHLfvs5LwHcr0ccVDAPsxQGVtOZR9NZrf+Gmm49pxGqXbRu1n/HuHqvBKNMN56QEaQCpGrZLnr
MGZFGIyv0fdemjG+D7VKPkSW0d/RvZV7R1TDLEVhgMYiiv0qcV42c2N9tJ7CqAkw3Bn1i2WAVlwI
1RUEcfSGm1/H6ZDkp8Gz5FdzGARuWOSb/dY2iPhapN4I52nMNS+4GVo+GOHAtpr9edFW2uTfLqXR
HKsy6WGZMg8qN66qAe+6mZALyypQter4P/NKVDcaSTQPSY+nfCQ05TVxx/HSDZKvcrL967SLptcs
zovNfHBEoNb0AKJDxaIIb6bSr+B7Gl9TarJ0oQsdTWsUmfotu/rw6DR4IcGdiKekEQwoMzWdRiMw
rqca1R2Jh2FPYjUm761G6ovBSNBM9r0n6g0P2HuC14ovbdZ/xcLontP8VPd1HIlkOQxDcDKbwrvG
6M1BTsR89JhpQNwCBuIHg4yIW2Hk3GGR0tUpcRVg1Mgj6yYtmi5cTdImewTRrZ9RhGaVvu27vjB2
ejP4khkpqG7ma2VFJkduEKals4lhnOAkg9ppnYjeUpShqnqqNVROxoIRROkdlV9215bSAvQXrf7o
92751HmoEBBFYYcAGG1tCvIOLhwAI/gSG9/BHVNJ59VAz7oTpUIG0HX5zk7K8szWvfFOgoYFNILL
EYXjGDX1kYLQvdUQoDXYXpG1MszIyk2rlQDUg8TmWIGy2gP5aMuzLOpvMncI9+Ry9BU7Vpt1oGWD
+FqyMXXe+zSWy5I4HXdht2Hyjkwimcgh6JigD/XkBmuz89PnpAyEvXDFGHRHD5kzbppmxIKslehI
oOQnZb+kJ9RYyhDv9DVIhP1cOZp1KG1Q1As7pjtc96kM5BnhNmW2Hj01cn0zX7NWTkpe00LTDTjJ
tD5PpIuPV4amCnjKuU4WZ+tWlYGUJIzzLcxSlACwtKeDYFfyplQ5MOGOORVQjen+wXUNAOjdWM9M
mDZgLt6MDULRtOuzGwJ4hld0J8FdH+TRuVEYzUm3g6hc2HqLsL5okBkvWZQSUEZpp56nDA5BIHnl
TQ37plizcM2Sy3TMbIbNetnG16hO5BOK+AjUR5maR80L7b0chA/YOTa6JaZjAgZS3SVEQLbMoUr8
H/GmRJwHKzdxQ+/g1kl8TFozfG4jABMr8piNmwYIyAuJO2Rao8SZkIZWftGueTME3GPfqp/RJoM1
7XDvYtuIfDyrWRjv2PnJAgWD02wAyENIgGnbv3kdBJolh10MY72r2fW2Dg7gTZCVmr4czMr8SnOV
vHo5COmqpPfdJGPsmKs4A5iwEKmwKvprV1MgFBGPr2NHdl+SqSVTChYWuMdU0cFxRmrBNm0NsbUr
AzkF8L9A20J/62ZSNRqcypHm2WBXdAQ+qt3bpqS3arvOE2tTxs0ZvwnJEJhjOmztdc5gzBgzYqWs
wMzhoQVZc8qI34IpPXXlg+aLINhqNGxcVljg6wDqIvLyDrDkSpZDhQ8KEFk3rNEhAd0g4cmfeWWs
3bn2uBoCNFTheqwCVkBsA3Iwe0U5oYluxstYqvRr004Am/MQchoLw8I6qzwjA1OoIrZuupsXJ8Ma
CcTMeY7do9sk7slzmj47NlEz1as6C8VN33rpY8qCfQG1vhnZG056R4KznTprs/dbe9uHMlzrxDI+
4TQcr2oj109eHiAJWqRxUdpXYVtp8VXilvJYiEjJ5aS5/ZM5H9GiGeAPTVJv+La2oXlt45Z79USg
H2pydAnVwjJtrs0a7fMKHHj2xWD5cQBayWdXZkbQLiszUo98uC4aR8trcUKFaYbmWKAckSAezqKq
aXFDN0N0mSAL1xhmSuxduS9ZrOb5bSBNoA5ooTbaSK4oYHlvvOzryHkimR22XstS67kZev86Dpvw
HoEYkm9wULjmdSHLt85meXLyWOiFe5TR1ROavPZeJTCHiJOfTtoUYFAD07KD6Vtd2srJt3WIiPvj
TwEZibvIzd27jPR42B+TGQLec3txmsUuMcrSwrnOjE4ha4FO8AjWD3ZVBGhjJOl0i7PEXkprGp1t
5nIIrR0+AOCU7TStJ0MHzKToLUxA0BAYztsOJsY7Y5AheZ4avAcbWCuI0lpr0J2XLC95Xo/5mFVb
vJq59eAEoeM+245L6lvou5W8pQN0xa0bQJJfJyjXsn2dM/dfdhAY3M3Q5VQ2aTPTHCqVd2tbxYH/
iusxY9XUgZg/9EN62/so1nYmAcLx8qMd+JepRv8d1y3OPLL680ksZ1yc/yCNoAviJ74NXy2CiNBG
cHoySv3QdH7zl9vkcSNuIPPBApkx6x9+G76if7B9JnBYkClBaRL5o9+Gr4b3C4sXNBMsSDD/Wt5f
ijX83P0yqvJd+G8mrTudx+fpnCLzg2R719gzt9ybCc/2EE8ttKzCCP9Jq4hE71OrSGdhMT1hdow3
Hin/p0lvXQ0q96Q+7AEc0WCF9UNWiPg2rGoK9CJw43Onq5JVqnpjE+rJAehMvyvNxl4ZnpyWcSoi
0iXEnBQ3ksbQVBGaAbgd+MlA47A/Wfmy/aqb2AkpHRMKxEJfE78LFSxsxBxfAgJTyHgLvfKdtv/O
tNKXNgb8QtReDMcnHhkoUclNlXy0zIKEvJwHfQkSLE2g/vr9SlP6cWByvNaVdpeM1mM1jsdRG+rl
EPj7JoEXEzoOvLX2qQnHN73OzuHAnxkiRf4fwgqBdUTMuePq72NVifXQgnivAaayKA1j3MiZTV8J
5CiC6bSLzRRenCcR6LqDpILRsfIA5bnApuyc08b4y2bGWWQz2EJzA/VQEO/L4UIbuAi7EUlKmXNG
W5IACsgV0u9eQFKgjfQtjrzd+EHMcD7oGVzIEf1YzoBS48aUK6MU/bs/Qzf4WyQPV2ahenReM5GD
/BPoHIBdNT4BfdriEFRrqy1ea1LdWdLPwlU3ZOgpLWud+whJMxQumBMVehqsaNMWsFsI9ba/swDy
0fUZ5SaEGrMMC/IhXfDTa9Rt4yGwtZ5wEPui7XLSP8TMjp9awMt8IIVwrgp8+VsxWvdkHAbLsnBv
OXrSrZ4rHMUollcQizK8UMl+stJ0L2eGSZrTKeGlfiRtnhjryboH6wNa1/buELtda+XkgQltyFru
pb+wYt27jKR0wbMWZ4IhDfUv4xg5YiOxRrEmIwRvAL0rnlOK4dqlWFC2fcKthqW0aDCrZ96iIqqa
GVb+ZhkQWsyuuPRrMLcZMMOxZ0JXRyDIMmTWLofrHdcpX7UacBQrcQ966l5EOu7hIUcEyXwV32GS
aJsqFhemGOoN+UvdRhXKpHcld6izyFfwDUQNwiZUicqiWVWSEJgxm2sunmdrpyAauIhUfMki2It3
lU1ZjAbgKkbakhXagts0BJqUbRq/v6x6+zHvG5Lp4wNTRuYCWX3I/YTLUexSLVf4OhJ8vNpJ9eUF
0S4LpFAPuhUe0rT9CtjhrsBGPgQGQQ7+XZX77VoQ+r3AlB/fptIeN2XYH4G2lSuR5q9WUQ9bgQNt
2UBv3vQ0hyi2GZi5bG8JIT2js2yX9B8IDpvuAFlGQZPr7uDZnYIGnUpkN921nfvao0LMs0TjuUI0
feWbIzxGE+NRPdngXBmghAVz0QqPB+9gok4orXhZSuRKgcXUuo6ru1oqY9OSE/lVoTyaMeGOboK6
bOphFzIJPVCLQaltC0QsZt7eZB4mGBG076WTGw++ckL+XtkoyrGIqbWnJyCcyfOOw21o7ybD/Rcb
N/4Nj2B2GhwlPzmCX/Lq/TV6/34D+uvP/HYIe/4vrJ+Qa0PM4FHIwfpNn+jPkoZ5XcEA03UFILdv
hzAkF84o9lez84LNxbyZ/P0QxqmBmtFh4eMzqjL8v7QB/XwIs0/wPYtK8R8fwg19aIK+uN6ZSb+P
UOJ1xNBCrDpZIt99d2Eufx0zf5/j98eXAizre2BNZhnHHxZVEoocPC273NGRP2FVfWExc2uJ8Y4L
4/7FfQl0HtZhlBbsHD39D+yYtg+dISBAfhfopVzQfUfncTypXRrl/3QM/amy+HgpvsImJ6cxb7l/
nKmncV6LzjDS3ZDVt1zoZz0pT0Ma7X9+9fj0P78Qo3ugkOx/sF1Sz33aFoA6L101sNairHASBdWJ
0RUoe6JQM3KFeS6W8To2vV4O17xX3cmPmKB5FOP71jtGxyqsmitmYkzzHBtu8+vAuJUhD1qc8tYL
3Syd2JFO8dexoev2+tq+B23L2gwNvTmzxHi81dittwNs3WUUkjXX+aTCbmwBd61kTHnj933Q7FVk
2xeJY5KjG2pg8pLAXfXaJOlhJ6c7hEmMRruLEbM0IAcPsYq+sGstjqYSxRbIT4gG0or9aWnC94bu
5rb9YVAeVuhQy9NlOqmLoRt6C1KHhagbZXkAqXDIrlWZxyUJAIFAMDil+hNVMaOicXT7k1KQWxDn
ufIMiZg8icieYEua5qP0QkhyFWYXzv3mxnDo71SKgrRrRuvGdL1S38Yq6a6Vlg07oxzOg85roNkI
mCh+3zqYbyAFzJVSPJZkNGtVeAZYNlPLqh3ojWJjqsaNnQ4SEh/q9+hyciN5CyRUP3J/MgEdx+yh
7rEWt1MWbkUsopOkZLzvGPKdcNuJI4fMmEJnkOaF40lEOyCRPeIommpjMLV7GkzcNjDA0KVLtjx4
DEj4MGjRU8S7RmJnVzWS+TU50/hKq7Hx9mUVBYQJVv2EF5u84b1GbCKJ4VrR3IWDZd05XeRgcB1w
ns9TBn/SF4U/xUcb7wYfZWU5F6FR6+t5nMEku0mK+zGSHYHOEWZh7k99apcuQ3MwbHavCXUqEm94
TAQknh0GfNh3XFW/gbVg2mP3JXJKP15PiVKXKdmm59rIMqDESjPQiXscloBZQs6vLNjIysz6pSYV
WZt2Z29yHf4UahNjoyJEwGOil1fZGJmHMnYrj6WgLAvUpFUMVUVrOZgXThnHFzUxj2sjTa0zMweP
shgZ6R4lLs4TYVcN0Bz7WsBAOFBLFmh5tfE8L1jdtKqOjtiOfeOAod7u0GimXVutw5hVz1cm1Ln2
qxbpT1eyf9hu4+Vj084hQtPGquzzpl2FbR9xWf1tjSLqZczc6iFQCShW5NrDWSw8tdMnPd3rQVWf
yDxv1VYNdv88VFr+Kp0x2XRSZg+pXnTEsln12Vj7gbccaz5RKrdw1C/Iiwnf+dZDp+hspTZe17B1
Knl0tEwtpL4dGoMYiI/H2r+sa+cK/l1tuX0vL17y9/az3vLfsK6gGZ3XvX9eWDy/vL5076+f+HG/
/tS3/l7/BT0PB6ptcrRa8+b7u/5+bqypOEx6a3a9fy8tnLkg4SDmGGbtIXTrW2lhGlgp2A372CUQ
KAn3L6HcrZmI98Nmnhd35s6ee9b/B05PHAxpmjO939sjcFus0JC4b+M6dJ7NGZLsfPCSSQXqnRXQ
n06dFzNSOamAK9OI1uMKJpL3EOPvutEDWZwbbPCu/HxwvoiukfqqVQZnGc+U/8vemWS5baXddir/
BOCF8gLokmAdjLpU566QFIG6ru+c/lG8ib0NypkpKzPtl6+dDbthOUQGCeB+xTn7QANbMM48azDA
yYaVoYjHWqDTYDenftCfPULpg+SiNcTzjO6wiZYkx2auQphSuNSDeFmACj1Mwy2An5H8WxCzKtDb
QYFoqeB3rItUJ5E9gigrFGmjrksuIj7E8M5pmvhrHNc2Pkwd8Oh8kVB6ibCfGqagt8wVWB3Mi1zy
IFoDjwUgUNDFbGOTp1Ag0sS5RMihZiXwzQeiiGDEXDSd5GTEX9xF6Mm4AM2ncdF/Mp7n9LyoQsuh
c5pAdh3Rv70AYbSaETvsi1rJ/qSN4S6itnuQlckSRVe+mx5KvZJ60Fwo3ekC7B4u7O5ImgKSyUL0
7lvQChZEEb/z1lQ4kJNNZv/1fcfhWpxzIRZaqR3bOTKp2iNRPfOKD44/WpikIuItNVsAPW5uYtEv
6QcZsrTMN4PeEgi84YqX57LS1bSeGqScO7ucoDqhu53jnekk4O1WDXIejJRIXPsF6NO4+da0GAAg
PChKeWuh3VEr4Ep6i8A9de1j3/qpF/QI2vEs1P1XEiWg0RDT7OJ9KdweM0w2oWkPq5K9ZxT39Sc+
E2XD6ZqtD5kWZLdgPK7PXm7MpIVypqMn96YpfybliYQTozSgFlcpcHUYM75hayhn41Qd0fLh9CVU
1yN9N+L7YpkZZ9epzyN6ZxNx192TVF+Ep7YtzfIuXPyJgKyc6GUc+tB8dBwta25FZY5XaHftcMft
mTsbHx1ReifCKn7CHOrrm7ptcv0Ww6Ue0rUu/3fTUv94MHrf+l7W90lsWlcZbLRpDRyS1Cd/MKpr
PdUapLUYjF/whrjD2nUT40tttkyfbFb57Kk7fCFZQdLfamiWZa4Z9wQjsLhgFg+wzGBqHG/sPsOY
yFeF5ZbJdvigyMCKprWd98l0z7UyTifw28oPgKzEu0iCuA0x3AI+1SpYb3EU+rezrfkvROmV6ZMZ
Ob0oV43FGP6otKhkal8nVTB5eebs7K7pblhz11d6UU6AXBQrpoo9LWN6aSDi8ON7qwyfPVAHrzCr
SW/UGhlkE5MXz0m7XWd444aHYF1uHC7Ht9HNiTdsJ6qPlUlWCf+/m2X3Kq0H+6Bqn3XzyEKFcZrq
Ie/ZpJVkyywsDDcGyU1vjRFrQEoSRGUnevLwK44X7dCxm/laZ2IaA1AI3IhOv4yXpJ7ABRfKiurX
mMsD/nVMI/7g24UJxsKeUOkBydYsVAv8hYfORsPANr53C/3BjHWRrcqeTv2jgHSUBM1IfiwFfxd9
zzMAQ0HZE6xy5Yl8Hm+0AsaFvGDCYWWU00f/gx9uajU5o5Lhl0TAnk7sIS/A8RpbabWmMmXNJuOJ
mya8AMqbC6zcI74Icnntt7O9TkuMreDua1tuOfz5QJJGM77qelfmmDezlpga+gSYuWbcvIm6Xvw9
c0OOmC60Xl43F6R6dMGrq6hn3xBesOtqIbADvw3fvIlnS5c78QkLecYwqh7cB2+AKrzFoEKST+FF
3sc8m9GLKSPGkb4xItGz4ZBcE/21TL0WMnx3gcS7NTrDM2QX90pya720F6C8rxI9Puottf+GApC1
u0HGebfzLjD6MO0Br9sXSL01NYW7ym237hCKtIDs6wvTXofYtIovqHt/od6ncyI/mOByqXEsTAzd
sJdT6+YlybcLN18LF4R+1Wh48kuFxp+qszG+mHyB0YZ2prXuNRl6/W6sFii/Yn9aXcu8z/ih0Gpu
iNLi0TpVcZceXG5qEoIuhH8DzV6xExfy/2iHUBrrxCPEVoW4eDcmvj9tn2IvuG8v+QH2JUtg6CNj
3BWXjIHmkjdgY+qaX5pLDgGSo06uymrJJ/hvbff/EiDJMhZZ+p/Udg/vxf9c9XH7P7dlV7b/539/
Hh79/sO/l3i+9xugDkTiLgw6yrlFsff3Eg/aLxMgJI/APnTfovr7m37e/s1BTegiaV/qO0aIP5d4
TBaYHjCJQt6JaO4/8cogRvulxGOt4qNhNLE645dxLN7fzxLGEDVRV3dOdpChlpbXUkXdTB6IzN9n
tD7fNTbpZEMPCqCpnjWVukrjSiZHx2s+FTvWF2CXMOB9J38x0f9s2KAbG8OI46BzgIda7PS/MQlG
VJurozn43c4XMgVfh9iIPbYFQ7KIsdWY2RfSOuKVyib3mdBV8GJd2t/1DYcGelCy7gtuaYAXUSCM
znyCWIc60a1dOupoeapN48FPGps8euVfZVVS7Bt4RiCdsN5BKCXnIffW89zYCBq6HLL3GLLFbJx1
Ws1FUA+Rv7eHsv7CkZChdi6TTz2PnTWOAmeTmhScjM21bIfG63GI2g/6zHAzGvZ0yHVnAjKGK2jG
8raeS9UdCzNqGGMPBLsVndz0bU6CeOh0D+EsprPeTPOHNQ3RdenYERTXuXiN0VcFU2y7wTS3853X
ReE5rAfzppFSHss0q7eIPTyqXZPvR2vN15pH2Hf6+3pXjsICr9pNS1XDkOfcljXh3HloxWITEiqD
OdJ1KnOn92mubUvgKOrKdyYP/vEFqVSmgkS5Yhwh3hWc/N0VqE8QTMkFxzRe0EzpBdNU2i31oH3B
N03GgnISnSr9rXdBPBkX3JO6oJ+ccQADVf5gQpUXQJRZL7AopJgLOOoCkdIWnpR5IUsRB1dB1h2n
aGNJSwKfcpr5u7ogqUJjwVPhiOWz1EuZfukXflVaZal/YBDGocSwDPrMwLVYb+0Llca+OPn1i6sf
mxIO/+ni9kdziGoDniMUgGoBAkTwu4BCLpgAwiIhBnBo16/mmCVvRtsPN4AWYQtoF87AtCAHrAU+
UBsLh8C7MAmMH4AC8weuwE94sVubHGnjMYzb6AXWAOlSKXVBeRd5SR6emG2KDgEZMXs7Fhzp9ahz
x+y8unf5kkiImlCPjbE6RqU/UaT6c0fpXylzMgKGgx5lRl4O+XMaJzUVLr2OejXrGTHrXMfWR34p
ig3Prz99jxXWOqJKU9dKswQ0k0tRbSVe97VbKu3uUnSPlwJcjFr/4HWUgdvoUqMPKDth/GFwGQO8
NkshX1+qetkt9lgRo/6gyLxU/dalAyB/L9R3oQuIkTvLKMkfNRCV8zWC4bJGMxkfkktnUVy6DGdp
OJKl9ZBW6bYbihzs7hJUJCk7l04FUTJdy1xheg8qFdPNyJQBqLWqLGRVK1H0gg0aixZt1fuFBztZ
jYO3NgqbDAk+c8xsAPt73qXIrWZl+TqYXlR8nLyezpZyPQ5JVpymNsll4NNaqIcmm0T3aNaodl5t
ZdTesWPm5q1y2pR7I4Xds66GaDqGwCfIiOzShrEc6sXPquLRgiyzZgTPurRP3icUre/hCItz5SdK
1DdTFHVkLk4meZeeesGqVD67XurKTWQhIDx5SYN2TF7MxhaTye42/uFEJjgkRsEb2Eorb81uQWqX
A5S1FZkPxXokP2xaJUxTdypKjWfApu49yzpaANaFaJM9fT5DgNdgHfbZJ05byacjOvNgJ9TNxEfk
1WfpYMSvASeuLDYbu1b28SeC5MUKfrGFTxeLuN7n+bx1NVk95RcTuR7rYDx1OCG3c+Rqr05LgAgw
SZE/zDNl+Q/N/X8HTn/h6hPwLP6sJqHhff8lreDHj/ytEtF/w7aFa9fxrcV7+3sV4tvkFDDl8XTW
WOxalj/6m5DEBaQhsAWg0icXzrLYjPxth0WBwnjKZqT5O3/jP6lCLraFn20NAmA+6HVKHeFYzqVI
+rkIaXqAiB4o652LLXetlyMTJ4DCqI5Ru1luGAWMmWO0cxMmuF3o+eB9qQ/8cWVPZV9shErEt58+
vH+x7LK9pfL545vyDIOJs77EeVum9YviBEcQ0OqsBinPMiIOS3Lx8nR00aP27dme+nhPr/FNco4v
9AqGW6P/MZk5ub2T8B+QSc2B0ffEnozSeSIBB1yrJuNPBNHbeuiMB9uT6TfbTK9Nw5tWKNHPBMkF
nYUWIiUiLCuJ+qFw3M/CjZC6Jw9aJPy3ue7Hxxj2UlOhPvZnaLXRqSPpeWMxU1u5zNpZrMx7b4g3
Uz6+e/EXA3l7srihvYJpMHxr5lIHiwdjExWfgEPONLlru7QhOQ/zmdi8Ea3mJFbUD/vFsLVrMSu8
lI29d6wi2WZ+ChFJkQQ3+iLGduOyAO+rZwvSR2mYjN7qG4bpxQ1k1pHWJjMqy30G4O1wemlDhdEo
lsTMrmoe/ql97FQ3xtpKSdOvUeP7fTVFewkWZmaKYV2z4n8dJrVtm7r/XHJbv1Z9O2xJjnA3rWNd
Q/UkEhBrkKsjSm6K/Gu+nHMUbvo6mYHvuk56ZUgypXNABghB9WYN0AIEFpqUEwfQfJAJUXZmbXon
ZIiQHOd+78HYfYQxyYamSq4Su3/PSVwHr2reJH1KTRpV+RWpvzWMXF1FK4YF6SbUCGwejPjJwvRw
H+rlLhqMc+OQn1CMibUZOJ4GO35JDfxruUC/LvOnsUrV3TCa00ZEEeQ7QEwDeQw7ilZnD7aDjEfk
1g96or76YfMWVlHLIJZIxlmfm9sRHtbaH1n8OWH+dQr9j1x0KUwYYj7cOnyZasrpqFYPA8BmE4Ul
9HQ77LeRMb3ncmp3UU3UTz3XhyatiHGO5gMAvPLQCYQmdrslIPkbSovqmTrrm+lg+3TlwRTMHFbh
yBBCInjfSC+f75zUue0KXQ/kTKAXMNDykdl3HRSNdlZLDrvmI9Hw2OqewZV5G29EzErB0swboBLz
2XbS29YS7h2hX9p6xiYWhOC611MFhNObQF5VmrtbuPmrodSHT9TJYtWSxue4I1hQTWXt6+hXDige
4LWR+U2mLFfQ0BNI57r5DuGpi6o3JY8LtSk8XSW/V65xQD5uDOTb2vaa3SQMEXwQezVWjwkh788N
fth1rOr4NHhJsinn2rsd5nQ6YZFal/abMuf0CL+F7SAuBN5sp9ZYUd1AqOmUevNdp+Dh9aJ6MLja
D12FLqVMi5VjIbViTPMEB5qhqnRPFHxXlGlXnYZYv2+7ehMD+rvu9R4VS19k9UaL8xDDW6uuyK3q
H6WXRm850pGroZ4g6hvVeNaEWwFLhu5LbNh9F0nrWgsjXKW2wc0ZDf5G5g0bWqIRCIMjh9Nyv9nL
h14rxGArCnSwh3Wb7SP0LisM/R4TZ81ZV/Vw23B3am1kH/He9qcwlerTbtL0e9hUpApXfbRVeFf5
qlz/IVMal4rF7z8ZSu5cmDuB0kk/zdDS6VPcf8blaDwpKqbnOLaBK2TNN0V2IJvJ8jPxwJoBLo1w
RIRVp32HbTjfdy2c5pUny/gjnouJAJLIfEmF0e/61jmBdgeGYH+fYSyvK82xDgQSnOx60NZQmFso
agCIVvgoyruG/fC9jNAJr+aqkIQsNpbBjlnXrtSUcBtnDKVK1hxBbFv5Qw65DH32jGljVcwIxygT
vS0WDUJDqmF8Ghqi33VbDfcVUL1whSCsKQAVkax9nSiY1iSrZv7GTURlr7Opl+XD5DVI0+BQYMPT
cAPgHscWYtv7joX+azJpxiLlomcZctSHJMNMzSOHtgYgnYExmW6DF/p7zQdsuCJ8p7ni0WGc48Z8
TCxHHQaAfATSTeP0WutkUTpZggY8rnn8FyH6YL2FcuExcD5MVt98THZXH0uUXJvOFw/IvkhGI6lA
9mtLx2CINW7a+CK01lnt9BNknTk1GQNm2r1LCvmO7Qn3HwrKZ0m01p0Xhh05L8L6IkivJYEsiuZl
Cus/csloyAA0f29amQH2KGJ3gsI+sr70TPW2qdm1d1JMFlkWLU9OonRZca9zgmqr1dAO2ZaMNWSK
rtXdpJ6YMsQOun5dwe1CPaX7J2kSAEoGn9FE4woUaglTXbo6ASEFPpcD50z2VOla8XVgPI8UPWb3
nqhIoYrAbVBtXM4gk7GtIy2SGHSoSBXhHEZg90JFd5ULr7d3en9PRC3UUXwL/TrsGgwuRCr03yNV
1vRUZvHgkT28Z8k0bbSMT4hmzqm77dRN81ZKtjqBBd+1XhkjRrD9pMwY8rc3qOTsWm3C0a3lurxS
ldbVT5NTqVuOfGzJMUrX17AMmQIUQxiKvVm30xuTf/p+v47pDWTih2CV+3CXMarPN5PftWj2JHxD
F7H6Jzob0a8JA4k282T2L0kSirWj4n4/FOzGJPagdZZk6RqIEzYvMjoI7nDkqaOxWIlsHu88erri
REx6VIBm7nv9G/ltkFPAlDlavhWk0GTGMnSuxJVuFTwSAwfAqdrihiH+KJWdqR4Xsz4pbSqVhXNO
/bIf30nbUU8Dnj5uc/Yn8r+6Nt/xmRf++/UzHLH3Iix/nkz++JG/754X8ZpjueiQLpX/P2RtiKB+
MywdzTmW9QuS7+8tgSl+w+ts2fzhj+zxf2jLUbxZyLbN/7/BJJFPv5TfuIWxgi0zUMoKKCPL4PIn
bzVJTHBdUzM5hvnYxh/9kLlsc1jv6Dw+KSVmzLi6nxwQQhFmGk65b7Au7i1/OxRsHx7myKDHj700
rV9zX2eZ02VYqtbSBrQTYIVg4eMYmfw6ja52QOYafq0uqyFL11gTmcvGiI0ByyP8EkwYSysyMaBV
NYwvDPasFobRoVFhl1lk91Aoo50nsd2zFfJYU/lJ2r0ZptuUm3bZYy0rvB3D4ImCkS2XbdX+zrNq
hmwzrk2/TO7V2JnvKLk8fdWN2LGWMIsHnnD11UiM0Q0m+dwhZbZIqwBaAxr2XrPKo/FjB1dfFnIM
i/yXKGJLV10Wdlq6LO8M7J47z23jnXNZ7lV4J5dF35RN9/qPDaC+bAOdy2KQ4PQVu9wmv0c3wpmx
wpbm8Yuzcw4YAGDjVQNEoTEk5TkAOV6kTPnIvEogyDmrFh/rK6kPlHYS4MSJwUGkEatVEpw5T+3z
xEfwnveDnt0kZjVfYQyenthBhqfZYO9oCvXV1WPyTztR3QmJ75fYGYxloZn0G6Tk4G+ZJ2WBlc5l
IBLdOA+kCF0D7TOAFzpKHUdga29xEVtPZNq17Gda+4aP8pNtWK6vSsdrkQl5GAn0uTSPoATCbWX2
OHmreib+LJMYzgpV7bIsIk3WKcJ91+jJlTPW38iDf0mcWA9XPb303hkz9140tI+g9Yx8i7on/p6Z
OmHW9iz5sNGgV5rOKg0u8aGoWlZJETYxPc/co+m3wJtjREddD06vGntno2uO9432wvxuNDzFt944
3XaKTWyT+ttw9Kb70RxVu2KMNjxYOu0Sy3o50DBkXVKdoCDctFabUVuzN0zP0m2q1znUvN3A6TJf
R41d3gmPpGNCZCazZTsvZdrvUICU8HE5jIuXGU9+iYeBXL9ACHsaMTNn8cmolLJuDCd2pq0TA4Mh
U7TJQpypreXcNoalwfEThbuDl+u+eeRu16Q8O833CNFVAPVxFNs86Zp2mzt6+ESmNTl4jTuUatNa
g8cVB3SuWJUJjhb2bbDoONuTnlUepsSrOadLILGVxHQ4/QSde+y+xwErx1hecft15i2dcBHtcwNu
BBdLSeFw4/izNZ1FLsnuob/PXpjkSmfTYg3EapbT02LYmHvkfvANbiKEk2eyoFVQMIP+CMEWbEr6
1FdPDhlDx9JO1kVdRy6NqLINpGgzjUW/yAU1Iyo4znoNRwBTzTHaOQJ9iKlkiDLPQ+x/KuY4Ulsd
7PQhNT1wvnU529WaCj+MD6rtZ1poIaS6wUiARGvUCY2limXkU/Mf5jesHUNxDf28K7/Qwfb2S2aH
7bZQk3rndyXGHFWGeSgwB+8aac7sW6yo929svcWqYemd2WyAzLzapHrt2E/axb4fi/m2k1AZoXQa
uQeiMpSds0NVVlL0jcqiHxiL4Z6LDww4He23GD3Gru9iFBAMzbHihwmBBhY4gDnwTIGexpy8cJ2k
qDr2aT6Ob1TXEGXYG6d4dtDiFystYYewmmMFlnBERrDHCCleTRo8wsVriYm2bqGtraI2YQyh8iAP
mexXavbsQHf0OxmP/Y1wPTLIUt2U1l2J3RSzQoMKesUbyQCnMf1890e3zN+GopwPDCgSIBIUVGzd
RYk1m5D7wMiHwWIlX9Fhp1x37p6FueVsEqMQhEB4PByUw920HpTJVDfB3Ye8FMcxYOz0EbtoH4T5
/FAaRrPWQ4u0RtM+e77oAjLrA5hUZPc1SyhHYT3O5mxvYJmPXKEGgRV1ephcu7r3DQ++ohUnV4VV
eOsqNw+ZKZ+lTiSDVYnmVm/y6Gtea2qr6SJgDdACn2wwezSuQt1UasC2vXA6ERlt4SRVCc5JNu9s
BXRHZv573BbQfAgjps1/RZoxGl8KU8TeWXR+oeNuGHkewMlq5n6bzJOPi6ifs+uxiXG2EFmW9d+1
yCzTh0sp8t8Z7l/McKmOLDR2/75qu36f35u4+7lq+/1n/l62Wb9R3bBSxvkHYe2nSS6OUNx92BB0
G1ceWLaf3AgWukBsc0sFaIFwWdSnv09yTf03wbrbX7yEOKGd/wi9+OsymURRkG7LX8famq31L8vk
CkZgTB9bHgers8Gea/KqCc38L7S0/B5/GMzyKhgi9WVYjQxSLGPpnyvDhj3OoHS/ORJNX5yzzlXB
YLvFfrIyFHo62mDNae07eKn6dnny/IWQ/5+oZMvruzzPgNvBq70YQn5+/T5JK3r5tj6qvnSCKA2d
dUS1eu6iibmX4+5TwaSK8AUVpNxOd6KP6g3Je8Yuh6JCXTCnV2FXD+dK2MnOqWFXaaRLYQWaSIGF
mP/axba/sxK2pTVhEkEfG7O2joiF2WoomcZ17va4+BmoptuGYLj1T5fcvxh9GzQSv37AXCK6w1ie
T1g3f8Hy+AkpUuacVUfHbZo1Sjn/jfD1h0YrIgxVeXE9KeLk+Nmo3yXRGL92hj0eI1mJp5EUm43r
ad4+g9wWZGyqN1Sa9pbZdb32ejxPf/Fmf0WY8W1wLfAvdBaMIsxf+gTigyz2fm5xtCvm5FKgOGob
FP7GYHyRunHMq7QPdOarHNStXj5B7k4DhO35/Z+/kV/dMbBQDXoWlDeM+ziUf3F32AqTJPjh+FiS
WHac3MJax0JlJ+kn9bbHj/4X3xIm4H/6moDjOZhr+Jf7z1uTjLV2M9QY5WrRt49OAiAOSsLI3oAM
Ym2HaEk9GlmYrWtPJiUmBpfvZoEGv9Sa0zNqr4qZFUNIVCh5rW9u7hOdGMXHSXNUUNll/EqZRTVi
NzBFCQAbXTJAbJfw0MgPokmgPhQO376e6XYB5KOpv/pGnH41oWsHumGrwOqwCJAYmXUry2yQSREd
uJpL66gJB9Rey6wy1pvXinTZoznn+aYvDMKXJkn6Q1Ik75YrvX3fFOWZEtoMhrnxbktg5vpGpeMd
DtealMnIrDZIQCpmdkTCB7ZenWmf2s1gV8h8e8bJpynBOAM4KTsvzZm4mzxS8CBaT8Ld1ijZphXx
GFCUbS8W0TrUHZgJMJ2IcWU0Nrz5lEpHsIOwgRgxruRsQVNmKh+xhEJQmgz1KhH1oWya5Bn8E8w8
uhMefwj2YLQmW7uZEDIWEIoghmwcRlFU3OhFBhpXLZrFwexKliNpG3ZET+qj9W3UKU7WWc6fWY1L
+AqurnbeM83Ty30ul3jXlkrGX1MvG9nK0DplXAkX2jpxJYjgrsueXfZG+YXisytKw/q0ypJGepUA
jCW9HjJu+tDNyES/YxbisJ+Xcx8cLiWAfykH5KU0EA1WjHaNAA9d3pyJ2fiCwIFiAhLWUlkYlzJD
y0nC4O52Fz0we4aNqCGJRIhXIcTnuViPxEnSTSWjFx9DP2wfuxTnxormBONOWEwCnhCzyXg1t0n3
MRcpwbw8CE8ikWgnJtOyXxFX1UFjw6W3aSQ/4JKXO9ejL9m4k9Y+pbMr36LCLkhlnXTywCY7QSjL
Fq88IhpOiYpobPFaULMNW6I5qKgss32qvcZcD7kLUopZ3/I2rJbVV9NAf1+7FQwFfFLzPNygncSn
4YVJxkDApU1aF0kUHlxXlt0hBRPloxFBj0FrqPUnRdr3qfLcRkduS0Odi7gIDM33t7rtWC9j2/Qr
MgwFy81abmaYm7c+3WpQuk5xnKnv91G+sUIkJKpUJR0CSE+Ey2VGV4Y44OyZ3A5U/zfkCnyC1dCD
CP7QQToDQgMdPUKUDkVQNYJgPUJqt5be+DeK1LqbEcHW1ZgP9WHs2m9V1oD269gcJOO3DrHUxu+w
WhFLoB3EnIu7GfjLCrW5eFVkVker3kvj0xTNzX7qTesBQ5U4ZaO8sv3SOJj2+Bxldkb4SseGkTH+
teq08GEoZv2MFrT/khujcWyLwttx8Ex7O1YFtioi0tFawH+PLPA5yViba9GO7qtI+uij6fosMKQL
1Cts8nI/xris5laAu0h6E8bR5TH+39L0r0pT11gwtv++NL3r46J7L97/5778w1QRsM/yg7/Xp574
DSKVhx0VkyNy+QXp97vS4GKktQ2TiDK+zUXV+I+xIgBwVAaM+ShbbRsc6d/rUwO37PJX8Q/jQBqi
/0hosBzCP+308ZHiumXtCMqWXDVQ5H8sHYdGK1vXLyZ8j3m1w69RXDFEYhUgDPLG5qiJg6jN427t
RXX0klstD3PXGru/4EYu0oE/vA2f08GjstIJ6vNhe/zxbYxpUfhjmxq7Ugvrr4lXTi60pTK/qgFp
AZ5N63uliBv46fv6F3Xdv3hVfnPcRgKEBraiX8o6u0GcMLuO2omxAeZvqJbS0R7QanqzHR0GzTKu
fcgTw+rPX3ehT//y6zLeJTkFOQUiFhQlf/x1Q8AO0p3Kaaf1zJ6DPvKdGyBpDOIs7zmeVaEHaWHW
/aaRNiifAqTQsZaRyPfk6YITcM2SAJIuw23TZ9a9dI3aXltgE0nIdDTGTaYTwDFVTw3m/0+/hFPE
x9t5jwlgsTVL6/JyJKMKCKe6Wzra6kSNIt9S5e/+/Hf9pXRerFfMrcHY48l2Ldug2/u5NyALj9Kd
cdeOrOxznvjz1kgjhVpNAN9T5DW/4e0Mz00sP/78hZdO7ddP2QcOxiXu8sLYtH95aeky+XPRjO4w
JZBpZ2yYPQPaik/lIlwfi3jjIk7pDXDHTa0OZp3tMwL6EnLjkK8dogEAI4fZao7SD5bpN6kk8z6x
H/Xave4XooPsLGNfmeZOJCHgKWwz3LdBaZebyoke0sFaAS08iXB4z73xOjG8fZEVJEbxNYfF0gAF
WV28jti1qDxfkqo/d+ic910dHWRMfLUBwhkr/cmLGCGLnhzBzjlNPhdlpb/lVnQGmcghitidImGT
cQR3DqeTETPgdHJEAuFormuh7WaD5XURsYmy4/7GiLOJ0GwcQ1hdcKCt48jY6Lm77xPnFtPW98gG
szBo+oj5OmUbnJTW1TB6ww7b3s5U5rDJE/S7cfYGE/QmrUM6DHNJHOlcfxdqqPEwlSWoglYuw9ut
WTchy+r+tbDBZPqhu2LNu3GhPq5HbQaX6RdBn3W3uVMCNHbLF9V4r2zGPuLCJmYnWrUGimgrCq9n
S3ypKKOJR9yMJfgSFfvVxje6L8zVWPdlWaN2WibFIWtT8cFAluS2gai3eNPkYXQ9VpZ+NIjf0kk6
bep3b+TdEO1mxdvMcLPPnPEhgBOSio5945pp4MolphTtJBO1FitjzFcQyyPm5gXmMbehPBRtEe0Y
Bqf4pWpnvrOrwnt20anmpAcr65vb1v2baYC1CuJU6sNVH2EhXAsvrL+h0qm3GLTSD4HH6Q3DkXk3
JmUH1DQsynpT9dW8M0gJfPSmLM8WBhmzVNsfdIQrUq5MjynfCpgzQ9ca0M2maJYdT0pCwcg6kSBE
rS9JlCmrCom5EO0RJrra2tk0E6bE+LzLdEb+etE8j4zEHjzFMvpDtK55qqNE554t42Ifo/CfEUol
9UI6nPMHlqZVumtteOvryjKGE5LIZLw1RhcxjVfZThkwkoiNtWfDbyHQHBtjUDPpJ44+pAil24Cw
zfSFK4Ckwy67iwYvv5KTOe+TZMq2gykGF3xtZO4gN7OXmjMvxl/SErDSKIfwXeLB9S3cHR9/DQX8
udIRF9g2Nvx4sgm39YbIA/PF5BUMT42CCrX0YJMEXXdoujtsPntJkv3NJKQHIaLO35LJqZ8o9vyC
glGv5dZFGfMKcqXt1zEbtK1TeZAX8ilH+V8BaXzjZHWAjkLdJT1odr+brRVdNTzG61UWlSpwMqxZ
3AIaO+2utA+E1Y0lIlUG7qsxSThxHGJDN32MqnmdT40IphD7VJKXEbnIcbFVujDIhI/kFsONfDPt
3tpEmnSDxDG5NZSe5QUJTHQhqwSHwk6PknKTlfm09UjqVDvyxKURUKaiC/Zh/T4WhSmR6yVyL9E0
4xwb/Q3C/3TvePXX2RUZ7VmScVctTe6UzlcDnEWWNLGQr5Q4KyStzU6hit0UtoZOWdRvMeE89xnT
gy3QT+N6lj1O/dgf9ZNmmJm7Iw5d0gOx9LJ3bMb1NQi56UEXkf1kwIyMV61f+eE16jWKYxOxy7GF
VTluLKwVzyjzjQjCQdGOPMBB+Nzy4t4D6cdlFkgTX2mnZaSWZKgQAGVSaz0KjlzU4NH8VPW2eBbs
8Go2WWN7B8Fivk7xvDlYvhwaS9zggmcr34wvLYiICWiHILJz5L9WU1orZig9EyuvE3d95qQPmtmE
XwTTqmxlFX5JeFbVh7ezZzj4DDJL/yLs8MP26yLIegm2h+Kd2Xofle2eXyzfxj3h8wYAxY1SsUQ2
55HQ0HXoPBhEn4QzyVuYJjQB3LNPFSYITpg8Hs+lcmI0gmqYv6GTtm/LkFVGgF9C7f8ve2e2Izd2
bulXMfqeBc7DRfcFY46MnEfphshJnMnNzWGTfJt+ln6x/hgqHavkUz6umwN0w4BhWE5lKjMjuIf1
r/WtzGCtMKZekr40evfW1XMTN0XcWQ4FW40hwp6RBNMtT00D1OGIOsRYRMW0xoXeGSEMg94J3V6P
kDJivXiMHTs+ZjobhKVN8mh3Y3HqOojSeZl7a4W4NqySYGEOETOYX/IM2FcIUT569ZreOHVKkAy2
SvVmJ4V75YPvw/Mp1aZKmuyIBXwI40RYl2Y9GpeQM/h952V9SEZh7jsUBJhWLd3a0BCXFChDmsea
F5SRp3CZb9t11D5H1jDDewBlicORO33L6uaaF0FWRLRr1uObU+W1wfBGK9J8bXSiBfOdpw14hEcM
HAx5j41PRTQ7SjQlk7hOvgNGsGoBtFqZBnZ4orRfHTbHTGj70W0hxHb9XQxoJekUI3TTqfZ6xuqq
FExlfmNMQ3pc4GHQMuCTZbY3RATw0SRW6/FIjiPLfK3LJ1j7S62jyu4q0VAiuZR5qiPj/mozJ85m
6GSyiX0fhz7JRuJJBwf/25Bj7GkgTGkivwAKvFY2YZZs8K4Sm7LfUjezzWQO3crKsexVTtaFAtjr
NM53FDy8zwGjZ5E5dwltpt8Psv++G/5Xd0MXCNhPx9F/6I266T/fitc/TC2+f8rvt8KAWyGKPak6
hmC/R91++M9pf2RY/vehBXfJHyk4HbMJ1zROtQEAgl9vheitTKEtdh1sS8FfuRZa3q8iMk1RAB1M
3C5LzyQ++T8e2xtUY+bshrmfoqyHXasEu3CKC0auBH6+MKE7tFrhyuzBChc6ONZlKu5ioL6qqjZm
JJ/b1U2TiyTd0F3oHrIKw9NOeYN9VSPjya09Rm/aQFh7N8fSMteE8Twy/VxvSHlhMOfJZbkU1M8u
Z/gU/6gecTy0EDeBGIBIt/h/Oaw1gfk8ZxgKschanty5+cC+EA229ekmMo9XDqV3U+houBe0rK+j
MCHrc6fc2t0rrWpfof4YO50cfo+DpErXJgT+xzZWZIzBuWfYn1XSNmvcx+6p8nuXBu4yASmyZBu/
ZiVuhKJMcv6MFRceX4b9oOckHIeEr9SbPhueiSBtWjfj3Af46LQ0Wne9F2HGrab2SSlkyLBwzPgT
/0L+rALW8FUFtOErVKTgNp5NnI1d0fjrCXGM4oGlhCJ02sy1Qg0E4Bd01OqTUwCV4WDKrWez6m5i
g8TyUMvIu5m7cb4ZbVdj1x7x2umiMqjsC2rQyaMZMPtHgKCvzpgGajudcerrU5oO6V1t6OTl6iyb
tC1bTEv14qRHahVNvnp0p5gKxLaub3vu0PDYKAz+5LsOrqvUc/OVmVaRBsy1yl/wpjZiOy/pnE3i
QrR3Cst9tGKvOPB8iDeN1JmJBR2zYTjXOntm7WmFHg6cGS4W1Nc7FSEY7izG62ub8oOISbLl4Ibn
APIG3hizfqRbVE3Ehn+Lw5CjTdHGwYEdRe6L1FMn/ub0XI9t8TgGOfh/w4GRjQvAuxZqDkjcMSpb
wsk2B7zAOhnSDT6qhqoNur/yG435lxv6AQaqlbTzpA0J3jVHr+qSQ1xEzYV0yujCzB18hQ5qL795
XEjpO0EH+7PLAr04RTHyx6sxOCJamdLTcvIM1PitmYb79iagzzN5yqMswawlxpbmHsMVL7JxR3lh
4+eAuJz0Otd9e/BgA3l+V7A9xtE37jrFsMYB6r9EcZ+8WwTq6M2OguhjRgWwwy4C/iGFhV4gisce
bFtJiN/XNiDY1UZPrJECdUGeM8TQQAvcnLdbO6u4nOPmGi5SyJ08MZPKL3I3cb42ztylWG/KXkDf
6qavGrWSOjxdoafbju+8DzueMfYnV0XzuvAql8wobOUoXDrnP6GkJedManuUjTmHA4MyLnlg3gVn
dvL34WAmiY8rYjnVDpj1cnAKiW0xZKn8bwwh5QlrdvY646VUa0yw1baiS64gGpgxMvBEoi2kDY/S
D5PTDgWpdFDP2MT4boDDk96Dyr4cLlRZ3UWuH7z5/eC+QZVr880kBH2vearS6R0yPAfP0LLH8hCN
o1rFfpJdxRJbt27r5aHTGjp/66jcOlacHcyytZ0QhU3CmqBzDr+so+P08JyCo6V0rbfGH2EI40W/
xfxqKsaIbRd25mRhE1bavT7MJTKb5mf+epbKeSwz4VSrscye4BQTKFOmpyjpLDgbMc+FhE0zdYdz
xu2m2FpzmiPYOCWUPNOwh4dpAoHfxJZFSNiciRkb8SifsDfgTmIIFa94VmRH8YXpb/2JPj0WAJ1b
TobuhGVdOksd7EgWIYiDRGyMUsuL/cD4Kd1XLhHl0B9pcC/SgMizINp36UjTuSQmHTWrIqCxnbbr
arjGp27cVnZNd1JvuA+SShbaZ9skOBpmCat0Iq2jeLJxzl6QgTGfmjyOLzjTkETJ7GCk6CIr5drI
8khdNga/ibXjVtoWX390kLHdeeRZpoTtIrOstd7A4A/dzJ3XSvO5MFc+vj2y0EPXLdTsJxLR8zdX
c5Jj1M9GaARZez/RMXpDG8JoH5uxTb/KitbGk1HlEiis6JjUBUVF/yzg1E1QFPah7MxkldnENkNY
ZOqqxDN0q8vC2yZeavDWZzxyp3ezt2oLj3BLUYp2nRhtceOZKtm0GreasIT0dgHIuv5gS+zA3NmB
0JgYlT0tDcrnVTQyp14lecO1f1LGPS9Gtl6MX4e65i3NU+HPmA6xYFqUk3wNxu4alukU2sx0V/RC
VJSGVztNuvciN47s32EuWDUifD9hxsbGadroH9Wg7JPTcGBcn887/z4a/hdHQwi7BnLun48NHorX
kUbRPxwOf/+kH4dD7zcgBNARdHsxVJxhBz8Oh/5vdMN6OqZQoJPMp/9uaYFyzaABh8IPTMLfJwYA
O3W8LkjdPmViCxr7XOoaf9a/i+TtL3/+GXpJGPKPuqrhMq7gCQa07ePe+QexvjAHrqlV6e4rzyBT
J2OPPrqCoQgBDN/HmLUsLM15kfGX9SbJIvmUCT/qdvK8IE3YP49kw4Zb08jLU35euuhSA2Xn9LX1
CrhRPvJV6k10XueMOm+Pc+r3x8yUzg4pHx0OPslBitZ8Qdys3oOqLG4Z2yF2EfBwHpM0FdSb2tFK
4bIkFFxMIJutOUkedDEZzyw76cFg2P51yh1/OzTKPwCOd/Z6krbfHOlTkeB3i/8EJQBmX5E413U7
WLc04ekPblUlFzUTu000MLdPWq/7dPWiWwe5PTLmnAvU3hlWQZ5ot1ZsByczneyLSOUIjRN4edao
wPzSz54DI4rY2b2hd2R5JvreHghhe/eMYVFG46RFwo83WHQPM7iGxlCwiMeOg1svT5nXbFxVE/0Q
RMDmSKxGd/zSu9GxIg+0WlpKNsyMl2RXRex5HDhKNz3F3v2wZmwbHbJO8w9NEqjroAiae2PMxam0
nOLeYUysh47g39/UKtOfJNboTWZP9WNQDe62zS3rpJyEMWs2Jdl9aQY4LFU3Q8HsNXYA3JPuZRok
8xdrnEsygAkS5KZNe+NduhgIKVxIs5hU0dSPxrDtsmLo1mUtvSdyPGw39jhn4HgKvLIjZ6udKOd/
l6H+7V8qQ2UU4jIJ+fMF6ulTvr6zEf/t4/Nvh7h6fU/r5X8Wr387Fa8DU5jv/8zh43/+j9+/1o91
y/rtbKczlny0j+mOxenv6xa2NIYX3/n7usua8uNSS+yCwlJus6SKaUhdhmE/QtVL7ML3HFY0KljP
H/plofqnC9cvUzdjuVUzDWIKC/LfsH4tpxtKTTSi9tJDLKiF9/x4+jBTxjiuLbRPvczHK24VZrqe
NR45TxAD3GWd0j9Qt4HFlROPrZ5UH4NQkxFGbM9h1nbmJ5kSZkR+3t0PMO307/von3IylyHwz7NC
vmsERIOALLNeDF3BL+a+Tpt6e5Z2fBCqGcVDJPTyoirrpjm4fp7tuYylt/UkSeA2A3b+Es/5PNX+
R60BHvORzzc/vRn+s6Gp88tIz+DgCsccSo6HBZvx9PLxn4IogRJTV0xJvJeTPyuwupH8wAfV7adO
j28tM7Exu/ew0pYatkit6Yyr3pKCpkUCbBFVYmUMgFPWdnldpn37VM2or5kdpQyZrOAWO+8TJu2N
qxEUjZgKL5J+gPu7j+ePTivxWxFSICE2Jf7as7ShhmDTa1ro0L21drIZz4mKtH1NcQLe9fypnCgS
8CFvrR0nutbsRrudura4JDrCTM3EP73xIXeRZdb0rU32JR/aEyPZASE8Mq+LHl8X7SCHRhsJTLb5
EmUTb64yQQCOdAdxD6cXqtlHjZ8eYORYX0dryvZBukBCjNzcOa36HOtJey9bXd9zscBn4lJwsnI4
L67jYHJPfQHx3KB+5F3h+ILlrkCwiOxY4t7CFAMQ5A59VbvtRUlnn7Q62G5+62Z71HWK40Clrdqh
Hp+A/STb2I2L9Ry1+tonI3STqojyR9O6k03ebhppzd1B4R83EaOlHLYevsl63VE+XfHSCCvfdNzb
kC4DABfcxW3KyOh6szdebZuYrn2tWmXUvr7SuZctZJF28ENsNDrVDxYK1a7g5sztPKjxXflxZXkh
URjO4UY1m5dJo0/vsG6Jqnp28xFZVX1Xt3ay6u3I0wgrahqobiQgiJNa9qJSUMIXTTWmy+9izD5s
knV4RjWD9LYvJu84DbQ3XuU8htU2FbN6BlrcO7tBT0d/k6TJeFK+M/P2GPUFy2lbVOqgSNhIQMyb
hnyInv1s1i4mt4JTGKTWTTrM1e2ED/mYqCE+OZryT1zytqZDreGVKin/XUlKdcS67Lzslds3wCQG
lis8Zk5Ad2M3EGrh0vXQ4I8kANU0+h38ZeoSqWV4x4mR7inTarej73aKW0gO6aerynSd82Plj2PB
KGbtlgH5FjuYrdc8L6R1CGSVWCkNGqo0rnIxezdjB4Uh1MoyKY6Gqlz1mIL8p+iXbsiRo34ze1hs
SaO/ZmPWMGkCh65GtuhV4Vk1aB0z7rOLuauoay50Ipnw+ONNDwIVs2DZXWLXrIA8zLO+IQmei1Vj
CnlojUA8qdydNyWpkZybYMYoVldT9TCCJK1CtP7ukRxjy1NXRl8dr/XZ4ueJu2qVybXPD3xr9e50
Qu1UIjRLxPwVCR8uOLmuy0uSYh7I3sExDlPvA7ukAMudVu0YRy9VhQx4pVt9v2W9t4/0ZHZrFgHX
3tUeo6xVXCOqTVWUPXfBuEwwXDs9TqXI9n3qptgRM/NKK0AeAcJjeuj3nUb/HE4E5hipT9OrdAf9
A2wnUIOEfhDzpCWR2paxXz61hbCvJ01Z2npwZ/tAi7FYZRzIeA01Mu4O/omHgLZvGUa5OSGSVd5m
KaYFoodz7r1nE2S2S5RDrkvdJyhvabiXMx69FepuSzuvnzDLAcHM1CDXGvs2N8hqEadqZyriOcRl
fnWaqiAprl38q+bategUhO+4IqU76bRx5dZ7Lkv/zvbrIdgHqkmeRsTc29bvOgbmuO2uInKSsKeR
VitoIXXYtS3F2UyrmcTYNP3CRAA6pCuv3SF6yTBL9Oq1L+32XtBNincjthiVph1wzaRp5Z0tHX1j
SMkohuq+DQVqPR4L0e95YLEw9iUuIgqeBMOesad4svZ2ZBhPDbSgLWbk6VAyGbqbrKLcTnGOUVTz
+w+G+ZofmqiE+FJB5Zq5QmWUPo/erHmrKsngdphyDhvGvdSlxvAUWIkrr/nqxu4hmA1C9Bj4CInY
nbZi7DT6+CSQq8JeJraBmLEgwDS54MCKMxrMbx0FEAN1Ir0kT0ygytYHUl6GR0Z8oYsxgH6pGrud
1qwLPhKKbLbM4aNjIHr9OjPqBP66YVzJCYi4Yoq9hjpbvYiFaubRFHNVt0AWkOWiy6woelhTcNCg
B9kb39DkpQHOsRiUdp2asXOarCA7JoWm7WeTp1IK8ZnOLv2l1IrmXgaAreCvbYjnGSAVML830Sed
4eVqaCb7C0CmYN+WcDSNBeo2Lng3DxrTagarzrszaA/wB+iWnF9a2+x2riOCE7AlezWkw8ETinyo
JWjdw6tuH1I3Nh/rBTZHB1xHtAsAXd/BclELlK484+loG3xSC7KuBRNG71CHfbaPkS6jBXBnDWhQ
k61jax7FyqRs7BHnsb5u3K5fcdA3NrFVdQTZJusqKdXXVurRQSSZ9lSBtwqbcU6y43wG7gluTDms
OgPd09sYPRrHxsDfNK8QIIng1ZUff/QZ96wtYSZrPce595Dps8e70CGGQdc081QnGNNXxNyCK55u
RPEm0zj3hf3IUrkqjAYPzcTiipXC2s5MSVfN6FbXgmTmfulELHgXdWW2KjkN3zhFahX7VuMGhadJ
G6cwyDuhh9SDt1mo2DDFzqXkwNqJblmZk4ks7ZTK9jMKrPouNgxQGYOxiDRxkE6nuJqDJ3yn7Jwl
ET47FGLusNAwGVoPOW62PYXVql1nojH7nVXMHGEStvrPVEobJJlf32JtM+/RTaNnGyYAlpkgit/w
PXBVXCp6g3XA27jmypnEhMOSSaM2Z+TTE6gwxNVQ1Tqd+bBvCrXSsBMcG2eEfeBP+XvlmeixMqGR
MpQmQkDIMpn4YXDWb22qkwSxP/S01QBYjzXfb490Cqc2xo9BfM5nNZjWdCzG6Vklbs+KMWYJ1GPN
X5RkmSaoyuNZYB4WrVmcdWedrpqv6SJGp12MLi2lGi6Ax9acPJJIbt22AgN7VrONs7IdLCL3JExt
0wuB8t2b6m5wwaExoI+3NkkzeBHCcl7Ns25uJlr8zrhpsR8turp3ltjPant7Vt4JeKCuWWdFfoD0
Jy/8pm5eeG+e6Y2EXrb+Wct3z7q+li8av3HW+504qqNVDy3NfXWIVRYncxkPZH5rpu9B2hp4kkTJ
BEHrguDCnYLislt6cfNl1NCcpw7eeQIRfZ9GFH52My/r9Og3wUdfmgxtJgkqJCb3V1hp9G4u8w1O
k4w61DL1qJb5R8Rm8Ay3bTy1y3QEiz0u6fPIJCPXcmsjpmerziwSKhaYrkTnQYvh57iNorJN15Mj
qUroibZ8cUxtADaxjGosO2VsA26CEY5Xg8PAwFKLt2X1PjRe4y+DB+1t0CgXVF7DWX08z4TK3M1e
ylYGGot6xtSIPiH/2mdg8tmdp0rsBNVtCvU9jOxBPZbn+RPaxzKLOs+lqvOMKlnGVYS4mVzp5ymW
ohoWQVuZWruKRYDkWcIFhp0Tc8RsCTtMNBkPVGoRspiugrSn18EBOpMfbb1nQMF5FTsN08OTOU3G
vhnG+CZLeu1Lr6UKq5+1FIDX09CHVao0jDumGb9NEiomW9EIFqX02w23TORYHZODPUL+XhWcVE8N
lsdx5dCBdnIi3D7sMG9mL/Ot4U1kc3uO3RyEyYMW/ZEut4/Knt85yLmnrAaXEyGuGeB2S3EthxYT
3SCDK7BHhCspJcfXr0dYc6bsorHc+evIxAIXYUUrmjGycTIrFR9Th3jW1l9Q3hhaAjnGH5ljOQim
2NvmPVRrMDrzF3t03HcOW/wIGtr4ksW0sqe8tMsmHNCPbw1cCFfMNOY3303jK692mXwwIEivNcA4
6aVWNbq4ryP7ygty88jTkl+BCXAfm0aLMKKO+QEHZHvhgREgolRCAxR7iyIrnCfSW3Wtf9npDBTX
vZgJkGMJInfPGq9Efx23+vxFmCk7Sq4P+Ir0eesI+84sLUylkF+yiUXTEG68k1rxhRFQfoS7OGyj
ue7oYpOPypU44jIW3M4ax6OE6x+mCZ+Ges8Jp/b7z2IInurATiGmWDUvqYBEptGOcedWpfWkAYv8
LAeKhBu9FVuLYcnd5BftIZrTpSG9qw8cQj2OiEZ1n0p6OBeciL1L4xTFHmjIs7RggQUNCC5qhMBI
4dZcwa7GbxUrzbp0IoBIlNxpB9UoeVB6lF2BDYcWG/YKo2NoR2PnXUb6RJO0Ktv3DrmNoAZ3tqvZ
zVg+DeYU94PU0sK9lAErklrIWdXNXxf6L9N3Wbf1t+7Xnoo/lFk81CX/+ad/5U+/0DJ3+I9aDFSf
3+cQi/HiD3+ALpl20y2Tt+nus8U1+kMwWv7mv/rBf1FII2D3T00gX3oKL/7P/67+oJh9/6TfFTPf
+80hZkqkkNjkgi7GhvFDMdN/s3XXwuSDPRzqx/KhH4oZ4QDTJx2An823EbUwPv9QzILfzIVdjFjG
R/kC5l+R+j2sJj9rTw5SIbK9B8Zk0d+MX6OEQxbjDKttY+cxwsIqRQImxzgVJEGPjcoftUKkj8kU
z1isqrPfqjRZbklhVURrqH4NksR5ELUFOkrzataSDktszhE7G/W97Ig/Yp/ClRpF9OnNQANhrEl1
FWMevunMft4MU5JSKYE7gvW5bN+EzS4WClv6HOaE3hjMJxNgdVUz4aYaMGkkSCK+daACWmVrbp7V
u83h+qGK2u6qcIRawON9VnyShejWehWDIkmpYydh36pWjheIDuOD1859emd4A65KTanxvrEV3mtI
sNXaS9q+WuVUycy42PVsl8EKSrkk9R1DCqf/jEs7HjapVlXdOpnTctjNPvyPTWOa0TMD0OZawmPW
w8Lz+jeGlzG0izjoLXrIaakql74qf66oYQgz3jP1A4pHpWPSWAquxgxs2maMie9RvLF0YFnxuRGL
kselH+uvP9v/nz219mKc+knx/AfrFktQUr++89wuqvf1O3V4f4j3/P4Ffn+CjUVF/v2RNXSL6dyS
XyEhvGTREUZ/PLKwRgkg8E/zNPNfOt/Cj0cWqKhBSNb3YH16pvnXKmpYOf74zOJCWlYLizw2ri4a
dJDTf1ZnnXlsOMg1sJg5I/OeUziyelAYMOHixzHOqlNkJcVaZU58I/El7GOmSxR3VgneZGZDTM08
QrrSCPZJ66CQiNgBhh0P3RtW5mzVS4RLry+fjKy1Dk0wcxZLSCRvhtEnuZcb/b0bjcVlZjgQvSb8
/6PuVB9TTm1qNudipzv5Ponc7TT33QY09Z3ZG+V+CCJCbg1ysTtEly0u2wvPMaoTq4u3mnKhrrOY
EvFMVMmmSBnIN/UY7YFnmoCJa+fDmEZtNxK1ejWoWP+aUKGQw2a2sLd6SdndB6DR34oEhqo1Gd0O
Ts+4TwplrltEHZo0c3fYUh82o4aYds5+qZxtOmfgLfR4ojRMZAjDtXSxnjYW9eRZo6mtiuUMfh1C
NeAYNR7tUocdia8upWGceE/vRxrOTl0P56CYvZDKD/8QuzMsyZiT7avZDuOefFZ8PQfevNKNubiz
A/qpe9zA26op7AuZddSMjq5fXjclSKYEzsjV6HX1nWBKjLWirS/aRE8vTdom0jCBY8H1dbR9sNyU
6OGEVpThBPrS9SnLJ83FdoJ9BNsK5jC+T1tYwRNo8maT62W7mduuOmZJ6W3IhWr9SUh9SHdtXeYp
kLYEsxuhTqV2UdF0J9NO1Ec+yZZIEgHJndH67dOQBdZWn8EVha4VGavJctoaf1s3Xvt94R6zTEEP
LAy32mTJPKzsmEhZaXJxGHMLRQe9fKYPdM0Y1LjSyzG5wSa+q3Ck8wr3x5ThwzahKxTvBfibuh0B
N0Ncfi4mi3mBxhVRAr+yujWkIi20lPqSx8YEHNFq37zYS1AegZLixKJYlEaZC58H6lUrgEzbkQZB
1iVB6SzCxKQNe2/GXW7SxVau1CQ0Ni7eNRZI3jRjhCSLjAg3l2qOpvmYbkRlimHdplZLsCcPHhwv
96+hx8srgmXmljtdAhg+pVyjlMRVsSHlzqpic3woR7PcKhIZpB6GhhhsGWAW3Jq15XM89GZUDQ8I
LiJBHUxyN3ZG0XA/6bR7TMTztSHbsV4NHWhaLl8d7J0oaPlZYu15IOj6AjkStImBltmlQfGQSiV9
8jtdjSdR9sB3vFkjk0sq6aoSMqDRytDldnAGgipW5AfFtreirlgHgwdvnEiSiI+e5w7qBIGGaPpQ
sbytsI7BQUQfwqBkUtlnrnLOqP4G6sXwEotJDKtJEN4PA6Cj/PL9Mts4kYpX/dSrbx5IDjT/uqUJ
CNHsA7JW+0UvhbFzRWBaB2tyfaZdQHljw8Gdby59SaE3ZgyUpiFF17Bz6RW3GW+tLYXKEy3QbmIU
txKsVb1WJAQWTTkpaAxE2bBG1dy1qVeuqJClsdFacs/4042XplPd5qzpR3r0Qb7twrCm6q2hjW5F
IhCXEWj2Qw6pCgVQ50gUysxIPhzAnh9t28lgbaStjX4qFRVLDezKO7szx0vgHR5UAPLbN3Q/lxcD
tL9yo0ejhdBgNGoOcRuVN2qZrC5HHv9DF3Z2a5qo/puis/XXzBrqmnNQ64R4wl20IIIpvIEr5mDV
oCFTFcOjXc14wQui/vfc0IZ2A7m4PcVpWXvc9qoE/38+PpWth346BIXYiKBN5tDU6CrgPAORg5iH
lYBtr2dKEOe59uTGNjTe7g6lA342MZPp21PjEoxBriY/ZIIAjTOru/J5R+8CWyuP7TjubAkNeKiT
fD/iH95GXDj3FQzHlZJT8uwnjvGid4377MhGfsPTbOB/4I7Fj9ZS6ODuSnt8JS79NNXVbRPYd6Vj
WytQrhEHNifYEt06DVEjNoNXMLnAlOrAbaLLjEFe0ZzmFIOX27sPNK7t7brgfJeYjHCdkoeWE5wR
QkhDz3QG/TD0rOjpqIYbGcz4IU3jm2FgNM4Mu7qiI8u7KRoEkDrWXwNhX859tK+TxaLSAdlX7R1n
Mv198MljMm/lecACTW9X2h1R5t0Nvt+SCig5761qYMXNKmo4/OHTtMuPsSofJReADVNreA0OFkBy
Zs5JMwYURtgxofAgUIaO1IJ1GTjvZPO0PdN346LKzJu5BYxcy6wIQoWGvcIYboWlcHZcKW/E0Mt0
JUcKtplRwH6CZL+CB2Z/mvQNEQnbzibl9NiGGK5khZq3tdnbj3SbNadi7PQwTePy0MzOZY37jci+
882uJrqoZICMDJL3JjJLJNDRJGsKTLCNNoxVWak4eazjhtPDiljbdOWyAIR8p6dGsVSislyjAfsP
3AG6CwEzmVnT6MDtK1oMLNRWh7WR1jeOlS5PKXTjrPJz1Bc1XEYWm1e6zLMG3R9YmgrnQhRWtosm
oFONHvjPs9/bkDu9fGbkpL+Ru3ouIgSVMvDFCxTPYuP6yXCZke3eBqyaa92v6pdYOdpzMiXqoAQg
NNTEPrlVMZhuo011Aw+5PYHStqpnUeBjRR/H68K8283flua9Z+UFmxwDsLHueAM+2LVv4beL9JmU
kaXIZI4U9zEOb3y0DNNRQ7kxCYUwSvE91H8aTly4IH3Cpon7VONEBfbjxqs5/YRBlCafvitmvMm6
1zl7C9zDl6JU1ltggkUjFxJE9wTg7C5Uk8MOZLYJbV9dwNmn8qo4WhV2SWiOohRtumyKEl2uHW6T
ieDlEmYJurBQBPDI8tmVveW+w6qQpi0dOHWhNbeldPpviWaV8EAmSZN3NFIJt278YbjLbQUsmnJT
GgLdVBpA0mt/5G7TwaGoB3OiOwYwHg02SGIHQqbgQqCnUEY1YdltWu/A1jgQNnXlq8sBh/dhP+7a
0uVulUX1rrN0snLzFYb5U+8YJ0bw/kZrl/RbXDfbKjNeWhEg55jpxhyyHAm4825gPkX4ZSNCkJOb
rnWur8iqcwBSCH4+Ln8W4jwmEBAsRfKz0BlpBFGzz03802Hcj80X18jGPuSliF2ktYQvXyE6rSGD
FG9Umi0VEuB5N9FErk1yS16LUntBcFLHqY3N58SN8wNP6AMvXHWbMRqy9gA9onlV282zsktueynm
0DIguZ3Wnb53RzjsEnVuP5Px2PltkMBKs9N1oU/xugGLssG7WSGK41K/SnvagTm1k6mgvq/JT9xv
4dFVlTEhdbviFOVJSlkx/txVm4wkPFYeHGCyfXo6LCXuaf6tHUySS6BccgqLRlcdlcMLY6jC55cu
GYJ/wpBmEJuTFDkBu/3y33u5/FkR+l//DxWl+hZ3NBfN5s8tWJe1/Czq9mfh6D8+64fZykcEgl3g
Y0nikPUH6ShAVQpwjrJws2v8YhIFsQohCceVbyIf/XQPpZiLDMJSz07BnwNT7a9IR9+1oZ+QDrhE
+caYBBk4hdCqjCWd/5NLqDURNakAwyWKw5RATg9IyBmX8ZuwoI1zIvokVurtKC2tDmXFdBosdy8v
qc2xALIYvdjKeZ73QLyHCcA3dkFy43Z7gWd/uDEX57a2eLi9xc3txN78TRnTU/7d6n22fTf87Vur
0UsQlx21Ct5c7Aj5QZ0lKbQezrZx8s4Jh2CmmiyjWYktXHagJ2VDAI+aAg9UZ6MPnLloT17jY2u/
JDaAVEyK+UML0v4mWKpUTVvDA7Dkke6FjdCKQj/Nj2bTlSelN+LKSEp5HRdTcauLwNuJeHDuEXL7
rZPk1gWe9QYC09IHPeRFd5+0tCE4rtleTHOtdeu0E8m0Yy5Im0XTaWvNNEasJMWUf4DMcJia4AyZ
1xnlsy6hY7N66brsPZ6Ud8P+OSfbfnQTJuDmLClATbsMR9WUuS+x23h35mDax4jObGoyYiT4sHeS
nuNgqtu3mVuPq5mf91vud8OK+1S87diwdlUbyb3GlsNOa5VMuevG3hNC7W8aq52pGy3qr8NgBORz
M5Kxu5Zf/eH/cncFO20DQfRXIu5YsWPj5ABSSSmoohQpHKpe0NYxsODE4Ng08Ecceuon5Mf6xvaG
XScxSQYJq4aLE2d2d3a8Mzs78yaJEHeK08/b/v0UkQMIz/GQw4sz5Eu3jQ1Z7zns2HGQoUzToQPb
ECcGgIFMk0sgT41k8uVhmiJOt2sTCr99dX+Z/bjpPnePULnnMbDjXffs4SEZh/LOffo8ffq9e4Tq
UndHj704Ofy/li3NM77g756HS5LX6xy5++kF1WMyPeZrPaS71RcJredAB/KNX10Gc1q5+76ORiTQ
52wY7u8ArRHoIUihRKp9ce20IgLGKr7eRQKjRcCLwEdEYCVWXI09i/1ePDLY7pm6voc5vyl6Fkv6
Hlx+FUWwKQcQ94+ET2ANAPpxGQd6PQs+R2SFkveRLjj5P4QPAQoPpXQscy1j40wEXFiPBxUKmhR0
LIwPpx4+vJ3m9DuW14a+w98HDVsMR4Ayk9j4yyDVNToikCkM2rACNp58pIog5aOLMZaXOX5Mfs/B
CROS5JEXggv8+ZDJX8kFB0dZTCZ02hbMFXjf1QsAo8YQAhsF4m0bhhDFljdr+Hs9d03hr3BQE/6u
lUsA5ekYwwb8LWLw26iOWsT7N2jpQyh7NQdhY9HHUae/R4i3oKSPGzKPEq4EOVq+FMUK26DRA5y1
WISLLIC5Mt5E7/lUKreD7Gd36Ytvtx2r7bo5EGrTZN72Oh539qH3PYDx9rwcIw8LG47HdSGgszgk
0WGHUyqXBk1/viFirnmOZ+GwELDSWD30cdOCjw2Qj/1YIReNU3sAsGhz1R5mv+t5iKxcIf3gApC7
6f1HHARdjVv3UYyC4ItZyt9xUY4S1WqAopXrdmKrLguADkRqFRCgFVjJWu/AGg/NdwgosRkN8w2E
DCda0M2bD6jtwyKB0nQm+5jsQuNBSr0tSBdGNN0fGHoxN++1L5W5n7dT/rwc4GLTRltqVOrDE4m0
uCSAly2338tunokRNiGfrjMxQU6vRMvhRLfxwHx1uzRveD7/deQPxa1o9UH+Kk7G0kgcLqyn1wHv
7xjs0ARsgwZagyxRvaZ5QCOwqLiN9BFIEQY3oaJElCneQd1vzx/M5IpCr/lUsQjfZAL/qo/U58Ji
Y3MjBl1pZoEXZgGfciRHRo99z4cW4NL9Fk5lELf6cBYoYsSOwpLjEl9dnIs5hccZEHpvM5EaMTyl
54Hb62OEGSbA+ND5Ue7quKRP5FBE1xXK2N+qprYX6q9YSCaBSbkwyLh9rqnVwZzFsyx8jFun4eyv
4TgoDSluv7+LqQiMN8ZxgWDAZ/VqFDAmP0jVzl5SYYpeaVlx2fEWrjWz7wMxbp1mctI6j9N4Mvuj
2JxrGsIuUx9sL+IDORZRbMxoaW9xeTOIEdBnEqYYO36XL8QvmBDGW9lxgCr1HpRHIotkpRI6vIXu
O0h4HZgJU04UDIHiAMmHwhtgkq4LzGaS/omVJA0DYViBOB+lMFGu8L1GpipaxBMVj8rseO2RI5f2
7IVsB73Xc993PVOW2epzH/6iBa/898t+Zm5P6IkgCkVy8A8AAP//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8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736600</xdr:colOff>
      <xdr:row>1</xdr:row>
      <xdr:rowOff>82550</xdr:rowOff>
    </xdr:from>
    <xdr:to>
      <xdr:col>10</xdr:col>
      <xdr:colOff>95250</xdr:colOff>
      <xdr:row>3</xdr:row>
      <xdr:rowOff>139700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6562537-DA42-404B-B357-375D4791D728}"/>
            </a:ext>
          </a:extLst>
        </xdr:cNvPr>
        <xdr:cNvSpPr txBox="1"/>
      </xdr:nvSpPr>
      <xdr:spPr>
        <a:xfrm>
          <a:off x="3622675" y="273050"/>
          <a:ext cx="37115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800">
              <a:solidFill>
                <a:schemeClr val="bg1"/>
              </a:solidFill>
              <a:latin typeface="Arial Rounded MT Bold" panose="020F0704030504030204" pitchFamily="34" charset="0"/>
            </a:rPr>
            <a:t>Datos de ordenes de compra</a:t>
          </a:r>
        </a:p>
      </xdr:txBody>
    </xdr:sp>
    <xdr:clientData/>
  </xdr:twoCellAnchor>
  <xdr:twoCellAnchor>
    <xdr:from>
      <xdr:col>5</xdr:col>
      <xdr:colOff>552450</xdr:colOff>
      <xdr:row>4</xdr:row>
      <xdr:rowOff>0</xdr:rowOff>
    </xdr:from>
    <xdr:to>
      <xdr:col>8</xdr:col>
      <xdr:colOff>755650</xdr:colOff>
      <xdr:row>5</xdr:row>
      <xdr:rowOff>101600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FA84F655-5559-4E24-AD3D-CFEFD67A99D6}"/>
            </a:ext>
          </a:extLst>
        </xdr:cNvPr>
        <xdr:cNvSpPr txBox="1"/>
      </xdr:nvSpPr>
      <xdr:spPr>
        <a:xfrm>
          <a:off x="4171950" y="762000"/>
          <a:ext cx="2346325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>
              <a:solidFill>
                <a:schemeClr val="bg1"/>
              </a:solidFill>
              <a:latin typeface="Arial Rounded MT Bold" panose="020F0704030504030204" pitchFamily="34" charset="0"/>
            </a:rPr>
            <a:t>Empresa Del Valle S.A de C.V</a:t>
          </a:r>
        </a:p>
      </xdr:txBody>
    </xdr:sp>
    <xdr:clientData/>
  </xdr:twoCellAnchor>
  <xdr:twoCellAnchor>
    <xdr:from>
      <xdr:col>4</xdr:col>
      <xdr:colOff>495300</xdr:colOff>
      <xdr:row>3</xdr:row>
      <xdr:rowOff>88900</xdr:rowOff>
    </xdr:from>
    <xdr:to>
      <xdr:col>9</xdr:col>
      <xdr:colOff>622300</xdr:colOff>
      <xdr:row>3</xdr:row>
      <xdr:rowOff>101600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E3B1AF6D-DF5E-458F-8673-17E4D0642B1E}"/>
            </a:ext>
          </a:extLst>
        </xdr:cNvPr>
        <xdr:cNvCxnSpPr/>
      </xdr:nvCxnSpPr>
      <xdr:spPr>
        <a:xfrm>
          <a:off x="3390900" y="660400"/>
          <a:ext cx="3746500" cy="1270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653334</xdr:colOff>
      <xdr:row>9</xdr:row>
      <xdr:rowOff>14113</xdr:rowOff>
    </xdr:from>
    <xdr:to>
      <xdr:col>9</xdr:col>
      <xdr:colOff>722270</xdr:colOff>
      <xdr:row>24</xdr:row>
      <xdr:rowOff>28223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5D00FE9-9D6C-43CD-AB17-E74FA0BCD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701227</xdr:colOff>
      <xdr:row>46</xdr:row>
      <xdr:rowOff>153879</xdr:rowOff>
    </xdr:from>
    <xdr:to>
      <xdr:col>14</xdr:col>
      <xdr:colOff>274942</xdr:colOff>
      <xdr:row>62</xdr:row>
      <xdr:rowOff>6250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1C3DADD-1A18-444D-BACB-4ABD60976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65542</xdr:colOff>
      <xdr:row>27</xdr:row>
      <xdr:rowOff>174189</xdr:rowOff>
    </xdr:from>
    <xdr:to>
      <xdr:col>6</xdr:col>
      <xdr:colOff>402244</xdr:colOff>
      <xdr:row>43</xdr:row>
      <xdr:rowOff>16557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9DAE287-6386-4033-8F66-10F8F33F8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685288</xdr:colOff>
      <xdr:row>28</xdr:row>
      <xdr:rowOff>40370</xdr:rowOff>
    </xdr:from>
    <xdr:to>
      <xdr:col>13</xdr:col>
      <xdr:colOff>260512</xdr:colOff>
      <xdr:row>43</xdr:row>
      <xdr:rowOff>81410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5FFB1D05-3466-4C7B-AA78-8E5C9B17A0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28688" y="5374370"/>
              <a:ext cx="4642524" cy="28985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464445</xdr:colOff>
      <xdr:row>45</xdr:row>
      <xdr:rowOff>76557</xdr:rowOff>
    </xdr:from>
    <xdr:to>
      <xdr:col>6</xdr:col>
      <xdr:colOff>716411</xdr:colOff>
      <xdr:row>59</xdr:row>
      <xdr:rowOff>130257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98AE062-FACA-43E7-8004-3A225B9C6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15</xdr:col>
      <xdr:colOff>195873</xdr:colOff>
      <xdr:row>3</xdr:row>
      <xdr:rowOff>53515</xdr:rowOff>
    </xdr:from>
    <xdr:ext cx="4023636" cy="1511701"/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0" name="Fecha de orden">
              <a:extLst>
                <a:ext uri="{FF2B5EF4-FFF2-40B4-BE49-F238E27FC236}">
                  <a16:creationId xmlns:a16="http://schemas.microsoft.com/office/drawing/2014/main" id="{3E07FC86-D582-4267-BDF3-936F6D8BB6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 de orde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86258" y="639669"/>
              <a:ext cx="4023636" cy="15117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oneCellAnchor>
  <xdr:oneCellAnchor>
    <xdr:from>
      <xdr:col>19</xdr:col>
      <xdr:colOff>340837</xdr:colOff>
      <xdr:row>14</xdr:row>
      <xdr:rowOff>54872</xdr:rowOff>
    </xdr:from>
    <xdr:ext cx="1773441" cy="2691286"/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Vendedor">
              <a:extLst>
                <a:ext uri="{FF2B5EF4-FFF2-40B4-BE49-F238E27FC236}">
                  <a16:creationId xmlns:a16="http://schemas.microsoft.com/office/drawing/2014/main" id="{39188B64-5A54-4EA6-B20D-457602A83A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61991" y="2790257"/>
              <a:ext cx="1773441" cy="26912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oneCellAnchor>
  <xdr:oneCellAnchor>
    <xdr:from>
      <xdr:col>16</xdr:col>
      <xdr:colOff>533780</xdr:colOff>
      <xdr:row>14</xdr:row>
      <xdr:rowOff>47001</xdr:rowOff>
    </xdr:from>
    <xdr:ext cx="1737620" cy="2691286"/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Region">
              <a:extLst>
                <a:ext uri="{FF2B5EF4-FFF2-40B4-BE49-F238E27FC236}">
                  <a16:creationId xmlns:a16="http://schemas.microsoft.com/office/drawing/2014/main" id="{5B268F0B-1EB9-43D9-9C96-C17D6C96DE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56857" y="2782386"/>
              <a:ext cx="1737620" cy="26912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oneCellAnchor>
  <xdr:oneCellAnchor>
    <xdr:from>
      <xdr:col>14</xdr:col>
      <xdr:colOff>24423</xdr:colOff>
      <xdr:row>14</xdr:row>
      <xdr:rowOff>27190</xdr:rowOff>
    </xdr:from>
    <xdr:ext cx="1773442" cy="2675005"/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Categoría">
              <a:extLst>
                <a:ext uri="{FF2B5EF4-FFF2-40B4-BE49-F238E27FC236}">
                  <a16:creationId xmlns:a16="http://schemas.microsoft.com/office/drawing/2014/main" id="{BD1EC88A-88FA-40A6-85C0-A179CD6B42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82115" y="2762575"/>
              <a:ext cx="1773442" cy="26750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</xdr:row>
      <xdr:rowOff>9525</xdr:rowOff>
    </xdr:from>
    <xdr:to>
      <xdr:col>8</xdr:col>
      <xdr:colOff>152400</xdr:colOff>
      <xdr:row>16</xdr:row>
      <xdr:rowOff>174625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8398AD-063F-4B72-A371-D30E0C575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88900</xdr:colOff>
      <xdr:row>17</xdr:row>
      <xdr:rowOff>117475</xdr:rowOff>
    </xdr:from>
    <xdr:to>
      <xdr:col>8</xdr:col>
      <xdr:colOff>88900</xdr:colOff>
      <xdr:row>32</xdr:row>
      <xdr:rowOff>98425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97B9343-8F49-4CEA-8F4F-8507C2757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171450</xdr:colOff>
      <xdr:row>35</xdr:row>
      <xdr:rowOff>85725</xdr:rowOff>
    </xdr:from>
    <xdr:to>
      <xdr:col>8</xdr:col>
      <xdr:colOff>171450</xdr:colOff>
      <xdr:row>50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C5D101F-48EA-4F45-BC7C-88D20E287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276225</xdr:colOff>
      <xdr:row>54</xdr:row>
      <xdr:rowOff>117475</xdr:rowOff>
    </xdr:from>
    <xdr:to>
      <xdr:col>10</xdr:col>
      <xdr:colOff>717550</xdr:colOff>
      <xdr:row>68</xdr:row>
      <xdr:rowOff>88900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9FF62D05-E3CD-4BD3-B897-7B0A6A00A1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86225" y="10404475"/>
              <a:ext cx="4251325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</xdr:col>
      <xdr:colOff>203200</xdr:colOff>
      <xdr:row>69</xdr:row>
      <xdr:rowOff>117475</xdr:rowOff>
    </xdr:from>
    <xdr:to>
      <xdr:col>8</xdr:col>
      <xdr:colOff>190500</xdr:colOff>
      <xdr:row>82</xdr:row>
      <xdr:rowOff>120650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578D9BA-614E-49DC-9D19-AE3B2398A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ett/Downloads/DASHBOARD%20AVILES%20MARTINEZ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 Sss" refreshedDate="45772.611993981482" createdVersion="7" refreshedVersion="7" minRefreshableVersion="3" recordCount="369" xr:uid="{20C8A248-B2DA-4C0D-A077-1EFD120352F7}">
  <cacheSource type="worksheet">
    <worksheetSource name="Tabla1" r:id="rId2"/>
  </cacheSource>
  <cacheFields count="18">
    <cacheField name="Folio" numFmtId="0">
      <sharedItems containsSemiMixedTypes="0" containsString="0" containsNumber="1" containsInteger="1" minValue="1001" maxValue="1432"/>
    </cacheField>
    <cacheField name="Fecha de orden" numFmtId="164">
      <sharedItems containsSemiMixedTypes="0" containsNonDate="0" containsDate="1" containsString="0" minDate="2018-01-01T00:00:00" maxDate="2018-12-30T00:00:00" count="149">
        <d v="2018-01-27T00:00:00"/>
        <d v="2018-01-04T00:00:00"/>
        <d v="2018-01-12T00:00:00"/>
        <d v="2018-01-08T00:00:00"/>
        <d v="2018-01-29T00:00:00"/>
        <d v="2018-01-03T00:00:00"/>
        <d v="2018-01-06T00:00:00"/>
        <d v="2018-01-28T00:00:00"/>
        <d v="2018-01-10T00:00:00"/>
        <d v="2018-01-07T00:00:00"/>
        <d v="2018-01-11T00:00:00"/>
        <d v="2018-01-01T00:00:00"/>
        <d v="2018-01-09T00:00:00"/>
        <d v="2018-02-08T00:00:00"/>
        <d v="2018-02-03T00:00:00"/>
        <d v="2018-02-06T00:00:00"/>
        <d v="2018-02-28T00:00:00"/>
        <d v="2018-02-10T00:00:00"/>
        <d v="2018-02-11T00:00:00"/>
        <d v="2018-02-01T00:00:00"/>
        <d v="2018-02-09T00:00:00"/>
        <d v="2018-02-25T00:00:00"/>
        <d v="2018-02-26T00:00:00"/>
        <d v="2018-03-01T00:00:00"/>
        <d v="2018-02-04T00:00:00"/>
        <d v="2018-03-09T00:00:00"/>
        <d v="2018-03-06T00:00:00"/>
        <d v="2018-03-08T00:00:00"/>
        <d v="2018-03-25T00:00:00"/>
        <d v="2018-03-26T00:00:00"/>
        <d v="2018-03-29T00:00:00"/>
        <d v="2018-03-04T00:00:00"/>
        <d v="2018-03-03T00:00:00"/>
        <d v="2018-03-10T00:00:00"/>
        <d v="2018-03-11T00:00:00"/>
        <d v="2018-03-28T00:00:00"/>
        <d v="2018-04-04T00:00:00"/>
        <d v="2018-04-12T00:00:00"/>
        <d v="2018-04-08T00:00:00"/>
        <d v="2018-04-29T00:00:00"/>
        <d v="2018-04-03T00:00:00"/>
        <d v="2018-04-06T00:00:00"/>
        <d v="2018-04-28T00:00:00"/>
        <d v="2018-04-10T00:00:00"/>
        <d v="2018-04-07T00:00:00"/>
        <d v="2018-04-11T00:00:00"/>
        <d v="2018-04-01T00:00:00"/>
        <d v="2018-05-29T00:00:00"/>
        <d v="2018-05-03T00:00:00"/>
        <d v="2018-05-06T00:00:00"/>
        <d v="2018-05-28T00:00:00"/>
        <d v="2018-05-08T00:00:00"/>
        <d v="2018-05-10T00:00:00"/>
        <d v="2018-05-07T00:00:00"/>
        <d v="2018-05-11T00:00:00"/>
        <d v="2018-05-01T00:00:00"/>
        <d v="2018-05-09T00:00:00"/>
        <d v="2018-05-25T00:00:00"/>
        <d v="2018-05-26T00:00:00"/>
        <d v="2018-05-04T00:00:00"/>
        <d v="2018-06-07T00:00:00"/>
        <d v="2018-06-10T00:00:00"/>
        <d v="2018-06-11T00:00:00"/>
        <d v="2018-06-01T00:00:00"/>
        <d v="2018-06-28T00:00:00"/>
        <d v="2018-06-09T00:00:00"/>
        <d v="2018-06-06T00:00:00"/>
        <d v="2018-06-08T00:00:00"/>
        <d v="2018-06-25T00:00:00"/>
        <d v="2018-06-26T00:00:00"/>
        <d v="2018-06-29T00:00:00"/>
        <d v="2018-06-04T00:00:00"/>
        <d v="2018-06-03T00:00:00"/>
        <d v="2018-07-01T00:00:00"/>
        <d v="2018-07-28T00:00:00"/>
        <d v="2018-07-09T00:00:00"/>
        <d v="2018-07-06T00:00:00"/>
        <d v="2018-07-08T00:00:00"/>
        <d v="2018-07-25T00:00:00"/>
        <d v="2018-07-26T00:00:00"/>
        <d v="2018-07-29T00:00:00"/>
        <d v="2018-07-04T00:00:00"/>
        <d v="2018-07-03T00:00:00"/>
        <d v="2018-07-10T00:00:00"/>
        <d v="2018-07-11T00:00:00"/>
        <d v="2018-08-28T00:00:00"/>
        <d v="2018-08-08T00:00:00"/>
        <d v="2018-08-10T00:00:00"/>
        <d v="2018-08-07T00:00:00"/>
        <d v="2018-08-11T00:00:00"/>
        <d v="2018-08-01T00:00:00"/>
        <d v="2018-08-09T00:00:00"/>
        <d v="2018-08-06T00:00:00"/>
        <d v="2018-08-25T00:00:00"/>
        <d v="2018-08-26T00:00:00"/>
        <d v="2018-08-29T00:00:00"/>
        <d v="2018-08-04T00:00:00"/>
        <d v="2018-09-10T00:00:00"/>
        <d v="2018-09-11T00:00:00"/>
        <d v="2018-09-01T00:00:00"/>
        <d v="2018-09-28T00:00:00"/>
        <d v="2018-09-09T00:00:00"/>
        <d v="2018-09-06T00:00:00"/>
        <d v="2018-09-08T00:00:00"/>
        <d v="2018-09-25T00:00:00"/>
        <d v="2018-09-26T00:00:00"/>
        <d v="2018-09-29T00:00:00"/>
        <d v="2018-09-04T00:00:00"/>
        <d v="2018-09-03T00:00:00"/>
        <d v="2018-10-06T00:00:00"/>
        <d v="2018-10-28T00:00:00"/>
        <d v="2018-10-08T00:00:00"/>
        <d v="2018-10-10T00:00:00"/>
        <d v="2018-10-07T00:00:00"/>
        <d v="2018-10-11T00:00:00"/>
        <d v="2018-10-01T00:00:00"/>
        <d v="2018-10-09T00:00:00"/>
        <d v="2018-10-25T00:00:00"/>
        <d v="2018-10-26T00:00:00"/>
        <d v="2018-10-29T00:00:00"/>
        <d v="2018-10-04T00:00:00"/>
        <d v="2018-10-03T00:00:00"/>
        <d v="2018-11-10T00:00:00"/>
        <d v="2018-11-11T00:00:00"/>
        <d v="2018-11-01T00:00:00"/>
        <d v="2018-11-28T00:00:00"/>
        <d v="2018-11-09T00:00:00"/>
        <d v="2018-11-06T00:00:00"/>
        <d v="2018-11-08T00:00:00"/>
        <d v="2018-11-25T00:00:00"/>
        <d v="2018-11-26T00:00:00"/>
        <d v="2018-11-29T00:00:00"/>
        <d v="2018-11-04T00:00:00"/>
        <d v="2018-11-03T00:00:00"/>
        <d v="2018-12-27T00:00:00"/>
        <d v="2018-12-04T00:00:00"/>
        <d v="2018-12-12T00:00:00"/>
        <d v="2018-12-08T00:00:00"/>
        <d v="2018-12-29T00:00:00"/>
        <d v="2018-12-03T00:00:00"/>
        <d v="2018-12-06T00:00:00"/>
        <d v="2018-12-28T00:00:00"/>
        <d v="2018-12-10T00:00:00"/>
        <d v="2018-12-07T00:00:00"/>
        <d v="2018-12-11T00:00:00"/>
        <d v="2018-12-01T00:00:00"/>
        <d v="2018-12-09T00:00:00"/>
        <d v="2018-12-25T00:00:00"/>
        <d v="2018-12-26T00:00:00"/>
      </sharedItems>
      <fieldGroup par="17" base="1">
        <rangePr groupBy="days" startDate="2018-01-01T00:00:00" endDate="2018-12-30T00:00:00"/>
        <groupItems count="368">
          <s v="&lt;01/01/2018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0/12/2018"/>
        </groupItems>
      </fieldGroup>
    </cacheField>
    <cacheField name="Num. cliente" numFmtId="0">
      <sharedItems containsSemiMixedTypes="0" containsString="0" containsNumber="1" containsInteger="1" minValue="1" maxValue="29"/>
    </cacheField>
    <cacheField name="Nombre cliente" numFmtId="0">
      <sharedItems/>
    </cacheField>
    <cacheField name="Ciudad" numFmtId="0">
      <sharedItems/>
    </cacheField>
    <cacheField name="Estado" numFmtId="0">
      <sharedItems count="11">
        <s v="Sinaloa"/>
        <s v="Querétaro"/>
        <s v="Nuevo León"/>
        <s v="Jalisco"/>
        <s v="Guerrero"/>
        <s v="Baja California"/>
        <s v="Estado de México"/>
        <s v="Guanajuato"/>
        <s v="Chihuahua"/>
        <s v="Ciudad de México"/>
        <s v="Coahuila"/>
      </sharedItems>
    </cacheField>
    <cacheField name="Vendedor" numFmtId="0">
      <sharedItems count="8">
        <s v="Mayra Aguilar Sepúlveda"/>
        <s v="Andrés González Rico"/>
        <s v="Nancy Gil de la Peña"/>
        <s v="José de Jesús Morales"/>
        <s v="Luis Miguel Valdés Garza"/>
        <s v="Ana del Valle Hinojosa"/>
        <s v="Laura Gutiérrez Saenz"/>
        <s v="Robert Zárate Carrillo"/>
      </sharedItems>
    </cacheField>
    <cacheField name="Region" numFmtId="0">
      <sharedItems count="4">
        <s v="Occidente"/>
        <s v="Bajío"/>
        <s v="Norte"/>
        <s v="Centro"/>
      </sharedItems>
    </cacheField>
    <cacheField name="Fecha de embarque" numFmtId="164">
      <sharedItems containsNonDate="0" containsDate="1" containsString="0" containsBlank="1" minDate="2018-01-05T00:00:00" maxDate="2019-01-01T00:00:00"/>
    </cacheField>
    <cacheField name="Empresa fletera" numFmtId="0">
      <sharedItems containsBlank="1"/>
    </cacheField>
    <cacheField name="Forma de pago" numFmtId="0">
      <sharedItems containsBlank="1"/>
    </cacheField>
    <cacheField name="Nombre del producto" numFmtId="0">
      <sharedItems containsBlank="1"/>
    </cacheField>
    <cacheField name="Categoría" numFmtId="0">
      <sharedItems count="15">
        <s v="Bebidas"/>
        <s v="Frutas secas"/>
        <s v="Productos horneados"/>
        <s v="Dulces"/>
        <s v="Sopas"/>
        <s v="Salsas"/>
        <s v="Mermeladas y jaleas"/>
        <s v="Condimentos"/>
        <s v="Carne enlatada"/>
        <s v="Pasta"/>
        <s v="Productos lácteos"/>
        <s v="Tarifa de envío"/>
        <s v="Frutas y vegetales"/>
        <s v="Aceite"/>
        <s v="Granos"/>
      </sharedItems>
    </cacheField>
    <cacheField name="Precio unitario" numFmtId="166">
      <sharedItems containsString="0" containsBlank="1" containsNumber="1" minValue="41.86" maxValue="1134"/>
    </cacheField>
    <cacheField name="Cantidad" numFmtId="0">
      <sharedItems containsString="0" containsBlank="1" containsNumber="1" containsInteger="1" minValue="10" maxValue="100"/>
    </cacheField>
    <cacheField name="Ingresos" numFmtId="166">
      <sharedItems containsString="0" containsBlank="1" containsNumber="1" minValue="539" maxValue="111132" count="319">
        <n v="9604"/>
        <n v="2303"/>
        <n v="28980"/>
        <n v="66038"/>
        <n v="539"/>
        <n v="20412"/>
        <n v="28336"/>
        <n v="4894.3999999999996"/>
        <n v="11334.399999999998"/>
        <n v="16779"/>
        <n v="12294.1"/>
        <n v="17920"/>
        <n v="35420"/>
        <n v="8389.5"/>
        <n v="3767.4"/>
        <n v="15456"/>
        <n v="11900"/>
        <n v="5236"/>
        <n v="5667.1999999999989"/>
        <n v="3969"/>
        <n v="2051.14"/>
        <n v="10584"/>
        <n v="37352"/>
        <n v="2804.62"/>
        <n v="13510"/>
        <n v="16228.799999999997"/>
        <n v="15561"/>
        <n v="39463.199999999997"/>
        <n v="13916"/>
        <n v="8820"/>
        <n v="16800"/>
        <m/>
        <n v="6580"/>
        <n v="2401"/>
        <n v="40320"/>
        <n v="3348.7999999999997"/>
        <n v="20608"/>
        <n v="3647.7"/>
        <n v="12673.5"/>
        <n v="2320.5"/>
        <n v="30184"/>
        <n v="7350"/>
        <n v="14196"/>
        <n v="11872"/>
        <n v="51072"/>
        <n v="3139.5"/>
        <n v="15015"/>
        <n v="5359.1999999999989"/>
        <n v="10388"/>
        <n v="47600"/>
        <n v="12493.599999999999"/>
        <n v="6440"/>
        <n v="28993.300000000003"/>
        <n v="13104.699999999999"/>
        <n v="16743.999999999996"/>
        <n v="14112"/>
        <n v="2856"/>
        <n v="87318"/>
        <n v="3626"/>
        <n v="30693.599999999995"/>
        <n v="6720"/>
        <n v="39760"/>
        <n v="7700"/>
        <n v="1029"/>
        <n v="37520"/>
        <n v="19319.999999999996"/>
        <n v="10948"/>
        <n v="2352"/>
        <n v="18648"/>
        <n v="61824"/>
        <n v="1545.6"/>
        <n v="7985.5999999999985"/>
        <n v="6247.5"/>
        <n v="12834.5"/>
        <n v="9520"/>
        <n v="14815.5"/>
        <n v="3683.68"/>
        <n v="37996"/>
        <n v="9450"/>
        <n v="11396"/>
        <n v="9659.9999999999982"/>
        <n v="3479"/>
        <n v="13860"/>
        <n v="2499"/>
        <n v="5809.3"/>
        <n v="35280"/>
        <n v="23184"/>
        <n v="7318.5"/>
        <n v="1465.1"/>
        <n v="19964"/>
        <n v="18200"/>
        <n v="9240"/>
        <n v="5280.7999999999993"/>
        <n v="2156"/>
        <n v="3223.22"/>
        <n v="7308"/>
        <n v="49588"/>
        <n v="3055.7799999999997"/>
        <n v="9997.4"/>
        <n v="6439.9999999999991"/>
        <n v="22386"/>
        <n v="18026.399999999998"/>
        <n v="16464"/>
        <n v="40880"/>
        <n v="6568.7999999999993"/>
        <n v="10760.400000000001"/>
        <n v="11753.699999999999"/>
        <n v="16486.399999999998"/>
        <n v="4116"/>
        <n v="3391.5"/>
        <n v="26082"/>
        <n v="7056"/>
        <n v="10718.399999999998"/>
        <n v="11480"/>
        <n v="54880"/>
        <n v="45724"/>
        <n v="14000"/>
        <n v="24640"/>
        <n v="1372"/>
        <n v="2511.6"/>
        <n v="8316"/>
        <n v="14168"/>
        <n v="2134.86"/>
        <n v="8106"/>
        <n v="25244.799999999996"/>
        <n v="7371"/>
        <n v="42873.599999999991"/>
        <n v="12740"/>
        <n v="21280"/>
        <n v="10303.999999999998"/>
        <n v="6860"/>
        <n v="26901.000000000004"/>
        <n v="10046.399999999998"/>
        <n v="15484"/>
        <n v="7854"/>
        <n v="111132"/>
        <n v="5978"/>
        <n v="14615.999999999998"/>
        <n v="3360"/>
        <n v="15680"/>
        <n v="10360"/>
        <n v="4410"/>
        <n v="15120"/>
        <n v="18289.599999999999"/>
        <n v="47656"/>
        <n v="10267.6"/>
        <n v="17136"/>
        <n v="16422"/>
        <n v="28644"/>
        <n v="6300"/>
        <n v="53508"/>
        <n v="19320"/>
        <n v="45220"/>
        <n v="3390.66"/>
        <n v="4458.3"/>
        <n v="12107.199999999999"/>
        <n v="16653"/>
        <n v="13154.399999999998"/>
        <n v="50960"/>
        <n v="4636.7999999999993"/>
        <n v="4760"/>
        <n v="24210.9"/>
        <n v="3377.5"/>
        <n v="3091.2"/>
        <n v="4508"/>
        <n v="13566"/>
        <n v="62370"/>
        <n v="1862"/>
        <n v="5600"/>
        <n v="11200"/>
        <n v="1323"/>
        <n v="54320"/>
        <n v="10819.199999999999"/>
        <n v="12159"/>
        <n v="4998"/>
        <n v="18032"/>
        <n v="10174.5"/>
        <n v="962.78"/>
        <n v="55384"/>
        <n v="16450"/>
        <n v="29876"/>
        <n v="12364.8"/>
        <n v="1519"/>
        <n v="2176.7199999999998"/>
        <n v="22932"/>
        <n v="9016"/>
        <n v="1841.84"/>
        <n v="20607.999999999996"/>
        <n v="18018"/>
        <n v="15590.399999999998"/>
        <n v="10192"/>
        <n v="43680"/>
        <n v="6955.1999999999989"/>
        <n v="17934.000000000004"/>
        <n v="2566.9"/>
        <n v="17001.599999999999"/>
        <n v="8232"/>
        <n v="12852"/>
        <n v="36288"/>
        <n v="7448"/>
        <n v="10690.399999999998"/>
        <n v="4459"/>
        <n v="2679.04"/>
        <n v="14616"/>
        <n v="62468"/>
        <n v="586.04"/>
        <n v="9186.7999999999993"/>
        <n v="8243.1999999999989"/>
        <n v="13104"/>
        <n v="27770.399999999998"/>
        <n v="13132"/>
        <n v="26880"/>
        <n v="9917.5999999999985"/>
        <n v="13160"/>
        <n v="16140.600000000002"/>
        <n v="9800"/>
        <n v="61236"/>
        <n v="3822"/>
        <n v="9940"/>
        <n v="49280"/>
        <n v="8260"/>
        <n v="52640"/>
        <n v="10888.5"/>
        <n v="1339.52"/>
        <n v="39928"/>
        <n v="21000"/>
        <n v="15708"/>
        <n v="6311.1999999999989"/>
        <n v="980"/>
        <n v="5544"/>
        <n v="47012"/>
        <n v="3558.1"/>
        <n v="5944.4"/>
        <n v="6182.4"/>
        <n v="17472"/>
        <n v="34103.999999999993"/>
        <n v="19208"/>
        <n v="12879.999999999998"/>
        <n v="12600"/>
        <n v="14646.100000000002"/>
        <n v="9592.1"/>
        <n v="2575.9999999999995"/>
        <n v="15288"/>
        <n v="92988"/>
        <n v="2842"/>
        <n v="45309.599999999991"/>
        <n v="1540"/>
        <n v="1680"/>
        <n v="33600"/>
        <n v="5924.7999999999993"/>
        <n v="21896"/>
        <n v="12023.9"/>
        <n v="14637"/>
        <n v="7675.5"/>
        <n v="29568"/>
        <n v="4379.2"/>
        <n v="2058"/>
        <n v="4186"/>
        <n v="10304"/>
        <n v="920.92"/>
        <n v="6214.5999999999995"/>
        <n v="25759.999999999996"/>
        <n v="23751"/>
        <n v="28257.599999999995"/>
        <n v="16660"/>
        <n v="2447.1999999999998"/>
        <n v="20624.100000000002"/>
        <n v="4998.7"/>
        <n v="2677.5"/>
        <n v="58968"/>
        <n v="11692.8"/>
        <n v="5040"/>
        <n v="13440"/>
        <n v="2800"/>
        <n v="19577.599999999999"/>
        <n v="36708"/>
        <n v="1891.3999999999999"/>
        <n v="2744"/>
        <n v="3430"/>
        <n v="42000"/>
        <n v="20034"/>
        <n v="14364"/>
        <n v="53452"/>
        <n v="9788.7999999999993"/>
        <n v="12969.599999999999"/>
        <n v="1716.26"/>
        <n v="26404"/>
        <n v="32900"/>
        <n v="6160"/>
        <n v="1674.3999999999999"/>
        <n v="2218.58"/>
        <n v="24948"/>
        <n v="57316"/>
        <n v="13239.8"/>
        <n v="22153.599999999999"/>
        <n v="5460"/>
        <n v="33616.799999999996"/>
        <n v="13328"/>
        <n v="29120"/>
        <n v="5151.9999999999991"/>
        <n v="26303.200000000004"/>
        <n v="23956.799999999996"/>
        <n v="18816"/>
        <n v="2142"/>
        <n v="43092"/>
        <n v="48719.999999999993"/>
        <n v="12460"/>
        <n v="13580"/>
        <n v="2597"/>
        <n v="34160"/>
        <n v="11591.999999999998"/>
        <n v="27692"/>
        <n v="2431.7999999999997"/>
        <n v="20020"/>
        <n v="4550"/>
        <n v="29484"/>
        <n v="25228"/>
        <n v="31388"/>
        <n v="1004.64"/>
      </sharedItems>
      <fieldGroup base="15">
        <rangePr autoStart="0" autoEnd="0" startNum="0" endNum="120000" groupInterval="25000"/>
        <groupItems count="7">
          <s v="&lt;0 o (en blanco)"/>
          <s v="0-25000"/>
          <s v="25000-50000"/>
          <s v="50000-75000"/>
          <s v="75000-100000"/>
          <s v="100000-125000"/>
          <s v="&gt;125000"/>
        </groupItems>
      </fieldGroup>
    </cacheField>
    <cacheField name="Tarifa de envío" numFmtId="166">
      <sharedItems containsSemiMixedTypes="0" containsString="0" containsNumber="1" minValue="52.283000000000001" maxValue="10779.804"/>
    </cacheField>
    <cacheField name="Meses" numFmtId="0" databaseField="0">
      <fieldGroup base="1">
        <rangePr groupBy="months" startDate="2018-01-01T00:00:00" endDate="2018-12-30T00:00:00"/>
        <groupItems count="14">
          <s v="&lt;01/01/2018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0/12/2018"/>
        </groupItems>
      </fieldGroup>
    </cacheField>
  </cacheFields>
  <extLst>
    <ext xmlns:x14="http://schemas.microsoft.com/office/spreadsheetml/2009/9/main" uri="{725AE2AE-9491-48be-B2B4-4EB974FC3084}">
      <x14:pivotCacheDefinition pivotCacheId="463256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n v="1001"/>
    <x v="0"/>
    <n v="27"/>
    <s v="Empresa AA"/>
    <s v="Mazatlán"/>
    <x v="0"/>
    <x v="0"/>
    <x v="0"/>
    <d v="2018-01-29T00:00:00"/>
    <s v="Empresa de embarque B"/>
    <s v="Cheque"/>
    <s v="Cerveza"/>
    <x v="0"/>
    <n v="196"/>
    <n v="49"/>
    <x v="0"/>
    <n v="931.58799999999997"/>
  </r>
  <r>
    <n v="1002"/>
    <x v="0"/>
    <n v="27"/>
    <s v="Empresa AA"/>
    <s v="Mazatlán"/>
    <x v="0"/>
    <x v="0"/>
    <x v="0"/>
    <d v="2018-01-29T00:00:00"/>
    <s v="Empresa de embarque B"/>
    <s v="Cheque"/>
    <s v="Ciruelas secas"/>
    <x v="1"/>
    <n v="49"/>
    <n v="47"/>
    <x v="1"/>
    <n v="232.60300000000001"/>
  </r>
  <r>
    <n v="1003"/>
    <x v="1"/>
    <n v="4"/>
    <s v="Empresa D"/>
    <s v="Querétaro"/>
    <x v="1"/>
    <x v="1"/>
    <x v="1"/>
    <d v="2018-01-06T00:00:00"/>
    <s v="Empresa de embarque A"/>
    <s v="Tarjeta de crédito"/>
    <s v="Peras secas"/>
    <x v="1"/>
    <n v="420"/>
    <n v="69"/>
    <x v="2"/>
    <n v="2782.08"/>
  </r>
  <r>
    <n v="1004"/>
    <x v="1"/>
    <n v="4"/>
    <s v="Empresa D"/>
    <s v="Querétaro"/>
    <x v="1"/>
    <x v="1"/>
    <x v="1"/>
    <d v="2018-01-06T00:00:00"/>
    <s v="Empresa de embarque A"/>
    <s v="Tarjeta de crédito"/>
    <s v="Manzanas secas"/>
    <x v="1"/>
    <n v="742"/>
    <n v="89"/>
    <x v="3"/>
    <n v="6273.6100000000006"/>
  </r>
  <r>
    <n v="1005"/>
    <x v="1"/>
    <n v="4"/>
    <s v="Empresa D"/>
    <s v="Querétaro"/>
    <x v="1"/>
    <x v="1"/>
    <x v="1"/>
    <d v="2018-01-06T00:00:00"/>
    <s v="Empresa de embarque A"/>
    <s v="Tarjeta de crédito"/>
    <s v="Ciruelas secas"/>
    <x v="1"/>
    <n v="49"/>
    <n v="11"/>
    <x v="4"/>
    <n v="52.283000000000001"/>
  </r>
  <r>
    <n v="1006"/>
    <x v="2"/>
    <n v="12"/>
    <s v="Empresa L"/>
    <s v="Mazatlán"/>
    <x v="0"/>
    <x v="0"/>
    <x v="0"/>
    <d v="2018-01-14T00:00:00"/>
    <s v="Empresa de embarque B"/>
    <s v="Tarjeta de crédito"/>
    <s v="Té chai"/>
    <x v="0"/>
    <n v="252"/>
    <n v="81"/>
    <x v="5"/>
    <n v="1979.9640000000002"/>
  </r>
  <r>
    <n v="1007"/>
    <x v="2"/>
    <n v="12"/>
    <s v="Empresa L"/>
    <s v="Mazatlán"/>
    <x v="0"/>
    <x v="0"/>
    <x v="0"/>
    <d v="2018-01-14T00:00:00"/>
    <s v="Empresa de embarque B"/>
    <s v="Tarjeta de crédito"/>
    <s v="Café"/>
    <x v="0"/>
    <n v="644"/>
    <n v="44"/>
    <x v="6"/>
    <n v="2776.9279999999999"/>
  </r>
  <r>
    <n v="1008"/>
    <x v="3"/>
    <n v="8"/>
    <s v="Empresa H"/>
    <s v="Monterrey"/>
    <x v="2"/>
    <x v="2"/>
    <x v="2"/>
    <d v="2018-01-10T00:00:00"/>
    <s v="Empresa de embarque C"/>
    <s v="Tarjeta de crédito"/>
    <s v="Galletas de chocolate"/>
    <x v="2"/>
    <n v="128.79999999999998"/>
    <n v="38"/>
    <x v="7"/>
    <n v="504.1232"/>
  </r>
  <r>
    <n v="1009"/>
    <x v="1"/>
    <n v="4"/>
    <s v="Empresa D"/>
    <s v="Querétaro"/>
    <x v="1"/>
    <x v="1"/>
    <x v="1"/>
    <d v="2018-01-06T00:00:00"/>
    <s v="Empresa de embarque C"/>
    <s v="Cheque"/>
    <s v="Galletas de chocolate"/>
    <x v="2"/>
    <n v="128.79999999999998"/>
    <n v="88"/>
    <x v="8"/>
    <n v="1110.7711999999999"/>
  </r>
  <r>
    <n v="1010"/>
    <x v="4"/>
    <n v="29"/>
    <s v="Empresa CC"/>
    <s v="Puerto Vallarta"/>
    <x v="3"/>
    <x v="3"/>
    <x v="0"/>
    <d v="2018-01-31T00:00:00"/>
    <s v="Empresa de embarque B"/>
    <s v="Cheque"/>
    <s v="Chocolate"/>
    <x v="3"/>
    <n v="178.5"/>
    <n v="94"/>
    <x v="9"/>
    <n v="1711.4580000000001"/>
  </r>
  <r>
    <n v="1011"/>
    <x v="5"/>
    <n v="3"/>
    <s v="Empresa C"/>
    <s v="Acapulco"/>
    <x v="4"/>
    <x v="0"/>
    <x v="0"/>
    <d v="2018-01-05T00:00:00"/>
    <s v="Empresa de embarque B"/>
    <s v="Efectivo"/>
    <s v="Almejas"/>
    <x v="4"/>
    <n v="135.1"/>
    <n v="91"/>
    <x v="10"/>
    <n v="1290.8805"/>
  </r>
  <r>
    <n v="1012"/>
    <x v="6"/>
    <n v="6"/>
    <s v="Empresa F"/>
    <s v="Tijuana"/>
    <x v="5"/>
    <x v="4"/>
    <x v="2"/>
    <d v="2018-01-08T00:00:00"/>
    <s v="Empresa de embarque B"/>
    <s v="Tarjeta de crédito"/>
    <s v="Salsa curry"/>
    <x v="5"/>
    <n v="560"/>
    <n v="32"/>
    <x v="11"/>
    <n v="1863.68"/>
  </r>
  <r>
    <n v="1013"/>
    <x v="7"/>
    <n v="28"/>
    <s v="Empresa BB"/>
    <s v="Toluca"/>
    <x v="6"/>
    <x v="5"/>
    <x v="3"/>
    <d v="2018-01-30T00:00:00"/>
    <s v="Empresa de embarque C"/>
    <s v="Cheque"/>
    <s v="Café"/>
    <x v="0"/>
    <n v="644"/>
    <n v="55"/>
    <x v="12"/>
    <n v="3542"/>
  </r>
  <r>
    <n v="1014"/>
    <x v="3"/>
    <n v="8"/>
    <s v="Empresa H"/>
    <s v="Monterrey"/>
    <x v="2"/>
    <x v="2"/>
    <x v="2"/>
    <d v="2018-01-10T00:00:00"/>
    <s v="Empresa de embarque C"/>
    <s v="Cheque"/>
    <s v="Chocolate"/>
    <x v="3"/>
    <n v="178.5"/>
    <n v="47"/>
    <x v="13"/>
    <n v="864.11850000000004"/>
  </r>
  <r>
    <n v="1015"/>
    <x v="8"/>
    <n v="10"/>
    <s v="Empresa J"/>
    <s v="León"/>
    <x v="7"/>
    <x v="6"/>
    <x v="1"/>
    <d v="2018-01-12T00:00:00"/>
    <s v="Empresa de embarque B"/>
    <s v="Tarjeta de crédito"/>
    <s v="Té verde"/>
    <x v="0"/>
    <n v="41.86"/>
    <n v="90"/>
    <x v="14"/>
    <n v="388.04220000000009"/>
  </r>
  <r>
    <n v="1016"/>
    <x v="9"/>
    <n v="7"/>
    <s v="Empresa G"/>
    <s v="Chihuahua"/>
    <x v="8"/>
    <x v="2"/>
    <x v="2"/>
    <m/>
    <m/>
    <m/>
    <s v="Café"/>
    <x v="0"/>
    <n v="644"/>
    <n v="24"/>
    <x v="15"/>
    <n v="1545.6000000000001"/>
  </r>
  <r>
    <n v="1017"/>
    <x v="8"/>
    <n v="10"/>
    <s v="Empresa J"/>
    <s v="León"/>
    <x v="7"/>
    <x v="6"/>
    <x v="1"/>
    <d v="2018-01-12T00:00:00"/>
    <s v="Empresa de embarque A"/>
    <m/>
    <s v="Jalea de fresa"/>
    <x v="6"/>
    <n v="350"/>
    <n v="34"/>
    <x v="16"/>
    <n v="1130.5"/>
  </r>
  <r>
    <n v="1018"/>
    <x v="8"/>
    <n v="10"/>
    <s v="Empresa J"/>
    <s v="León"/>
    <x v="7"/>
    <x v="6"/>
    <x v="1"/>
    <d v="2018-01-12T00:00:00"/>
    <s v="Empresa de embarque A"/>
    <m/>
    <s v="Condimento cajún"/>
    <x v="7"/>
    <n v="308"/>
    <n v="17"/>
    <x v="17"/>
    <n v="502.65599999999995"/>
  </r>
  <r>
    <n v="1019"/>
    <x v="8"/>
    <n v="10"/>
    <s v="Empresa J"/>
    <s v="León"/>
    <x v="7"/>
    <x v="6"/>
    <x v="1"/>
    <d v="2018-01-12T00:00:00"/>
    <s v="Empresa de embarque A"/>
    <m/>
    <s v="Galletas de chocolate"/>
    <x v="2"/>
    <n v="128.79999999999998"/>
    <n v="44"/>
    <x v="18"/>
    <n v="589.38879999999995"/>
  </r>
  <r>
    <n v="1020"/>
    <x v="10"/>
    <n v="11"/>
    <s v="Empresa K"/>
    <s v="Ciudad de México"/>
    <x v="9"/>
    <x v="5"/>
    <x v="3"/>
    <m/>
    <s v="Empresa de embarque C"/>
    <m/>
    <s v="Ciruelas secas"/>
    <x v="1"/>
    <n v="49"/>
    <n v="81"/>
    <x v="19"/>
    <n v="384.99299999999999"/>
  </r>
  <r>
    <n v="1021"/>
    <x v="10"/>
    <n v="11"/>
    <s v="Empresa K"/>
    <s v="Ciudad de México"/>
    <x v="9"/>
    <x v="5"/>
    <x v="3"/>
    <m/>
    <s v="Empresa de embarque C"/>
    <m/>
    <s v="Té verde"/>
    <x v="0"/>
    <n v="41.86"/>
    <n v="49"/>
    <x v="20"/>
    <n v="211.26742000000007"/>
  </r>
  <r>
    <n v="1022"/>
    <x v="11"/>
    <n v="1"/>
    <s v="Empresa A"/>
    <s v="Torreón"/>
    <x v="10"/>
    <x v="2"/>
    <x v="2"/>
    <m/>
    <m/>
    <m/>
    <s v="Té chai"/>
    <x v="0"/>
    <n v="252"/>
    <n v="42"/>
    <x v="21"/>
    <n v="1058.4000000000001"/>
  </r>
  <r>
    <n v="1023"/>
    <x v="11"/>
    <n v="1"/>
    <s v="Empresa A"/>
    <s v="Torreón"/>
    <x v="10"/>
    <x v="2"/>
    <x v="2"/>
    <m/>
    <m/>
    <m/>
    <s v="Café"/>
    <x v="0"/>
    <n v="644"/>
    <n v="58"/>
    <x v="22"/>
    <n v="3772.5520000000001"/>
  </r>
  <r>
    <n v="1024"/>
    <x v="11"/>
    <n v="1"/>
    <s v="Empresa A"/>
    <s v="Torreón"/>
    <x v="10"/>
    <x v="2"/>
    <x v="2"/>
    <m/>
    <m/>
    <m/>
    <s v="Té verde"/>
    <x v="0"/>
    <n v="41.86"/>
    <n v="67"/>
    <x v="23"/>
    <n v="280.46199999999999"/>
  </r>
  <r>
    <n v="1025"/>
    <x v="7"/>
    <n v="28"/>
    <s v="Empresa BB"/>
    <s v="Toluca"/>
    <x v="6"/>
    <x v="5"/>
    <x v="3"/>
    <d v="2018-01-30T00:00:00"/>
    <s v="Empresa de embarque C"/>
    <s v="Tarjeta de crédito"/>
    <s v="Almejas"/>
    <x v="4"/>
    <n v="135.1"/>
    <n v="100"/>
    <x v="24"/>
    <n v="1310.47"/>
  </r>
  <r>
    <n v="1026"/>
    <x v="7"/>
    <n v="28"/>
    <s v="Empresa BB"/>
    <s v="Toluca"/>
    <x v="6"/>
    <x v="5"/>
    <x v="3"/>
    <d v="2018-01-30T00:00:00"/>
    <s v="Empresa de embarque C"/>
    <s v="Tarjeta de crédito"/>
    <s v="Carne de cangrejo"/>
    <x v="8"/>
    <n v="257.59999999999997"/>
    <n v="63"/>
    <x v="25"/>
    <n v="1606.6511999999998"/>
  </r>
  <r>
    <n v="1027"/>
    <x v="12"/>
    <n v="9"/>
    <s v="Empresa I"/>
    <s v="Guadalajara"/>
    <x v="3"/>
    <x v="7"/>
    <x v="0"/>
    <d v="2018-01-11T00:00:00"/>
    <s v="Empresa de embarque A"/>
    <s v="Cheque"/>
    <s v="Ravioli"/>
    <x v="9"/>
    <n v="273"/>
    <n v="57"/>
    <x v="26"/>
    <n v="1540.539"/>
  </r>
  <r>
    <n v="1028"/>
    <x v="12"/>
    <n v="9"/>
    <s v="Empresa I"/>
    <s v="Guadalajara"/>
    <x v="3"/>
    <x v="7"/>
    <x v="0"/>
    <d v="2018-01-11T00:00:00"/>
    <s v="Empresa de embarque A"/>
    <s v="Cheque"/>
    <s v="Mozzarella"/>
    <x v="10"/>
    <n v="487.19999999999993"/>
    <n v="81"/>
    <x v="27"/>
    <n v="4143.6359999999995"/>
  </r>
  <r>
    <n v="1029"/>
    <x v="6"/>
    <n v="6"/>
    <s v="Empresa F"/>
    <s v="Tijuana"/>
    <x v="5"/>
    <x v="4"/>
    <x v="2"/>
    <d v="2018-01-08T00:00:00"/>
    <s v="Empresa de embarque B"/>
    <s v="Tarjeta de crédito"/>
    <s v="Cerveza"/>
    <x v="0"/>
    <n v="196"/>
    <n v="71"/>
    <x v="28"/>
    <n v="1335.9360000000001"/>
  </r>
  <r>
    <n v="1030"/>
    <x v="13"/>
    <n v="8"/>
    <s v="Empresa H"/>
    <s v="Monterrey"/>
    <x v="2"/>
    <x v="2"/>
    <x v="2"/>
    <d v="2018-02-10T00:00:00"/>
    <s v="Empresa de embarque B"/>
    <s v="Cheque"/>
    <s v="Salsa curry"/>
    <x v="5"/>
    <n v="560"/>
    <n v="32"/>
    <x v="11"/>
    <n v="1809.92"/>
  </r>
  <r>
    <n v="1031"/>
    <x v="14"/>
    <n v="3"/>
    <s v="Empresa C"/>
    <s v="Acapulco"/>
    <x v="4"/>
    <x v="0"/>
    <x v="0"/>
    <d v="2018-02-05T00:00:00"/>
    <s v="Empresa de embarque B"/>
    <s v="Efectivo"/>
    <s v="Jarabe"/>
    <x v="7"/>
    <n v="140"/>
    <n v="63"/>
    <x v="29"/>
    <n v="917.28"/>
  </r>
  <r>
    <n v="1032"/>
    <x v="14"/>
    <n v="3"/>
    <s v="Empresa C"/>
    <s v="Acapulco"/>
    <x v="4"/>
    <x v="0"/>
    <x v="0"/>
    <d v="2018-02-05T00:00:00"/>
    <s v="Empresa de embarque B"/>
    <s v="Efectivo"/>
    <s v="Salsa curry"/>
    <x v="5"/>
    <n v="560"/>
    <n v="30"/>
    <x v="30"/>
    <n v="1680"/>
  </r>
  <r>
    <n v="1033"/>
    <x v="15"/>
    <n v="6"/>
    <s v="Empresa F"/>
    <s v="Tijuana"/>
    <x v="5"/>
    <x v="4"/>
    <x v="2"/>
    <d v="2018-02-08T00:00:00"/>
    <s v="Empresa de embarque B"/>
    <s v="Tarjeta de crédito"/>
    <m/>
    <x v="11"/>
    <m/>
    <m/>
    <x v="31"/>
    <n v="602"/>
  </r>
  <r>
    <n v="1034"/>
    <x v="16"/>
    <n v="28"/>
    <s v="Empresa BB"/>
    <s v="Toluca"/>
    <x v="6"/>
    <x v="5"/>
    <x v="3"/>
    <d v="2018-03-02T00:00:00"/>
    <s v="Empresa de embarque C"/>
    <s v="Cheque"/>
    <m/>
    <x v="11"/>
    <m/>
    <m/>
    <x v="31"/>
    <n v="434"/>
  </r>
  <r>
    <n v="1035"/>
    <x v="13"/>
    <n v="8"/>
    <s v="Empresa H"/>
    <s v="Monterrey"/>
    <x v="2"/>
    <x v="2"/>
    <x v="2"/>
    <d v="2018-02-10T00:00:00"/>
    <s v="Empresa de embarque C"/>
    <s v="Cheque"/>
    <m/>
    <x v="11"/>
    <m/>
    <m/>
    <x v="31"/>
    <n v="644"/>
  </r>
  <r>
    <n v="1036"/>
    <x v="17"/>
    <n v="10"/>
    <s v="Empresa J"/>
    <s v="León"/>
    <x v="7"/>
    <x v="6"/>
    <x v="1"/>
    <d v="2018-02-12T00:00:00"/>
    <s v="Empresa de embarque B"/>
    <s v="Tarjeta de crédito"/>
    <s v="Almendras"/>
    <x v="1"/>
    <n v="140"/>
    <n v="47"/>
    <x v="32"/>
    <n v="684.32"/>
  </r>
  <r>
    <n v="1038"/>
    <x v="17"/>
    <n v="10"/>
    <s v="Empresa J"/>
    <s v="León"/>
    <x v="7"/>
    <x v="6"/>
    <x v="1"/>
    <m/>
    <s v="Empresa de embarque A"/>
    <m/>
    <s v="Ciruelas secas"/>
    <x v="1"/>
    <n v="49"/>
    <n v="49"/>
    <x v="33"/>
    <n v="230.49600000000004"/>
  </r>
  <r>
    <n v="1039"/>
    <x v="18"/>
    <n v="11"/>
    <s v="Empresa K"/>
    <s v="Ciudad de México"/>
    <x v="9"/>
    <x v="5"/>
    <x v="3"/>
    <m/>
    <s v="Empresa de embarque C"/>
    <m/>
    <s v="Salsa curry"/>
    <x v="5"/>
    <n v="560"/>
    <n v="72"/>
    <x v="34"/>
    <n v="3991.6800000000003"/>
  </r>
  <r>
    <n v="1040"/>
    <x v="19"/>
    <n v="1"/>
    <s v="Empresa A"/>
    <s v="Torreón"/>
    <x v="10"/>
    <x v="2"/>
    <x v="2"/>
    <m/>
    <s v="Empresa de embarque C"/>
    <m/>
    <s v="Carne de cangrejo"/>
    <x v="8"/>
    <n v="257.59999999999997"/>
    <n v="13"/>
    <x v="35"/>
    <n v="331.53120000000001"/>
  </r>
  <r>
    <n v="1041"/>
    <x v="16"/>
    <n v="28"/>
    <s v="Empresa BB"/>
    <s v="Toluca"/>
    <x v="6"/>
    <x v="5"/>
    <x v="3"/>
    <d v="2018-03-02T00:00:00"/>
    <s v="Empresa de embarque C"/>
    <s v="Tarjeta de crédito"/>
    <s v="Café"/>
    <x v="0"/>
    <n v="644"/>
    <n v="32"/>
    <x v="36"/>
    <n v="2081.4080000000004"/>
  </r>
  <r>
    <n v="1042"/>
    <x v="20"/>
    <n v="9"/>
    <s v="Empresa I"/>
    <s v="Guadalajara"/>
    <x v="3"/>
    <x v="7"/>
    <x v="0"/>
    <d v="2018-02-11T00:00:00"/>
    <s v="Empresa de embarque A"/>
    <s v="Cheque"/>
    <s v="Almejas"/>
    <x v="4"/>
    <n v="135.1"/>
    <n v="27"/>
    <x v="37"/>
    <n v="346.53150000000005"/>
  </r>
  <r>
    <n v="1043"/>
    <x v="15"/>
    <n v="6"/>
    <s v="Empresa F"/>
    <s v="Tijuana"/>
    <x v="5"/>
    <x v="4"/>
    <x v="2"/>
    <d v="2018-02-08T00:00:00"/>
    <s v="Empresa de embarque B"/>
    <s v="Tarjeta de crédito"/>
    <s v="Chocolate"/>
    <x v="3"/>
    <n v="178.5"/>
    <n v="71"/>
    <x v="38"/>
    <n v="1280.0235"/>
  </r>
  <r>
    <n v="1044"/>
    <x v="13"/>
    <n v="8"/>
    <s v="Empresa H"/>
    <s v="Monterrey"/>
    <x v="2"/>
    <x v="2"/>
    <x v="2"/>
    <d v="2018-02-10T00:00:00"/>
    <s v="Empresa de embarque B"/>
    <s v="Cheque"/>
    <s v="Chocolate"/>
    <x v="3"/>
    <n v="178.5"/>
    <n v="13"/>
    <x v="39"/>
    <n v="220.44749999999996"/>
  </r>
  <r>
    <n v="1045"/>
    <x v="21"/>
    <n v="25"/>
    <s v="Empresa Y"/>
    <s v="León"/>
    <x v="7"/>
    <x v="6"/>
    <x v="1"/>
    <d v="2018-02-27T00:00:00"/>
    <s v="Empresa de embarque A"/>
    <s v="Efectivo"/>
    <s v="Condimento cajún"/>
    <x v="7"/>
    <n v="308"/>
    <n v="98"/>
    <x v="40"/>
    <n v="2867.4800000000005"/>
  </r>
  <r>
    <n v="1046"/>
    <x v="22"/>
    <n v="26"/>
    <s v="Empresa Z"/>
    <s v="Ciudad de México"/>
    <x v="9"/>
    <x v="5"/>
    <x v="3"/>
    <d v="2018-02-28T00:00:00"/>
    <s v="Empresa de embarque C"/>
    <s v="Tarjeta de crédito"/>
    <s v="Jalea de fresa"/>
    <x v="6"/>
    <n v="350"/>
    <n v="21"/>
    <x v="41"/>
    <n v="749.7"/>
  </r>
  <r>
    <n v="1047"/>
    <x v="23"/>
    <n v="29"/>
    <s v="Empresa CC"/>
    <s v="Puerto Vallarta"/>
    <x v="3"/>
    <x v="3"/>
    <x v="0"/>
    <d v="2018-03-03T00:00:00"/>
    <s v="Empresa de embarque B"/>
    <s v="Cheque"/>
    <s v="Cóctel de frutas"/>
    <x v="12"/>
    <n v="546"/>
    <n v="26"/>
    <x v="42"/>
    <n v="1490.5800000000002"/>
  </r>
  <r>
    <n v="1048"/>
    <x v="15"/>
    <n v="6"/>
    <s v="Empresa F"/>
    <s v="Tijuana"/>
    <x v="5"/>
    <x v="4"/>
    <x v="2"/>
    <d v="2018-02-08T00:00:00"/>
    <s v="Empresa de embarque C"/>
    <s v="Cheque"/>
    <s v="Peras secas"/>
    <x v="1"/>
    <n v="420"/>
    <n v="96"/>
    <x v="34"/>
    <n v="4152.96"/>
  </r>
  <r>
    <n v="1049"/>
    <x v="15"/>
    <n v="6"/>
    <s v="Empresa F"/>
    <s v="Tijuana"/>
    <x v="5"/>
    <x v="4"/>
    <x v="2"/>
    <d v="2018-02-08T00:00:00"/>
    <s v="Empresa de embarque C"/>
    <s v="Cheque"/>
    <s v="Manzanas secas"/>
    <x v="1"/>
    <n v="742"/>
    <n v="16"/>
    <x v="43"/>
    <n v="1234.6880000000003"/>
  </r>
  <r>
    <n v="1050"/>
    <x v="24"/>
    <n v="4"/>
    <s v="Empresa D"/>
    <s v="Querétaro"/>
    <x v="1"/>
    <x v="1"/>
    <x v="1"/>
    <m/>
    <m/>
    <m/>
    <s v="Pasta penne"/>
    <x v="9"/>
    <n v="532"/>
    <n v="96"/>
    <x v="44"/>
    <n v="4851.84"/>
  </r>
  <r>
    <n v="1051"/>
    <x v="14"/>
    <n v="3"/>
    <s v="Empresa C"/>
    <s v="Acapulco"/>
    <x v="4"/>
    <x v="0"/>
    <x v="0"/>
    <m/>
    <m/>
    <m/>
    <s v="Té verde"/>
    <x v="0"/>
    <n v="41.86"/>
    <n v="75"/>
    <x v="45"/>
    <n v="323.36850000000004"/>
  </r>
  <r>
    <n v="1052"/>
    <x v="25"/>
    <n v="9"/>
    <s v="Empresa I"/>
    <s v="Guadalajara"/>
    <x v="3"/>
    <x v="7"/>
    <x v="0"/>
    <d v="2018-03-11T00:00:00"/>
    <s v="Empresa de embarque A"/>
    <s v="Cheque"/>
    <s v="Ravioli"/>
    <x v="9"/>
    <n v="273"/>
    <n v="55"/>
    <x v="46"/>
    <n v="1516.5150000000001"/>
  </r>
  <r>
    <n v="1053"/>
    <x v="25"/>
    <n v="9"/>
    <s v="Empresa I"/>
    <s v="Guadalajara"/>
    <x v="3"/>
    <x v="7"/>
    <x v="0"/>
    <d v="2018-03-11T00:00:00"/>
    <s v="Empresa de embarque A"/>
    <s v="Cheque"/>
    <s v="Mozzarella"/>
    <x v="10"/>
    <n v="487.19999999999993"/>
    <n v="11"/>
    <x v="47"/>
    <n v="514.4831999999999"/>
  </r>
  <r>
    <n v="1054"/>
    <x v="26"/>
    <n v="6"/>
    <s v="Empresa F"/>
    <s v="Tijuana"/>
    <x v="5"/>
    <x v="4"/>
    <x v="2"/>
    <d v="2018-03-08T00:00:00"/>
    <s v="Empresa de embarque B"/>
    <s v="Tarjeta de crédito"/>
    <s v="Cerveza"/>
    <x v="0"/>
    <n v="196"/>
    <n v="53"/>
    <x v="48"/>
    <n v="1007.6360000000001"/>
  </r>
  <r>
    <n v="1055"/>
    <x v="27"/>
    <n v="8"/>
    <s v="Empresa H"/>
    <s v="Monterrey"/>
    <x v="2"/>
    <x v="2"/>
    <x v="2"/>
    <d v="2018-03-10T00:00:00"/>
    <s v="Empresa de embarque B"/>
    <s v="Cheque"/>
    <s v="Salsa curry"/>
    <x v="5"/>
    <n v="560"/>
    <n v="85"/>
    <x v="49"/>
    <n v="4998"/>
  </r>
  <r>
    <n v="1056"/>
    <x v="27"/>
    <n v="8"/>
    <s v="Empresa H"/>
    <s v="Monterrey"/>
    <x v="2"/>
    <x v="2"/>
    <x v="2"/>
    <d v="2018-03-10T00:00:00"/>
    <s v="Empresa de embarque B"/>
    <s v="Cheque"/>
    <s v="Galletas de chocolate"/>
    <x v="2"/>
    <n v="128.79999999999998"/>
    <n v="97"/>
    <x v="50"/>
    <n v="1274.3472000000002"/>
  </r>
  <r>
    <n v="1057"/>
    <x v="28"/>
    <n v="25"/>
    <s v="Empresa Y"/>
    <s v="León"/>
    <x v="7"/>
    <x v="6"/>
    <x v="1"/>
    <d v="2018-03-27T00:00:00"/>
    <s v="Empresa de embarque A"/>
    <s v="Efectivo"/>
    <s v="Bolillos"/>
    <x v="2"/>
    <n v="140"/>
    <n v="46"/>
    <x v="51"/>
    <n v="650.44000000000005"/>
  </r>
  <r>
    <n v="1058"/>
    <x v="29"/>
    <n v="26"/>
    <s v="Empresa Z"/>
    <s v="Ciudad de México"/>
    <x v="9"/>
    <x v="5"/>
    <x v="3"/>
    <d v="2018-03-28T00:00:00"/>
    <s v="Empresa de embarque C"/>
    <s v="Tarjeta de crédito"/>
    <s v="Aceite de oliva"/>
    <x v="13"/>
    <n v="298.90000000000003"/>
    <n v="97"/>
    <x v="52"/>
    <n v="2754.3634999999999"/>
  </r>
  <r>
    <n v="1059"/>
    <x v="29"/>
    <n v="26"/>
    <s v="Empresa Z"/>
    <s v="Ciudad de México"/>
    <x v="9"/>
    <x v="5"/>
    <x v="3"/>
    <d v="2018-03-28T00:00:00"/>
    <s v="Empresa de embarque C"/>
    <s v="Tarjeta de crédito"/>
    <s v="Almejas"/>
    <x v="4"/>
    <n v="135.1"/>
    <n v="97"/>
    <x v="53"/>
    <n v="1336.6794000000002"/>
  </r>
  <r>
    <n v="1060"/>
    <x v="29"/>
    <n v="26"/>
    <s v="Empresa Z"/>
    <s v="Ciudad de México"/>
    <x v="9"/>
    <x v="5"/>
    <x v="3"/>
    <d v="2018-03-28T00:00:00"/>
    <s v="Empresa de embarque C"/>
    <s v="Tarjeta de crédito"/>
    <s v="Carne de cangrejo"/>
    <x v="8"/>
    <n v="257.59999999999997"/>
    <n v="65"/>
    <x v="54"/>
    <n v="1724.6320000000003"/>
  </r>
  <r>
    <n v="1061"/>
    <x v="30"/>
    <n v="29"/>
    <s v="Empresa CC"/>
    <s v="Puerto Vallarta"/>
    <x v="3"/>
    <x v="3"/>
    <x v="0"/>
    <d v="2018-03-31T00:00:00"/>
    <s v="Empresa de embarque B"/>
    <s v="Cheque"/>
    <s v="Cerveza"/>
    <x v="0"/>
    <n v="196"/>
    <n v="72"/>
    <x v="55"/>
    <n v="1411.2000000000003"/>
  </r>
  <r>
    <n v="1062"/>
    <x v="26"/>
    <n v="6"/>
    <s v="Empresa F"/>
    <s v="Tijuana"/>
    <x v="5"/>
    <x v="4"/>
    <x v="2"/>
    <d v="2018-03-08T00:00:00"/>
    <s v="Empresa de embarque C"/>
    <s v="Cheque"/>
    <s v="Chocolate"/>
    <x v="3"/>
    <n v="178.5"/>
    <n v="16"/>
    <x v="56"/>
    <n v="282.74400000000003"/>
  </r>
  <r>
    <n v="1064"/>
    <x v="31"/>
    <n v="4"/>
    <s v="Empresa D"/>
    <s v="Querétaro"/>
    <x v="1"/>
    <x v="1"/>
    <x v="1"/>
    <d v="2018-03-06T00:00:00"/>
    <s v="Empresa de embarque A"/>
    <s v="Tarjeta de crédito"/>
    <s v="Mermelada de zarzamora"/>
    <x v="6"/>
    <n v="1134"/>
    <n v="77"/>
    <x v="57"/>
    <n v="8993.7540000000008"/>
  </r>
  <r>
    <n v="1065"/>
    <x v="31"/>
    <n v="4"/>
    <s v="Empresa D"/>
    <s v="Querétaro"/>
    <x v="1"/>
    <x v="1"/>
    <x v="1"/>
    <d v="2018-03-06T00:00:00"/>
    <s v="Empresa de embarque A"/>
    <s v="Tarjeta de crédito"/>
    <s v="Arroz de grano largo"/>
    <x v="14"/>
    <n v="98"/>
    <n v="37"/>
    <x v="58"/>
    <n v="344.47"/>
  </r>
  <r>
    <n v="1067"/>
    <x v="27"/>
    <n v="8"/>
    <s v="Empresa H"/>
    <s v="Monterrey"/>
    <x v="2"/>
    <x v="2"/>
    <x v="2"/>
    <d v="2018-03-10T00:00:00"/>
    <s v="Empresa de embarque C"/>
    <s v="Tarjeta de crédito"/>
    <s v="Mozzarella"/>
    <x v="10"/>
    <n v="487.19999999999993"/>
    <n v="63"/>
    <x v="59"/>
    <n v="3038.6664000000001"/>
  </r>
  <r>
    <n v="1070"/>
    <x v="32"/>
    <n v="3"/>
    <s v="Empresa C"/>
    <s v="Acapulco"/>
    <x v="4"/>
    <x v="0"/>
    <x v="0"/>
    <d v="2018-03-05T00:00:00"/>
    <s v="Empresa de embarque B"/>
    <s v="Efectivo"/>
    <s v="Jarabe"/>
    <x v="7"/>
    <n v="140"/>
    <n v="48"/>
    <x v="60"/>
    <n v="672"/>
  </r>
  <r>
    <n v="1071"/>
    <x v="32"/>
    <n v="3"/>
    <s v="Empresa C"/>
    <s v="Acapulco"/>
    <x v="4"/>
    <x v="0"/>
    <x v="0"/>
    <d v="2018-03-05T00:00:00"/>
    <s v="Empresa de embarque B"/>
    <s v="Efectivo"/>
    <s v="Salsa curry"/>
    <x v="5"/>
    <n v="560"/>
    <n v="71"/>
    <x v="61"/>
    <n v="4135.04"/>
  </r>
  <r>
    <n v="1075"/>
    <x v="33"/>
    <n v="10"/>
    <s v="Empresa J"/>
    <s v="León"/>
    <x v="7"/>
    <x v="6"/>
    <x v="1"/>
    <d v="2018-03-12T00:00:00"/>
    <s v="Empresa de embarque B"/>
    <s v="Tarjeta de crédito"/>
    <s v="Almendras"/>
    <x v="1"/>
    <n v="140"/>
    <n v="55"/>
    <x v="62"/>
    <n v="770"/>
  </r>
  <r>
    <n v="1077"/>
    <x v="33"/>
    <n v="10"/>
    <s v="Empresa J"/>
    <s v="León"/>
    <x v="7"/>
    <x v="6"/>
    <x v="1"/>
    <m/>
    <s v="Empresa de embarque A"/>
    <m/>
    <s v="Ciruelas secas"/>
    <x v="1"/>
    <n v="49"/>
    <n v="21"/>
    <x v="63"/>
    <n v="102.9"/>
  </r>
  <r>
    <n v="1078"/>
    <x v="34"/>
    <n v="11"/>
    <s v="Empresa K"/>
    <s v="Ciudad de México"/>
    <x v="9"/>
    <x v="5"/>
    <x v="3"/>
    <m/>
    <s v="Empresa de embarque C"/>
    <m/>
    <s v="Salsa curry"/>
    <x v="5"/>
    <n v="560"/>
    <n v="67"/>
    <x v="64"/>
    <n v="3789.52"/>
  </r>
  <r>
    <n v="1079"/>
    <x v="23"/>
    <n v="1"/>
    <s v="Empresa A"/>
    <s v="Torreón"/>
    <x v="10"/>
    <x v="2"/>
    <x v="2"/>
    <m/>
    <s v="Empresa de embarque C"/>
    <m/>
    <s v="Carne de cangrejo"/>
    <x v="8"/>
    <n v="257.59999999999997"/>
    <n v="75"/>
    <x v="65"/>
    <n v="1932"/>
  </r>
  <r>
    <n v="1080"/>
    <x v="35"/>
    <n v="28"/>
    <s v="Empresa BB"/>
    <s v="Toluca"/>
    <x v="6"/>
    <x v="5"/>
    <x v="3"/>
    <d v="2018-03-30T00:00:00"/>
    <s v="Empresa de embarque C"/>
    <s v="Tarjeta de crédito"/>
    <s v="Café"/>
    <x v="0"/>
    <n v="644"/>
    <n v="17"/>
    <x v="66"/>
    <n v="1127.644"/>
  </r>
  <r>
    <n v="1081"/>
    <x v="36"/>
    <n v="4"/>
    <s v="Empresa D"/>
    <s v="Querétaro"/>
    <x v="1"/>
    <x v="1"/>
    <x v="1"/>
    <d v="2018-04-06T00:00:00"/>
    <s v="Empresa de embarque A"/>
    <s v="Tarjeta de crédito"/>
    <s v="Ciruelas secas"/>
    <x v="1"/>
    <n v="49"/>
    <n v="48"/>
    <x v="67"/>
    <n v="228.14400000000001"/>
  </r>
  <r>
    <n v="1082"/>
    <x v="37"/>
    <n v="12"/>
    <s v="Empresa L"/>
    <s v="Mazatlán"/>
    <x v="0"/>
    <x v="0"/>
    <x v="0"/>
    <d v="2018-04-14T00:00:00"/>
    <s v="Empresa de embarque B"/>
    <s v="Tarjeta de crédito"/>
    <s v="Té chai"/>
    <x v="0"/>
    <n v="252"/>
    <n v="74"/>
    <x v="68"/>
    <n v="1920.7440000000004"/>
  </r>
  <r>
    <n v="1083"/>
    <x v="37"/>
    <n v="12"/>
    <s v="Empresa L"/>
    <s v="Mazatlán"/>
    <x v="0"/>
    <x v="0"/>
    <x v="0"/>
    <d v="2018-04-14T00:00:00"/>
    <s v="Empresa de embarque B"/>
    <s v="Tarjeta de crédito"/>
    <s v="Café"/>
    <x v="0"/>
    <n v="644"/>
    <n v="96"/>
    <x v="69"/>
    <n v="5996.9280000000008"/>
  </r>
  <r>
    <n v="1084"/>
    <x v="38"/>
    <n v="8"/>
    <s v="Empresa H"/>
    <s v="Monterrey"/>
    <x v="2"/>
    <x v="2"/>
    <x v="2"/>
    <d v="2018-04-10T00:00:00"/>
    <s v="Empresa de embarque C"/>
    <s v="Tarjeta de crédito"/>
    <s v="Galletas de chocolate"/>
    <x v="2"/>
    <n v="128.79999999999998"/>
    <n v="12"/>
    <x v="70"/>
    <n v="159.1968"/>
  </r>
  <r>
    <n v="1085"/>
    <x v="36"/>
    <n v="4"/>
    <s v="Empresa D"/>
    <s v="Querétaro"/>
    <x v="1"/>
    <x v="1"/>
    <x v="1"/>
    <d v="2018-04-06T00:00:00"/>
    <s v="Empresa de embarque C"/>
    <s v="Cheque"/>
    <s v="Galletas de chocolate"/>
    <x v="2"/>
    <n v="128.79999999999998"/>
    <n v="62"/>
    <x v="71"/>
    <n v="822.51679999999999"/>
  </r>
  <r>
    <n v="1086"/>
    <x v="39"/>
    <n v="29"/>
    <s v="Empresa CC"/>
    <s v="Puerto Vallarta"/>
    <x v="3"/>
    <x v="3"/>
    <x v="0"/>
    <d v="2018-05-01T00:00:00"/>
    <s v="Empresa de embarque B"/>
    <s v="Cheque"/>
    <s v="Chocolate"/>
    <x v="3"/>
    <n v="178.5"/>
    <n v="35"/>
    <x v="72"/>
    <n v="643.49250000000006"/>
  </r>
  <r>
    <n v="1087"/>
    <x v="40"/>
    <n v="3"/>
    <s v="Empresa C"/>
    <s v="Acapulco"/>
    <x v="4"/>
    <x v="0"/>
    <x v="0"/>
    <d v="2018-04-05T00:00:00"/>
    <s v="Empresa de embarque B"/>
    <s v="Efectivo"/>
    <s v="Almejas"/>
    <x v="4"/>
    <n v="135.1"/>
    <n v="95"/>
    <x v="73"/>
    <n v="1283.4500000000003"/>
  </r>
  <r>
    <n v="1088"/>
    <x v="41"/>
    <n v="6"/>
    <s v="Empresa F"/>
    <s v="Tijuana"/>
    <x v="5"/>
    <x v="4"/>
    <x v="2"/>
    <d v="2018-04-08T00:00:00"/>
    <s v="Empresa de embarque B"/>
    <s v="Tarjeta de crédito"/>
    <s v="Salsa curry"/>
    <x v="5"/>
    <n v="560"/>
    <n v="17"/>
    <x v="74"/>
    <n v="961.5200000000001"/>
  </r>
  <r>
    <n v="1089"/>
    <x v="42"/>
    <n v="28"/>
    <s v="Empresa BB"/>
    <s v="Toluca"/>
    <x v="6"/>
    <x v="5"/>
    <x v="3"/>
    <d v="2018-04-30T00:00:00"/>
    <s v="Empresa de embarque C"/>
    <s v="Cheque"/>
    <s v="Café"/>
    <x v="0"/>
    <n v="644"/>
    <n v="96"/>
    <x v="69"/>
    <n v="6491.52"/>
  </r>
  <r>
    <n v="1090"/>
    <x v="38"/>
    <n v="8"/>
    <s v="Empresa H"/>
    <s v="Monterrey"/>
    <x v="2"/>
    <x v="2"/>
    <x v="2"/>
    <d v="2018-04-10T00:00:00"/>
    <s v="Empresa de embarque C"/>
    <s v="Cheque"/>
    <s v="Chocolate"/>
    <x v="3"/>
    <n v="178.5"/>
    <n v="83"/>
    <x v="75"/>
    <n v="1437.1034999999999"/>
  </r>
  <r>
    <n v="1091"/>
    <x v="43"/>
    <n v="10"/>
    <s v="Empresa J"/>
    <s v="León"/>
    <x v="7"/>
    <x v="6"/>
    <x v="1"/>
    <d v="2018-04-12T00:00:00"/>
    <s v="Empresa de embarque B"/>
    <s v="Tarjeta de crédito"/>
    <s v="Té verde"/>
    <x v="0"/>
    <n v="41.86"/>
    <n v="88"/>
    <x v="76"/>
    <n v="364.68432000000001"/>
  </r>
  <r>
    <n v="1092"/>
    <x v="44"/>
    <n v="7"/>
    <s v="Empresa G"/>
    <s v="Chihuahua"/>
    <x v="8"/>
    <x v="2"/>
    <x v="2"/>
    <m/>
    <m/>
    <m/>
    <s v="Café"/>
    <x v="0"/>
    <n v="644"/>
    <n v="59"/>
    <x v="77"/>
    <n v="3989.5800000000004"/>
  </r>
  <r>
    <n v="1093"/>
    <x v="43"/>
    <n v="10"/>
    <s v="Empresa J"/>
    <s v="León"/>
    <x v="7"/>
    <x v="6"/>
    <x v="1"/>
    <d v="2018-04-12T00:00:00"/>
    <s v="Empresa de embarque A"/>
    <m/>
    <s v="Jalea de fresa"/>
    <x v="6"/>
    <n v="350"/>
    <n v="27"/>
    <x v="78"/>
    <n v="963.89999999999986"/>
  </r>
  <r>
    <n v="1094"/>
    <x v="43"/>
    <n v="10"/>
    <s v="Empresa J"/>
    <s v="León"/>
    <x v="7"/>
    <x v="6"/>
    <x v="1"/>
    <d v="2018-04-12T00:00:00"/>
    <s v="Empresa de embarque A"/>
    <m/>
    <s v="Condimento cajún"/>
    <x v="7"/>
    <n v="308"/>
    <n v="37"/>
    <x v="79"/>
    <n v="1196.5800000000002"/>
  </r>
  <r>
    <n v="1095"/>
    <x v="43"/>
    <n v="10"/>
    <s v="Empresa J"/>
    <s v="León"/>
    <x v="7"/>
    <x v="6"/>
    <x v="1"/>
    <d v="2018-04-12T00:00:00"/>
    <s v="Empresa de embarque A"/>
    <m/>
    <s v="Galletas de chocolate"/>
    <x v="2"/>
    <n v="128.79999999999998"/>
    <n v="75"/>
    <x v="80"/>
    <n v="966"/>
  </r>
  <r>
    <n v="1096"/>
    <x v="45"/>
    <n v="11"/>
    <s v="Empresa K"/>
    <s v="Ciudad de México"/>
    <x v="9"/>
    <x v="5"/>
    <x v="3"/>
    <m/>
    <s v="Empresa de embarque C"/>
    <m/>
    <s v="Ciruelas secas"/>
    <x v="1"/>
    <n v="49"/>
    <n v="71"/>
    <x v="81"/>
    <n v="337.46300000000002"/>
  </r>
  <r>
    <n v="1097"/>
    <x v="45"/>
    <n v="11"/>
    <s v="Empresa K"/>
    <s v="Ciudad de México"/>
    <x v="9"/>
    <x v="5"/>
    <x v="3"/>
    <m/>
    <s v="Empresa de embarque C"/>
    <m/>
    <s v="Té verde"/>
    <x v="0"/>
    <n v="41.86"/>
    <n v="88"/>
    <x v="76"/>
    <n v="364.68432000000001"/>
  </r>
  <r>
    <n v="1098"/>
    <x v="46"/>
    <n v="1"/>
    <s v="Empresa A"/>
    <s v="Torreón"/>
    <x v="10"/>
    <x v="2"/>
    <x v="2"/>
    <m/>
    <m/>
    <m/>
    <s v="Té chai"/>
    <x v="0"/>
    <n v="252"/>
    <n v="55"/>
    <x v="82"/>
    <n v="1358.28"/>
  </r>
  <r>
    <n v="1099"/>
    <x v="47"/>
    <n v="29"/>
    <s v="Empresa CC"/>
    <s v="Puerto Vallarta"/>
    <x v="3"/>
    <x v="3"/>
    <x v="0"/>
    <d v="2018-05-31T00:00:00"/>
    <s v="Empresa de embarque B"/>
    <s v="Cheque"/>
    <s v="Chocolate"/>
    <x v="3"/>
    <n v="178.5"/>
    <n v="14"/>
    <x v="83"/>
    <n v="237.405"/>
  </r>
  <r>
    <n v="1100"/>
    <x v="48"/>
    <n v="3"/>
    <s v="Empresa C"/>
    <s v="Acapulco"/>
    <x v="4"/>
    <x v="0"/>
    <x v="0"/>
    <d v="2018-05-05T00:00:00"/>
    <s v="Empresa de embarque B"/>
    <s v="Efectivo"/>
    <s v="Almejas"/>
    <x v="4"/>
    <n v="135.1"/>
    <n v="43"/>
    <x v="84"/>
    <n v="592.54860000000008"/>
  </r>
  <r>
    <n v="1101"/>
    <x v="49"/>
    <n v="6"/>
    <s v="Empresa F"/>
    <s v="Tijuana"/>
    <x v="5"/>
    <x v="4"/>
    <x v="2"/>
    <d v="2018-05-08T00:00:00"/>
    <s v="Empresa de embarque B"/>
    <s v="Tarjeta de crédito"/>
    <s v="Salsa curry"/>
    <x v="5"/>
    <n v="560"/>
    <n v="63"/>
    <x v="85"/>
    <n v="3563.28"/>
  </r>
  <r>
    <n v="1102"/>
    <x v="50"/>
    <n v="28"/>
    <s v="Empresa BB"/>
    <s v="Toluca"/>
    <x v="6"/>
    <x v="5"/>
    <x v="3"/>
    <d v="2018-05-30T00:00:00"/>
    <s v="Empresa de embarque C"/>
    <s v="Cheque"/>
    <s v="Café"/>
    <x v="0"/>
    <n v="644"/>
    <n v="36"/>
    <x v="86"/>
    <n v="2318.4000000000005"/>
  </r>
  <r>
    <n v="1103"/>
    <x v="51"/>
    <n v="8"/>
    <s v="Empresa H"/>
    <s v="Monterrey"/>
    <x v="2"/>
    <x v="2"/>
    <x v="2"/>
    <d v="2018-05-10T00:00:00"/>
    <s v="Empresa de embarque C"/>
    <s v="Cheque"/>
    <s v="Chocolate"/>
    <x v="3"/>
    <n v="178.5"/>
    <n v="41"/>
    <x v="87"/>
    <n v="761.12400000000014"/>
  </r>
  <r>
    <n v="1104"/>
    <x v="52"/>
    <n v="10"/>
    <s v="Empresa J"/>
    <s v="León"/>
    <x v="7"/>
    <x v="6"/>
    <x v="1"/>
    <d v="2018-05-12T00:00:00"/>
    <s v="Empresa de embarque B"/>
    <s v="Tarjeta de crédito"/>
    <s v="Té verde"/>
    <x v="0"/>
    <n v="41.86"/>
    <n v="35"/>
    <x v="88"/>
    <n v="143.57980000000001"/>
  </r>
  <r>
    <n v="1105"/>
    <x v="53"/>
    <n v="7"/>
    <s v="Empresa G"/>
    <s v="Chihuahua"/>
    <x v="8"/>
    <x v="2"/>
    <x v="2"/>
    <m/>
    <m/>
    <m/>
    <s v="Café"/>
    <x v="0"/>
    <n v="644"/>
    <n v="31"/>
    <x v="89"/>
    <n v="1916.5439999999999"/>
  </r>
  <r>
    <n v="1106"/>
    <x v="52"/>
    <n v="10"/>
    <s v="Empresa J"/>
    <s v="León"/>
    <x v="7"/>
    <x v="6"/>
    <x v="1"/>
    <d v="2018-05-12T00:00:00"/>
    <s v="Empresa de embarque A"/>
    <m/>
    <s v="Jalea de fresa"/>
    <x v="6"/>
    <n v="350"/>
    <n v="52"/>
    <x v="90"/>
    <n v="1729"/>
  </r>
  <r>
    <n v="1107"/>
    <x v="52"/>
    <n v="10"/>
    <s v="Empresa J"/>
    <s v="León"/>
    <x v="7"/>
    <x v="6"/>
    <x v="1"/>
    <d v="2018-05-12T00:00:00"/>
    <s v="Empresa de embarque A"/>
    <m/>
    <s v="Condimento cajún"/>
    <x v="7"/>
    <n v="308"/>
    <n v="30"/>
    <x v="91"/>
    <n v="942.48000000000013"/>
  </r>
  <r>
    <n v="1108"/>
    <x v="52"/>
    <n v="10"/>
    <s v="Empresa J"/>
    <s v="León"/>
    <x v="7"/>
    <x v="6"/>
    <x v="1"/>
    <d v="2018-05-12T00:00:00"/>
    <s v="Empresa de embarque A"/>
    <m/>
    <s v="Galletas de chocolate"/>
    <x v="2"/>
    <n v="128.79999999999998"/>
    <n v="41"/>
    <x v="92"/>
    <n v="538.64160000000004"/>
  </r>
  <r>
    <n v="1109"/>
    <x v="54"/>
    <n v="11"/>
    <s v="Empresa K"/>
    <s v="Ciudad de México"/>
    <x v="9"/>
    <x v="5"/>
    <x v="3"/>
    <m/>
    <s v="Empresa de embarque C"/>
    <m/>
    <s v="Ciruelas secas"/>
    <x v="1"/>
    <n v="49"/>
    <n v="44"/>
    <x v="93"/>
    <n v="213.44400000000002"/>
  </r>
  <r>
    <n v="1110"/>
    <x v="54"/>
    <n v="11"/>
    <s v="Empresa K"/>
    <s v="Ciudad de México"/>
    <x v="9"/>
    <x v="5"/>
    <x v="3"/>
    <m/>
    <s v="Empresa de embarque C"/>
    <m/>
    <s v="Té verde"/>
    <x v="0"/>
    <n v="41.86"/>
    <n v="77"/>
    <x v="94"/>
    <n v="322.32200000000006"/>
  </r>
  <r>
    <n v="1111"/>
    <x v="55"/>
    <n v="1"/>
    <s v="Empresa A"/>
    <s v="Torreón"/>
    <x v="10"/>
    <x v="2"/>
    <x v="2"/>
    <m/>
    <m/>
    <m/>
    <s v="Té chai"/>
    <x v="0"/>
    <n v="252"/>
    <n v="29"/>
    <x v="95"/>
    <n v="738.10800000000006"/>
  </r>
  <r>
    <n v="1112"/>
    <x v="55"/>
    <n v="1"/>
    <s v="Empresa A"/>
    <s v="Torreón"/>
    <x v="10"/>
    <x v="2"/>
    <x v="2"/>
    <m/>
    <m/>
    <m/>
    <s v="Café"/>
    <x v="0"/>
    <n v="644"/>
    <n v="77"/>
    <x v="96"/>
    <n v="5157.152000000001"/>
  </r>
  <r>
    <n v="1113"/>
    <x v="55"/>
    <n v="1"/>
    <s v="Empresa A"/>
    <s v="Torreón"/>
    <x v="10"/>
    <x v="2"/>
    <x v="2"/>
    <m/>
    <m/>
    <m/>
    <s v="Té verde"/>
    <x v="0"/>
    <n v="41.86"/>
    <n v="73"/>
    <x v="97"/>
    <n v="305.57800000000003"/>
  </r>
  <r>
    <n v="1114"/>
    <x v="50"/>
    <n v="28"/>
    <s v="Empresa BB"/>
    <s v="Toluca"/>
    <x v="6"/>
    <x v="5"/>
    <x v="3"/>
    <d v="2018-05-30T00:00:00"/>
    <s v="Empresa de embarque C"/>
    <s v="Tarjeta de crédito"/>
    <s v="Almejas"/>
    <x v="4"/>
    <n v="135.1"/>
    <n v="74"/>
    <x v="98"/>
    <n v="949.75300000000004"/>
  </r>
  <r>
    <n v="1115"/>
    <x v="50"/>
    <n v="28"/>
    <s v="Empresa BB"/>
    <s v="Toluca"/>
    <x v="6"/>
    <x v="5"/>
    <x v="3"/>
    <d v="2018-05-30T00:00:00"/>
    <s v="Empresa de embarque C"/>
    <s v="Tarjeta de crédito"/>
    <s v="Carne de cangrejo"/>
    <x v="8"/>
    <n v="257.59999999999997"/>
    <n v="25"/>
    <x v="99"/>
    <n v="650.44000000000005"/>
  </r>
  <r>
    <n v="1116"/>
    <x v="56"/>
    <n v="9"/>
    <s v="Empresa I"/>
    <s v="Guadalajara"/>
    <x v="3"/>
    <x v="7"/>
    <x v="0"/>
    <d v="2018-05-11T00:00:00"/>
    <s v="Empresa de embarque A"/>
    <s v="Cheque"/>
    <s v="Ravioli"/>
    <x v="9"/>
    <n v="273"/>
    <n v="82"/>
    <x v="100"/>
    <n v="2149.056"/>
  </r>
  <r>
    <n v="1117"/>
    <x v="56"/>
    <n v="9"/>
    <s v="Empresa I"/>
    <s v="Guadalajara"/>
    <x v="3"/>
    <x v="7"/>
    <x v="0"/>
    <d v="2018-05-11T00:00:00"/>
    <s v="Empresa de embarque A"/>
    <s v="Cheque"/>
    <s v="Mozzarella"/>
    <x v="10"/>
    <n v="487.19999999999993"/>
    <n v="37"/>
    <x v="101"/>
    <n v="1856.7191999999998"/>
  </r>
  <r>
    <n v="1118"/>
    <x v="49"/>
    <n v="6"/>
    <s v="Empresa F"/>
    <s v="Tijuana"/>
    <x v="5"/>
    <x v="4"/>
    <x v="2"/>
    <d v="2018-05-08T00:00:00"/>
    <s v="Empresa de embarque B"/>
    <s v="Tarjeta de crédito"/>
    <s v="Cerveza"/>
    <x v="0"/>
    <n v="196"/>
    <n v="84"/>
    <x v="102"/>
    <n v="1580.5440000000001"/>
  </r>
  <r>
    <n v="1119"/>
    <x v="51"/>
    <n v="8"/>
    <s v="Empresa H"/>
    <s v="Monterrey"/>
    <x v="2"/>
    <x v="2"/>
    <x v="2"/>
    <d v="2018-05-10T00:00:00"/>
    <s v="Empresa de embarque B"/>
    <s v="Cheque"/>
    <s v="Salsa curry"/>
    <x v="5"/>
    <n v="560"/>
    <n v="73"/>
    <x v="103"/>
    <n v="3965.36"/>
  </r>
  <r>
    <n v="1120"/>
    <x v="51"/>
    <n v="8"/>
    <s v="Empresa H"/>
    <s v="Monterrey"/>
    <x v="2"/>
    <x v="2"/>
    <x v="2"/>
    <d v="2018-05-10T00:00:00"/>
    <s v="Empresa de embarque B"/>
    <s v="Cheque"/>
    <s v="Galletas de chocolate"/>
    <x v="2"/>
    <n v="128.79999999999998"/>
    <n v="51"/>
    <x v="104"/>
    <n v="624.03599999999994"/>
  </r>
  <r>
    <n v="1121"/>
    <x v="57"/>
    <n v="25"/>
    <s v="Empresa Y"/>
    <s v="León"/>
    <x v="7"/>
    <x v="6"/>
    <x v="1"/>
    <d v="2018-05-27T00:00:00"/>
    <s v="Empresa de embarque A"/>
    <s v="Efectivo"/>
    <s v="Bolillos"/>
    <x v="2"/>
    <n v="140"/>
    <n v="66"/>
    <x v="91"/>
    <n v="960.96"/>
  </r>
  <r>
    <n v="1122"/>
    <x v="58"/>
    <n v="26"/>
    <s v="Empresa Z"/>
    <s v="Ciudad de México"/>
    <x v="9"/>
    <x v="5"/>
    <x v="3"/>
    <d v="2018-05-28T00:00:00"/>
    <s v="Empresa de embarque C"/>
    <s v="Tarjeta de crédito"/>
    <s v="Aceite de oliva"/>
    <x v="13"/>
    <n v="298.90000000000003"/>
    <n v="36"/>
    <x v="105"/>
    <n v="1043.7588000000001"/>
  </r>
  <r>
    <n v="1123"/>
    <x v="58"/>
    <n v="26"/>
    <s v="Empresa Z"/>
    <s v="Ciudad de México"/>
    <x v="9"/>
    <x v="5"/>
    <x v="3"/>
    <d v="2018-05-28T00:00:00"/>
    <s v="Empresa de embarque C"/>
    <s v="Tarjeta de crédito"/>
    <s v="Almejas"/>
    <x v="4"/>
    <n v="135.1"/>
    <n v="87"/>
    <x v="106"/>
    <n v="1222.3848"/>
  </r>
  <r>
    <n v="1124"/>
    <x v="58"/>
    <n v="26"/>
    <s v="Empresa Z"/>
    <s v="Ciudad de México"/>
    <x v="9"/>
    <x v="5"/>
    <x v="3"/>
    <d v="2018-05-28T00:00:00"/>
    <s v="Empresa de embarque C"/>
    <s v="Tarjeta de crédito"/>
    <s v="Carne de cangrejo"/>
    <x v="8"/>
    <n v="257.59999999999997"/>
    <n v="64"/>
    <x v="107"/>
    <n v="1615.6671999999999"/>
  </r>
  <r>
    <n v="1125"/>
    <x v="47"/>
    <n v="29"/>
    <s v="Empresa CC"/>
    <s v="Puerto Vallarta"/>
    <x v="3"/>
    <x v="3"/>
    <x v="0"/>
    <d v="2018-05-31T00:00:00"/>
    <s v="Empresa de embarque B"/>
    <s v="Cheque"/>
    <s v="Cerveza"/>
    <x v="0"/>
    <n v="196"/>
    <n v="21"/>
    <x v="108"/>
    <n v="432.18000000000006"/>
  </r>
  <r>
    <n v="1126"/>
    <x v="49"/>
    <n v="6"/>
    <s v="Empresa F"/>
    <s v="Tijuana"/>
    <x v="5"/>
    <x v="4"/>
    <x v="2"/>
    <d v="2018-05-08T00:00:00"/>
    <s v="Empresa de embarque C"/>
    <s v="Cheque"/>
    <s v="Chocolate"/>
    <x v="3"/>
    <n v="178.5"/>
    <n v="19"/>
    <x v="109"/>
    <n v="342.54149999999998"/>
  </r>
  <r>
    <n v="1128"/>
    <x v="59"/>
    <n v="4"/>
    <s v="Empresa D"/>
    <s v="Querétaro"/>
    <x v="1"/>
    <x v="1"/>
    <x v="1"/>
    <d v="2018-05-06T00:00:00"/>
    <s v="Empresa de embarque A"/>
    <s v="Tarjeta de crédito"/>
    <s v="Mermelada de zarzamora"/>
    <x v="6"/>
    <n v="1134"/>
    <n v="23"/>
    <x v="110"/>
    <n v="2738.61"/>
  </r>
  <r>
    <n v="1129"/>
    <x v="59"/>
    <n v="4"/>
    <s v="Empresa D"/>
    <s v="Querétaro"/>
    <x v="1"/>
    <x v="1"/>
    <x v="1"/>
    <d v="2018-05-06T00:00:00"/>
    <s v="Empresa de embarque A"/>
    <s v="Tarjeta de crédito"/>
    <s v="Arroz de grano largo"/>
    <x v="14"/>
    <n v="98"/>
    <n v="72"/>
    <x v="111"/>
    <n v="726.76800000000003"/>
  </r>
  <r>
    <n v="1131"/>
    <x v="51"/>
    <n v="8"/>
    <s v="Empresa H"/>
    <s v="Monterrey"/>
    <x v="2"/>
    <x v="2"/>
    <x v="2"/>
    <d v="2018-05-10T00:00:00"/>
    <s v="Empresa de embarque C"/>
    <s v="Tarjeta de crédito"/>
    <s v="Mozzarella"/>
    <x v="10"/>
    <n v="487.19999999999993"/>
    <n v="22"/>
    <x v="112"/>
    <n v="1050.4031999999997"/>
  </r>
  <r>
    <n v="1134"/>
    <x v="48"/>
    <n v="3"/>
    <s v="Empresa C"/>
    <s v="Acapulco"/>
    <x v="4"/>
    <x v="0"/>
    <x v="0"/>
    <d v="2018-05-05T00:00:00"/>
    <s v="Empresa de embarque B"/>
    <s v="Efectivo"/>
    <s v="Jarabe"/>
    <x v="7"/>
    <n v="140"/>
    <n v="82"/>
    <x v="113"/>
    <n v="1193.92"/>
  </r>
  <r>
    <n v="1135"/>
    <x v="48"/>
    <n v="3"/>
    <s v="Empresa C"/>
    <s v="Acapulco"/>
    <x v="4"/>
    <x v="0"/>
    <x v="0"/>
    <d v="2018-05-05T00:00:00"/>
    <s v="Empresa de embarque B"/>
    <s v="Efectivo"/>
    <s v="Salsa curry"/>
    <x v="5"/>
    <n v="560"/>
    <n v="98"/>
    <x v="114"/>
    <n v="5762.4000000000005"/>
  </r>
  <r>
    <n v="1138"/>
    <x v="60"/>
    <n v="7"/>
    <s v="Empresa G"/>
    <s v="Chihuahua"/>
    <x v="8"/>
    <x v="2"/>
    <x v="2"/>
    <m/>
    <m/>
    <m/>
    <s v="Café"/>
    <x v="0"/>
    <n v="644"/>
    <n v="71"/>
    <x v="115"/>
    <n v="4343.78"/>
  </r>
  <r>
    <n v="1139"/>
    <x v="61"/>
    <n v="10"/>
    <s v="Empresa J"/>
    <s v="León"/>
    <x v="7"/>
    <x v="6"/>
    <x v="1"/>
    <d v="2018-06-12T00:00:00"/>
    <s v="Empresa de embarque A"/>
    <m/>
    <s v="Jalea de fresa"/>
    <x v="6"/>
    <n v="350"/>
    <n v="40"/>
    <x v="116"/>
    <n v="1470"/>
  </r>
  <r>
    <n v="1140"/>
    <x v="61"/>
    <n v="10"/>
    <s v="Empresa J"/>
    <s v="León"/>
    <x v="7"/>
    <x v="6"/>
    <x v="1"/>
    <d v="2018-06-12T00:00:00"/>
    <s v="Empresa de embarque A"/>
    <m/>
    <s v="Condimento cajún"/>
    <x v="7"/>
    <n v="308"/>
    <n v="80"/>
    <x v="117"/>
    <n v="2414.7199999999998"/>
  </r>
  <r>
    <n v="1141"/>
    <x v="61"/>
    <n v="10"/>
    <s v="Empresa J"/>
    <s v="León"/>
    <x v="7"/>
    <x v="6"/>
    <x v="1"/>
    <d v="2018-06-12T00:00:00"/>
    <s v="Empresa de embarque A"/>
    <m/>
    <s v="Galletas de chocolate"/>
    <x v="2"/>
    <n v="128.79999999999998"/>
    <n v="38"/>
    <x v="7"/>
    <n v="464.96799999999996"/>
  </r>
  <r>
    <n v="1142"/>
    <x v="62"/>
    <n v="11"/>
    <s v="Empresa K"/>
    <s v="Ciudad de México"/>
    <x v="9"/>
    <x v="5"/>
    <x v="3"/>
    <m/>
    <s v="Empresa de embarque C"/>
    <m/>
    <s v="Ciruelas secas"/>
    <x v="1"/>
    <n v="49"/>
    <n v="28"/>
    <x v="118"/>
    <n v="144.06"/>
  </r>
  <r>
    <n v="1143"/>
    <x v="62"/>
    <n v="11"/>
    <s v="Empresa K"/>
    <s v="Ciudad de México"/>
    <x v="9"/>
    <x v="5"/>
    <x v="3"/>
    <m/>
    <s v="Empresa de embarque C"/>
    <m/>
    <s v="Té verde"/>
    <x v="0"/>
    <n v="41.86"/>
    <n v="60"/>
    <x v="119"/>
    <n v="246.13680000000005"/>
  </r>
  <r>
    <n v="1144"/>
    <x v="63"/>
    <n v="1"/>
    <s v="Empresa A"/>
    <s v="Torreón"/>
    <x v="10"/>
    <x v="2"/>
    <x v="2"/>
    <m/>
    <m/>
    <m/>
    <s v="Té chai"/>
    <x v="0"/>
    <n v="252"/>
    <n v="33"/>
    <x v="120"/>
    <n v="814.96800000000007"/>
  </r>
  <r>
    <n v="1145"/>
    <x v="63"/>
    <n v="1"/>
    <s v="Empresa A"/>
    <s v="Torreón"/>
    <x v="10"/>
    <x v="2"/>
    <x v="2"/>
    <m/>
    <m/>
    <m/>
    <s v="Café"/>
    <x v="0"/>
    <n v="644"/>
    <n v="22"/>
    <x v="121"/>
    <n v="1416.8"/>
  </r>
  <r>
    <n v="1146"/>
    <x v="63"/>
    <n v="1"/>
    <s v="Empresa A"/>
    <s v="Torreón"/>
    <x v="10"/>
    <x v="2"/>
    <x v="2"/>
    <m/>
    <m/>
    <m/>
    <s v="Té verde"/>
    <x v="0"/>
    <n v="41.86"/>
    <n v="51"/>
    <x v="122"/>
    <n v="209.21628000000004"/>
  </r>
  <r>
    <n v="1147"/>
    <x v="64"/>
    <n v="28"/>
    <s v="Empresa BB"/>
    <s v="Toluca"/>
    <x v="6"/>
    <x v="5"/>
    <x v="3"/>
    <d v="2018-06-30T00:00:00"/>
    <s v="Empresa de embarque C"/>
    <s v="Tarjeta de crédito"/>
    <s v="Almejas"/>
    <x v="4"/>
    <n v="135.1"/>
    <n v="60"/>
    <x v="123"/>
    <n v="802.49400000000003"/>
  </r>
  <r>
    <n v="1148"/>
    <x v="64"/>
    <n v="28"/>
    <s v="Empresa BB"/>
    <s v="Toluca"/>
    <x v="6"/>
    <x v="5"/>
    <x v="3"/>
    <d v="2018-06-30T00:00:00"/>
    <s v="Empresa de embarque C"/>
    <s v="Tarjeta de crédito"/>
    <s v="Carne de cangrejo"/>
    <x v="8"/>
    <n v="257.59999999999997"/>
    <n v="98"/>
    <x v="124"/>
    <n v="2574.9695999999999"/>
  </r>
  <r>
    <n v="1149"/>
    <x v="65"/>
    <n v="9"/>
    <s v="Empresa I"/>
    <s v="Guadalajara"/>
    <x v="3"/>
    <x v="7"/>
    <x v="0"/>
    <d v="2018-06-11T00:00:00"/>
    <s v="Empresa de embarque A"/>
    <s v="Cheque"/>
    <s v="Ravioli"/>
    <x v="9"/>
    <n v="273"/>
    <n v="27"/>
    <x v="125"/>
    <n v="714.98700000000008"/>
  </r>
  <r>
    <n v="1150"/>
    <x v="65"/>
    <n v="9"/>
    <s v="Empresa I"/>
    <s v="Guadalajara"/>
    <x v="3"/>
    <x v="7"/>
    <x v="0"/>
    <d v="2018-06-11T00:00:00"/>
    <s v="Empresa de embarque A"/>
    <s v="Cheque"/>
    <s v="Mozzarella"/>
    <x v="10"/>
    <n v="487.19999999999993"/>
    <n v="88"/>
    <x v="126"/>
    <n v="4244.4863999999989"/>
  </r>
  <r>
    <n v="1151"/>
    <x v="66"/>
    <n v="6"/>
    <s v="Empresa F"/>
    <s v="Tijuana"/>
    <x v="5"/>
    <x v="4"/>
    <x v="2"/>
    <d v="2018-06-08T00:00:00"/>
    <s v="Empresa de embarque B"/>
    <s v="Tarjeta de crédito"/>
    <s v="Cerveza"/>
    <x v="0"/>
    <n v="196"/>
    <n v="65"/>
    <x v="127"/>
    <n v="1337.7"/>
  </r>
  <r>
    <n v="1152"/>
    <x v="67"/>
    <n v="8"/>
    <s v="Empresa H"/>
    <s v="Monterrey"/>
    <x v="2"/>
    <x v="2"/>
    <x v="2"/>
    <d v="2018-06-10T00:00:00"/>
    <s v="Empresa de embarque B"/>
    <s v="Cheque"/>
    <s v="Salsa curry"/>
    <x v="5"/>
    <n v="560"/>
    <n v="38"/>
    <x v="128"/>
    <n v="2085.44"/>
  </r>
  <r>
    <n v="1153"/>
    <x v="67"/>
    <n v="8"/>
    <s v="Empresa H"/>
    <s v="Monterrey"/>
    <x v="2"/>
    <x v="2"/>
    <x v="2"/>
    <d v="2018-06-10T00:00:00"/>
    <s v="Empresa de embarque B"/>
    <s v="Cheque"/>
    <s v="Galletas de chocolate"/>
    <x v="2"/>
    <n v="128.79999999999998"/>
    <n v="80"/>
    <x v="129"/>
    <n v="989.18400000000008"/>
  </r>
  <r>
    <n v="1154"/>
    <x v="68"/>
    <n v="25"/>
    <s v="Empresa Y"/>
    <s v="León"/>
    <x v="7"/>
    <x v="6"/>
    <x v="1"/>
    <d v="2018-06-27T00:00:00"/>
    <s v="Empresa de embarque A"/>
    <s v="Efectivo"/>
    <s v="Bolillos"/>
    <x v="2"/>
    <n v="140"/>
    <n v="49"/>
    <x v="130"/>
    <n v="658.56"/>
  </r>
  <r>
    <n v="1155"/>
    <x v="69"/>
    <n v="26"/>
    <s v="Empresa Z"/>
    <s v="Ciudad de México"/>
    <x v="9"/>
    <x v="5"/>
    <x v="3"/>
    <d v="2018-06-28T00:00:00"/>
    <s v="Empresa de embarque C"/>
    <s v="Tarjeta de crédito"/>
    <s v="Aceite de oliva"/>
    <x v="13"/>
    <n v="298.90000000000003"/>
    <n v="90"/>
    <x v="131"/>
    <n v="2609.3970000000004"/>
  </r>
  <r>
    <n v="1156"/>
    <x v="69"/>
    <n v="26"/>
    <s v="Empresa Z"/>
    <s v="Ciudad de México"/>
    <x v="9"/>
    <x v="5"/>
    <x v="3"/>
    <d v="2018-06-28T00:00:00"/>
    <s v="Empresa de embarque C"/>
    <s v="Tarjeta de crédito"/>
    <s v="Almejas"/>
    <x v="4"/>
    <n v="135.1"/>
    <n v="60"/>
    <x v="123"/>
    <n v="834.91800000000012"/>
  </r>
  <r>
    <n v="1157"/>
    <x v="69"/>
    <n v="26"/>
    <s v="Empresa Z"/>
    <s v="Ciudad de México"/>
    <x v="9"/>
    <x v="5"/>
    <x v="3"/>
    <d v="2018-06-28T00:00:00"/>
    <s v="Empresa de embarque C"/>
    <s v="Tarjeta de crédito"/>
    <s v="Carne de cangrejo"/>
    <x v="8"/>
    <n v="257.59999999999997"/>
    <n v="39"/>
    <x v="132"/>
    <n v="1004.6399999999999"/>
  </r>
  <r>
    <n v="1158"/>
    <x v="70"/>
    <n v="29"/>
    <s v="Empresa CC"/>
    <s v="Puerto Vallarta"/>
    <x v="3"/>
    <x v="3"/>
    <x v="0"/>
    <d v="2018-07-01T00:00:00"/>
    <s v="Empresa de embarque B"/>
    <s v="Cheque"/>
    <s v="Cerveza"/>
    <x v="0"/>
    <n v="196"/>
    <n v="79"/>
    <x v="133"/>
    <n v="1594.8520000000001"/>
  </r>
  <r>
    <n v="1159"/>
    <x v="66"/>
    <n v="6"/>
    <s v="Empresa F"/>
    <s v="Tijuana"/>
    <x v="5"/>
    <x v="4"/>
    <x v="2"/>
    <d v="2018-06-08T00:00:00"/>
    <s v="Empresa de embarque C"/>
    <s v="Cheque"/>
    <s v="Chocolate"/>
    <x v="3"/>
    <n v="178.5"/>
    <n v="44"/>
    <x v="134"/>
    <n v="801.10800000000006"/>
  </r>
  <r>
    <n v="1161"/>
    <x v="71"/>
    <n v="4"/>
    <s v="Empresa D"/>
    <s v="Querétaro"/>
    <x v="1"/>
    <x v="1"/>
    <x v="1"/>
    <d v="2018-06-06T00:00:00"/>
    <s v="Empresa de embarque A"/>
    <s v="Tarjeta de crédito"/>
    <s v="Mermelada de zarzamora"/>
    <x v="6"/>
    <n v="1134"/>
    <n v="98"/>
    <x v="135"/>
    <n v="10779.804"/>
  </r>
  <r>
    <n v="1162"/>
    <x v="71"/>
    <n v="4"/>
    <s v="Empresa D"/>
    <s v="Querétaro"/>
    <x v="1"/>
    <x v="1"/>
    <x v="1"/>
    <d v="2018-06-06T00:00:00"/>
    <s v="Empresa de embarque A"/>
    <s v="Tarjeta de crédito"/>
    <s v="Arroz de grano largo"/>
    <x v="14"/>
    <n v="98"/>
    <n v="61"/>
    <x v="136"/>
    <n v="591.822"/>
  </r>
  <r>
    <n v="1164"/>
    <x v="67"/>
    <n v="8"/>
    <s v="Empresa H"/>
    <s v="Monterrey"/>
    <x v="2"/>
    <x v="2"/>
    <x v="2"/>
    <d v="2018-06-10T00:00:00"/>
    <s v="Empresa de embarque C"/>
    <s v="Tarjeta de crédito"/>
    <s v="Mozzarella"/>
    <x v="10"/>
    <n v="487.19999999999993"/>
    <n v="30"/>
    <x v="137"/>
    <n v="1534.68"/>
  </r>
  <r>
    <n v="1167"/>
    <x v="72"/>
    <n v="3"/>
    <s v="Empresa C"/>
    <s v="Acapulco"/>
    <x v="4"/>
    <x v="0"/>
    <x v="0"/>
    <d v="2018-06-05T00:00:00"/>
    <s v="Empresa de embarque B"/>
    <s v="Efectivo"/>
    <s v="Jarabe"/>
    <x v="7"/>
    <n v="140"/>
    <n v="24"/>
    <x v="138"/>
    <n v="352.80000000000007"/>
  </r>
  <r>
    <n v="1168"/>
    <x v="72"/>
    <n v="3"/>
    <s v="Empresa C"/>
    <s v="Acapulco"/>
    <x v="4"/>
    <x v="0"/>
    <x v="0"/>
    <d v="2018-06-05T00:00:00"/>
    <s v="Empresa de embarque B"/>
    <s v="Efectivo"/>
    <s v="Salsa curry"/>
    <x v="5"/>
    <n v="560"/>
    <n v="28"/>
    <x v="139"/>
    <n v="1536.6399999999999"/>
  </r>
  <r>
    <n v="1172"/>
    <x v="61"/>
    <n v="10"/>
    <s v="Empresa J"/>
    <s v="León"/>
    <x v="7"/>
    <x v="6"/>
    <x v="1"/>
    <d v="2018-06-12T00:00:00"/>
    <s v="Empresa de embarque B"/>
    <s v="Tarjeta de crédito"/>
    <s v="Almendras"/>
    <x v="1"/>
    <n v="140"/>
    <n v="74"/>
    <x v="140"/>
    <n v="1004.9200000000001"/>
  </r>
  <r>
    <n v="1174"/>
    <x v="61"/>
    <n v="10"/>
    <s v="Empresa J"/>
    <s v="León"/>
    <x v="7"/>
    <x v="6"/>
    <x v="1"/>
    <m/>
    <s v="Empresa de embarque A"/>
    <m/>
    <s v="Ciruelas secas"/>
    <x v="1"/>
    <n v="49"/>
    <n v="90"/>
    <x v="141"/>
    <n v="423.35999999999996"/>
  </r>
  <r>
    <n v="1175"/>
    <x v="62"/>
    <n v="11"/>
    <s v="Empresa K"/>
    <s v="Ciudad de México"/>
    <x v="9"/>
    <x v="5"/>
    <x v="3"/>
    <m/>
    <s v="Empresa de embarque C"/>
    <m/>
    <s v="Salsa curry"/>
    <x v="5"/>
    <n v="560"/>
    <n v="27"/>
    <x v="142"/>
    <n v="1557.3600000000001"/>
  </r>
  <r>
    <n v="1176"/>
    <x v="63"/>
    <n v="1"/>
    <s v="Empresa A"/>
    <s v="Torreón"/>
    <x v="10"/>
    <x v="2"/>
    <x v="2"/>
    <m/>
    <s v="Empresa de embarque C"/>
    <m/>
    <s v="Carne de cangrejo"/>
    <x v="8"/>
    <n v="257.59999999999997"/>
    <n v="71"/>
    <x v="143"/>
    <n v="1920.4079999999999"/>
  </r>
  <r>
    <n v="1177"/>
    <x v="64"/>
    <n v="28"/>
    <s v="Empresa BB"/>
    <s v="Toluca"/>
    <x v="6"/>
    <x v="5"/>
    <x v="3"/>
    <d v="2018-06-30T00:00:00"/>
    <s v="Empresa de embarque C"/>
    <s v="Tarjeta de crédito"/>
    <s v="Café"/>
    <x v="0"/>
    <n v="644"/>
    <n v="74"/>
    <x v="144"/>
    <n v="4765.6000000000004"/>
  </r>
  <r>
    <n v="1178"/>
    <x v="65"/>
    <n v="9"/>
    <s v="Empresa I"/>
    <s v="Guadalajara"/>
    <x v="3"/>
    <x v="7"/>
    <x v="0"/>
    <d v="2018-06-11T00:00:00"/>
    <s v="Empresa de embarque A"/>
    <s v="Cheque"/>
    <s v="Almejas"/>
    <x v="4"/>
    <n v="135.1"/>
    <n v="76"/>
    <x v="145"/>
    <n v="1016.4924"/>
  </r>
  <r>
    <n v="1179"/>
    <x v="66"/>
    <n v="6"/>
    <s v="Empresa F"/>
    <s v="Tijuana"/>
    <x v="5"/>
    <x v="4"/>
    <x v="2"/>
    <d v="2018-06-08T00:00:00"/>
    <s v="Empresa de embarque B"/>
    <s v="Tarjeta de crédito"/>
    <s v="Chocolate"/>
    <x v="3"/>
    <n v="178.5"/>
    <n v="96"/>
    <x v="146"/>
    <n v="1730.7360000000001"/>
  </r>
  <r>
    <n v="1180"/>
    <x v="67"/>
    <n v="8"/>
    <s v="Empresa H"/>
    <s v="Monterrey"/>
    <x v="2"/>
    <x v="2"/>
    <x v="2"/>
    <d v="2018-06-10T00:00:00"/>
    <s v="Empresa de embarque B"/>
    <s v="Cheque"/>
    <s v="Chocolate"/>
    <x v="3"/>
    <n v="178.5"/>
    <n v="92"/>
    <x v="147"/>
    <n v="1625.7780000000002"/>
  </r>
  <r>
    <n v="1181"/>
    <x v="68"/>
    <n v="25"/>
    <s v="Empresa Y"/>
    <s v="León"/>
    <x v="7"/>
    <x v="6"/>
    <x v="1"/>
    <d v="2018-06-27T00:00:00"/>
    <s v="Empresa de embarque A"/>
    <s v="Efectivo"/>
    <s v="Condimento cajún"/>
    <x v="7"/>
    <n v="308"/>
    <n v="93"/>
    <x v="148"/>
    <n v="2807.1120000000001"/>
  </r>
  <r>
    <n v="1182"/>
    <x v="69"/>
    <n v="26"/>
    <s v="Empresa Z"/>
    <s v="Ciudad de México"/>
    <x v="9"/>
    <x v="5"/>
    <x v="3"/>
    <d v="2018-06-28T00:00:00"/>
    <s v="Empresa de embarque C"/>
    <s v="Tarjeta de crédito"/>
    <s v="Jalea de fresa"/>
    <x v="6"/>
    <n v="350"/>
    <n v="18"/>
    <x v="149"/>
    <n v="598.5"/>
  </r>
  <r>
    <n v="1183"/>
    <x v="70"/>
    <n v="29"/>
    <s v="Empresa CC"/>
    <s v="Puerto Vallarta"/>
    <x v="3"/>
    <x v="3"/>
    <x v="0"/>
    <d v="2018-07-01T00:00:00"/>
    <s v="Empresa de embarque B"/>
    <s v="Cheque"/>
    <s v="Cóctel de frutas"/>
    <x v="12"/>
    <n v="546"/>
    <n v="98"/>
    <x v="150"/>
    <n v="5564.8320000000003"/>
  </r>
  <r>
    <n v="1184"/>
    <x v="66"/>
    <n v="6"/>
    <s v="Empresa F"/>
    <s v="Tijuana"/>
    <x v="5"/>
    <x v="4"/>
    <x v="2"/>
    <d v="2018-06-08T00:00:00"/>
    <s v="Empresa de embarque C"/>
    <s v="Cheque"/>
    <s v="Peras secas"/>
    <x v="1"/>
    <n v="420"/>
    <n v="46"/>
    <x v="151"/>
    <n v="1893.3600000000001"/>
  </r>
  <r>
    <n v="1185"/>
    <x v="66"/>
    <n v="6"/>
    <s v="Empresa F"/>
    <s v="Tijuana"/>
    <x v="5"/>
    <x v="4"/>
    <x v="2"/>
    <d v="2018-06-08T00:00:00"/>
    <s v="Empresa de embarque C"/>
    <s v="Cheque"/>
    <s v="Manzanas secas"/>
    <x v="1"/>
    <n v="742"/>
    <n v="14"/>
    <x v="48"/>
    <n v="1038.8"/>
  </r>
  <r>
    <n v="1186"/>
    <x v="71"/>
    <n v="4"/>
    <s v="Empresa D"/>
    <s v="Querétaro"/>
    <x v="1"/>
    <x v="1"/>
    <x v="1"/>
    <m/>
    <m/>
    <m/>
    <s v="Pasta penne"/>
    <x v="9"/>
    <n v="532"/>
    <n v="85"/>
    <x v="152"/>
    <n v="4476.78"/>
  </r>
  <r>
    <n v="1187"/>
    <x v="72"/>
    <n v="3"/>
    <s v="Empresa C"/>
    <s v="Acapulco"/>
    <x v="4"/>
    <x v="0"/>
    <x v="0"/>
    <m/>
    <m/>
    <m/>
    <s v="Té verde"/>
    <x v="0"/>
    <n v="41.86"/>
    <n v="88"/>
    <x v="76"/>
    <n v="357.31695999999999"/>
  </r>
  <r>
    <n v="1188"/>
    <x v="73"/>
    <n v="1"/>
    <s v="Empresa A"/>
    <s v="Torreón"/>
    <x v="10"/>
    <x v="2"/>
    <x v="2"/>
    <m/>
    <m/>
    <m/>
    <s v="Té verde"/>
    <x v="0"/>
    <n v="41.86"/>
    <n v="81"/>
    <x v="153"/>
    <n v="335.67534000000006"/>
  </r>
  <r>
    <n v="1189"/>
    <x v="74"/>
    <n v="28"/>
    <s v="Empresa BB"/>
    <s v="Toluca"/>
    <x v="6"/>
    <x v="5"/>
    <x v="3"/>
    <d v="2018-07-30T00:00:00"/>
    <s v="Empresa de embarque C"/>
    <s v="Tarjeta de crédito"/>
    <s v="Almejas"/>
    <x v="4"/>
    <n v="135.1"/>
    <n v="33"/>
    <x v="154"/>
    <n v="423.5385"/>
  </r>
  <r>
    <n v="1190"/>
    <x v="74"/>
    <n v="28"/>
    <s v="Empresa BB"/>
    <s v="Toluca"/>
    <x v="6"/>
    <x v="5"/>
    <x v="3"/>
    <d v="2018-07-30T00:00:00"/>
    <s v="Empresa de embarque C"/>
    <s v="Tarjeta de crédito"/>
    <s v="Carne de cangrejo"/>
    <x v="8"/>
    <n v="257.59999999999997"/>
    <n v="47"/>
    <x v="155"/>
    <n v="1271.2560000000001"/>
  </r>
  <r>
    <n v="1191"/>
    <x v="75"/>
    <n v="9"/>
    <s v="Empresa I"/>
    <s v="Guadalajara"/>
    <x v="3"/>
    <x v="7"/>
    <x v="0"/>
    <d v="2018-07-11T00:00:00"/>
    <s v="Empresa de embarque A"/>
    <s v="Cheque"/>
    <s v="Ravioli"/>
    <x v="9"/>
    <n v="273"/>
    <n v="61"/>
    <x v="156"/>
    <n v="1731.9120000000003"/>
  </r>
  <r>
    <n v="1192"/>
    <x v="75"/>
    <n v="9"/>
    <s v="Empresa I"/>
    <s v="Guadalajara"/>
    <x v="3"/>
    <x v="7"/>
    <x v="0"/>
    <d v="2018-07-11T00:00:00"/>
    <s v="Empresa de embarque A"/>
    <s v="Cheque"/>
    <s v="Mozzarella"/>
    <x v="10"/>
    <n v="487.19999999999993"/>
    <n v="27"/>
    <x v="157"/>
    <n v="1341.7487999999998"/>
  </r>
  <r>
    <n v="1193"/>
    <x v="76"/>
    <n v="6"/>
    <s v="Empresa F"/>
    <s v="Tijuana"/>
    <x v="5"/>
    <x v="4"/>
    <x v="2"/>
    <d v="2018-07-08T00:00:00"/>
    <s v="Empresa de embarque B"/>
    <s v="Tarjeta de crédito"/>
    <s v="Cerveza"/>
    <x v="0"/>
    <n v="196"/>
    <n v="84"/>
    <x v="102"/>
    <n v="1662.864"/>
  </r>
  <r>
    <n v="1194"/>
    <x v="77"/>
    <n v="8"/>
    <s v="Empresa H"/>
    <s v="Monterrey"/>
    <x v="2"/>
    <x v="2"/>
    <x v="2"/>
    <d v="2018-07-10T00:00:00"/>
    <s v="Empresa de embarque B"/>
    <s v="Cheque"/>
    <s v="Salsa curry"/>
    <x v="5"/>
    <n v="560"/>
    <n v="91"/>
    <x v="158"/>
    <n v="5045.04"/>
  </r>
  <r>
    <n v="1195"/>
    <x v="77"/>
    <n v="8"/>
    <s v="Empresa H"/>
    <s v="Monterrey"/>
    <x v="2"/>
    <x v="2"/>
    <x v="2"/>
    <d v="2018-07-10T00:00:00"/>
    <s v="Empresa de embarque B"/>
    <s v="Cheque"/>
    <s v="Galletas de chocolate"/>
    <x v="2"/>
    <n v="128.79999999999998"/>
    <n v="36"/>
    <x v="159"/>
    <n v="482.22720000000004"/>
  </r>
  <r>
    <n v="1196"/>
    <x v="78"/>
    <n v="25"/>
    <s v="Empresa Y"/>
    <s v="León"/>
    <x v="7"/>
    <x v="6"/>
    <x v="1"/>
    <d v="2018-07-27T00:00:00"/>
    <s v="Empresa de embarque A"/>
    <s v="Efectivo"/>
    <s v="Bolillos"/>
    <x v="2"/>
    <n v="140"/>
    <n v="34"/>
    <x v="160"/>
    <n v="480.76000000000005"/>
  </r>
  <r>
    <n v="1197"/>
    <x v="79"/>
    <n v="26"/>
    <s v="Empresa Z"/>
    <s v="Ciudad de México"/>
    <x v="9"/>
    <x v="5"/>
    <x v="3"/>
    <d v="2018-07-28T00:00:00"/>
    <s v="Empresa de embarque C"/>
    <s v="Tarjeta de crédito"/>
    <s v="Aceite de oliva"/>
    <x v="13"/>
    <n v="298.90000000000003"/>
    <n v="81"/>
    <x v="161"/>
    <n v="2493.7227000000003"/>
  </r>
  <r>
    <n v="1198"/>
    <x v="79"/>
    <n v="26"/>
    <s v="Empresa Z"/>
    <s v="Ciudad de México"/>
    <x v="9"/>
    <x v="5"/>
    <x v="3"/>
    <d v="2018-07-28T00:00:00"/>
    <s v="Empresa de embarque C"/>
    <s v="Tarjeta de crédito"/>
    <s v="Almejas"/>
    <x v="4"/>
    <n v="135.1"/>
    <n v="25"/>
    <x v="162"/>
    <n v="327.61750000000001"/>
  </r>
  <r>
    <n v="1199"/>
    <x v="79"/>
    <n v="26"/>
    <s v="Empresa Z"/>
    <s v="Ciudad de México"/>
    <x v="9"/>
    <x v="5"/>
    <x v="3"/>
    <d v="2018-07-28T00:00:00"/>
    <s v="Empresa de embarque C"/>
    <s v="Tarjeta de crédito"/>
    <s v="Carne de cangrejo"/>
    <x v="8"/>
    <n v="257.59999999999997"/>
    <n v="12"/>
    <x v="163"/>
    <n v="309.12"/>
  </r>
  <r>
    <n v="1200"/>
    <x v="80"/>
    <n v="29"/>
    <s v="Empresa CC"/>
    <s v="Puerto Vallarta"/>
    <x v="3"/>
    <x v="3"/>
    <x v="0"/>
    <d v="2018-07-31T00:00:00"/>
    <s v="Empresa de embarque B"/>
    <s v="Cheque"/>
    <s v="Cerveza"/>
    <x v="0"/>
    <n v="196"/>
    <n v="23"/>
    <x v="164"/>
    <n v="432.76800000000003"/>
  </r>
  <r>
    <n v="1201"/>
    <x v="76"/>
    <n v="6"/>
    <s v="Empresa F"/>
    <s v="Tijuana"/>
    <x v="5"/>
    <x v="4"/>
    <x v="2"/>
    <d v="2018-07-08T00:00:00"/>
    <s v="Empresa de embarque C"/>
    <s v="Cheque"/>
    <s v="Chocolate"/>
    <x v="3"/>
    <n v="178.5"/>
    <n v="76"/>
    <x v="165"/>
    <n v="1370.1659999999999"/>
  </r>
  <r>
    <n v="1203"/>
    <x v="81"/>
    <n v="4"/>
    <s v="Empresa D"/>
    <s v="Querétaro"/>
    <x v="1"/>
    <x v="1"/>
    <x v="1"/>
    <d v="2018-07-06T00:00:00"/>
    <s v="Empresa de embarque A"/>
    <s v="Tarjeta de crédito"/>
    <s v="Mermelada de zarzamora"/>
    <x v="6"/>
    <n v="1134"/>
    <n v="55"/>
    <x v="166"/>
    <n v="6237"/>
  </r>
  <r>
    <n v="1204"/>
    <x v="81"/>
    <n v="4"/>
    <s v="Empresa D"/>
    <s v="Querétaro"/>
    <x v="1"/>
    <x v="1"/>
    <x v="1"/>
    <d v="2018-07-06T00:00:00"/>
    <s v="Empresa de embarque A"/>
    <s v="Tarjeta de crédito"/>
    <s v="Arroz de grano largo"/>
    <x v="14"/>
    <n v="98"/>
    <n v="19"/>
    <x v="167"/>
    <n v="180.614"/>
  </r>
  <r>
    <n v="1206"/>
    <x v="77"/>
    <n v="8"/>
    <s v="Empresa H"/>
    <s v="Monterrey"/>
    <x v="2"/>
    <x v="2"/>
    <x v="2"/>
    <d v="2018-07-10T00:00:00"/>
    <s v="Empresa de embarque C"/>
    <s v="Tarjeta de crédito"/>
    <s v="Mozzarella"/>
    <x v="10"/>
    <n v="487.19999999999993"/>
    <n v="27"/>
    <x v="157"/>
    <n v="1249.6679999999999"/>
  </r>
  <r>
    <n v="1209"/>
    <x v="82"/>
    <n v="3"/>
    <s v="Empresa C"/>
    <s v="Acapulco"/>
    <x v="4"/>
    <x v="0"/>
    <x v="0"/>
    <d v="2018-07-05T00:00:00"/>
    <s v="Empresa de embarque B"/>
    <s v="Efectivo"/>
    <s v="Jarabe"/>
    <x v="7"/>
    <n v="140"/>
    <n v="99"/>
    <x v="82"/>
    <n v="1330.56"/>
  </r>
  <r>
    <n v="1210"/>
    <x v="82"/>
    <n v="3"/>
    <s v="Empresa C"/>
    <s v="Acapulco"/>
    <x v="4"/>
    <x v="0"/>
    <x v="0"/>
    <d v="2018-07-05T00:00:00"/>
    <s v="Empresa de embarque B"/>
    <s v="Efectivo"/>
    <s v="Salsa curry"/>
    <x v="5"/>
    <n v="560"/>
    <n v="10"/>
    <x v="168"/>
    <n v="560"/>
  </r>
  <r>
    <n v="1214"/>
    <x v="83"/>
    <n v="10"/>
    <s v="Empresa J"/>
    <s v="León"/>
    <x v="7"/>
    <x v="6"/>
    <x v="1"/>
    <d v="2018-07-12T00:00:00"/>
    <s v="Empresa de embarque B"/>
    <s v="Tarjeta de crédito"/>
    <s v="Almendras"/>
    <x v="1"/>
    <n v="140"/>
    <n v="80"/>
    <x v="169"/>
    <n v="1086.3999999999999"/>
  </r>
  <r>
    <n v="1216"/>
    <x v="83"/>
    <n v="10"/>
    <s v="Empresa J"/>
    <s v="León"/>
    <x v="7"/>
    <x v="6"/>
    <x v="1"/>
    <m/>
    <s v="Empresa de embarque A"/>
    <m/>
    <s v="Ciruelas secas"/>
    <x v="1"/>
    <n v="49"/>
    <n v="27"/>
    <x v="170"/>
    <n v="127.00800000000001"/>
  </r>
  <r>
    <n v="1217"/>
    <x v="84"/>
    <n v="11"/>
    <s v="Empresa K"/>
    <s v="Ciudad de México"/>
    <x v="9"/>
    <x v="5"/>
    <x v="3"/>
    <m/>
    <s v="Empresa de embarque C"/>
    <m/>
    <s v="Salsa curry"/>
    <x v="5"/>
    <n v="560"/>
    <n v="97"/>
    <x v="171"/>
    <n v="5323.3600000000006"/>
  </r>
  <r>
    <n v="1218"/>
    <x v="73"/>
    <n v="1"/>
    <s v="Empresa A"/>
    <s v="Torreón"/>
    <x v="10"/>
    <x v="2"/>
    <x v="2"/>
    <m/>
    <s v="Empresa de embarque C"/>
    <m/>
    <s v="Carne de cangrejo"/>
    <x v="8"/>
    <n v="257.59999999999997"/>
    <n v="42"/>
    <x v="172"/>
    <n v="1125.1967999999999"/>
  </r>
  <r>
    <n v="1219"/>
    <x v="74"/>
    <n v="28"/>
    <s v="Empresa BB"/>
    <s v="Toluca"/>
    <x v="6"/>
    <x v="5"/>
    <x v="3"/>
    <d v="2018-07-30T00:00:00"/>
    <s v="Empresa de embarque C"/>
    <s v="Tarjeta de crédito"/>
    <s v="Café"/>
    <x v="0"/>
    <n v="644"/>
    <n v="24"/>
    <x v="15"/>
    <n v="1483.7759999999998"/>
  </r>
  <r>
    <n v="1220"/>
    <x v="75"/>
    <n v="9"/>
    <s v="Empresa I"/>
    <s v="Guadalajara"/>
    <x v="3"/>
    <x v="7"/>
    <x v="0"/>
    <d v="2018-07-11T00:00:00"/>
    <s v="Empresa de embarque A"/>
    <s v="Cheque"/>
    <s v="Almejas"/>
    <x v="4"/>
    <n v="135.1"/>
    <n v="90"/>
    <x v="173"/>
    <n v="1167.2640000000001"/>
  </r>
  <r>
    <n v="1221"/>
    <x v="76"/>
    <n v="6"/>
    <s v="Empresa F"/>
    <s v="Tijuana"/>
    <x v="5"/>
    <x v="4"/>
    <x v="2"/>
    <d v="2018-07-08T00:00:00"/>
    <s v="Empresa de embarque B"/>
    <s v="Tarjeta de crédito"/>
    <s v="Chocolate"/>
    <x v="3"/>
    <n v="178.5"/>
    <n v="28"/>
    <x v="174"/>
    <n v="499.80000000000007"/>
  </r>
  <r>
    <n v="1222"/>
    <x v="85"/>
    <n v="28"/>
    <s v="Empresa BB"/>
    <s v="Toluca"/>
    <x v="6"/>
    <x v="5"/>
    <x v="3"/>
    <d v="2018-08-30T00:00:00"/>
    <s v="Empresa de embarque C"/>
    <s v="Cheque"/>
    <s v="Café"/>
    <x v="0"/>
    <n v="644"/>
    <n v="28"/>
    <x v="175"/>
    <n v="1875.3280000000004"/>
  </r>
  <r>
    <n v="1223"/>
    <x v="86"/>
    <n v="8"/>
    <s v="Empresa H"/>
    <s v="Monterrey"/>
    <x v="2"/>
    <x v="2"/>
    <x v="2"/>
    <d v="2018-08-10T00:00:00"/>
    <s v="Empresa de embarque C"/>
    <s v="Cheque"/>
    <s v="Chocolate"/>
    <x v="3"/>
    <n v="178.5"/>
    <n v="57"/>
    <x v="176"/>
    <n v="976.75199999999995"/>
  </r>
  <r>
    <n v="1224"/>
    <x v="87"/>
    <n v="10"/>
    <s v="Empresa J"/>
    <s v="León"/>
    <x v="7"/>
    <x v="6"/>
    <x v="1"/>
    <d v="2018-08-12T00:00:00"/>
    <s v="Empresa de embarque B"/>
    <s v="Tarjeta de crédito"/>
    <s v="Té verde"/>
    <x v="0"/>
    <n v="41.86"/>
    <n v="23"/>
    <x v="177"/>
    <n v="93.389660000000021"/>
  </r>
  <r>
    <n v="1225"/>
    <x v="88"/>
    <n v="7"/>
    <s v="Empresa G"/>
    <s v="Chihuahua"/>
    <x v="8"/>
    <x v="2"/>
    <x v="2"/>
    <m/>
    <m/>
    <m/>
    <s v="Café"/>
    <x v="0"/>
    <n v="644"/>
    <n v="86"/>
    <x v="178"/>
    <n v="5593.7840000000006"/>
  </r>
  <r>
    <n v="1226"/>
    <x v="87"/>
    <n v="10"/>
    <s v="Empresa J"/>
    <s v="León"/>
    <x v="7"/>
    <x v="6"/>
    <x v="1"/>
    <d v="2018-08-12T00:00:00"/>
    <s v="Empresa de embarque A"/>
    <m/>
    <s v="Jalea de fresa"/>
    <x v="6"/>
    <n v="350"/>
    <n v="47"/>
    <x v="179"/>
    <n v="1628.55"/>
  </r>
  <r>
    <n v="1227"/>
    <x v="87"/>
    <n v="10"/>
    <s v="Empresa J"/>
    <s v="León"/>
    <x v="7"/>
    <x v="6"/>
    <x v="1"/>
    <d v="2018-08-12T00:00:00"/>
    <s v="Empresa de embarque A"/>
    <m/>
    <s v="Condimento cajún"/>
    <x v="7"/>
    <n v="308"/>
    <n v="97"/>
    <x v="180"/>
    <n v="3107.1040000000003"/>
  </r>
  <r>
    <n v="1228"/>
    <x v="87"/>
    <n v="10"/>
    <s v="Empresa J"/>
    <s v="León"/>
    <x v="7"/>
    <x v="6"/>
    <x v="1"/>
    <d v="2018-08-12T00:00:00"/>
    <s v="Empresa de embarque A"/>
    <m/>
    <s v="Galletas de chocolate"/>
    <x v="2"/>
    <n v="128.79999999999998"/>
    <n v="96"/>
    <x v="181"/>
    <n v="1211.7503999999999"/>
  </r>
  <r>
    <n v="1229"/>
    <x v="89"/>
    <n v="11"/>
    <s v="Empresa K"/>
    <s v="Ciudad de México"/>
    <x v="9"/>
    <x v="5"/>
    <x v="3"/>
    <m/>
    <s v="Empresa de embarque C"/>
    <m/>
    <s v="Ciruelas secas"/>
    <x v="1"/>
    <n v="49"/>
    <n v="31"/>
    <x v="182"/>
    <n v="151.90000000000003"/>
  </r>
  <r>
    <n v="1230"/>
    <x v="89"/>
    <n v="11"/>
    <s v="Empresa K"/>
    <s v="Ciudad de México"/>
    <x v="9"/>
    <x v="5"/>
    <x v="3"/>
    <m/>
    <s v="Empresa de embarque C"/>
    <m/>
    <s v="Té verde"/>
    <x v="0"/>
    <n v="41.86"/>
    <n v="52"/>
    <x v="183"/>
    <n v="224.20216000000005"/>
  </r>
  <r>
    <n v="1231"/>
    <x v="90"/>
    <n v="1"/>
    <s v="Empresa A"/>
    <s v="Torreón"/>
    <x v="10"/>
    <x v="2"/>
    <x v="2"/>
    <m/>
    <m/>
    <m/>
    <s v="Té chai"/>
    <x v="0"/>
    <n v="252"/>
    <n v="91"/>
    <x v="184"/>
    <n v="2224.404"/>
  </r>
  <r>
    <n v="1232"/>
    <x v="90"/>
    <n v="1"/>
    <s v="Empresa A"/>
    <s v="Torreón"/>
    <x v="10"/>
    <x v="2"/>
    <x v="2"/>
    <m/>
    <m/>
    <m/>
    <s v="Café"/>
    <x v="0"/>
    <n v="644"/>
    <n v="14"/>
    <x v="185"/>
    <n v="892.58400000000006"/>
  </r>
  <r>
    <n v="1233"/>
    <x v="90"/>
    <n v="1"/>
    <s v="Empresa A"/>
    <s v="Torreón"/>
    <x v="10"/>
    <x v="2"/>
    <x v="2"/>
    <m/>
    <m/>
    <m/>
    <s v="Té verde"/>
    <x v="0"/>
    <n v="41.86"/>
    <n v="44"/>
    <x v="186"/>
    <n v="186.02584000000002"/>
  </r>
  <r>
    <n v="1234"/>
    <x v="85"/>
    <n v="28"/>
    <s v="Empresa BB"/>
    <s v="Toluca"/>
    <x v="6"/>
    <x v="5"/>
    <x v="3"/>
    <d v="2018-08-30T00:00:00"/>
    <s v="Empresa de embarque C"/>
    <s v="Tarjeta de crédito"/>
    <s v="Almejas"/>
    <x v="4"/>
    <n v="135.1"/>
    <n v="97"/>
    <x v="53"/>
    <n v="1336.6794000000002"/>
  </r>
  <r>
    <n v="1235"/>
    <x v="85"/>
    <n v="28"/>
    <s v="Empresa BB"/>
    <s v="Toluca"/>
    <x v="6"/>
    <x v="5"/>
    <x v="3"/>
    <d v="2018-08-30T00:00:00"/>
    <s v="Empresa de embarque C"/>
    <s v="Tarjeta de crédito"/>
    <s v="Carne de cangrejo"/>
    <x v="8"/>
    <n v="257.59999999999997"/>
    <n v="80"/>
    <x v="187"/>
    <n v="2102.0160000000005"/>
  </r>
  <r>
    <n v="1236"/>
    <x v="91"/>
    <n v="9"/>
    <s v="Empresa I"/>
    <s v="Guadalajara"/>
    <x v="3"/>
    <x v="7"/>
    <x v="0"/>
    <d v="2018-08-11T00:00:00"/>
    <s v="Empresa de embarque A"/>
    <s v="Cheque"/>
    <s v="Ravioli"/>
    <x v="9"/>
    <n v="273"/>
    <n v="66"/>
    <x v="188"/>
    <n v="1855.854"/>
  </r>
  <r>
    <n v="1237"/>
    <x v="91"/>
    <n v="9"/>
    <s v="Empresa I"/>
    <s v="Guadalajara"/>
    <x v="3"/>
    <x v="7"/>
    <x v="0"/>
    <d v="2018-08-11T00:00:00"/>
    <s v="Empresa de embarque A"/>
    <s v="Cheque"/>
    <s v="Mozzarella"/>
    <x v="10"/>
    <n v="487.19999999999993"/>
    <n v="32"/>
    <x v="189"/>
    <n v="1559.04"/>
  </r>
  <r>
    <n v="1238"/>
    <x v="92"/>
    <n v="6"/>
    <s v="Empresa F"/>
    <s v="Tijuana"/>
    <x v="5"/>
    <x v="4"/>
    <x v="2"/>
    <d v="2018-08-08T00:00:00"/>
    <s v="Empresa de embarque B"/>
    <s v="Tarjeta de crédito"/>
    <s v="Cerveza"/>
    <x v="0"/>
    <n v="196"/>
    <n v="52"/>
    <x v="190"/>
    <n v="1019.1999999999999"/>
  </r>
  <r>
    <n v="1239"/>
    <x v="86"/>
    <n v="8"/>
    <s v="Empresa H"/>
    <s v="Monterrey"/>
    <x v="2"/>
    <x v="2"/>
    <x v="2"/>
    <d v="2018-08-10T00:00:00"/>
    <s v="Empresa de embarque B"/>
    <s v="Cheque"/>
    <s v="Salsa curry"/>
    <x v="5"/>
    <n v="560"/>
    <n v="78"/>
    <x v="191"/>
    <n v="4455.3600000000006"/>
  </r>
  <r>
    <n v="1240"/>
    <x v="86"/>
    <n v="8"/>
    <s v="Empresa H"/>
    <s v="Monterrey"/>
    <x v="2"/>
    <x v="2"/>
    <x v="2"/>
    <d v="2018-08-10T00:00:00"/>
    <s v="Empresa de embarque B"/>
    <s v="Cheque"/>
    <s v="Galletas de chocolate"/>
    <x v="2"/>
    <n v="128.79999999999998"/>
    <n v="54"/>
    <x v="192"/>
    <n v="688.56479999999999"/>
  </r>
  <r>
    <n v="1241"/>
    <x v="93"/>
    <n v="25"/>
    <s v="Empresa Y"/>
    <s v="León"/>
    <x v="7"/>
    <x v="6"/>
    <x v="1"/>
    <d v="2018-08-27T00:00:00"/>
    <s v="Empresa de embarque A"/>
    <s v="Efectivo"/>
    <s v="Bolillos"/>
    <x v="2"/>
    <n v="140"/>
    <n v="55"/>
    <x v="62"/>
    <n v="731.5"/>
  </r>
  <r>
    <n v="1242"/>
    <x v="94"/>
    <n v="26"/>
    <s v="Empresa Z"/>
    <s v="Ciudad de México"/>
    <x v="9"/>
    <x v="5"/>
    <x v="3"/>
    <d v="2018-08-28T00:00:00"/>
    <s v="Empresa de embarque C"/>
    <s v="Tarjeta de crédito"/>
    <s v="Aceite de oliva"/>
    <x v="13"/>
    <n v="298.90000000000003"/>
    <n v="60"/>
    <x v="193"/>
    <n v="1811.3340000000001"/>
  </r>
  <r>
    <n v="1243"/>
    <x v="94"/>
    <n v="26"/>
    <s v="Empresa Z"/>
    <s v="Ciudad de México"/>
    <x v="9"/>
    <x v="5"/>
    <x v="3"/>
    <d v="2018-08-28T00:00:00"/>
    <s v="Empresa de embarque C"/>
    <s v="Tarjeta de crédito"/>
    <s v="Almejas"/>
    <x v="4"/>
    <n v="135.1"/>
    <n v="19"/>
    <x v="194"/>
    <n v="243.85550000000001"/>
  </r>
  <r>
    <n v="1244"/>
    <x v="94"/>
    <n v="26"/>
    <s v="Empresa Z"/>
    <s v="Ciudad de México"/>
    <x v="9"/>
    <x v="5"/>
    <x v="3"/>
    <d v="2018-08-28T00:00:00"/>
    <s v="Empresa de embarque C"/>
    <s v="Tarjeta de crédito"/>
    <s v="Carne de cangrejo"/>
    <x v="8"/>
    <n v="257.59999999999997"/>
    <n v="66"/>
    <x v="195"/>
    <n v="1751.1648"/>
  </r>
  <r>
    <n v="1245"/>
    <x v="95"/>
    <n v="29"/>
    <s v="Empresa CC"/>
    <s v="Puerto Vallarta"/>
    <x v="3"/>
    <x v="3"/>
    <x v="0"/>
    <d v="2018-08-31T00:00:00"/>
    <s v="Empresa de embarque B"/>
    <s v="Cheque"/>
    <s v="Cerveza"/>
    <x v="0"/>
    <n v="196"/>
    <n v="42"/>
    <x v="196"/>
    <n v="831.43200000000002"/>
  </r>
  <r>
    <n v="1246"/>
    <x v="92"/>
    <n v="6"/>
    <s v="Empresa F"/>
    <s v="Tijuana"/>
    <x v="5"/>
    <x v="4"/>
    <x v="2"/>
    <d v="2018-08-08T00:00:00"/>
    <s v="Empresa de embarque C"/>
    <s v="Cheque"/>
    <s v="Chocolate"/>
    <x v="3"/>
    <n v="178.5"/>
    <n v="72"/>
    <x v="197"/>
    <n v="1246.644"/>
  </r>
  <r>
    <n v="1248"/>
    <x v="96"/>
    <n v="4"/>
    <s v="Empresa D"/>
    <s v="Querétaro"/>
    <x v="1"/>
    <x v="1"/>
    <x v="1"/>
    <d v="2018-08-06T00:00:00"/>
    <s v="Empresa de embarque A"/>
    <s v="Tarjeta de crédito"/>
    <s v="Mermelada de zarzamora"/>
    <x v="6"/>
    <n v="1134"/>
    <n v="32"/>
    <x v="198"/>
    <n v="3519.9359999999997"/>
  </r>
  <r>
    <n v="1249"/>
    <x v="96"/>
    <n v="4"/>
    <s v="Empresa D"/>
    <s v="Querétaro"/>
    <x v="1"/>
    <x v="1"/>
    <x v="1"/>
    <d v="2018-08-06T00:00:00"/>
    <s v="Empresa de embarque A"/>
    <s v="Tarjeta de crédito"/>
    <s v="Arroz de grano largo"/>
    <x v="14"/>
    <n v="98"/>
    <n v="76"/>
    <x v="199"/>
    <n v="752.24800000000005"/>
  </r>
  <r>
    <n v="1250"/>
    <x v="97"/>
    <n v="10"/>
    <s v="Empresa J"/>
    <s v="León"/>
    <x v="7"/>
    <x v="6"/>
    <x v="1"/>
    <d v="2018-09-12T00:00:00"/>
    <s v="Empresa de embarque A"/>
    <m/>
    <s v="Galletas de chocolate"/>
    <x v="2"/>
    <n v="128.79999999999998"/>
    <n v="83"/>
    <x v="200"/>
    <n v="1047.6591999999998"/>
  </r>
  <r>
    <n v="1251"/>
    <x v="98"/>
    <n v="11"/>
    <s v="Empresa K"/>
    <s v="Ciudad de México"/>
    <x v="9"/>
    <x v="5"/>
    <x v="3"/>
    <m/>
    <s v="Empresa de embarque C"/>
    <m/>
    <s v="Ciruelas secas"/>
    <x v="1"/>
    <n v="49"/>
    <n v="91"/>
    <x v="201"/>
    <n v="436.98200000000003"/>
  </r>
  <r>
    <n v="1252"/>
    <x v="98"/>
    <n v="11"/>
    <s v="Empresa K"/>
    <s v="Ciudad de México"/>
    <x v="9"/>
    <x v="5"/>
    <x v="3"/>
    <m/>
    <s v="Empresa de embarque C"/>
    <m/>
    <s v="Té verde"/>
    <x v="0"/>
    <n v="41.86"/>
    <n v="64"/>
    <x v="202"/>
    <n v="273.26208000000003"/>
  </r>
  <r>
    <n v="1253"/>
    <x v="99"/>
    <n v="1"/>
    <s v="Empresa A"/>
    <s v="Torreón"/>
    <x v="10"/>
    <x v="2"/>
    <x v="2"/>
    <m/>
    <m/>
    <m/>
    <s v="Té chai"/>
    <x v="0"/>
    <n v="252"/>
    <n v="58"/>
    <x v="203"/>
    <n v="1446.9840000000002"/>
  </r>
  <r>
    <n v="1254"/>
    <x v="99"/>
    <n v="1"/>
    <s v="Empresa A"/>
    <s v="Torreón"/>
    <x v="10"/>
    <x v="2"/>
    <x v="2"/>
    <m/>
    <m/>
    <m/>
    <s v="Café"/>
    <x v="0"/>
    <n v="644"/>
    <n v="97"/>
    <x v="204"/>
    <n v="6496.6720000000005"/>
  </r>
  <r>
    <n v="1255"/>
    <x v="99"/>
    <n v="1"/>
    <s v="Empresa A"/>
    <s v="Torreón"/>
    <x v="10"/>
    <x v="2"/>
    <x v="2"/>
    <m/>
    <m/>
    <m/>
    <s v="Té verde"/>
    <x v="0"/>
    <n v="41.86"/>
    <n v="14"/>
    <x v="205"/>
    <n v="60.948160000000001"/>
  </r>
  <r>
    <n v="1256"/>
    <x v="100"/>
    <n v="28"/>
    <s v="Empresa BB"/>
    <s v="Toluca"/>
    <x v="6"/>
    <x v="5"/>
    <x v="3"/>
    <d v="2018-09-30T00:00:00"/>
    <s v="Empresa de embarque C"/>
    <s v="Tarjeta de crédito"/>
    <s v="Almejas"/>
    <x v="4"/>
    <n v="135.1"/>
    <n v="68"/>
    <x v="206"/>
    <n v="900.30640000000017"/>
  </r>
  <r>
    <n v="1257"/>
    <x v="100"/>
    <n v="28"/>
    <s v="Empresa BB"/>
    <s v="Toluca"/>
    <x v="6"/>
    <x v="5"/>
    <x v="3"/>
    <d v="2018-09-30T00:00:00"/>
    <s v="Empresa de embarque C"/>
    <s v="Tarjeta de crédito"/>
    <s v="Carne de cangrejo"/>
    <x v="8"/>
    <n v="257.59999999999997"/>
    <n v="32"/>
    <x v="207"/>
    <n v="824.31999999999994"/>
  </r>
  <r>
    <n v="1258"/>
    <x v="101"/>
    <n v="9"/>
    <s v="Empresa I"/>
    <s v="Guadalajara"/>
    <x v="3"/>
    <x v="7"/>
    <x v="0"/>
    <d v="2018-09-11T00:00:00"/>
    <s v="Empresa de embarque A"/>
    <s v="Cheque"/>
    <s v="Ravioli"/>
    <x v="9"/>
    <n v="273"/>
    <n v="48"/>
    <x v="208"/>
    <n v="1323.5040000000001"/>
  </r>
  <r>
    <n v="1259"/>
    <x v="101"/>
    <n v="9"/>
    <s v="Empresa I"/>
    <s v="Guadalajara"/>
    <x v="3"/>
    <x v="7"/>
    <x v="0"/>
    <d v="2018-09-11T00:00:00"/>
    <s v="Empresa de embarque A"/>
    <s v="Cheque"/>
    <s v="Mozzarella"/>
    <x v="10"/>
    <n v="487.19999999999993"/>
    <n v="57"/>
    <x v="209"/>
    <n v="2721.4992000000002"/>
  </r>
  <r>
    <n v="1260"/>
    <x v="102"/>
    <n v="6"/>
    <s v="Empresa F"/>
    <s v="Tijuana"/>
    <x v="5"/>
    <x v="4"/>
    <x v="2"/>
    <d v="2018-09-08T00:00:00"/>
    <s v="Empresa de embarque B"/>
    <s v="Tarjeta de crédito"/>
    <s v="Cerveza"/>
    <x v="0"/>
    <n v="196"/>
    <n v="67"/>
    <x v="210"/>
    <n v="1378.8600000000001"/>
  </r>
  <r>
    <n v="1261"/>
    <x v="103"/>
    <n v="8"/>
    <s v="Empresa H"/>
    <s v="Monterrey"/>
    <x v="2"/>
    <x v="2"/>
    <x v="2"/>
    <d v="2018-09-10T00:00:00"/>
    <s v="Empresa de embarque B"/>
    <s v="Cheque"/>
    <s v="Salsa curry"/>
    <x v="5"/>
    <n v="560"/>
    <n v="48"/>
    <x v="211"/>
    <n v="2634.24"/>
  </r>
  <r>
    <n v="1262"/>
    <x v="103"/>
    <n v="8"/>
    <s v="Empresa H"/>
    <s v="Monterrey"/>
    <x v="2"/>
    <x v="2"/>
    <x v="2"/>
    <d v="2018-09-10T00:00:00"/>
    <s v="Empresa de embarque B"/>
    <s v="Cheque"/>
    <s v="Galletas de chocolate"/>
    <x v="2"/>
    <n v="128.79999999999998"/>
    <n v="77"/>
    <x v="212"/>
    <n v="1011.5952"/>
  </r>
  <r>
    <n v="1263"/>
    <x v="104"/>
    <n v="25"/>
    <s v="Empresa Y"/>
    <s v="León"/>
    <x v="7"/>
    <x v="6"/>
    <x v="1"/>
    <d v="2018-09-27T00:00:00"/>
    <s v="Empresa de embarque A"/>
    <s v="Efectivo"/>
    <s v="Bolillos"/>
    <x v="2"/>
    <n v="140"/>
    <n v="94"/>
    <x v="213"/>
    <n v="1368.64"/>
  </r>
  <r>
    <n v="1264"/>
    <x v="105"/>
    <n v="26"/>
    <s v="Empresa Z"/>
    <s v="Ciudad de México"/>
    <x v="9"/>
    <x v="5"/>
    <x v="3"/>
    <d v="2018-09-28T00:00:00"/>
    <s v="Empresa de embarque C"/>
    <s v="Tarjeta de crédito"/>
    <s v="Aceite de oliva"/>
    <x v="13"/>
    <n v="298.90000000000003"/>
    <n v="54"/>
    <x v="214"/>
    <n v="1694.7630000000004"/>
  </r>
  <r>
    <n v="1265"/>
    <x v="105"/>
    <n v="26"/>
    <s v="Empresa Z"/>
    <s v="Ciudad de México"/>
    <x v="9"/>
    <x v="5"/>
    <x v="3"/>
    <d v="2018-09-28T00:00:00"/>
    <s v="Empresa de embarque C"/>
    <s v="Tarjeta de crédito"/>
    <s v="Almejas"/>
    <x v="4"/>
    <n v="135.1"/>
    <n v="43"/>
    <x v="84"/>
    <n v="563.50210000000004"/>
  </r>
  <r>
    <n v="1266"/>
    <x v="105"/>
    <n v="26"/>
    <s v="Empresa Z"/>
    <s v="Ciudad de México"/>
    <x v="9"/>
    <x v="5"/>
    <x v="3"/>
    <d v="2018-09-28T00:00:00"/>
    <s v="Empresa de embarque C"/>
    <s v="Tarjeta de crédito"/>
    <s v="Carne de cangrejo"/>
    <x v="8"/>
    <n v="257.59999999999997"/>
    <n v="71"/>
    <x v="143"/>
    <n v="1883.8287999999998"/>
  </r>
  <r>
    <n v="1267"/>
    <x v="106"/>
    <n v="29"/>
    <s v="Empresa CC"/>
    <s v="Puerto Vallarta"/>
    <x v="3"/>
    <x v="3"/>
    <x v="0"/>
    <d v="2018-10-01T00:00:00"/>
    <s v="Empresa de embarque B"/>
    <s v="Cheque"/>
    <s v="Cerveza"/>
    <x v="0"/>
    <n v="196"/>
    <n v="50"/>
    <x v="215"/>
    <n v="940.80000000000007"/>
  </r>
  <r>
    <n v="1268"/>
    <x v="102"/>
    <n v="6"/>
    <s v="Empresa F"/>
    <s v="Tijuana"/>
    <x v="5"/>
    <x v="4"/>
    <x v="2"/>
    <d v="2018-09-08T00:00:00"/>
    <s v="Empresa de embarque C"/>
    <s v="Cheque"/>
    <s v="Chocolate"/>
    <x v="3"/>
    <n v="178.5"/>
    <n v="96"/>
    <x v="146"/>
    <n v="1679.328"/>
  </r>
  <r>
    <n v="1270"/>
    <x v="107"/>
    <n v="4"/>
    <s v="Empresa D"/>
    <s v="Querétaro"/>
    <x v="1"/>
    <x v="1"/>
    <x v="1"/>
    <d v="2018-09-06T00:00:00"/>
    <s v="Empresa de embarque A"/>
    <s v="Tarjeta de crédito"/>
    <s v="Mermelada de zarzamora"/>
    <x v="6"/>
    <n v="1134"/>
    <n v="54"/>
    <x v="216"/>
    <n v="6123.6"/>
  </r>
  <r>
    <n v="1271"/>
    <x v="107"/>
    <n v="4"/>
    <s v="Empresa D"/>
    <s v="Querétaro"/>
    <x v="1"/>
    <x v="1"/>
    <x v="1"/>
    <d v="2018-09-06T00:00:00"/>
    <s v="Empresa de embarque A"/>
    <s v="Tarjeta de crédito"/>
    <s v="Arroz de grano largo"/>
    <x v="14"/>
    <n v="98"/>
    <n v="39"/>
    <x v="217"/>
    <n v="382.2"/>
  </r>
  <r>
    <n v="1273"/>
    <x v="103"/>
    <n v="8"/>
    <s v="Empresa H"/>
    <s v="Monterrey"/>
    <x v="2"/>
    <x v="2"/>
    <x v="2"/>
    <d v="2018-09-10T00:00:00"/>
    <s v="Empresa de embarque C"/>
    <s v="Tarjeta de crédito"/>
    <s v="Mozzarella"/>
    <x v="10"/>
    <n v="487.19999999999993"/>
    <n v="63"/>
    <x v="59"/>
    <n v="3222.828"/>
  </r>
  <r>
    <n v="1276"/>
    <x v="108"/>
    <n v="3"/>
    <s v="Empresa C"/>
    <s v="Acapulco"/>
    <x v="4"/>
    <x v="0"/>
    <x v="0"/>
    <d v="2018-09-05T00:00:00"/>
    <s v="Empresa de embarque B"/>
    <s v="Efectivo"/>
    <s v="Jarabe"/>
    <x v="7"/>
    <n v="140"/>
    <n v="71"/>
    <x v="218"/>
    <n v="1023.8199999999999"/>
  </r>
  <r>
    <n v="1277"/>
    <x v="108"/>
    <n v="3"/>
    <s v="Empresa C"/>
    <s v="Acapulco"/>
    <x v="4"/>
    <x v="0"/>
    <x v="0"/>
    <d v="2018-09-05T00:00:00"/>
    <s v="Empresa de embarque B"/>
    <s v="Efectivo"/>
    <s v="Salsa curry"/>
    <x v="5"/>
    <n v="560"/>
    <n v="88"/>
    <x v="219"/>
    <n v="5125.1200000000008"/>
  </r>
  <r>
    <n v="1281"/>
    <x v="97"/>
    <n v="10"/>
    <s v="Empresa J"/>
    <s v="León"/>
    <x v="7"/>
    <x v="6"/>
    <x v="1"/>
    <d v="2018-09-12T00:00:00"/>
    <s v="Empresa de embarque B"/>
    <s v="Tarjeta de crédito"/>
    <s v="Almendras"/>
    <x v="1"/>
    <n v="140"/>
    <n v="59"/>
    <x v="220"/>
    <n v="834.26"/>
  </r>
  <r>
    <n v="1282"/>
    <x v="109"/>
    <n v="6"/>
    <s v="Empresa F"/>
    <s v="Tijuana"/>
    <x v="5"/>
    <x v="4"/>
    <x v="2"/>
    <d v="2018-10-08T00:00:00"/>
    <s v="Empresa de embarque B"/>
    <s v="Tarjeta de crédito"/>
    <s v="Salsa curry"/>
    <x v="5"/>
    <n v="560"/>
    <n v="94"/>
    <x v="221"/>
    <n v="5264"/>
  </r>
  <r>
    <n v="1283"/>
    <x v="110"/>
    <n v="28"/>
    <s v="Empresa BB"/>
    <s v="Toluca"/>
    <x v="6"/>
    <x v="5"/>
    <x v="3"/>
    <d v="2018-10-30T00:00:00"/>
    <s v="Empresa de embarque C"/>
    <s v="Cheque"/>
    <s v="Café"/>
    <x v="0"/>
    <n v="644"/>
    <n v="86"/>
    <x v="178"/>
    <n v="5316.8640000000005"/>
  </r>
  <r>
    <n v="1284"/>
    <x v="111"/>
    <n v="8"/>
    <s v="Empresa H"/>
    <s v="Monterrey"/>
    <x v="2"/>
    <x v="2"/>
    <x v="2"/>
    <d v="2018-10-10T00:00:00"/>
    <s v="Empresa de embarque C"/>
    <s v="Cheque"/>
    <s v="Chocolate"/>
    <x v="3"/>
    <n v="178.5"/>
    <n v="61"/>
    <x v="222"/>
    <n v="1099.7384999999999"/>
  </r>
  <r>
    <n v="1285"/>
    <x v="112"/>
    <n v="10"/>
    <s v="Empresa J"/>
    <s v="León"/>
    <x v="7"/>
    <x v="6"/>
    <x v="1"/>
    <d v="2018-10-12T00:00:00"/>
    <s v="Empresa de embarque B"/>
    <s v="Tarjeta de crédito"/>
    <s v="Té verde"/>
    <x v="0"/>
    <n v="41.86"/>
    <n v="32"/>
    <x v="223"/>
    <n v="136.63104000000001"/>
  </r>
  <r>
    <n v="1286"/>
    <x v="113"/>
    <n v="7"/>
    <s v="Empresa G"/>
    <s v="Chihuahua"/>
    <x v="8"/>
    <x v="2"/>
    <x v="2"/>
    <m/>
    <m/>
    <m/>
    <s v="Café"/>
    <x v="0"/>
    <n v="644"/>
    <n v="62"/>
    <x v="224"/>
    <n v="4072.6559999999999"/>
  </r>
  <r>
    <n v="1287"/>
    <x v="112"/>
    <n v="10"/>
    <s v="Empresa J"/>
    <s v="León"/>
    <x v="7"/>
    <x v="6"/>
    <x v="1"/>
    <d v="2018-10-12T00:00:00"/>
    <s v="Empresa de embarque A"/>
    <m/>
    <s v="Jalea de fresa"/>
    <x v="6"/>
    <n v="350"/>
    <n v="60"/>
    <x v="225"/>
    <n v="2163"/>
  </r>
  <r>
    <n v="1288"/>
    <x v="112"/>
    <n v="10"/>
    <s v="Empresa J"/>
    <s v="León"/>
    <x v="7"/>
    <x v="6"/>
    <x v="1"/>
    <d v="2018-10-12T00:00:00"/>
    <s v="Empresa de embarque A"/>
    <m/>
    <s v="Condimento cajún"/>
    <x v="7"/>
    <n v="308"/>
    <n v="51"/>
    <x v="226"/>
    <n v="1539.384"/>
  </r>
  <r>
    <n v="1289"/>
    <x v="112"/>
    <n v="10"/>
    <s v="Empresa J"/>
    <s v="León"/>
    <x v="7"/>
    <x v="6"/>
    <x v="1"/>
    <d v="2018-10-12T00:00:00"/>
    <s v="Empresa de embarque A"/>
    <m/>
    <s v="Galletas de chocolate"/>
    <x v="2"/>
    <n v="128.79999999999998"/>
    <n v="49"/>
    <x v="227"/>
    <n v="624.80880000000002"/>
  </r>
  <r>
    <n v="1290"/>
    <x v="114"/>
    <n v="11"/>
    <s v="Empresa K"/>
    <s v="Ciudad de México"/>
    <x v="9"/>
    <x v="5"/>
    <x v="3"/>
    <m/>
    <s v="Empresa de embarque C"/>
    <m/>
    <s v="Ciruelas secas"/>
    <x v="1"/>
    <n v="49"/>
    <n v="20"/>
    <x v="228"/>
    <n v="97.02"/>
  </r>
  <r>
    <n v="1291"/>
    <x v="114"/>
    <n v="11"/>
    <s v="Empresa K"/>
    <s v="Ciudad de México"/>
    <x v="9"/>
    <x v="5"/>
    <x v="3"/>
    <m/>
    <s v="Empresa de embarque C"/>
    <m/>
    <s v="Té verde"/>
    <x v="0"/>
    <n v="41.86"/>
    <n v="49"/>
    <x v="20"/>
    <n v="205.11400000000003"/>
  </r>
  <r>
    <n v="1292"/>
    <x v="115"/>
    <n v="1"/>
    <s v="Empresa A"/>
    <s v="Torreón"/>
    <x v="10"/>
    <x v="2"/>
    <x v="2"/>
    <m/>
    <m/>
    <m/>
    <s v="Té chai"/>
    <x v="0"/>
    <n v="252"/>
    <n v="22"/>
    <x v="229"/>
    <n v="532.22399999999993"/>
  </r>
  <r>
    <n v="1293"/>
    <x v="115"/>
    <n v="1"/>
    <s v="Empresa A"/>
    <s v="Torreón"/>
    <x v="10"/>
    <x v="2"/>
    <x v="2"/>
    <m/>
    <m/>
    <m/>
    <s v="Café"/>
    <x v="0"/>
    <n v="644"/>
    <n v="73"/>
    <x v="230"/>
    <n v="4748.2120000000004"/>
  </r>
  <r>
    <n v="1294"/>
    <x v="115"/>
    <n v="1"/>
    <s v="Empresa A"/>
    <s v="Torreón"/>
    <x v="10"/>
    <x v="2"/>
    <x v="2"/>
    <m/>
    <m/>
    <m/>
    <s v="Té verde"/>
    <x v="0"/>
    <n v="41.86"/>
    <n v="85"/>
    <x v="231"/>
    <n v="345.13570000000004"/>
  </r>
  <r>
    <n v="1295"/>
    <x v="110"/>
    <n v="28"/>
    <s v="Empresa BB"/>
    <s v="Toluca"/>
    <x v="6"/>
    <x v="5"/>
    <x v="3"/>
    <d v="2018-10-30T00:00:00"/>
    <s v="Empresa de embarque C"/>
    <s v="Tarjeta de crédito"/>
    <s v="Almejas"/>
    <x v="4"/>
    <n v="135.1"/>
    <n v="44"/>
    <x v="232"/>
    <n v="618.21760000000006"/>
  </r>
  <r>
    <n v="1296"/>
    <x v="110"/>
    <n v="28"/>
    <s v="Empresa BB"/>
    <s v="Toluca"/>
    <x v="6"/>
    <x v="5"/>
    <x v="3"/>
    <d v="2018-10-30T00:00:00"/>
    <s v="Empresa de embarque C"/>
    <s v="Tarjeta de crédito"/>
    <s v="Carne de cangrejo"/>
    <x v="8"/>
    <n v="257.59999999999997"/>
    <n v="24"/>
    <x v="233"/>
    <n v="599.69279999999992"/>
  </r>
  <r>
    <n v="1297"/>
    <x v="116"/>
    <n v="9"/>
    <s v="Empresa I"/>
    <s v="Guadalajara"/>
    <x v="3"/>
    <x v="7"/>
    <x v="0"/>
    <d v="2018-10-11T00:00:00"/>
    <s v="Empresa de embarque A"/>
    <s v="Cheque"/>
    <s v="Ravioli"/>
    <x v="9"/>
    <n v="273"/>
    <n v="64"/>
    <x v="234"/>
    <n v="1677.3120000000001"/>
  </r>
  <r>
    <n v="1298"/>
    <x v="116"/>
    <n v="9"/>
    <s v="Empresa I"/>
    <s v="Guadalajara"/>
    <x v="3"/>
    <x v="7"/>
    <x v="0"/>
    <d v="2018-10-11T00:00:00"/>
    <s v="Empresa de embarque A"/>
    <s v="Cheque"/>
    <s v="Mozzarella"/>
    <x v="10"/>
    <n v="487.19999999999993"/>
    <n v="70"/>
    <x v="235"/>
    <n v="3444.5040000000004"/>
  </r>
  <r>
    <n v="1299"/>
    <x v="109"/>
    <n v="6"/>
    <s v="Empresa F"/>
    <s v="Tijuana"/>
    <x v="5"/>
    <x v="4"/>
    <x v="2"/>
    <d v="2018-10-08T00:00:00"/>
    <s v="Empresa de embarque B"/>
    <s v="Tarjeta de crédito"/>
    <s v="Cerveza"/>
    <x v="0"/>
    <n v="196"/>
    <n v="98"/>
    <x v="236"/>
    <n v="1940.0080000000005"/>
  </r>
  <r>
    <n v="1300"/>
    <x v="111"/>
    <n v="8"/>
    <s v="Empresa H"/>
    <s v="Monterrey"/>
    <x v="2"/>
    <x v="2"/>
    <x v="2"/>
    <d v="2018-10-10T00:00:00"/>
    <s v="Empresa de embarque B"/>
    <s v="Cheque"/>
    <s v="Salsa curry"/>
    <x v="5"/>
    <n v="560"/>
    <n v="48"/>
    <x v="211"/>
    <n v="2634.24"/>
  </r>
  <r>
    <n v="1301"/>
    <x v="111"/>
    <n v="8"/>
    <s v="Empresa H"/>
    <s v="Monterrey"/>
    <x v="2"/>
    <x v="2"/>
    <x v="2"/>
    <d v="2018-10-10T00:00:00"/>
    <s v="Empresa de embarque B"/>
    <s v="Cheque"/>
    <s v="Galletas de chocolate"/>
    <x v="2"/>
    <n v="128.79999999999998"/>
    <n v="100"/>
    <x v="237"/>
    <n v="1275.1199999999999"/>
  </r>
  <r>
    <n v="1302"/>
    <x v="117"/>
    <n v="25"/>
    <s v="Empresa Y"/>
    <s v="León"/>
    <x v="7"/>
    <x v="6"/>
    <x v="1"/>
    <d v="2018-10-27T00:00:00"/>
    <s v="Empresa de embarque A"/>
    <s v="Efectivo"/>
    <s v="Bolillos"/>
    <x v="2"/>
    <n v="140"/>
    <n v="90"/>
    <x v="238"/>
    <n v="1222.2"/>
  </r>
  <r>
    <n v="1303"/>
    <x v="118"/>
    <n v="26"/>
    <s v="Empresa Z"/>
    <s v="Ciudad de México"/>
    <x v="9"/>
    <x v="5"/>
    <x v="3"/>
    <d v="2018-10-28T00:00:00"/>
    <s v="Empresa de embarque C"/>
    <s v="Tarjeta de crédito"/>
    <s v="Aceite de oliva"/>
    <x v="13"/>
    <n v="298.90000000000003"/>
    <n v="49"/>
    <x v="239"/>
    <n v="1435.3178"/>
  </r>
  <r>
    <n v="1304"/>
    <x v="118"/>
    <n v="26"/>
    <s v="Empresa Z"/>
    <s v="Ciudad de México"/>
    <x v="9"/>
    <x v="5"/>
    <x v="3"/>
    <d v="2018-10-28T00:00:00"/>
    <s v="Empresa de embarque C"/>
    <s v="Tarjeta de crédito"/>
    <s v="Almejas"/>
    <x v="4"/>
    <n v="135.1"/>
    <n v="71"/>
    <x v="240"/>
    <n v="920.84159999999997"/>
  </r>
  <r>
    <n v="1305"/>
    <x v="118"/>
    <n v="26"/>
    <s v="Empresa Z"/>
    <s v="Ciudad de México"/>
    <x v="9"/>
    <x v="5"/>
    <x v="3"/>
    <d v="2018-10-28T00:00:00"/>
    <s v="Empresa de embarque C"/>
    <s v="Tarjeta de crédito"/>
    <s v="Carne de cangrejo"/>
    <x v="8"/>
    <n v="257.59999999999997"/>
    <n v="10"/>
    <x v="241"/>
    <n v="267.90400000000005"/>
  </r>
  <r>
    <n v="1306"/>
    <x v="119"/>
    <n v="29"/>
    <s v="Empresa CC"/>
    <s v="Puerto Vallarta"/>
    <x v="3"/>
    <x v="3"/>
    <x v="0"/>
    <d v="2018-10-31T00:00:00"/>
    <s v="Empresa de embarque B"/>
    <s v="Cheque"/>
    <s v="Cerveza"/>
    <x v="0"/>
    <n v="196"/>
    <n v="78"/>
    <x v="242"/>
    <n v="1574.664"/>
  </r>
  <r>
    <n v="1307"/>
    <x v="109"/>
    <n v="6"/>
    <s v="Empresa F"/>
    <s v="Tijuana"/>
    <x v="5"/>
    <x v="4"/>
    <x v="2"/>
    <d v="2018-10-08T00:00:00"/>
    <s v="Empresa de embarque C"/>
    <s v="Cheque"/>
    <s v="Chocolate"/>
    <x v="3"/>
    <n v="178.5"/>
    <n v="44"/>
    <x v="134"/>
    <n v="753.98400000000004"/>
  </r>
  <r>
    <n v="1309"/>
    <x v="120"/>
    <n v="4"/>
    <s v="Empresa D"/>
    <s v="Querétaro"/>
    <x v="1"/>
    <x v="1"/>
    <x v="1"/>
    <d v="2018-10-06T00:00:00"/>
    <s v="Empresa de embarque A"/>
    <s v="Tarjeta de crédito"/>
    <s v="Mermelada de zarzamora"/>
    <x v="6"/>
    <n v="1134"/>
    <n v="82"/>
    <x v="243"/>
    <n v="9763.7400000000016"/>
  </r>
  <r>
    <n v="1310"/>
    <x v="120"/>
    <n v="4"/>
    <s v="Empresa D"/>
    <s v="Querétaro"/>
    <x v="1"/>
    <x v="1"/>
    <x v="1"/>
    <d v="2018-10-06T00:00:00"/>
    <s v="Empresa de embarque A"/>
    <s v="Tarjeta de crédito"/>
    <s v="Arroz de grano largo"/>
    <x v="14"/>
    <n v="98"/>
    <n v="29"/>
    <x v="244"/>
    <n v="284.2"/>
  </r>
  <r>
    <n v="1312"/>
    <x v="111"/>
    <n v="8"/>
    <s v="Empresa H"/>
    <s v="Monterrey"/>
    <x v="2"/>
    <x v="2"/>
    <x v="2"/>
    <d v="2018-10-10T00:00:00"/>
    <s v="Empresa de embarque C"/>
    <s v="Tarjeta de crédito"/>
    <s v="Mozzarella"/>
    <x v="10"/>
    <n v="487.19999999999993"/>
    <n v="93"/>
    <x v="245"/>
    <n v="4395.0311999999994"/>
  </r>
  <r>
    <n v="1315"/>
    <x v="121"/>
    <n v="3"/>
    <s v="Empresa C"/>
    <s v="Acapulco"/>
    <x v="4"/>
    <x v="0"/>
    <x v="0"/>
    <d v="2018-10-05T00:00:00"/>
    <s v="Empresa de embarque B"/>
    <s v="Efectivo"/>
    <s v="Jarabe"/>
    <x v="7"/>
    <n v="140"/>
    <n v="11"/>
    <x v="246"/>
    <n v="160.16000000000003"/>
  </r>
  <r>
    <n v="1316"/>
    <x v="121"/>
    <n v="3"/>
    <s v="Empresa C"/>
    <s v="Acapulco"/>
    <x v="4"/>
    <x v="0"/>
    <x v="0"/>
    <d v="2018-10-05T00:00:00"/>
    <s v="Empresa de embarque B"/>
    <s v="Efectivo"/>
    <s v="Salsa curry"/>
    <x v="5"/>
    <n v="560"/>
    <n v="91"/>
    <x v="158"/>
    <n v="5096"/>
  </r>
  <r>
    <n v="1320"/>
    <x v="112"/>
    <n v="10"/>
    <s v="Empresa J"/>
    <s v="León"/>
    <x v="7"/>
    <x v="6"/>
    <x v="1"/>
    <d v="2018-10-12T00:00:00"/>
    <s v="Empresa de embarque B"/>
    <s v="Tarjeta de crédito"/>
    <s v="Almendras"/>
    <x v="1"/>
    <n v="140"/>
    <n v="12"/>
    <x v="247"/>
    <n v="173.04"/>
  </r>
  <r>
    <n v="1322"/>
    <x v="112"/>
    <n v="10"/>
    <s v="Empresa J"/>
    <s v="León"/>
    <x v="7"/>
    <x v="6"/>
    <x v="1"/>
    <m/>
    <s v="Empresa de embarque A"/>
    <m/>
    <s v="Ciruelas secas"/>
    <x v="1"/>
    <n v="49"/>
    <n v="78"/>
    <x v="217"/>
    <n v="382.2"/>
  </r>
  <r>
    <n v="1323"/>
    <x v="114"/>
    <n v="11"/>
    <s v="Empresa K"/>
    <s v="Ciudad de México"/>
    <x v="9"/>
    <x v="5"/>
    <x v="3"/>
    <m/>
    <s v="Empresa de embarque C"/>
    <m/>
    <s v="Salsa curry"/>
    <x v="5"/>
    <n v="560"/>
    <n v="60"/>
    <x v="248"/>
    <n v="3192"/>
  </r>
  <r>
    <n v="1324"/>
    <x v="115"/>
    <n v="1"/>
    <s v="Empresa A"/>
    <s v="Torreón"/>
    <x v="10"/>
    <x v="2"/>
    <x v="2"/>
    <m/>
    <s v="Empresa de embarque C"/>
    <m/>
    <s v="Carne de cangrejo"/>
    <x v="8"/>
    <n v="257.59999999999997"/>
    <n v="23"/>
    <x v="249"/>
    <n v="610.25440000000003"/>
  </r>
  <r>
    <n v="1325"/>
    <x v="110"/>
    <n v="28"/>
    <s v="Empresa BB"/>
    <s v="Toluca"/>
    <x v="6"/>
    <x v="5"/>
    <x v="3"/>
    <d v="2018-10-30T00:00:00"/>
    <s v="Empresa de embarque C"/>
    <s v="Tarjeta de crédito"/>
    <s v="Café"/>
    <x v="0"/>
    <n v="644"/>
    <n v="34"/>
    <x v="250"/>
    <n v="2211.4960000000001"/>
  </r>
  <r>
    <n v="1326"/>
    <x v="116"/>
    <n v="9"/>
    <s v="Empresa I"/>
    <s v="Guadalajara"/>
    <x v="3"/>
    <x v="7"/>
    <x v="0"/>
    <d v="2018-10-11T00:00:00"/>
    <s v="Empresa de embarque A"/>
    <s v="Cheque"/>
    <s v="Almejas"/>
    <x v="4"/>
    <n v="135.1"/>
    <n v="89"/>
    <x v="251"/>
    <n v="1214.4139"/>
  </r>
  <r>
    <n v="1327"/>
    <x v="109"/>
    <n v="6"/>
    <s v="Empresa F"/>
    <s v="Tijuana"/>
    <x v="5"/>
    <x v="4"/>
    <x v="2"/>
    <d v="2018-10-08T00:00:00"/>
    <s v="Empresa de embarque B"/>
    <s v="Tarjeta de crédito"/>
    <s v="Chocolate"/>
    <x v="3"/>
    <n v="178.5"/>
    <n v="82"/>
    <x v="252"/>
    <n v="1449.0630000000001"/>
  </r>
  <r>
    <n v="1328"/>
    <x v="111"/>
    <n v="8"/>
    <s v="Empresa H"/>
    <s v="Monterrey"/>
    <x v="2"/>
    <x v="2"/>
    <x v="2"/>
    <d v="2018-10-10T00:00:00"/>
    <s v="Empresa de embarque B"/>
    <s v="Cheque"/>
    <s v="Chocolate"/>
    <x v="3"/>
    <n v="178.5"/>
    <n v="43"/>
    <x v="253"/>
    <n v="736.84799999999996"/>
  </r>
  <r>
    <n v="1329"/>
    <x v="122"/>
    <n v="10"/>
    <s v="Empresa J"/>
    <s v="León"/>
    <x v="7"/>
    <x v="6"/>
    <x v="1"/>
    <d v="2018-11-12T00:00:00"/>
    <s v="Empresa de embarque A"/>
    <m/>
    <s v="Condimento cajún"/>
    <x v="7"/>
    <n v="308"/>
    <n v="96"/>
    <x v="254"/>
    <n v="3104.6400000000003"/>
  </r>
  <r>
    <n v="1330"/>
    <x v="122"/>
    <n v="10"/>
    <s v="Empresa J"/>
    <s v="León"/>
    <x v="7"/>
    <x v="6"/>
    <x v="1"/>
    <d v="2018-11-12T00:00:00"/>
    <s v="Empresa de embarque A"/>
    <m/>
    <s v="Galletas de chocolate"/>
    <x v="2"/>
    <n v="128.79999999999998"/>
    <n v="34"/>
    <x v="255"/>
    <n v="437.91999999999996"/>
  </r>
  <r>
    <n v="1331"/>
    <x v="123"/>
    <n v="11"/>
    <s v="Empresa K"/>
    <s v="Ciudad de México"/>
    <x v="9"/>
    <x v="5"/>
    <x v="3"/>
    <m/>
    <s v="Empresa de embarque C"/>
    <m/>
    <s v="Ciruelas secas"/>
    <x v="1"/>
    <n v="49"/>
    <n v="42"/>
    <x v="256"/>
    <n v="211.97400000000002"/>
  </r>
  <r>
    <n v="1332"/>
    <x v="123"/>
    <n v="11"/>
    <s v="Empresa K"/>
    <s v="Ciudad de México"/>
    <x v="9"/>
    <x v="5"/>
    <x v="3"/>
    <m/>
    <s v="Empresa de embarque C"/>
    <m/>
    <s v="Té verde"/>
    <x v="0"/>
    <n v="41.86"/>
    <n v="100"/>
    <x v="257"/>
    <n v="426.97200000000004"/>
  </r>
  <r>
    <n v="1333"/>
    <x v="124"/>
    <n v="1"/>
    <s v="Empresa A"/>
    <s v="Torreón"/>
    <x v="10"/>
    <x v="2"/>
    <x v="2"/>
    <m/>
    <m/>
    <m/>
    <s v="Té chai"/>
    <x v="0"/>
    <n v="252"/>
    <n v="42"/>
    <x v="21"/>
    <n v="1068.9840000000002"/>
  </r>
  <r>
    <n v="1334"/>
    <x v="124"/>
    <n v="1"/>
    <s v="Empresa A"/>
    <s v="Torreón"/>
    <x v="10"/>
    <x v="2"/>
    <x v="2"/>
    <m/>
    <m/>
    <m/>
    <s v="Café"/>
    <x v="0"/>
    <n v="644"/>
    <n v="16"/>
    <x v="258"/>
    <n v="989.18400000000008"/>
  </r>
  <r>
    <n v="1335"/>
    <x v="124"/>
    <n v="1"/>
    <s v="Empresa A"/>
    <s v="Torreón"/>
    <x v="10"/>
    <x v="2"/>
    <x v="2"/>
    <m/>
    <m/>
    <m/>
    <s v="Té verde"/>
    <x v="0"/>
    <n v="41.86"/>
    <n v="22"/>
    <x v="259"/>
    <n v="89.329239999999999"/>
  </r>
  <r>
    <n v="1336"/>
    <x v="125"/>
    <n v="28"/>
    <s v="Empresa BB"/>
    <s v="Toluca"/>
    <x v="6"/>
    <x v="5"/>
    <x v="3"/>
    <d v="2018-11-30T00:00:00"/>
    <s v="Empresa de embarque C"/>
    <s v="Tarjeta de crédito"/>
    <s v="Almejas"/>
    <x v="4"/>
    <n v="135.1"/>
    <n v="46"/>
    <x v="260"/>
    <n v="640.10380000000009"/>
  </r>
  <r>
    <n v="1337"/>
    <x v="125"/>
    <n v="28"/>
    <s v="Empresa BB"/>
    <s v="Toluca"/>
    <x v="6"/>
    <x v="5"/>
    <x v="3"/>
    <d v="2018-11-30T00:00:00"/>
    <s v="Empresa de embarque C"/>
    <s v="Tarjeta de crédito"/>
    <s v="Carne de cangrejo"/>
    <x v="8"/>
    <n v="257.59999999999997"/>
    <n v="100"/>
    <x v="261"/>
    <n v="2576"/>
  </r>
  <r>
    <n v="1338"/>
    <x v="126"/>
    <n v="9"/>
    <s v="Empresa I"/>
    <s v="Guadalajara"/>
    <x v="3"/>
    <x v="7"/>
    <x v="0"/>
    <d v="2018-11-11T00:00:00"/>
    <s v="Empresa de embarque A"/>
    <s v="Cheque"/>
    <s v="Ravioli"/>
    <x v="9"/>
    <n v="273"/>
    <n v="87"/>
    <x v="262"/>
    <n v="2446.3530000000001"/>
  </r>
  <r>
    <n v="1339"/>
    <x v="126"/>
    <n v="9"/>
    <s v="Empresa I"/>
    <s v="Guadalajara"/>
    <x v="3"/>
    <x v="7"/>
    <x v="0"/>
    <d v="2018-11-11T00:00:00"/>
    <s v="Empresa de embarque A"/>
    <s v="Cheque"/>
    <s v="Mozzarella"/>
    <x v="10"/>
    <n v="487.19999999999993"/>
    <n v="58"/>
    <x v="263"/>
    <n v="2882.2752"/>
  </r>
  <r>
    <n v="1340"/>
    <x v="127"/>
    <n v="6"/>
    <s v="Empresa F"/>
    <s v="Tijuana"/>
    <x v="5"/>
    <x v="4"/>
    <x v="2"/>
    <d v="2018-11-08T00:00:00"/>
    <s v="Empresa de embarque B"/>
    <s v="Tarjeta de crédito"/>
    <s v="Cerveza"/>
    <x v="0"/>
    <n v="196"/>
    <n v="85"/>
    <x v="264"/>
    <n v="1682.6599999999999"/>
  </r>
  <r>
    <n v="1341"/>
    <x v="128"/>
    <n v="8"/>
    <s v="Empresa H"/>
    <s v="Monterrey"/>
    <x v="2"/>
    <x v="2"/>
    <x v="2"/>
    <d v="2018-11-10T00:00:00"/>
    <s v="Empresa de embarque B"/>
    <s v="Cheque"/>
    <s v="Salsa curry"/>
    <x v="5"/>
    <n v="560"/>
    <n v="28"/>
    <x v="139"/>
    <n v="1552.32"/>
  </r>
  <r>
    <n v="1342"/>
    <x v="128"/>
    <n v="8"/>
    <s v="Empresa H"/>
    <s v="Monterrey"/>
    <x v="2"/>
    <x v="2"/>
    <x v="2"/>
    <d v="2018-11-10T00:00:00"/>
    <s v="Empresa de embarque B"/>
    <s v="Cheque"/>
    <s v="Galletas de chocolate"/>
    <x v="2"/>
    <n v="128.79999999999998"/>
    <n v="19"/>
    <x v="265"/>
    <n v="239.82560000000001"/>
  </r>
  <r>
    <n v="1343"/>
    <x v="129"/>
    <n v="25"/>
    <s v="Empresa Y"/>
    <s v="León"/>
    <x v="7"/>
    <x v="6"/>
    <x v="1"/>
    <d v="2018-11-27T00:00:00"/>
    <s v="Empresa de embarque A"/>
    <s v="Efectivo"/>
    <s v="Bolillos"/>
    <x v="2"/>
    <n v="140"/>
    <n v="99"/>
    <x v="82"/>
    <n v="1441.44"/>
  </r>
  <r>
    <n v="1344"/>
    <x v="130"/>
    <n v="26"/>
    <s v="Empresa Z"/>
    <s v="Ciudad de México"/>
    <x v="9"/>
    <x v="5"/>
    <x v="3"/>
    <d v="2018-11-28T00:00:00"/>
    <s v="Empresa de embarque C"/>
    <s v="Tarjeta de crédito"/>
    <s v="Aceite de oliva"/>
    <x v="13"/>
    <n v="298.90000000000003"/>
    <n v="69"/>
    <x v="266"/>
    <n v="2144.9064000000008"/>
  </r>
  <r>
    <n v="1345"/>
    <x v="130"/>
    <n v="26"/>
    <s v="Empresa Z"/>
    <s v="Ciudad de México"/>
    <x v="9"/>
    <x v="5"/>
    <x v="3"/>
    <d v="2018-11-28T00:00:00"/>
    <s v="Empresa de embarque C"/>
    <s v="Tarjeta de crédito"/>
    <s v="Almejas"/>
    <x v="4"/>
    <n v="135.1"/>
    <n v="37"/>
    <x v="267"/>
    <n v="474.87650000000002"/>
  </r>
  <r>
    <n v="1346"/>
    <x v="130"/>
    <n v="26"/>
    <s v="Empresa Z"/>
    <s v="Ciudad de México"/>
    <x v="9"/>
    <x v="5"/>
    <x v="3"/>
    <d v="2018-11-28T00:00:00"/>
    <s v="Empresa de embarque C"/>
    <s v="Tarjeta de crédito"/>
    <s v="Carne de cangrejo"/>
    <x v="8"/>
    <n v="257.59999999999997"/>
    <n v="64"/>
    <x v="107"/>
    <n v="1665.1263999999999"/>
  </r>
  <r>
    <n v="1347"/>
    <x v="131"/>
    <n v="29"/>
    <s v="Empresa CC"/>
    <s v="Puerto Vallarta"/>
    <x v="3"/>
    <x v="3"/>
    <x v="0"/>
    <d v="2018-12-01T00:00:00"/>
    <s v="Empresa de embarque B"/>
    <s v="Cheque"/>
    <s v="Cerveza"/>
    <x v="0"/>
    <n v="196"/>
    <n v="38"/>
    <x v="199"/>
    <n v="774.5920000000001"/>
  </r>
  <r>
    <n v="1348"/>
    <x v="127"/>
    <n v="6"/>
    <s v="Empresa F"/>
    <s v="Tijuana"/>
    <x v="5"/>
    <x v="4"/>
    <x v="2"/>
    <d v="2018-11-08T00:00:00"/>
    <s v="Empresa de embarque C"/>
    <s v="Cheque"/>
    <s v="Chocolate"/>
    <x v="3"/>
    <n v="178.5"/>
    <n v="15"/>
    <x v="268"/>
    <n v="259.71749999999997"/>
  </r>
  <r>
    <n v="1350"/>
    <x v="132"/>
    <n v="4"/>
    <s v="Empresa D"/>
    <s v="Querétaro"/>
    <x v="1"/>
    <x v="1"/>
    <x v="1"/>
    <d v="2018-11-06T00:00:00"/>
    <s v="Empresa de embarque A"/>
    <s v="Tarjeta de crédito"/>
    <s v="Mermelada de zarzamora"/>
    <x v="6"/>
    <n v="1134"/>
    <n v="52"/>
    <x v="269"/>
    <n v="5778.8640000000005"/>
  </r>
  <r>
    <n v="1351"/>
    <x v="132"/>
    <n v="4"/>
    <s v="Empresa D"/>
    <s v="Querétaro"/>
    <x v="1"/>
    <x v="1"/>
    <x v="1"/>
    <d v="2018-11-06T00:00:00"/>
    <s v="Empresa de embarque A"/>
    <s v="Tarjeta de crédito"/>
    <s v="Arroz de grano largo"/>
    <x v="14"/>
    <n v="98"/>
    <n v="37"/>
    <x v="58"/>
    <n v="355.34800000000001"/>
  </r>
  <r>
    <n v="1353"/>
    <x v="128"/>
    <n v="8"/>
    <s v="Empresa H"/>
    <s v="Monterrey"/>
    <x v="2"/>
    <x v="2"/>
    <x v="2"/>
    <d v="2018-11-10T00:00:00"/>
    <s v="Empresa de embarque C"/>
    <s v="Tarjeta de crédito"/>
    <s v="Mozzarella"/>
    <x v="10"/>
    <n v="487.19999999999993"/>
    <n v="24"/>
    <x v="270"/>
    <n v="1122.5087999999998"/>
  </r>
  <r>
    <n v="1356"/>
    <x v="133"/>
    <n v="3"/>
    <s v="Empresa C"/>
    <s v="Acapulco"/>
    <x v="4"/>
    <x v="0"/>
    <x v="0"/>
    <d v="2018-11-05T00:00:00"/>
    <s v="Empresa de embarque B"/>
    <s v="Efectivo"/>
    <s v="Jarabe"/>
    <x v="7"/>
    <n v="140"/>
    <n v="36"/>
    <x v="271"/>
    <n v="519.12"/>
  </r>
  <r>
    <n v="1357"/>
    <x v="133"/>
    <n v="3"/>
    <s v="Empresa C"/>
    <s v="Acapulco"/>
    <x v="4"/>
    <x v="0"/>
    <x v="0"/>
    <d v="2018-11-05T00:00:00"/>
    <s v="Empresa de embarque B"/>
    <s v="Efectivo"/>
    <s v="Salsa curry"/>
    <x v="5"/>
    <n v="560"/>
    <n v="24"/>
    <x v="272"/>
    <n v="1344"/>
  </r>
  <r>
    <n v="1361"/>
    <x v="122"/>
    <n v="10"/>
    <s v="Empresa J"/>
    <s v="León"/>
    <x v="7"/>
    <x v="6"/>
    <x v="1"/>
    <d v="2018-11-12T00:00:00"/>
    <s v="Empresa de embarque B"/>
    <s v="Tarjeta de crédito"/>
    <s v="Almendras"/>
    <x v="1"/>
    <n v="140"/>
    <n v="20"/>
    <x v="273"/>
    <n v="280"/>
  </r>
  <r>
    <n v="1363"/>
    <x v="122"/>
    <n v="10"/>
    <s v="Empresa J"/>
    <s v="León"/>
    <x v="7"/>
    <x v="6"/>
    <x v="1"/>
    <m/>
    <s v="Empresa de embarque A"/>
    <m/>
    <s v="Ciruelas secas"/>
    <x v="1"/>
    <n v="49"/>
    <n v="11"/>
    <x v="4"/>
    <n v="52.283000000000001"/>
  </r>
  <r>
    <n v="1364"/>
    <x v="123"/>
    <n v="11"/>
    <s v="Empresa K"/>
    <s v="Ciudad de México"/>
    <x v="9"/>
    <x v="5"/>
    <x v="3"/>
    <m/>
    <s v="Empresa de embarque C"/>
    <m/>
    <s v="Salsa curry"/>
    <x v="5"/>
    <n v="560"/>
    <n v="78"/>
    <x v="191"/>
    <n v="4193.28"/>
  </r>
  <r>
    <n v="1365"/>
    <x v="124"/>
    <n v="1"/>
    <s v="Empresa A"/>
    <s v="Torreón"/>
    <x v="10"/>
    <x v="2"/>
    <x v="2"/>
    <m/>
    <s v="Empresa de embarque C"/>
    <m/>
    <s v="Carne de cangrejo"/>
    <x v="8"/>
    <n v="257.59999999999997"/>
    <n v="76"/>
    <x v="274"/>
    <n v="2016.4928"/>
  </r>
  <r>
    <n v="1366"/>
    <x v="125"/>
    <n v="28"/>
    <s v="Empresa BB"/>
    <s v="Toluca"/>
    <x v="6"/>
    <x v="5"/>
    <x v="3"/>
    <d v="2018-11-30T00:00:00"/>
    <s v="Empresa de embarque C"/>
    <s v="Tarjeta de crédito"/>
    <s v="Café"/>
    <x v="0"/>
    <n v="644"/>
    <n v="57"/>
    <x v="275"/>
    <n v="3817.6319999999996"/>
  </r>
  <r>
    <n v="1367"/>
    <x v="126"/>
    <n v="9"/>
    <s v="Empresa I"/>
    <s v="Guadalajara"/>
    <x v="3"/>
    <x v="7"/>
    <x v="0"/>
    <d v="2018-11-11T00:00:00"/>
    <s v="Empresa de embarque A"/>
    <s v="Cheque"/>
    <s v="Almejas"/>
    <x v="4"/>
    <n v="135.1"/>
    <n v="14"/>
    <x v="276"/>
    <n v="181.5744"/>
  </r>
  <r>
    <n v="1368"/>
    <x v="134"/>
    <n v="27"/>
    <s v="Empresa AA"/>
    <s v="Mazatlán"/>
    <x v="0"/>
    <x v="0"/>
    <x v="0"/>
    <d v="2018-12-29T00:00:00"/>
    <s v="Empresa de embarque B"/>
    <s v="Cheque"/>
    <s v="Cerveza"/>
    <x v="0"/>
    <n v="196"/>
    <n v="14"/>
    <x v="277"/>
    <n v="277.14400000000006"/>
  </r>
  <r>
    <n v="1369"/>
    <x v="134"/>
    <n v="27"/>
    <s v="Empresa AA"/>
    <s v="Mazatlán"/>
    <x v="0"/>
    <x v="0"/>
    <x v="0"/>
    <d v="2018-12-29T00:00:00"/>
    <s v="Empresa de embarque B"/>
    <s v="Cheque"/>
    <s v="Ciruelas secas"/>
    <x v="1"/>
    <n v="49"/>
    <n v="70"/>
    <x v="278"/>
    <n v="353.28999999999996"/>
  </r>
  <r>
    <n v="1370"/>
    <x v="135"/>
    <n v="4"/>
    <s v="Empresa D"/>
    <s v="Querétaro"/>
    <x v="1"/>
    <x v="1"/>
    <x v="1"/>
    <d v="2018-12-06T00:00:00"/>
    <s v="Empresa de embarque A"/>
    <s v="Tarjeta de crédito"/>
    <s v="Peras secas"/>
    <x v="1"/>
    <n v="420"/>
    <n v="100"/>
    <x v="279"/>
    <n v="4074"/>
  </r>
  <r>
    <n v="1371"/>
    <x v="135"/>
    <n v="4"/>
    <s v="Empresa D"/>
    <s v="Querétaro"/>
    <x v="1"/>
    <x v="1"/>
    <x v="1"/>
    <d v="2018-12-06T00:00:00"/>
    <s v="Empresa de embarque A"/>
    <s v="Tarjeta de crédito"/>
    <s v="Manzanas secas"/>
    <x v="1"/>
    <n v="742"/>
    <n v="27"/>
    <x v="280"/>
    <n v="2003.3999999999999"/>
  </r>
  <r>
    <n v="1372"/>
    <x v="135"/>
    <n v="4"/>
    <s v="Empresa D"/>
    <s v="Querétaro"/>
    <x v="1"/>
    <x v="1"/>
    <x v="1"/>
    <d v="2018-12-06T00:00:00"/>
    <s v="Empresa de embarque A"/>
    <s v="Tarjeta de crédito"/>
    <s v="Ciruelas secas"/>
    <x v="1"/>
    <n v="49"/>
    <n v="70"/>
    <x v="278"/>
    <n v="336.14"/>
  </r>
  <r>
    <n v="1373"/>
    <x v="136"/>
    <n v="12"/>
    <s v="Empresa L"/>
    <s v="Mazatlán"/>
    <x v="0"/>
    <x v="0"/>
    <x v="0"/>
    <d v="2018-12-14T00:00:00"/>
    <s v="Empresa de embarque B"/>
    <s v="Tarjeta de crédito"/>
    <s v="Té chai"/>
    <x v="0"/>
    <n v="252"/>
    <n v="57"/>
    <x v="281"/>
    <n v="1436.4"/>
  </r>
  <r>
    <n v="1374"/>
    <x v="136"/>
    <n v="12"/>
    <s v="Empresa L"/>
    <s v="Mazatlán"/>
    <x v="0"/>
    <x v="0"/>
    <x v="0"/>
    <d v="2018-12-14T00:00:00"/>
    <s v="Empresa de embarque B"/>
    <s v="Tarjeta de crédito"/>
    <s v="Café"/>
    <x v="0"/>
    <n v="644"/>
    <n v="83"/>
    <x v="282"/>
    <n v="5238.2960000000003"/>
  </r>
  <r>
    <n v="1375"/>
    <x v="137"/>
    <n v="8"/>
    <s v="Empresa H"/>
    <s v="Monterrey"/>
    <x v="2"/>
    <x v="2"/>
    <x v="2"/>
    <d v="2018-12-10T00:00:00"/>
    <s v="Empresa de embarque C"/>
    <s v="Tarjeta de crédito"/>
    <s v="Galletas de chocolate"/>
    <x v="2"/>
    <n v="128.79999999999998"/>
    <n v="76"/>
    <x v="283"/>
    <n v="939.72479999999996"/>
  </r>
  <r>
    <n v="1376"/>
    <x v="135"/>
    <n v="4"/>
    <s v="Empresa D"/>
    <s v="Querétaro"/>
    <x v="1"/>
    <x v="1"/>
    <x v="1"/>
    <d v="2018-12-06T00:00:00"/>
    <s v="Empresa de embarque C"/>
    <s v="Cheque"/>
    <s v="Galletas de chocolate"/>
    <x v="2"/>
    <n v="128.79999999999998"/>
    <n v="80"/>
    <x v="129"/>
    <n v="1020.096"/>
  </r>
  <r>
    <n v="1377"/>
    <x v="138"/>
    <n v="29"/>
    <s v="Empresa CC"/>
    <s v="Puerto Vallarta"/>
    <x v="3"/>
    <x v="3"/>
    <x v="0"/>
    <d v="2018-12-31T00:00:00"/>
    <s v="Empresa de embarque B"/>
    <s v="Cheque"/>
    <s v="Chocolate"/>
    <x v="3"/>
    <n v="178.5"/>
    <n v="47"/>
    <x v="13"/>
    <n v="830.56050000000005"/>
  </r>
  <r>
    <n v="1378"/>
    <x v="139"/>
    <n v="3"/>
    <s v="Empresa C"/>
    <s v="Acapulco"/>
    <x v="4"/>
    <x v="0"/>
    <x v="0"/>
    <d v="2018-12-05T00:00:00"/>
    <s v="Empresa de embarque B"/>
    <s v="Efectivo"/>
    <s v="Almejas"/>
    <x v="4"/>
    <n v="135.1"/>
    <n v="96"/>
    <x v="284"/>
    <n v="1322.8992000000003"/>
  </r>
  <r>
    <n v="1379"/>
    <x v="140"/>
    <n v="6"/>
    <s v="Empresa F"/>
    <s v="Tijuana"/>
    <x v="5"/>
    <x v="4"/>
    <x v="2"/>
    <d v="2018-12-08T00:00:00"/>
    <s v="Empresa de embarque B"/>
    <s v="Tarjeta de crédito"/>
    <s v="Salsa curry"/>
    <x v="5"/>
    <n v="560"/>
    <n v="32"/>
    <x v="11"/>
    <n v="1881.6000000000001"/>
  </r>
  <r>
    <n v="1380"/>
    <x v="141"/>
    <n v="28"/>
    <s v="Empresa BB"/>
    <s v="Toluca"/>
    <x v="6"/>
    <x v="5"/>
    <x v="3"/>
    <d v="2018-12-30T00:00:00"/>
    <s v="Empresa de embarque C"/>
    <s v="Cheque"/>
    <s v="Café"/>
    <x v="0"/>
    <n v="644"/>
    <n v="16"/>
    <x v="258"/>
    <n v="1030.4000000000001"/>
  </r>
  <r>
    <n v="1381"/>
    <x v="137"/>
    <n v="8"/>
    <s v="Empresa H"/>
    <s v="Monterrey"/>
    <x v="2"/>
    <x v="2"/>
    <x v="2"/>
    <d v="2018-12-10T00:00:00"/>
    <s v="Empresa de embarque C"/>
    <s v="Cheque"/>
    <s v="Chocolate"/>
    <x v="3"/>
    <n v="178.5"/>
    <n v="41"/>
    <x v="87"/>
    <n v="717.21299999999997"/>
  </r>
  <r>
    <n v="1382"/>
    <x v="142"/>
    <n v="10"/>
    <s v="Empresa J"/>
    <s v="León"/>
    <x v="7"/>
    <x v="6"/>
    <x v="1"/>
    <d v="2018-12-12T00:00:00"/>
    <s v="Empresa de embarque B"/>
    <s v="Tarjeta de crédito"/>
    <s v="Té verde"/>
    <x v="0"/>
    <n v="41.86"/>
    <n v="41"/>
    <x v="285"/>
    <n v="180.20730000000003"/>
  </r>
  <r>
    <n v="1383"/>
    <x v="143"/>
    <n v="7"/>
    <s v="Empresa G"/>
    <s v="Chihuahua"/>
    <x v="8"/>
    <x v="2"/>
    <x v="2"/>
    <m/>
    <m/>
    <m/>
    <s v="Café"/>
    <x v="0"/>
    <n v="644"/>
    <n v="41"/>
    <x v="286"/>
    <n v="2719.6120000000005"/>
  </r>
  <r>
    <n v="1384"/>
    <x v="142"/>
    <n v="10"/>
    <s v="Empresa J"/>
    <s v="León"/>
    <x v="7"/>
    <x v="6"/>
    <x v="1"/>
    <d v="2018-12-12T00:00:00"/>
    <s v="Empresa de embarque A"/>
    <m/>
    <s v="Jalea de fresa"/>
    <x v="6"/>
    <n v="350"/>
    <n v="94"/>
    <x v="287"/>
    <n v="3290"/>
  </r>
  <r>
    <n v="1385"/>
    <x v="142"/>
    <n v="10"/>
    <s v="Empresa J"/>
    <s v="León"/>
    <x v="7"/>
    <x v="6"/>
    <x v="1"/>
    <d v="2018-12-12T00:00:00"/>
    <s v="Empresa de embarque A"/>
    <m/>
    <s v="Condimento cajún"/>
    <x v="7"/>
    <n v="308"/>
    <n v="20"/>
    <x v="288"/>
    <n v="646.80000000000007"/>
  </r>
  <r>
    <n v="1386"/>
    <x v="142"/>
    <n v="10"/>
    <s v="Empresa J"/>
    <s v="León"/>
    <x v="7"/>
    <x v="6"/>
    <x v="1"/>
    <d v="2018-12-12T00:00:00"/>
    <s v="Empresa de embarque A"/>
    <m/>
    <s v="Galletas de chocolate"/>
    <x v="2"/>
    <n v="128.79999999999998"/>
    <n v="13"/>
    <x v="289"/>
    <n v="174.13760000000002"/>
  </r>
  <r>
    <n v="1387"/>
    <x v="144"/>
    <n v="11"/>
    <s v="Empresa K"/>
    <s v="Ciudad de México"/>
    <x v="9"/>
    <x v="5"/>
    <x v="3"/>
    <m/>
    <s v="Empresa de embarque C"/>
    <m/>
    <s v="Ciruelas secas"/>
    <x v="1"/>
    <n v="49"/>
    <n v="74"/>
    <x v="58"/>
    <n v="377.10400000000004"/>
  </r>
  <r>
    <n v="1388"/>
    <x v="144"/>
    <n v="11"/>
    <s v="Empresa K"/>
    <s v="Ciudad de México"/>
    <x v="9"/>
    <x v="5"/>
    <x v="3"/>
    <m/>
    <s v="Empresa de embarque C"/>
    <m/>
    <s v="Té verde"/>
    <x v="0"/>
    <n v="41.86"/>
    <n v="53"/>
    <x v="290"/>
    <n v="224.07658000000004"/>
  </r>
  <r>
    <n v="1389"/>
    <x v="145"/>
    <n v="1"/>
    <s v="Empresa A"/>
    <s v="Torreón"/>
    <x v="10"/>
    <x v="2"/>
    <x v="2"/>
    <m/>
    <m/>
    <m/>
    <s v="Té chai"/>
    <x v="0"/>
    <n v="252"/>
    <n v="99"/>
    <x v="291"/>
    <n v="2444.9040000000005"/>
  </r>
  <r>
    <n v="1390"/>
    <x v="145"/>
    <n v="1"/>
    <s v="Empresa A"/>
    <s v="Torreón"/>
    <x v="10"/>
    <x v="2"/>
    <x v="2"/>
    <m/>
    <m/>
    <m/>
    <s v="Café"/>
    <x v="0"/>
    <n v="644"/>
    <n v="89"/>
    <x v="292"/>
    <n v="5445.02"/>
  </r>
  <r>
    <n v="1391"/>
    <x v="145"/>
    <n v="1"/>
    <s v="Empresa A"/>
    <s v="Torreón"/>
    <x v="10"/>
    <x v="2"/>
    <x v="2"/>
    <m/>
    <m/>
    <m/>
    <s v="Té verde"/>
    <x v="0"/>
    <n v="41.86"/>
    <n v="64"/>
    <x v="202"/>
    <n v="273.26208000000003"/>
  </r>
  <r>
    <n v="1392"/>
    <x v="141"/>
    <n v="28"/>
    <s v="Empresa BB"/>
    <s v="Toluca"/>
    <x v="6"/>
    <x v="5"/>
    <x v="3"/>
    <d v="2018-12-30T00:00:00"/>
    <s v="Empresa de embarque C"/>
    <s v="Tarjeta de crédito"/>
    <s v="Almejas"/>
    <x v="4"/>
    <n v="135.1"/>
    <n v="98"/>
    <x v="293"/>
    <n v="1350.4596000000001"/>
  </r>
  <r>
    <n v="1393"/>
    <x v="141"/>
    <n v="28"/>
    <s v="Empresa BB"/>
    <s v="Toluca"/>
    <x v="6"/>
    <x v="5"/>
    <x v="3"/>
    <d v="2018-12-30T00:00:00"/>
    <s v="Empresa de embarque C"/>
    <s v="Tarjeta de crédito"/>
    <s v="Carne de cangrejo"/>
    <x v="8"/>
    <n v="257.59999999999997"/>
    <n v="86"/>
    <x v="294"/>
    <n v="2171.0527999999999"/>
  </r>
  <r>
    <n v="1394"/>
    <x v="146"/>
    <n v="9"/>
    <s v="Empresa I"/>
    <s v="Guadalajara"/>
    <x v="3"/>
    <x v="7"/>
    <x v="0"/>
    <d v="2018-12-11T00:00:00"/>
    <s v="Empresa de embarque A"/>
    <s v="Cheque"/>
    <s v="Ravioli"/>
    <x v="9"/>
    <n v="273"/>
    <n v="20"/>
    <x v="295"/>
    <n v="573.30000000000007"/>
  </r>
  <r>
    <n v="1395"/>
    <x v="146"/>
    <n v="9"/>
    <s v="Empresa I"/>
    <s v="Guadalajara"/>
    <x v="3"/>
    <x v="7"/>
    <x v="0"/>
    <d v="2018-12-11T00:00:00"/>
    <s v="Empresa de embarque A"/>
    <s v="Cheque"/>
    <s v="Mozzarella"/>
    <x v="10"/>
    <n v="487.19999999999993"/>
    <n v="69"/>
    <x v="296"/>
    <n v="3361.6800000000003"/>
  </r>
  <r>
    <n v="1396"/>
    <x v="140"/>
    <n v="6"/>
    <s v="Empresa F"/>
    <s v="Tijuana"/>
    <x v="5"/>
    <x v="4"/>
    <x v="2"/>
    <d v="2018-12-08T00:00:00"/>
    <s v="Empresa de embarque B"/>
    <s v="Tarjeta de crédito"/>
    <s v="Cerveza"/>
    <x v="0"/>
    <n v="196"/>
    <n v="68"/>
    <x v="297"/>
    <n v="1279.4879999999998"/>
  </r>
  <r>
    <n v="1397"/>
    <x v="137"/>
    <n v="8"/>
    <s v="Empresa H"/>
    <s v="Monterrey"/>
    <x v="2"/>
    <x v="2"/>
    <x v="2"/>
    <d v="2018-12-10T00:00:00"/>
    <s v="Empresa de embarque B"/>
    <s v="Cheque"/>
    <s v="Salsa curry"/>
    <x v="5"/>
    <n v="560"/>
    <n v="52"/>
    <x v="298"/>
    <n v="2853.76"/>
  </r>
  <r>
    <n v="1398"/>
    <x v="137"/>
    <n v="8"/>
    <s v="Empresa H"/>
    <s v="Monterrey"/>
    <x v="2"/>
    <x v="2"/>
    <x v="2"/>
    <d v="2018-12-10T00:00:00"/>
    <s v="Empresa de embarque B"/>
    <s v="Cheque"/>
    <s v="Galletas de chocolate"/>
    <x v="2"/>
    <n v="128.79999999999998"/>
    <n v="40"/>
    <x v="299"/>
    <n v="540.96000000000015"/>
  </r>
  <r>
    <n v="1399"/>
    <x v="147"/>
    <n v="25"/>
    <s v="Empresa Y"/>
    <s v="León"/>
    <x v="7"/>
    <x v="6"/>
    <x v="1"/>
    <d v="2018-12-27T00:00:00"/>
    <s v="Empresa de embarque A"/>
    <s v="Efectivo"/>
    <s v="Bolillos"/>
    <x v="2"/>
    <n v="140"/>
    <n v="100"/>
    <x v="116"/>
    <n v="1372"/>
  </r>
  <r>
    <n v="1400"/>
    <x v="148"/>
    <n v="26"/>
    <s v="Empresa Z"/>
    <s v="Ciudad de México"/>
    <x v="9"/>
    <x v="5"/>
    <x v="3"/>
    <d v="2018-12-28T00:00:00"/>
    <s v="Empresa de embarque C"/>
    <s v="Tarjeta de crédito"/>
    <s v="Aceite de oliva"/>
    <x v="13"/>
    <n v="298.90000000000003"/>
    <n v="88"/>
    <x v="300"/>
    <n v="2577.7136000000005"/>
  </r>
  <r>
    <n v="1401"/>
    <x v="148"/>
    <n v="26"/>
    <s v="Empresa Z"/>
    <s v="Ciudad de México"/>
    <x v="9"/>
    <x v="5"/>
    <x v="3"/>
    <d v="2018-12-28T00:00:00"/>
    <s v="Empresa de embarque C"/>
    <s v="Tarjeta de crédito"/>
    <s v="Almejas"/>
    <x v="4"/>
    <n v="135.1"/>
    <n v="46"/>
    <x v="260"/>
    <n v="596.60160000000008"/>
  </r>
  <r>
    <n v="1402"/>
    <x v="148"/>
    <n v="26"/>
    <s v="Empresa Z"/>
    <s v="Ciudad de México"/>
    <x v="9"/>
    <x v="5"/>
    <x v="3"/>
    <d v="2018-12-28T00:00:00"/>
    <s v="Empresa de embarque C"/>
    <s v="Tarjeta de crédito"/>
    <s v="Carne de cangrejo"/>
    <x v="8"/>
    <n v="257.59999999999997"/>
    <n v="93"/>
    <x v="301"/>
    <n v="2347.7664"/>
  </r>
  <r>
    <n v="1403"/>
    <x v="138"/>
    <n v="29"/>
    <s v="Empresa CC"/>
    <s v="Puerto Vallarta"/>
    <x v="3"/>
    <x v="3"/>
    <x v="0"/>
    <d v="2018-12-31T00:00:00"/>
    <s v="Empresa de embarque B"/>
    <s v="Cheque"/>
    <s v="Cerveza"/>
    <x v="0"/>
    <n v="196"/>
    <n v="96"/>
    <x v="302"/>
    <n v="1975.68"/>
  </r>
  <r>
    <n v="1404"/>
    <x v="140"/>
    <n v="6"/>
    <s v="Empresa F"/>
    <s v="Tijuana"/>
    <x v="5"/>
    <x v="4"/>
    <x v="2"/>
    <d v="2018-12-08T00:00:00"/>
    <s v="Empresa de embarque C"/>
    <s v="Cheque"/>
    <s v="Chocolate"/>
    <x v="3"/>
    <n v="178.5"/>
    <n v="12"/>
    <x v="303"/>
    <n v="224.91000000000003"/>
  </r>
  <r>
    <n v="1406"/>
    <x v="135"/>
    <n v="4"/>
    <s v="Empresa D"/>
    <s v="Querétaro"/>
    <x v="1"/>
    <x v="1"/>
    <x v="1"/>
    <d v="2018-12-06T00:00:00"/>
    <s v="Empresa de embarque A"/>
    <s v="Tarjeta de crédito"/>
    <s v="Mermelada de zarzamora"/>
    <x v="6"/>
    <n v="1134"/>
    <n v="38"/>
    <x v="304"/>
    <n v="4093.7400000000002"/>
  </r>
  <r>
    <n v="1407"/>
    <x v="135"/>
    <n v="4"/>
    <s v="Empresa D"/>
    <s v="Querétaro"/>
    <x v="1"/>
    <x v="1"/>
    <x v="1"/>
    <d v="2018-12-06T00:00:00"/>
    <s v="Empresa de embarque A"/>
    <s v="Tarjeta de crédito"/>
    <s v="Arroz de grano largo"/>
    <x v="14"/>
    <n v="98"/>
    <n v="42"/>
    <x v="108"/>
    <n v="407.48400000000004"/>
  </r>
  <r>
    <n v="1409"/>
    <x v="137"/>
    <n v="8"/>
    <s v="Empresa H"/>
    <s v="Monterrey"/>
    <x v="2"/>
    <x v="2"/>
    <x v="2"/>
    <d v="2018-12-10T00:00:00"/>
    <s v="Empresa de embarque C"/>
    <s v="Tarjeta de crédito"/>
    <s v="Mozzarella"/>
    <x v="10"/>
    <n v="487.19999999999993"/>
    <n v="100"/>
    <x v="305"/>
    <n v="4823.28"/>
  </r>
  <r>
    <n v="1412"/>
    <x v="139"/>
    <n v="3"/>
    <s v="Empresa C"/>
    <s v="Acapulco"/>
    <x v="4"/>
    <x v="0"/>
    <x v="0"/>
    <d v="2018-12-05T00:00:00"/>
    <s v="Empresa de embarque B"/>
    <s v="Efectivo"/>
    <s v="Jarabe"/>
    <x v="7"/>
    <n v="140"/>
    <n v="89"/>
    <x v="306"/>
    <n v="1221.08"/>
  </r>
  <r>
    <n v="1413"/>
    <x v="139"/>
    <n v="3"/>
    <s v="Empresa C"/>
    <s v="Acapulco"/>
    <x v="4"/>
    <x v="0"/>
    <x v="0"/>
    <d v="2018-12-05T00:00:00"/>
    <s v="Empresa de embarque B"/>
    <s v="Efectivo"/>
    <s v="Salsa curry"/>
    <x v="5"/>
    <n v="560"/>
    <n v="12"/>
    <x v="60"/>
    <n v="651.84"/>
  </r>
  <r>
    <n v="1417"/>
    <x v="142"/>
    <n v="10"/>
    <s v="Empresa J"/>
    <s v="León"/>
    <x v="7"/>
    <x v="6"/>
    <x v="1"/>
    <d v="2018-12-12T00:00:00"/>
    <s v="Empresa de embarque B"/>
    <s v="Tarjeta de crédito"/>
    <s v="Almendras"/>
    <x v="1"/>
    <n v="140"/>
    <n v="97"/>
    <x v="307"/>
    <n v="1412.3200000000002"/>
  </r>
  <r>
    <n v="1419"/>
    <x v="142"/>
    <n v="10"/>
    <s v="Empresa J"/>
    <s v="León"/>
    <x v="7"/>
    <x v="6"/>
    <x v="1"/>
    <m/>
    <s v="Empresa de embarque A"/>
    <m/>
    <s v="Ciruelas secas"/>
    <x v="1"/>
    <n v="49"/>
    <n v="53"/>
    <x v="308"/>
    <n v="246.71499999999997"/>
  </r>
  <r>
    <n v="1420"/>
    <x v="144"/>
    <n v="11"/>
    <s v="Empresa K"/>
    <s v="Ciudad de México"/>
    <x v="9"/>
    <x v="5"/>
    <x v="3"/>
    <m/>
    <s v="Empresa de embarque C"/>
    <m/>
    <s v="Salsa curry"/>
    <x v="5"/>
    <n v="560"/>
    <n v="61"/>
    <x v="309"/>
    <n v="3484.3199999999997"/>
  </r>
  <r>
    <n v="1421"/>
    <x v="145"/>
    <n v="1"/>
    <s v="Empresa A"/>
    <s v="Torreón"/>
    <x v="10"/>
    <x v="2"/>
    <x v="2"/>
    <m/>
    <s v="Empresa de embarque C"/>
    <m/>
    <s v="Carne de cangrejo"/>
    <x v="8"/>
    <n v="257.59999999999997"/>
    <n v="45"/>
    <x v="310"/>
    <n v="1136.0159999999998"/>
  </r>
  <r>
    <n v="1422"/>
    <x v="141"/>
    <n v="28"/>
    <s v="Empresa BB"/>
    <s v="Toluca"/>
    <x v="6"/>
    <x v="5"/>
    <x v="3"/>
    <d v="2018-12-30T00:00:00"/>
    <s v="Empresa de embarque C"/>
    <s v="Tarjeta de crédito"/>
    <s v="Café"/>
    <x v="0"/>
    <n v="644"/>
    <n v="43"/>
    <x v="311"/>
    <n v="2769.2000000000003"/>
  </r>
  <r>
    <n v="1423"/>
    <x v="146"/>
    <n v="9"/>
    <s v="Empresa I"/>
    <s v="Guadalajara"/>
    <x v="3"/>
    <x v="7"/>
    <x v="0"/>
    <d v="2018-12-11T00:00:00"/>
    <s v="Empresa de embarque A"/>
    <s v="Cheque"/>
    <s v="Almejas"/>
    <x v="4"/>
    <n v="135.1"/>
    <n v="18"/>
    <x v="312"/>
    <n v="231.02100000000002"/>
  </r>
  <r>
    <n v="1424"/>
    <x v="140"/>
    <n v="6"/>
    <s v="Empresa F"/>
    <s v="Tijuana"/>
    <x v="5"/>
    <x v="4"/>
    <x v="2"/>
    <d v="2018-12-08T00:00:00"/>
    <s v="Empresa de embarque B"/>
    <s v="Tarjeta de crédito"/>
    <s v="Chocolate"/>
    <x v="3"/>
    <n v="178.5"/>
    <n v="41"/>
    <x v="87"/>
    <n v="709.89450000000011"/>
  </r>
  <r>
    <n v="1425"/>
    <x v="137"/>
    <n v="8"/>
    <s v="Empresa H"/>
    <s v="Monterrey"/>
    <x v="2"/>
    <x v="2"/>
    <x v="2"/>
    <d v="2018-12-10T00:00:00"/>
    <s v="Empresa de embarque B"/>
    <s v="Cheque"/>
    <s v="Chocolate"/>
    <x v="3"/>
    <n v="178.5"/>
    <n v="19"/>
    <x v="109"/>
    <n v="335.75850000000003"/>
  </r>
  <r>
    <n v="1426"/>
    <x v="147"/>
    <n v="25"/>
    <s v="Empresa Y"/>
    <s v="León"/>
    <x v="7"/>
    <x v="6"/>
    <x v="1"/>
    <d v="2018-12-27T00:00:00"/>
    <s v="Empresa de embarque A"/>
    <s v="Efectivo"/>
    <s v="Condimento cajún"/>
    <x v="7"/>
    <n v="308"/>
    <n v="65"/>
    <x v="313"/>
    <n v="1941.94"/>
  </r>
  <r>
    <n v="1427"/>
    <x v="148"/>
    <n v="26"/>
    <s v="Empresa Z"/>
    <s v="Ciudad de México"/>
    <x v="9"/>
    <x v="5"/>
    <x v="3"/>
    <d v="2018-12-28T00:00:00"/>
    <s v="Empresa de embarque C"/>
    <s v="Tarjeta de crédito"/>
    <s v="Jalea de fresa"/>
    <x v="6"/>
    <n v="350"/>
    <n v="13"/>
    <x v="314"/>
    <n v="450.44999999999993"/>
  </r>
  <r>
    <n v="1428"/>
    <x v="138"/>
    <n v="29"/>
    <s v="Empresa CC"/>
    <s v="Puerto Vallarta"/>
    <x v="3"/>
    <x v="3"/>
    <x v="0"/>
    <d v="2018-12-31T00:00:00"/>
    <s v="Empresa de embarque B"/>
    <s v="Cheque"/>
    <s v="Cóctel de frutas"/>
    <x v="12"/>
    <n v="546"/>
    <n v="54"/>
    <x v="315"/>
    <n v="3007.3680000000004"/>
  </r>
  <r>
    <n v="1429"/>
    <x v="140"/>
    <n v="6"/>
    <s v="Empresa F"/>
    <s v="Tijuana"/>
    <x v="5"/>
    <x v="4"/>
    <x v="2"/>
    <d v="2018-12-08T00:00:00"/>
    <s v="Empresa de embarque C"/>
    <s v="Cheque"/>
    <s v="Peras secas"/>
    <x v="1"/>
    <n v="420"/>
    <n v="33"/>
    <x v="82"/>
    <n v="1330.56"/>
  </r>
  <r>
    <n v="1430"/>
    <x v="140"/>
    <n v="6"/>
    <s v="Empresa F"/>
    <s v="Tijuana"/>
    <x v="5"/>
    <x v="4"/>
    <x v="2"/>
    <d v="2018-12-08T00:00:00"/>
    <s v="Empresa de embarque C"/>
    <s v="Cheque"/>
    <s v="Manzanas secas"/>
    <x v="1"/>
    <n v="742"/>
    <n v="34"/>
    <x v="316"/>
    <n v="2598.4840000000004"/>
  </r>
  <r>
    <n v="1431"/>
    <x v="135"/>
    <n v="4"/>
    <s v="Empresa D"/>
    <s v="Querétaro"/>
    <x v="1"/>
    <x v="1"/>
    <x v="1"/>
    <m/>
    <m/>
    <m/>
    <s v="Pasta penne"/>
    <x v="9"/>
    <n v="532"/>
    <n v="59"/>
    <x v="317"/>
    <n v="3170.1880000000001"/>
  </r>
  <r>
    <n v="1432"/>
    <x v="139"/>
    <n v="3"/>
    <s v="Empresa C"/>
    <s v="Acapulco"/>
    <x v="4"/>
    <x v="0"/>
    <x v="0"/>
    <m/>
    <m/>
    <m/>
    <s v="Té verde"/>
    <x v="0"/>
    <n v="41.86"/>
    <n v="24"/>
    <x v="318"/>
    <n v="99.45936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27F269-2D75-4D6B-8CE9-46B5BF233951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4">
  <location ref="A20:B29" firstHeaderRow="1" firstDataRow="1" firstDataCol="1"/>
  <pivotFields count="18"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axis="axisRow"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5" showAll="0"/>
    <pivotField showAll="0" defaultSubtota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de Ingresos" fld="15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7A217C-FA8D-4976-A51A-CD7F49BB8D33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4">
  <location ref="A37:B53" firstHeaderRow="1" firstDataRow="1" firstDataCol="1"/>
  <pivotFields count="18"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axis="axisRow"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5" showAll="0"/>
    <pivotField showAll="0" defaultSubtotal="0"/>
  </pivotFields>
  <rowFields count="1"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a de Ingresos" fld="15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F8E52E-0B04-4B62-8C81-6F12A47C6890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>
  <location ref="A57:B69" firstHeaderRow="1" firstDataRow="1" firstDataCol="1"/>
  <pivotFields count="18"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axis="axisRow" showAll="0">
      <items count="12">
        <item x="5"/>
        <item x="8"/>
        <item x="9"/>
        <item x="10"/>
        <item x="6"/>
        <item x="7"/>
        <item x="4"/>
        <item x="3"/>
        <item x="2"/>
        <item x="1"/>
        <item x="0"/>
        <item t="default"/>
      </items>
    </pivotField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5" showAll="0"/>
    <pivotField showAll="0" defaultSubtotal="0"/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de Ingresos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A33E77-07DE-46FF-8242-C94CF55D1A8D}" name="TablaDiná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4">
  <location ref="A72:B78" firstHeaderRow="1" firstDataRow="1" firstDataCol="1"/>
  <pivotFields count="18"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axis="axisRow" dataField="1" showAll="0">
      <items count="8">
        <item h="1" x="0"/>
        <item n="$0-$25" x="1"/>
        <item n="$25-$50" x="2"/>
        <item n="$50-$75" x="3"/>
        <item n="$75-$100" x="4"/>
        <item n="$100-$125" x="5"/>
        <item x="6"/>
        <item t="default"/>
      </items>
    </pivotField>
    <pivotField numFmtId="165" showAll="0"/>
    <pivotField showAll="0" defaultSubtotal="0"/>
  </pivotFields>
  <rowFields count="1">
    <field x="15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Ingresos" fld="15" baseField="0" baseItem="0"/>
  </dataFields>
  <formats count="1">
    <format dxfId="10">
      <pivotArea dataOnly="0" labelOnly="1" fieldPosition="0">
        <references count="1">
          <reference field="15" count="5">
            <x v="1"/>
            <x v="2"/>
            <x v="3"/>
            <x v="4"/>
            <x v="5"/>
          </reference>
        </references>
      </pivotArea>
    </format>
  </formats>
  <chartFormats count="1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BB5EF3-F4B2-410D-83C0-DDEE2DBC8068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5">
  <location ref="A3:B16" firstHeaderRow="1" firstDataRow="1" firstDataCol="1"/>
  <pivotFields count="18">
    <pivotField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5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7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Ingresos" fld="15" baseField="0" baseItem="0"/>
  </dataFields>
  <formats count="12">
    <format dxfId="11">
      <pivotArea type="all" dataOnly="0" outline="0" fieldPosition="0"/>
    </format>
    <format dxfId="12">
      <pivotArea outline="0" collapsedLevelsAreSubtotals="1" fieldPosition="0"/>
    </format>
    <format dxfId="13">
      <pivotArea field="17" type="button" dataOnly="0" labelOnly="1" outline="0" axis="axisRow" fieldPosition="0"/>
    </format>
    <format dxfId="14">
      <pivotArea dataOnly="0" labelOnly="1" fieldPosition="0">
        <references count="1">
          <reference field="17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5">
      <pivotArea dataOnly="0" labelOnly="1" grandRow="1" outline="0" fieldPosition="0"/>
    </format>
    <format dxfId="16">
      <pivotArea dataOnly="0" labelOnly="1" outline="0" axis="axisValues" fieldPosition="0"/>
    </format>
    <format dxfId="17">
      <pivotArea type="all" dataOnly="0" outline="0" fieldPosition="0"/>
    </format>
    <format dxfId="18">
      <pivotArea outline="0" collapsedLevelsAreSubtotals="1" fieldPosition="0"/>
    </format>
    <format dxfId="19">
      <pivotArea field="17" type="button" dataOnly="0" labelOnly="1" outline="0" axis="axisRow" fieldPosition="0"/>
    </format>
    <format dxfId="20">
      <pivotArea dataOnly="0" labelOnly="1" fieldPosition="0">
        <references count="1">
          <reference field="17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1">
      <pivotArea dataOnly="0" labelOnly="1" grandRow="1" outline="0" fieldPosition="0"/>
    </format>
    <format dxfId="22">
      <pivotArea dataOnly="0" labelOnly="1" outline="0" axis="axisValues" fieldPosition="0"/>
    </format>
  </formats>
  <chartFormats count="2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64B90B92-0A77-465B-A4CC-C83D8D538184}" sourceName="Vendedor">
  <data>
    <tabular pivotCacheId="46325689">
      <items count="8">
        <i x="5" s="1"/>
        <i x="1" s="1"/>
        <i x="3" s="1"/>
        <i x="6" s="1"/>
        <i x="4" s="1"/>
        <i x="0" s="1"/>
        <i x="2" s="1"/>
        <i x="7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0A67E420-008A-47CB-9F1D-EBD5FA7EE795}" sourceName="Region">
  <data>
    <tabular pivotCacheId="46325689">
      <items count="4">
        <i x="1" s="1"/>
        <i x="3" s="1"/>
        <i x="2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530CAB90-BC16-4084-BC3C-76AD14AB81D3}" sourceName="Categoría">
  <data>
    <tabular pivotCacheId="46325689">
      <items count="15">
        <i x="13" s="1"/>
        <i x="0" s="1"/>
        <i x="8" s="1"/>
        <i x="7" s="1"/>
        <i x="3" s="1"/>
        <i x="1" s="1"/>
        <i x="12" s="1"/>
        <i x="14" s="1"/>
        <i x="6" s="1"/>
        <i x="9" s="1"/>
        <i x="2" s="1"/>
        <i x="10" s="1"/>
        <i x="5" s="1"/>
        <i x="4" s="1"/>
        <i x="1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AED9798E-4310-4336-94A7-D98663082812}" cache="SegmentaciónDeDatos_Vendedor" caption="Vendedor" style="SlicerStyleDark1" rowHeight="241300"/>
  <slicer name="Region" xr10:uid="{CB0325B0-320E-4E16-ADA0-192D823B124C}" cache="SegmentaciónDeDatos_Region" caption="Region" style="SlicerStyleDark1" rowHeight="241300"/>
  <slicer name="Categoría" xr10:uid="{5A506B7A-917D-4C89-BC29-D533B7AF7138}" cache="SegmentaciónDeDatos_Categoría" caption="Categoría" style="SlicerStyleDark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219849-51C8-4BB4-87B7-1F1DCB0BEC55}" name="Tabla1" displayName="Tabla1" ref="B5:R374" totalsRowShown="0" headerRowDxfId="9">
  <autoFilter ref="B5:R374" xr:uid="{035F763A-E342-471D-AA1D-32EFBE53ADD3}"/>
  <tableColumns count="17">
    <tableColumn id="1" xr3:uid="{E46D4D2B-5055-4711-B7E0-C566F5080E10}" name="Folio" dataDxfId="8"/>
    <tableColumn id="15" xr3:uid="{58C15091-A8DF-46AA-9C7D-437D576A7294}" name="Fecha de orden" dataDxfId="7"/>
    <tableColumn id="3" xr3:uid="{DD1C7E2C-D781-4F35-AB41-6FE639FA2602}" name="Num. cliente" dataDxfId="6"/>
    <tableColumn id="4" xr3:uid="{58EE5082-C032-42FE-B2D6-C3E351D772BB}" name="Nombre cliente"/>
    <tableColumn id="6" xr3:uid="{FCE4CAC1-4AC6-49B4-81C7-524AE6BEDB32}" name="Ciudad"/>
    <tableColumn id="7" xr3:uid="{D06971FE-2E95-4DF0-B1A1-28578DDFFAD0}" name="Estado"/>
    <tableColumn id="10" xr3:uid="{3F98EDCC-FC2E-4791-A1F1-BAA32A04E36A}" name="Vendedor"/>
    <tableColumn id="11" xr3:uid="{20236B71-DF9E-439D-9AA5-21ADC787CFD6}" name="Region"/>
    <tableColumn id="14" xr3:uid="{D1AAE1C3-AF1A-445C-B18D-69DD97E269EE}" name="Fecha de embarque" dataDxfId="5"/>
    <tableColumn id="13" xr3:uid="{D7C5667B-5F08-4367-A888-94869DC41B58}" name="Empresa fletera"/>
    <tableColumn id="20" xr3:uid="{0E8318B7-9A18-42BB-AAC5-AA67056AA5C8}" name="Forma de pago"/>
    <tableColumn id="5" xr3:uid="{BED2FFA9-BC04-4F49-B255-8ED8F88196A0}" name="Nombre del producto" dataDxfId="4"/>
    <tableColumn id="8" xr3:uid="{E90A12D6-7D3B-4800-9015-6BBBDD027EAF}" name="Categoría" dataDxfId="3"/>
    <tableColumn id="23" xr3:uid="{0F9BE925-6F65-4E9A-A831-97BAC125C62E}" name="Precio unitario" dataDxfId="2"/>
    <tableColumn id="24" xr3:uid="{477DC6D7-38BA-49B8-B647-4F5A11DC469C}" name="Cantidad"/>
    <tableColumn id="25" xr3:uid="{D5EC698F-2529-430A-9429-C0C0315916DF}" name="Ingresos" dataDxfId="1" dataCellStyle="Currency 2">
      <calculatedColumnFormula>Tabla1[[#This Row],[Precio unitario]]*Tabla1[[#This Row],[Cantidad]]</calculatedColumnFormula>
    </tableColumn>
    <tableColumn id="26" xr3:uid="{F12551A9-D8FF-475A-A65E-376FB51BAFA4}" name="Tarifa de envío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_de_orden" xr10:uid="{8C157CAE-266F-4FFE-861F-4E4E21BBB698}" sourceName="Fecha de orden">
  <state minimalRefreshVersion="6" lastRefreshVersion="6" pivotCacheId="46325689" filterType="unknown">
    <bounds startDate="2018-01-01T00:00:00" endDate="2019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de orden" xr10:uid="{88CEF5F4-5CCD-47EF-AB23-718149C1B3A2}" cache="NativeTimeline_Fecha_de_orden" caption="Fecha de orden" level="2" selectionLevel="2" scrollPosition="2018-05-27T00:00:00" style="TimeSlicerStyleDark1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4A25A-9D4E-4BA7-B679-19551AAD39F6}">
  <sheetPr codeName="Hoja2"/>
  <dimension ref="A1"/>
  <sheetViews>
    <sheetView tabSelected="1" zoomScale="39" zoomScaleNormal="85" workbookViewId="0">
      <selection activeCell="AB19" sqref="AB19"/>
    </sheetView>
  </sheetViews>
  <sheetFormatPr baseColWidth="10" defaultColWidth="10.85546875" defaultRowHeight="15" x14ac:dyDescent="0.25"/>
  <cols>
    <col min="1" max="16384" width="10.85546875" style="1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FD025-9D04-4DED-80C9-67287401828A}">
  <sheetPr codeName="Hoja3"/>
  <dimension ref="A3:E78"/>
  <sheetViews>
    <sheetView zoomScale="102" workbookViewId="0">
      <selection activeCell="J26" sqref="J26"/>
    </sheetView>
  </sheetViews>
  <sheetFormatPr baseColWidth="10" defaultRowHeight="15" x14ac:dyDescent="0.25"/>
  <cols>
    <col min="1" max="1" width="23.140625" bestFit="1" customWidth="1"/>
    <col min="2" max="2" width="16.5703125" bestFit="1" customWidth="1"/>
    <col min="4" max="4" width="15.85546875" customWidth="1"/>
  </cols>
  <sheetData>
    <row r="3" spans="1:2" x14ac:dyDescent="0.25">
      <c r="A3" s="9" t="s">
        <v>7</v>
      </c>
      <c r="B3" s="6" t="s">
        <v>6</v>
      </c>
    </row>
    <row r="4" spans="1:2" x14ac:dyDescent="0.25">
      <c r="A4" s="6" t="s">
        <v>54</v>
      </c>
      <c r="B4" s="6">
        <v>460709.76000000007</v>
      </c>
    </row>
    <row r="5" spans="1:2" x14ac:dyDescent="0.25">
      <c r="A5" s="6" t="s">
        <v>53</v>
      </c>
      <c r="B5" s="6">
        <v>279377</v>
      </c>
    </row>
    <row r="6" spans="1:2" x14ac:dyDescent="0.25">
      <c r="A6" s="6" t="s">
        <v>52</v>
      </c>
      <c r="B6" s="6">
        <v>431936.39999999997</v>
      </c>
    </row>
    <row r="7" spans="1:2" x14ac:dyDescent="0.25">
      <c r="A7" s="6" t="s">
        <v>51</v>
      </c>
      <c r="B7" s="6">
        <v>290805.06</v>
      </c>
    </row>
    <row r="8" spans="1:2" x14ac:dyDescent="0.25">
      <c r="A8" s="6" t="s">
        <v>50</v>
      </c>
      <c r="B8" s="6">
        <v>480298.70000000007</v>
      </c>
    </row>
    <row r="9" spans="1:2" x14ac:dyDescent="0.25">
      <c r="A9" s="6" t="s">
        <v>49</v>
      </c>
      <c r="B9" s="6">
        <v>778422.54</v>
      </c>
    </row>
    <row r="10" spans="1:2" x14ac:dyDescent="0.25">
      <c r="A10" s="6" t="s">
        <v>48</v>
      </c>
      <c r="B10" s="6">
        <v>382459.56</v>
      </c>
    </row>
    <row r="11" spans="1:2" x14ac:dyDescent="0.25">
      <c r="A11" s="6" t="s">
        <v>47</v>
      </c>
      <c r="B11" s="6">
        <v>418900.44</v>
      </c>
    </row>
    <row r="12" spans="1:2" x14ac:dyDescent="0.25">
      <c r="A12" s="6" t="s">
        <v>46</v>
      </c>
      <c r="B12" s="6">
        <v>447299.57999999996</v>
      </c>
    </row>
    <row r="13" spans="1:2" x14ac:dyDescent="0.25">
      <c r="A13" s="6" t="s">
        <v>45</v>
      </c>
      <c r="B13" s="6">
        <v>742470.26</v>
      </c>
    </row>
    <row r="14" spans="1:2" x14ac:dyDescent="0.25">
      <c r="A14" s="6" t="s">
        <v>44</v>
      </c>
      <c r="B14" s="6">
        <v>444828.02</v>
      </c>
    </row>
    <row r="15" spans="1:2" x14ac:dyDescent="0.25">
      <c r="A15" s="6" t="s">
        <v>43</v>
      </c>
      <c r="B15" s="6">
        <v>932998.92</v>
      </c>
    </row>
    <row r="16" spans="1:2" x14ac:dyDescent="0.25">
      <c r="A16" s="6" t="s">
        <v>0</v>
      </c>
      <c r="B16" s="6">
        <v>6090506.2400000002</v>
      </c>
    </row>
    <row r="20" spans="1:2" x14ac:dyDescent="0.25">
      <c r="A20" s="4" t="s">
        <v>7</v>
      </c>
      <c r="B20" t="s">
        <v>6</v>
      </c>
    </row>
    <row r="21" spans="1:2" x14ac:dyDescent="0.25">
      <c r="A21" s="2" t="s">
        <v>42</v>
      </c>
      <c r="B21">
        <v>1313876.6200000001</v>
      </c>
    </row>
    <row r="22" spans="1:2" x14ac:dyDescent="0.25">
      <c r="A22" s="2" t="s">
        <v>41</v>
      </c>
      <c r="B22">
        <v>940527</v>
      </c>
    </row>
    <row r="23" spans="1:2" x14ac:dyDescent="0.25">
      <c r="A23" s="2" t="s">
        <v>40</v>
      </c>
      <c r="B23">
        <v>228907</v>
      </c>
    </row>
    <row r="24" spans="1:2" x14ac:dyDescent="0.25">
      <c r="A24" s="2" t="s">
        <v>39</v>
      </c>
      <c r="B24">
        <v>575330.14</v>
      </c>
    </row>
    <row r="25" spans="1:2" x14ac:dyDescent="0.25">
      <c r="A25" s="2" t="s">
        <v>38</v>
      </c>
      <c r="B25">
        <v>523852</v>
      </c>
    </row>
    <row r="26" spans="1:2" x14ac:dyDescent="0.25">
      <c r="A26" s="2" t="s">
        <v>37</v>
      </c>
      <c r="B26">
        <v>593192.32000000007</v>
      </c>
    </row>
    <row r="27" spans="1:2" x14ac:dyDescent="0.25">
      <c r="A27" s="2" t="s">
        <v>36</v>
      </c>
      <c r="B27">
        <v>1459392.7600000002</v>
      </c>
    </row>
    <row r="28" spans="1:2" x14ac:dyDescent="0.25">
      <c r="A28" s="2" t="s">
        <v>35</v>
      </c>
      <c r="B28">
        <v>455428.4</v>
      </c>
    </row>
    <row r="29" spans="1:2" x14ac:dyDescent="0.25">
      <c r="A29" s="2" t="s">
        <v>0</v>
      </c>
      <c r="B29">
        <v>6090506.2400000002</v>
      </c>
    </row>
    <row r="37" spans="1:2" x14ac:dyDescent="0.25">
      <c r="A37" s="4" t="s">
        <v>7</v>
      </c>
      <c r="B37" t="s">
        <v>6</v>
      </c>
    </row>
    <row r="38" spans="1:2" x14ac:dyDescent="0.25">
      <c r="A38" s="2" t="s">
        <v>34</v>
      </c>
      <c r="B38">
        <v>186513.60000000003</v>
      </c>
    </row>
    <row r="39" spans="1:2" x14ac:dyDescent="0.25">
      <c r="A39" s="2" t="s">
        <v>33</v>
      </c>
      <c r="B39">
        <v>1548079.5399999998</v>
      </c>
    </row>
    <row r="40" spans="1:2" x14ac:dyDescent="0.25">
      <c r="A40" s="2" t="s">
        <v>32</v>
      </c>
      <c r="B40">
        <v>356518.39999999997</v>
      </c>
    </row>
    <row r="41" spans="1:2" x14ac:dyDescent="0.25">
      <c r="A41" s="2" t="s">
        <v>31</v>
      </c>
      <c r="B41">
        <v>283892</v>
      </c>
    </row>
    <row r="42" spans="1:2" x14ac:dyDescent="0.25">
      <c r="A42" s="2" t="s">
        <v>30</v>
      </c>
      <c r="B42">
        <v>249721.5</v>
      </c>
    </row>
    <row r="43" spans="1:2" x14ac:dyDescent="0.25">
      <c r="A43" s="2" t="s">
        <v>29</v>
      </c>
      <c r="B43">
        <v>391993</v>
      </c>
    </row>
    <row r="44" spans="1:2" x14ac:dyDescent="0.25">
      <c r="A44" s="2" t="s">
        <v>28</v>
      </c>
      <c r="B44">
        <v>97188</v>
      </c>
    </row>
    <row r="45" spans="1:2" x14ac:dyDescent="0.25">
      <c r="A45" s="2" t="s">
        <v>27</v>
      </c>
      <c r="B45">
        <v>40376</v>
      </c>
    </row>
    <row r="46" spans="1:2" x14ac:dyDescent="0.25">
      <c r="A46" s="2" t="s">
        <v>26</v>
      </c>
      <c r="B46">
        <v>721574</v>
      </c>
    </row>
    <row r="47" spans="1:2" x14ac:dyDescent="0.25">
      <c r="A47" s="2" t="s">
        <v>25</v>
      </c>
      <c r="B47">
        <v>282471</v>
      </c>
    </row>
    <row r="48" spans="1:2" x14ac:dyDescent="0.25">
      <c r="A48" s="2" t="s">
        <v>24</v>
      </c>
      <c r="B48">
        <v>266750.40000000002</v>
      </c>
    </row>
    <row r="49" spans="1:5" x14ac:dyDescent="0.25">
      <c r="A49" s="2" t="s">
        <v>23</v>
      </c>
      <c r="B49">
        <v>463814.39999999985</v>
      </c>
    </row>
    <row r="50" spans="1:5" x14ac:dyDescent="0.25">
      <c r="A50" s="2" t="s">
        <v>22</v>
      </c>
      <c r="B50">
        <v>966000</v>
      </c>
    </row>
    <row r="51" spans="1:5" x14ac:dyDescent="0.25">
      <c r="A51" s="2" t="s">
        <v>21</v>
      </c>
      <c r="B51">
        <v>235614.39999999997</v>
      </c>
    </row>
    <row r="52" spans="1:5" x14ac:dyDescent="0.25">
      <c r="A52" s="2" t="s">
        <v>20</v>
      </c>
    </row>
    <row r="53" spans="1:5" x14ac:dyDescent="0.25">
      <c r="A53" s="2" t="s">
        <v>0</v>
      </c>
      <c r="B53">
        <v>6090506.2400000002</v>
      </c>
    </row>
    <row r="56" spans="1:5" x14ac:dyDescent="0.25">
      <c r="D56" s="8" t="s">
        <v>14</v>
      </c>
      <c r="E56" s="7" t="s">
        <v>19</v>
      </c>
    </row>
    <row r="57" spans="1:5" x14ac:dyDescent="0.25">
      <c r="A57" s="4" t="s">
        <v>7</v>
      </c>
      <c r="B57" t="s">
        <v>6</v>
      </c>
      <c r="D57" s="8"/>
      <c r="E57" s="7"/>
    </row>
    <row r="58" spans="1:5" x14ac:dyDescent="0.25">
      <c r="A58" s="2" t="s">
        <v>18</v>
      </c>
      <c r="B58">
        <v>523852</v>
      </c>
      <c r="D58" s="6" t="s">
        <v>18</v>
      </c>
      <c r="E58" s="5">
        <f>GETPIVOTDATA("Ingresos",$A$57,"Estado","Baja California")</f>
        <v>523852</v>
      </c>
    </row>
    <row r="59" spans="1:5" x14ac:dyDescent="0.25">
      <c r="A59" s="2" t="s">
        <v>17</v>
      </c>
      <c r="B59">
        <v>240856</v>
      </c>
      <c r="D59" s="6" t="s">
        <v>17</v>
      </c>
      <c r="E59" s="5">
        <f>GETPIVOTDATA("Ingresos",$A$57,"Estado","Chihuahua")</f>
        <v>240856</v>
      </c>
    </row>
    <row r="60" spans="1:5" x14ac:dyDescent="0.25">
      <c r="A60" s="2" t="s">
        <v>16</v>
      </c>
      <c r="B60">
        <v>702034.61999999988</v>
      </c>
      <c r="D60" s="6" t="s">
        <v>16</v>
      </c>
      <c r="E60" s="5">
        <f>GETPIVOTDATA("Ingresos",$A$57,"Estado","Ciudad de México")</f>
        <v>702034.61999999988</v>
      </c>
    </row>
    <row r="61" spans="1:5" x14ac:dyDescent="0.25">
      <c r="A61" s="2" t="s">
        <v>15</v>
      </c>
      <c r="B61">
        <v>515759.85999999987</v>
      </c>
      <c r="D61" s="6" t="s">
        <v>15</v>
      </c>
      <c r="E61" s="5">
        <f>GETPIVOTDATA("Ingresos",$A$57,"Estado","Coahuila")</f>
        <v>515759.85999999987</v>
      </c>
    </row>
    <row r="62" spans="1:5" x14ac:dyDescent="0.25">
      <c r="A62" s="2" t="s">
        <v>14</v>
      </c>
      <c r="B62">
        <v>611842.00000000012</v>
      </c>
      <c r="D62" s="6" t="s">
        <v>14</v>
      </c>
      <c r="E62" s="5">
        <f>GETPIVOTDATA("Ingresos",$A$57,"Estado","Estado de México")</f>
        <v>611842.00000000012</v>
      </c>
    </row>
    <row r="63" spans="1:5" x14ac:dyDescent="0.25">
      <c r="A63" s="2" t="s">
        <v>13</v>
      </c>
      <c r="B63">
        <v>575330.14</v>
      </c>
      <c r="D63" s="6" t="s">
        <v>13</v>
      </c>
      <c r="E63" s="5">
        <f>GETPIVOTDATA("Ingresos",$A$57,"Estado","Guanajuato")</f>
        <v>575330.14</v>
      </c>
    </row>
    <row r="64" spans="1:5" x14ac:dyDescent="0.25">
      <c r="A64" s="2" t="s">
        <v>12</v>
      </c>
      <c r="B64">
        <v>378075.32</v>
      </c>
      <c r="D64" s="6" t="s">
        <v>12</v>
      </c>
      <c r="E64" s="5">
        <f>GETPIVOTDATA("Ingresos",$A$57,"Estado","Guerrero")</f>
        <v>378075.32</v>
      </c>
    </row>
    <row r="65" spans="1:5" x14ac:dyDescent="0.25">
      <c r="A65" s="2" t="s">
        <v>11</v>
      </c>
      <c r="B65">
        <v>684335.40000000014</v>
      </c>
      <c r="D65" s="6" t="s">
        <v>11</v>
      </c>
      <c r="E65" s="5">
        <f>GETPIVOTDATA("Ingresos",$A$57,"Estado","Jalisco")</f>
        <v>684335.40000000014</v>
      </c>
    </row>
    <row r="66" spans="1:5" x14ac:dyDescent="0.25">
      <c r="A66" s="2" t="s">
        <v>10</v>
      </c>
      <c r="B66">
        <v>702776.9</v>
      </c>
      <c r="D66" s="6" t="s">
        <v>10</v>
      </c>
      <c r="E66" s="5">
        <f>GETPIVOTDATA("Ingresos",$A$57,"Estado","Nuevo León")</f>
        <v>702776.9</v>
      </c>
    </row>
    <row r="67" spans="1:5" x14ac:dyDescent="0.25">
      <c r="A67" s="2" t="s">
        <v>9</v>
      </c>
      <c r="B67">
        <v>940527</v>
      </c>
      <c r="D67" s="6" t="s">
        <v>9</v>
      </c>
      <c r="E67" s="5">
        <f>GETPIVOTDATA("Ingresos",$A$57,"Estado","Querétaro")</f>
        <v>940527</v>
      </c>
    </row>
    <row r="68" spans="1:5" x14ac:dyDescent="0.25">
      <c r="A68" s="2" t="s">
        <v>8</v>
      </c>
      <c r="B68">
        <v>215117</v>
      </c>
      <c r="D68" s="6" t="s">
        <v>8</v>
      </c>
      <c r="E68" s="5">
        <f>GETPIVOTDATA("Ingresos",$A$57,"Estado","Sinaloa")</f>
        <v>215117</v>
      </c>
    </row>
    <row r="69" spans="1:5" x14ac:dyDescent="0.25">
      <c r="A69" s="2" t="s">
        <v>0</v>
      </c>
      <c r="B69">
        <v>6090506.2400000002</v>
      </c>
    </row>
    <row r="72" spans="1:5" x14ac:dyDescent="0.25">
      <c r="A72" s="4" t="s">
        <v>7</v>
      </c>
      <c r="B72" t="s">
        <v>6</v>
      </c>
    </row>
    <row r="73" spans="1:5" x14ac:dyDescent="0.25">
      <c r="A73" s="3" t="s">
        <v>5</v>
      </c>
      <c r="B73">
        <v>2792049.5399999996</v>
      </c>
    </row>
    <row r="74" spans="1:5" x14ac:dyDescent="0.25">
      <c r="A74" s="3" t="s">
        <v>4</v>
      </c>
      <c r="B74">
        <v>1982414.7000000002</v>
      </c>
    </row>
    <row r="75" spans="1:5" x14ac:dyDescent="0.25">
      <c r="A75" s="3" t="s">
        <v>3</v>
      </c>
      <c r="B75">
        <v>1024604</v>
      </c>
    </row>
    <row r="76" spans="1:5" x14ac:dyDescent="0.25">
      <c r="A76" s="3" t="s">
        <v>2</v>
      </c>
      <c r="B76">
        <v>180306</v>
      </c>
    </row>
    <row r="77" spans="1:5" x14ac:dyDescent="0.25">
      <c r="A77" s="3" t="s">
        <v>1</v>
      </c>
      <c r="B77">
        <v>111132</v>
      </c>
    </row>
    <row r="78" spans="1:5" x14ac:dyDescent="0.25">
      <c r="A78" s="2" t="s">
        <v>0</v>
      </c>
      <c r="B78">
        <v>6090506.2400000002</v>
      </c>
    </row>
  </sheetData>
  <mergeCells count="2">
    <mergeCell ref="D56:D57"/>
    <mergeCell ref="E56:E57"/>
  </mergeCells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D2CCF-A0EA-4E87-8621-9C2B0318FDE9}">
  <sheetPr codeName="Hoja4"/>
  <dimension ref="B2:R374"/>
  <sheetViews>
    <sheetView zoomScale="57" workbookViewId="0">
      <selection activeCell="T24" sqref="T24"/>
    </sheetView>
  </sheetViews>
  <sheetFormatPr baseColWidth="10" defaultColWidth="10.85546875" defaultRowHeight="15" x14ac:dyDescent="0.25"/>
  <cols>
    <col min="1" max="1" width="4.42578125" customWidth="1"/>
    <col min="3" max="3" width="14.42578125" customWidth="1"/>
    <col min="4" max="4" width="14.28515625" customWidth="1"/>
    <col min="5" max="5" width="16.5703125" bestFit="1" customWidth="1"/>
    <col min="6" max="7" width="16.85546875" bestFit="1" customWidth="1"/>
    <col min="8" max="8" width="23.140625" bestFit="1" customWidth="1"/>
    <col min="9" max="9" width="16" customWidth="1"/>
    <col min="11" max="11" width="22.85546875" bestFit="1" customWidth="1"/>
    <col min="12" max="12" width="21.85546875" style="10" bestFit="1" customWidth="1"/>
    <col min="13" max="13" width="16.140625" bestFit="1" customWidth="1"/>
    <col min="14" max="14" width="21.140625" bestFit="1" customWidth="1"/>
    <col min="15" max="15" width="19.140625" bestFit="1" customWidth="1"/>
    <col min="16" max="16" width="15.85546875" bestFit="1" customWidth="1"/>
    <col min="19" max="19" width="15.85546875" bestFit="1" customWidth="1"/>
    <col min="22" max="22" width="22.5703125" bestFit="1" customWidth="1"/>
  </cols>
  <sheetData>
    <row r="2" spans="2:18" ht="18.75" x14ac:dyDescent="0.3">
      <c r="B2" s="20" t="s">
        <v>130</v>
      </c>
    </row>
    <row r="3" spans="2:18" x14ac:dyDescent="0.25">
      <c r="B3" s="19" t="s">
        <v>129</v>
      </c>
    </row>
    <row r="5" spans="2:18" x14ac:dyDescent="0.25">
      <c r="B5" s="18" t="s">
        <v>128</v>
      </c>
      <c r="C5" s="17" t="s">
        <v>127</v>
      </c>
      <c r="D5" s="17" t="s">
        <v>126</v>
      </c>
      <c r="E5" s="15" t="s">
        <v>125</v>
      </c>
      <c r="F5" s="15" t="s">
        <v>124</v>
      </c>
      <c r="G5" s="15" t="s">
        <v>123</v>
      </c>
      <c r="H5" s="15" t="s">
        <v>122</v>
      </c>
      <c r="I5" s="15" t="s">
        <v>121</v>
      </c>
      <c r="J5" s="16" t="s">
        <v>120</v>
      </c>
      <c r="K5" s="15" t="s">
        <v>119</v>
      </c>
      <c r="L5" s="15" t="s">
        <v>118</v>
      </c>
      <c r="M5" s="15" t="s">
        <v>117</v>
      </c>
      <c r="N5" s="15" t="s">
        <v>116</v>
      </c>
      <c r="O5" s="15" t="s">
        <v>115</v>
      </c>
      <c r="P5" s="15" t="s">
        <v>114</v>
      </c>
      <c r="Q5" s="15" t="s">
        <v>113</v>
      </c>
      <c r="R5" s="15" t="s">
        <v>20</v>
      </c>
    </row>
    <row r="6" spans="2:18" x14ac:dyDescent="0.25">
      <c r="B6" s="14">
        <v>1001</v>
      </c>
      <c r="C6" s="13">
        <v>43127</v>
      </c>
      <c r="D6" s="14">
        <v>27</v>
      </c>
      <c r="E6" t="s">
        <v>112</v>
      </c>
      <c r="F6" t="s">
        <v>110</v>
      </c>
      <c r="G6" t="s">
        <v>8</v>
      </c>
      <c r="H6" t="s">
        <v>37</v>
      </c>
      <c r="I6" t="s">
        <v>56</v>
      </c>
      <c r="J6" s="13">
        <v>43129</v>
      </c>
      <c r="K6" t="s">
        <v>70</v>
      </c>
      <c r="L6" t="s">
        <v>63</v>
      </c>
      <c r="M6" t="s">
        <v>103</v>
      </c>
      <c r="N6" t="s">
        <v>33</v>
      </c>
      <c r="O6" s="11">
        <v>196</v>
      </c>
      <c r="P6">
        <v>49</v>
      </c>
      <c r="Q6" s="11">
        <f>Tabla1[[#This Row],[Precio unitario]]*Tabla1[[#This Row],[Cantidad]]</f>
        <v>9604</v>
      </c>
      <c r="R6" s="11">
        <v>931.58799999999997</v>
      </c>
    </row>
    <row r="7" spans="2:18" x14ac:dyDescent="0.25">
      <c r="B7" s="14">
        <v>1002</v>
      </c>
      <c r="C7" s="13">
        <v>43127</v>
      </c>
      <c r="D7" s="14">
        <v>27</v>
      </c>
      <c r="E7" t="s">
        <v>112</v>
      </c>
      <c r="F7" t="s">
        <v>110</v>
      </c>
      <c r="G7" t="s">
        <v>8</v>
      </c>
      <c r="H7" t="s">
        <v>37</v>
      </c>
      <c r="I7" t="s">
        <v>56</v>
      </c>
      <c r="J7" s="13">
        <v>43129</v>
      </c>
      <c r="K7" t="s">
        <v>70</v>
      </c>
      <c r="L7" t="s">
        <v>63</v>
      </c>
      <c r="M7" t="s">
        <v>96</v>
      </c>
      <c r="N7" t="s">
        <v>29</v>
      </c>
      <c r="O7" s="11">
        <v>49</v>
      </c>
      <c r="P7">
        <v>47</v>
      </c>
      <c r="Q7" s="12">
        <f>Tabla1[[#This Row],[Precio unitario]]*Tabla1[[#This Row],[Cantidad]]</f>
        <v>2303</v>
      </c>
      <c r="R7" s="11">
        <v>232.60300000000001</v>
      </c>
    </row>
    <row r="8" spans="2:18" x14ac:dyDescent="0.25">
      <c r="B8" s="14">
        <v>1003</v>
      </c>
      <c r="C8" s="13">
        <v>43104</v>
      </c>
      <c r="D8" s="14">
        <v>4</v>
      </c>
      <c r="E8" t="s">
        <v>61</v>
      </c>
      <c r="F8" t="s">
        <v>9</v>
      </c>
      <c r="G8" t="s">
        <v>9</v>
      </c>
      <c r="H8" t="s">
        <v>41</v>
      </c>
      <c r="I8" t="s">
        <v>60</v>
      </c>
      <c r="J8" s="13">
        <v>43106</v>
      </c>
      <c r="K8" t="s">
        <v>79</v>
      </c>
      <c r="L8" t="s">
        <v>74</v>
      </c>
      <c r="M8" t="s">
        <v>68</v>
      </c>
      <c r="N8" t="s">
        <v>29</v>
      </c>
      <c r="O8" s="11">
        <v>420</v>
      </c>
      <c r="P8">
        <v>69</v>
      </c>
      <c r="Q8" s="12">
        <f>Tabla1[[#This Row],[Precio unitario]]*Tabla1[[#This Row],[Cantidad]]</f>
        <v>28980</v>
      </c>
      <c r="R8" s="11">
        <v>2782.08</v>
      </c>
    </row>
    <row r="9" spans="2:18" x14ac:dyDescent="0.25">
      <c r="B9" s="14">
        <v>1004</v>
      </c>
      <c r="C9" s="13">
        <v>43104</v>
      </c>
      <c r="D9" s="14">
        <v>4</v>
      </c>
      <c r="E9" t="s">
        <v>61</v>
      </c>
      <c r="F9" t="s">
        <v>9</v>
      </c>
      <c r="G9" t="s">
        <v>9</v>
      </c>
      <c r="H9" t="s">
        <v>41</v>
      </c>
      <c r="I9" t="s">
        <v>60</v>
      </c>
      <c r="J9" s="13">
        <v>43106</v>
      </c>
      <c r="K9" t="s">
        <v>79</v>
      </c>
      <c r="L9" t="s">
        <v>74</v>
      </c>
      <c r="M9" t="s">
        <v>62</v>
      </c>
      <c r="N9" t="s">
        <v>29</v>
      </c>
      <c r="O9" s="11">
        <v>742</v>
      </c>
      <c r="P9">
        <v>89</v>
      </c>
      <c r="Q9" s="12">
        <f>Tabla1[[#This Row],[Precio unitario]]*Tabla1[[#This Row],[Cantidad]]</f>
        <v>66038</v>
      </c>
      <c r="R9" s="11">
        <v>6273.6100000000006</v>
      </c>
    </row>
    <row r="10" spans="2:18" x14ac:dyDescent="0.25">
      <c r="B10" s="14">
        <v>1005</v>
      </c>
      <c r="C10" s="13">
        <v>43104</v>
      </c>
      <c r="D10" s="14">
        <v>4</v>
      </c>
      <c r="E10" t="s">
        <v>61</v>
      </c>
      <c r="F10" t="s">
        <v>9</v>
      </c>
      <c r="G10" t="s">
        <v>9</v>
      </c>
      <c r="H10" t="s">
        <v>41</v>
      </c>
      <c r="I10" t="s">
        <v>60</v>
      </c>
      <c r="J10" s="13">
        <v>43106</v>
      </c>
      <c r="K10" t="s">
        <v>79</v>
      </c>
      <c r="L10" t="s">
        <v>74</v>
      </c>
      <c r="M10" t="s">
        <v>96</v>
      </c>
      <c r="N10" t="s">
        <v>29</v>
      </c>
      <c r="O10" s="11">
        <v>49</v>
      </c>
      <c r="P10">
        <v>11</v>
      </c>
      <c r="Q10" s="12">
        <f>Tabla1[[#This Row],[Precio unitario]]*Tabla1[[#This Row],[Cantidad]]</f>
        <v>539</v>
      </c>
      <c r="R10" s="11">
        <v>52.283000000000001</v>
      </c>
    </row>
    <row r="11" spans="2:18" x14ac:dyDescent="0.25">
      <c r="B11" s="14">
        <v>1006</v>
      </c>
      <c r="C11" s="13">
        <v>43112</v>
      </c>
      <c r="D11" s="14">
        <v>12</v>
      </c>
      <c r="E11" t="s">
        <v>111</v>
      </c>
      <c r="F11" t="s">
        <v>110</v>
      </c>
      <c r="G11" t="s">
        <v>8</v>
      </c>
      <c r="H11" t="s">
        <v>37</v>
      </c>
      <c r="I11" t="s">
        <v>56</v>
      </c>
      <c r="J11" s="13">
        <v>43114</v>
      </c>
      <c r="K11" t="s">
        <v>70</v>
      </c>
      <c r="L11" t="s">
        <v>74</v>
      </c>
      <c r="M11" t="s">
        <v>108</v>
      </c>
      <c r="N11" t="s">
        <v>33</v>
      </c>
      <c r="O11" s="11">
        <v>252</v>
      </c>
      <c r="P11">
        <v>81</v>
      </c>
      <c r="Q11" s="12">
        <f>Tabla1[[#This Row],[Precio unitario]]*Tabla1[[#This Row],[Cantidad]]</f>
        <v>20412</v>
      </c>
      <c r="R11" s="11">
        <v>1979.9640000000002</v>
      </c>
    </row>
    <row r="12" spans="2:18" x14ac:dyDescent="0.25">
      <c r="B12" s="14">
        <v>1007</v>
      </c>
      <c r="C12" s="13">
        <v>43112</v>
      </c>
      <c r="D12" s="14">
        <v>12</v>
      </c>
      <c r="E12" t="s">
        <v>111</v>
      </c>
      <c r="F12" t="s">
        <v>110</v>
      </c>
      <c r="G12" t="s">
        <v>8</v>
      </c>
      <c r="H12" t="s">
        <v>37</v>
      </c>
      <c r="I12" t="s">
        <v>56</v>
      </c>
      <c r="J12" s="13">
        <v>43114</v>
      </c>
      <c r="K12" t="s">
        <v>70</v>
      </c>
      <c r="L12" t="s">
        <v>74</v>
      </c>
      <c r="M12" t="s">
        <v>88</v>
      </c>
      <c r="N12" t="s">
        <v>33</v>
      </c>
      <c r="O12" s="11">
        <v>644</v>
      </c>
      <c r="P12">
        <v>44</v>
      </c>
      <c r="Q12" s="12">
        <f>Tabla1[[#This Row],[Precio unitario]]*Tabla1[[#This Row],[Cantidad]]</f>
        <v>28336</v>
      </c>
      <c r="R12" s="11">
        <v>2776.9279999999999</v>
      </c>
    </row>
    <row r="13" spans="2:18" x14ac:dyDescent="0.25">
      <c r="B13" s="14">
        <v>1008</v>
      </c>
      <c r="C13" s="13">
        <v>43108</v>
      </c>
      <c r="D13" s="14">
        <v>8</v>
      </c>
      <c r="E13" t="s">
        <v>84</v>
      </c>
      <c r="F13" t="s">
        <v>83</v>
      </c>
      <c r="G13" t="s">
        <v>10</v>
      </c>
      <c r="H13" t="s">
        <v>36</v>
      </c>
      <c r="I13" t="s">
        <v>65</v>
      </c>
      <c r="J13" s="13">
        <v>43110</v>
      </c>
      <c r="K13" t="s">
        <v>64</v>
      </c>
      <c r="L13" t="s">
        <v>74</v>
      </c>
      <c r="M13" t="s">
        <v>106</v>
      </c>
      <c r="N13" t="s">
        <v>24</v>
      </c>
      <c r="O13" s="11">
        <v>128.79999999999998</v>
      </c>
      <c r="P13">
        <v>38</v>
      </c>
      <c r="Q13" s="12">
        <f>Tabla1[[#This Row],[Precio unitario]]*Tabla1[[#This Row],[Cantidad]]</f>
        <v>4894.3999999999996</v>
      </c>
      <c r="R13" s="11">
        <v>504.1232</v>
      </c>
    </row>
    <row r="14" spans="2:18" x14ac:dyDescent="0.25">
      <c r="B14" s="14">
        <v>1009</v>
      </c>
      <c r="C14" s="13">
        <v>43104</v>
      </c>
      <c r="D14" s="14">
        <v>4</v>
      </c>
      <c r="E14" t="s">
        <v>61</v>
      </c>
      <c r="F14" t="s">
        <v>9</v>
      </c>
      <c r="G14" t="s">
        <v>9</v>
      </c>
      <c r="H14" t="s">
        <v>41</v>
      </c>
      <c r="I14" t="s">
        <v>60</v>
      </c>
      <c r="J14" s="13">
        <v>43106</v>
      </c>
      <c r="K14" t="s">
        <v>64</v>
      </c>
      <c r="L14" t="s">
        <v>63</v>
      </c>
      <c r="M14" t="s">
        <v>106</v>
      </c>
      <c r="N14" t="s">
        <v>24</v>
      </c>
      <c r="O14" s="11">
        <v>128.79999999999998</v>
      </c>
      <c r="P14">
        <v>88</v>
      </c>
      <c r="Q14" s="12">
        <f>Tabla1[[#This Row],[Precio unitario]]*Tabla1[[#This Row],[Cantidad]]</f>
        <v>11334.399999999998</v>
      </c>
      <c r="R14" s="11">
        <v>1110.7711999999999</v>
      </c>
    </row>
    <row r="15" spans="2:18" x14ac:dyDescent="0.25">
      <c r="B15" s="14">
        <v>1010</v>
      </c>
      <c r="C15" s="13">
        <v>43129</v>
      </c>
      <c r="D15" s="14">
        <v>29</v>
      </c>
      <c r="E15" t="s">
        <v>72</v>
      </c>
      <c r="F15" t="s">
        <v>71</v>
      </c>
      <c r="G15" t="s">
        <v>11</v>
      </c>
      <c r="H15" t="s">
        <v>40</v>
      </c>
      <c r="I15" t="s">
        <v>56</v>
      </c>
      <c r="J15" s="13">
        <v>43131</v>
      </c>
      <c r="K15" t="s">
        <v>70</v>
      </c>
      <c r="L15" t="s">
        <v>63</v>
      </c>
      <c r="M15" t="s">
        <v>82</v>
      </c>
      <c r="N15" t="s">
        <v>30</v>
      </c>
      <c r="O15" s="11">
        <v>178.5</v>
      </c>
      <c r="P15">
        <v>94</v>
      </c>
      <c r="Q15" s="12">
        <f>Tabla1[[#This Row],[Precio unitario]]*Tabla1[[#This Row],[Cantidad]]</f>
        <v>16779</v>
      </c>
      <c r="R15" s="11">
        <v>1711.4580000000001</v>
      </c>
    </row>
    <row r="16" spans="2:18" x14ac:dyDescent="0.25">
      <c r="B16" s="14">
        <v>1011</v>
      </c>
      <c r="C16" s="13">
        <v>43103</v>
      </c>
      <c r="D16" s="14">
        <v>3</v>
      </c>
      <c r="E16" t="s">
        <v>58</v>
      </c>
      <c r="F16" t="s">
        <v>57</v>
      </c>
      <c r="G16" t="s">
        <v>12</v>
      </c>
      <c r="H16" t="s">
        <v>37</v>
      </c>
      <c r="I16" t="s">
        <v>56</v>
      </c>
      <c r="J16" s="13">
        <v>43105</v>
      </c>
      <c r="K16" t="s">
        <v>70</v>
      </c>
      <c r="L16" t="s">
        <v>78</v>
      </c>
      <c r="M16" t="s">
        <v>85</v>
      </c>
      <c r="N16" t="s">
        <v>21</v>
      </c>
      <c r="O16" s="11">
        <v>135.1</v>
      </c>
      <c r="P16">
        <v>91</v>
      </c>
      <c r="Q16" s="12">
        <f>Tabla1[[#This Row],[Precio unitario]]*Tabla1[[#This Row],[Cantidad]]</f>
        <v>12294.1</v>
      </c>
      <c r="R16" s="11">
        <v>1290.8805</v>
      </c>
    </row>
    <row r="17" spans="2:18" x14ac:dyDescent="0.25">
      <c r="B17" s="14">
        <v>1012</v>
      </c>
      <c r="C17" s="13">
        <v>43106</v>
      </c>
      <c r="D17" s="14">
        <v>6</v>
      </c>
      <c r="E17" t="s">
        <v>67</v>
      </c>
      <c r="F17" t="s">
        <v>66</v>
      </c>
      <c r="G17" t="s">
        <v>18</v>
      </c>
      <c r="H17" t="s">
        <v>38</v>
      </c>
      <c r="I17" t="s">
        <v>65</v>
      </c>
      <c r="J17" s="13">
        <v>43108</v>
      </c>
      <c r="K17" t="s">
        <v>70</v>
      </c>
      <c r="L17" t="s">
        <v>74</v>
      </c>
      <c r="M17" t="s">
        <v>94</v>
      </c>
      <c r="N17" t="s">
        <v>22</v>
      </c>
      <c r="O17" s="11">
        <v>560</v>
      </c>
      <c r="P17">
        <v>32</v>
      </c>
      <c r="Q17" s="12">
        <f>Tabla1[[#This Row],[Precio unitario]]*Tabla1[[#This Row],[Cantidad]]</f>
        <v>17920</v>
      </c>
      <c r="R17" s="11">
        <v>1863.68</v>
      </c>
    </row>
    <row r="18" spans="2:18" x14ac:dyDescent="0.25">
      <c r="B18" s="14">
        <v>1013</v>
      </c>
      <c r="C18" s="13">
        <v>43128</v>
      </c>
      <c r="D18" s="14">
        <v>28</v>
      </c>
      <c r="E18" t="s">
        <v>90</v>
      </c>
      <c r="F18" t="s">
        <v>89</v>
      </c>
      <c r="G18" t="s">
        <v>14</v>
      </c>
      <c r="H18" t="s">
        <v>42</v>
      </c>
      <c r="I18" t="s">
        <v>75</v>
      </c>
      <c r="J18" s="13">
        <v>43130</v>
      </c>
      <c r="K18" t="s">
        <v>64</v>
      </c>
      <c r="L18" t="s">
        <v>63</v>
      </c>
      <c r="M18" t="s">
        <v>88</v>
      </c>
      <c r="N18" t="s">
        <v>33</v>
      </c>
      <c r="O18" s="11">
        <v>644</v>
      </c>
      <c r="P18">
        <v>55</v>
      </c>
      <c r="Q18" s="12">
        <f>Tabla1[[#This Row],[Precio unitario]]*Tabla1[[#This Row],[Cantidad]]</f>
        <v>35420</v>
      </c>
      <c r="R18" s="11">
        <v>3542</v>
      </c>
    </row>
    <row r="19" spans="2:18" x14ac:dyDescent="0.25">
      <c r="B19" s="14">
        <v>1014</v>
      </c>
      <c r="C19" s="13">
        <v>43108</v>
      </c>
      <c r="D19" s="14">
        <v>8</v>
      </c>
      <c r="E19" t="s">
        <v>84</v>
      </c>
      <c r="F19" t="s">
        <v>83</v>
      </c>
      <c r="G19" t="s">
        <v>10</v>
      </c>
      <c r="H19" t="s">
        <v>36</v>
      </c>
      <c r="I19" t="s">
        <v>65</v>
      </c>
      <c r="J19" s="13">
        <v>43110</v>
      </c>
      <c r="K19" t="s">
        <v>64</v>
      </c>
      <c r="L19" t="s">
        <v>63</v>
      </c>
      <c r="M19" t="s">
        <v>82</v>
      </c>
      <c r="N19" t="s">
        <v>30</v>
      </c>
      <c r="O19" s="11">
        <v>178.5</v>
      </c>
      <c r="P19">
        <v>47</v>
      </c>
      <c r="Q19" s="12">
        <f>Tabla1[[#This Row],[Precio unitario]]*Tabla1[[#This Row],[Cantidad]]</f>
        <v>8389.5</v>
      </c>
      <c r="R19" s="11">
        <v>864.11850000000004</v>
      </c>
    </row>
    <row r="20" spans="2:18" x14ac:dyDescent="0.25">
      <c r="B20" s="14">
        <v>1015</v>
      </c>
      <c r="C20" s="13">
        <v>43110</v>
      </c>
      <c r="D20" s="14">
        <v>10</v>
      </c>
      <c r="E20" t="s">
        <v>97</v>
      </c>
      <c r="F20" t="s">
        <v>80</v>
      </c>
      <c r="G20" t="s">
        <v>13</v>
      </c>
      <c r="H20" t="s">
        <v>39</v>
      </c>
      <c r="I20" t="s">
        <v>60</v>
      </c>
      <c r="J20" s="13">
        <v>43112</v>
      </c>
      <c r="K20" t="s">
        <v>70</v>
      </c>
      <c r="L20" t="s">
        <v>74</v>
      </c>
      <c r="M20" t="s">
        <v>55</v>
      </c>
      <c r="N20" t="s">
        <v>33</v>
      </c>
      <c r="O20" s="11">
        <v>41.86</v>
      </c>
      <c r="P20">
        <v>90</v>
      </c>
      <c r="Q20" s="12">
        <f>Tabla1[[#This Row],[Precio unitario]]*Tabla1[[#This Row],[Cantidad]]</f>
        <v>3767.4</v>
      </c>
      <c r="R20" s="11">
        <v>388.04220000000009</v>
      </c>
    </row>
    <row r="21" spans="2:18" x14ac:dyDescent="0.25">
      <c r="B21" s="14">
        <v>1016</v>
      </c>
      <c r="C21" s="13">
        <v>43107</v>
      </c>
      <c r="D21" s="14">
        <v>7</v>
      </c>
      <c r="E21" t="s">
        <v>109</v>
      </c>
      <c r="F21" t="s">
        <v>17</v>
      </c>
      <c r="G21" t="s">
        <v>17</v>
      </c>
      <c r="H21" t="s">
        <v>36</v>
      </c>
      <c r="I21" t="s">
        <v>65</v>
      </c>
      <c r="J21" s="13"/>
      <c r="L21"/>
      <c r="M21" t="s">
        <v>88</v>
      </c>
      <c r="N21" t="s">
        <v>33</v>
      </c>
      <c r="O21" s="11">
        <v>644</v>
      </c>
      <c r="P21">
        <v>24</v>
      </c>
      <c r="Q21" s="12">
        <f>Tabla1[[#This Row],[Precio unitario]]*Tabla1[[#This Row],[Cantidad]]</f>
        <v>15456</v>
      </c>
      <c r="R21" s="11">
        <v>1545.6000000000001</v>
      </c>
    </row>
    <row r="22" spans="2:18" x14ac:dyDescent="0.25">
      <c r="B22" s="14">
        <v>1017</v>
      </c>
      <c r="C22" s="13">
        <v>43110</v>
      </c>
      <c r="D22" s="14">
        <v>10</v>
      </c>
      <c r="E22" t="s">
        <v>97</v>
      </c>
      <c r="F22" t="s">
        <v>80</v>
      </c>
      <c r="G22" t="s">
        <v>13</v>
      </c>
      <c r="H22" t="s">
        <v>39</v>
      </c>
      <c r="I22" t="s">
        <v>60</v>
      </c>
      <c r="J22" s="13">
        <v>43112</v>
      </c>
      <c r="K22" t="s">
        <v>79</v>
      </c>
      <c r="L22"/>
      <c r="M22" t="s">
        <v>73</v>
      </c>
      <c r="N22" t="s">
        <v>26</v>
      </c>
      <c r="O22" s="11">
        <v>350</v>
      </c>
      <c r="P22">
        <v>34</v>
      </c>
      <c r="Q22" s="12">
        <f>Tabla1[[#This Row],[Precio unitario]]*Tabla1[[#This Row],[Cantidad]]</f>
        <v>11900</v>
      </c>
      <c r="R22" s="11">
        <v>1130.5</v>
      </c>
    </row>
    <row r="23" spans="2:18" x14ac:dyDescent="0.25">
      <c r="B23" s="14">
        <v>1018</v>
      </c>
      <c r="C23" s="13">
        <v>43110</v>
      </c>
      <c r="D23" s="14">
        <v>10</v>
      </c>
      <c r="E23" t="s">
        <v>97</v>
      </c>
      <c r="F23" t="s">
        <v>80</v>
      </c>
      <c r="G23" t="s">
        <v>13</v>
      </c>
      <c r="H23" t="s">
        <v>39</v>
      </c>
      <c r="I23" t="s">
        <v>60</v>
      </c>
      <c r="J23" s="13">
        <v>43112</v>
      </c>
      <c r="K23" t="s">
        <v>79</v>
      </c>
      <c r="L23"/>
      <c r="M23" t="s">
        <v>77</v>
      </c>
      <c r="N23" t="s">
        <v>31</v>
      </c>
      <c r="O23" s="11">
        <v>308</v>
      </c>
      <c r="P23">
        <v>17</v>
      </c>
      <c r="Q23" s="12">
        <f>Tabla1[[#This Row],[Precio unitario]]*Tabla1[[#This Row],[Cantidad]]</f>
        <v>5236</v>
      </c>
      <c r="R23" s="11">
        <v>502.65599999999995</v>
      </c>
    </row>
    <row r="24" spans="2:18" x14ac:dyDescent="0.25">
      <c r="B24" s="14">
        <v>1019</v>
      </c>
      <c r="C24" s="13">
        <v>43110</v>
      </c>
      <c r="D24" s="14">
        <v>10</v>
      </c>
      <c r="E24" t="s">
        <v>97</v>
      </c>
      <c r="F24" t="s">
        <v>80</v>
      </c>
      <c r="G24" t="s">
        <v>13</v>
      </c>
      <c r="H24" t="s">
        <v>39</v>
      </c>
      <c r="I24" t="s">
        <v>60</v>
      </c>
      <c r="J24" s="13">
        <v>43112</v>
      </c>
      <c r="K24" t="s">
        <v>79</v>
      </c>
      <c r="L24"/>
      <c r="M24" t="s">
        <v>106</v>
      </c>
      <c r="N24" t="s">
        <v>24</v>
      </c>
      <c r="O24" s="11">
        <v>128.79999999999998</v>
      </c>
      <c r="P24">
        <v>44</v>
      </c>
      <c r="Q24" s="12">
        <f>Tabla1[[#This Row],[Precio unitario]]*Tabla1[[#This Row],[Cantidad]]</f>
        <v>5667.1999999999989</v>
      </c>
      <c r="R24" s="11">
        <v>589.38879999999995</v>
      </c>
    </row>
    <row r="25" spans="2:18" x14ac:dyDescent="0.25">
      <c r="B25" s="14">
        <v>1020</v>
      </c>
      <c r="C25" s="13">
        <v>43111</v>
      </c>
      <c r="D25" s="14">
        <v>11</v>
      </c>
      <c r="E25" t="s">
        <v>95</v>
      </c>
      <c r="F25" t="s">
        <v>16</v>
      </c>
      <c r="G25" t="s">
        <v>16</v>
      </c>
      <c r="H25" t="s">
        <v>42</v>
      </c>
      <c r="I25" t="s">
        <v>75</v>
      </c>
      <c r="J25" s="13"/>
      <c r="K25" t="s">
        <v>64</v>
      </c>
      <c r="L25"/>
      <c r="M25" t="s">
        <v>96</v>
      </c>
      <c r="N25" t="s">
        <v>29</v>
      </c>
      <c r="O25" s="11">
        <v>49</v>
      </c>
      <c r="P25">
        <v>81</v>
      </c>
      <c r="Q25" s="12">
        <f>Tabla1[[#This Row],[Precio unitario]]*Tabla1[[#This Row],[Cantidad]]</f>
        <v>3969</v>
      </c>
      <c r="R25" s="11">
        <v>384.99299999999999</v>
      </c>
    </row>
    <row r="26" spans="2:18" x14ac:dyDescent="0.25">
      <c r="B26" s="14">
        <v>1021</v>
      </c>
      <c r="C26" s="13">
        <v>43111</v>
      </c>
      <c r="D26" s="14">
        <v>11</v>
      </c>
      <c r="E26" t="s">
        <v>95</v>
      </c>
      <c r="F26" t="s">
        <v>16</v>
      </c>
      <c r="G26" t="s">
        <v>16</v>
      </c>
      <c r="H26" t="s">
        <v>42</v>
      </c>
      <c r="I26" t="s">
        <v>75</v>
      </c>
      <c r="J26" s="13"/>
      <c r="K26" t="s">
        <v>64</v>
      </c>
      <c r="L26"/>
      <c r="M26" t="s">
        <v>55</v>
      </c>
      <c r="N26" t="s">
        <v>33</v>
      </c>
      <c r="O26" s="11">
        <v>41.86</v>
      </c>
      <c r="P26">
        <v>49</v>
      </c>
      <c r="Q26" s="12">
        <f>Tabla1[[#This Row],[Precio unitario]]*Tabla1[[#This Row],[Cantidad]]</f>
        <v>2051.14</v>
      </c>
      <c r="R26" s="11">
        <v>211.26742000000007</v>
      </c>
    </row>
    <row r="27" spans="2:18" x14ac:dyDescent="0.25">
      <c r="B27" s="14">
        <v>1022</v>
      </c>
      <c r="C27" s="13">
        <v>43101</v>
      </c>
      <c r="D27" s="14">
        <v>1</v>
      </c>
      <c r="E27" t="s">
        <v>93</v>
      </c>
      <c r="F27" t="s">
        <v>92</v>
      </c>
      <c r="G27" t="s">
        <v>15</v>
      </c>
      <c r="H27" t="s">
        <v>36</v>
      </c>
      <c r="I27" t="s">
        <v>65</v>
      </c>
      <c r="J27" s="13"/>
      <c r="L27"/>
      <c r="M27" t="s">
        <v>108</v>
      </c>
      <c r="N27" t="s">
        <v>33</v>
      </c>
      <c r="O27" s="11">
        <v>252</v>
      </c>
      <c r="P27">
        <v>42</v>
      </c>
      <c r="Q27" s="12">
        <f>Tabla1[[#This Row],[Precio unitario]]*Tabla1[[#This Row],[Cantidad]]</f>
        <v>10584</v>
      </c>
      <c r="R27" s="11">
        <v>1058.4000000000001</v>
      </c>
    </row>
    <row r="28" spans="2:18" x14ac:dyDescent="0.25">
      <c r="B28" s="14">
        <v>1023</v>
      </c>
      <c r="C28" s="13">
        <v>43101</v>
      </c>
      <c r="D28" s="14">
        <v>1</v>
      </c>
      <c r="E28" t="s">
        <v>93</v>
      </c>
      <c r="F28" t="s">
        <v>92</v>
      </c>
      <c r="G28" t="s">
        <v>15</v>
      </c>
      <c r="H28" t="s">
        <v>36</v>
      </c>
      <c r="I28" t="s">
        <v>65</v>
      </c>
      <c r="J28" s="13"/>
      <c r="L28"/>
      <c r="M28" t="s">
        <v>88</v>
      </c>
      <c r="N28" t="s">
        <v>33</v>
      </c>
      <c r="O28" s="11">
        <v>644</v>
      </c>
      <c r="P28">
        <v>58</v>
      </c>
      <c r="Q28" s="12">
        <f>Tabla1[[#This Row],[Precio unitario]]*Tabla1[[#This Row],[Cantidad]]</f>
        <v>37352</v>
      </c>
      <c r="R28" s="11">
        <v>3772.5520000000001</v>
      </c>
    </row>
    <row r="29" spans="2:18" x14ac:dyDescent="0.25">
      <c r="B29" s="14">
        <v>1024</v>
      </c>
      <c r="C29" s="13">
        <v>43101</v>
      </c>
      <c r="D29" s="14">
        <v>1</v>
      </c>
      <c r="E29" t="s">
        <v>93</v>
      </c>
      <c r="F29" t="s">
        <v>92</v>
      </c>
      <c r="G29" t="s">
        <v>15</v>
      </c>
      <c r="H29" t="s">
        <v>36</v>
      </c>
      <c r="I29" t="s">
        <v>65</v>
      </c>
      <c r="J29" s="13"/>
      <c r="L29"/>
      <c r="M29" t="s">
        <v>55</v>
      </c>
      <c r="N29" t="s">
        <v>33</v>
      </c>
      <c r="O29" s="11">
        <v>41.86</v>
      </c>
      <c r="P29">
        <v>67</v>
      </c>
      <c r="Q29" s="12">
        <f>Tabla1[[#This Row],[Precio unitario]]*Tabla1[[#This Row],[Cantidad]]</f>
        <v>2804.62</v>
      </c>
      <c r="R29" s="11">
        <v>280.46199999999999</v>
      </c>
    </row>
    <row r="30" spans="2:18" x14ac:dyDescent="0.25">
      <c r="B30" s="14">
        <v>1025</v>
      </c>
      <c r="C30" s="13">
        <v>43128</v>
      </c>
      <c r="D30" s="14">
        <v>28</v>
      </c>
      <c r="E30" t="s">
        <v>90</v>
      </c>
      <c r="F30" t="s">
        <v>89</v>
      </c>
      <c r="G30" t="s">
        <v>14</v>
      </c>
      <c r="H30" t="s">
        <v>42</v>
      </c>
      <c r="I30" t="s">
        <v>75</v>
      </c>
      <c r="J30" s="13">
        <v>43130</v>
      </c>
      <c r="K30" t="s">
        <v>64</v>
      </c>
      <c r="L30" t="s">
        <v>74</v>
      </c>
      <c r="M30" t="s">
        <v>85</v>
      </c>
      <c r="N30" t="s">
        <v>21</v>
      </c>
      <c r="O30" s="11">
        <v>135.1</v>
      </c>
      <c r="P30">
        <v>100</v>
      </c>
      <c r="Q30" s="12">
        <f>Tabla1[[#This Row],[Precio unitario]]*Tabla1[[#This Row],[Cantidad]]</f>
        <v>13510</v>
      </c>
      <c r="R30" s="11">
        <v>1310.47</v>
      </c>
    </row>
    <row r="31" spans="2:18" x14ac:dyDescent="0.25">
      <c r="B31" s="14">
        <v>1026</v>
      </c>
      <c r="C31" s="13">
        <v>43128</v>
      </c>
      <c r="D31" s="14">
        <v>28</v>
      </c>
      <c r="E31" t="s">
        <v>90</v>
      </c>
      <c r="F31" t="s">
        <v>89</v>
      </c>
      <c r="G31" t="s">
        <v>14</v>
      </c>
      <c r="H31" t="s">
        <v>42</v>
      </c>
      <c r="I31" t="s">
        <v>75</v>
      </c>
      <c r="J31" s="13">
        <v>43130</v>
      </c>
      <c r="K31" t="s">
        <v>64</v>
      </c>
      <c r="L31" t="s">
        <v>74</v>
      </c>
      <c r="M31" t="s">
        <v>91</v>
      </c>
      <c r="N31" t="s">
        <v>32</v>
      </c>
      <c r="O31" s="11">
        <v>257.59999999999997</v>
      </c>
      <c r="P31">
        <v>63</v>
      </c>
      <c r="Q31" s="12">
        <f>Tabla1[[#This Row],[Precio unitario]]*Tabla1[[#This Row],[Cantidad]]</f>
        <v>16228.799999999997</v>
      </c>
      <c r="R31" s="11">
        <v>1606.6511999999998</v>
      </c>
    </row>
    <row r="32" spans="2:18" x14ac:dyDescent="0.25">
      <c r="B32" s="14">
        <v>1027</v>
      </c>
      <c r="C32" s="13">
        <v>43109</v>
      </c>
      <c r="D32" s="14">
        <v>9</v>
      </c>
      <c r="E32" t="s">
        <v>87</v>
      </c>
      <c r="F32" t="s">
        <v>86</v>
      </c>
      <c r="G32" t="s">
        <v>11</v>
      </c>
      <c r="H32" t="s">
        <v>35</v>
      </c>
      <c r="I32" t="s">
        <v>56</v>
      </c>
      <c r="J32" s="13">
        <v>43111</v>
      </c>
      <c r="K32" t="s">
        <v>79</v>
      </c>
      <c r="L32" t="s">
        <v>63</v>
      </c>
      <c r="M32" t="s">
        <v>107</v>
      </c>
      <c r="N32" t="s">
        <v>25</v>
      </c>
      <c r="O32" s="11">
        <v>273</v>
      </c>
      <c r="P32">
        <v>57</v>
      </c>
      <c r="Q32" s="12">
        <f>Tabla1[[#This Row],[Precio unitario]]*Tabla1[[#This Row],[Cantidad]]</f>
        <v>15561</v>
      </c>
      <c r="R32" s="11">
        <v>1540.539</v>
      </c>
    </row>
    <row r="33" spans="2:18" x14ac:dyDescent="0.25">
      <c r="B33" s="14">
        <v>1028</v>
      </c>
      <c r="C33" s="13">
        <v>43109</v>
      </c>
      <c r="D33" s="14">
        <v>9</v>
      </c>
      <c r="E33" t="s">
        <v>87</v>
      </c>
      <c r="F33" t="s">
        <v>86</v>
      </c>
      <c r="G33" t="s">
        <v>11</v>
      </c>
      <c r="H33" t="s">
        <v>35</v>
      </c>
      <c r="I33" t="s">
        <v>56</v>
      </c>
      <c r="J33" s="13">
        <v>43111</v>
      </c>
      <c r="K33" t="s">
        <v>79</v>
      </c>
      <c r="L33" t="s">
        <v>63</v>
      </c>
      <c r="M33" t="s">
        <v>100</v>
      </c>
      <c r="N33" t="s">
        <v>23</v>
      </c>
      <c r="O33" s="11">
        <v>487.19999999999993</v>
      </c>
      <c r="P33">
        <v>81</v>
      </c>
      <c r="Q33" s="12">
        <f>Tabla1[[#This Row],[Precio unitario]]*Tabla1[[#This Row],[Cantidad]]</f>
        <v>39463.199999999997</v>
      </c>
      <c r="R33" s="11">
        <v>4143.6359999999995</v>
      </c>
    </row>
    <row r="34" spans="2:18" x14ac:dyDescent="0.25">
      <c r="B34" s="14">
        <v>1029</v>
      </c>
      <c r="C34" s="13">
        <v>43106</v>
      </c>
      <c r="D34" s="14">
        <v>6</v>
      </c>
      <c r="E34" t="s">
        <v>67</v>
      </c>
      <c r="F34" t="s">
        <v>66</v>
      </c>
      <c r="G34" t="s">
        <v>18</v>
      </c>
      <c r="H34" t="s">
        <v>38</v>
      </c>
      <c r="I34" t="s">
        <v>65</v>
      </c>
      <c r="J34" s="13">
        <v>43108</v>
      </c>
      <c r="K34" t="s">
        <v>70</v>
      </c>
      <c r="L34" t="s">
        <v>74</v>
      </c>
      <c r="M34" t="s">
        <v>103</v>
      </c>
      <c r="N34" t="s">
        <v>33</v>
      </c>
      <c r="O34" s="11">
        <v>196</v>
      </c>
      <c r="P34">
        <v>71</v>
      </c>
      <c r="Q34" s="12">
        <f>Tabla1[[#This Row],[Precio unitario]]*Tabla1[[#This Row],[Cantidad]]</f>
        <v>13916</v>
      </c>
      <c r="R34" s="11">
        <v>1335.9360000000001</v>
      </c>
    </row>
    <row r="35" spans="2:18" x14ac:dyDescent="0.25">
      <c r="B35" s="14">
        <v>1030</v>
      </c>
      <c r="C35" s="13">
        <v>43139</v>
      </c>
      <c r="D35" s="14">
        <v>8</v>
      </c>
      <c r="E35" t="s">
        <v>84</v>
      </c>
      <c r="F35" t="s">
        <v>83</v>
      </c>
      <c r="G35" t="s">
        <v>10</v>
      </c>
      <c r="H35" t="s">
        <v>36</v>
      </c>
      <c r="I35" t="s">
        <v>65</v>
      </c>
      <c r="J35" s="13">
        <v>43141</v>
      </c>
      <c r="K35" t="s">
        <v>70</v>
      </c>
      <c r="L35" t="s">
        <v>63</v>
      </c>
      <c r="M35" t="s">
        <v>94</v>
      </c>
      <c r="N35" t="s">
        <v>22</v>
      </c>
      <c r="O35" s="11">
        <v>560</v>
      </c>
      <c r="P35">
        <v>32</v>
      </c>
      <c r="Q35" s="12">
        <f>Tabla1[[#This Row],[Precio unitario]]*Tabla1[[#This Row],[Cantidad]]</f>
        <v>17920</v>
      </c>
      <c r="R35" s="11">
        <v>1809.92</v>
      </c>
    </row>
    <row r="36" spans="2:18" x14ac:dyDescent="0.25">
      <c r="B36" s="14">
        <v>1031</v>
      </c>
      <c r="C36" s="13">
        <v>43134</v>
      </c>
      <c r="D36" s="14">
        <v>3</v>
      </c>
      <c r="E36" t="s">
        <v>58</v>
      </c>
      <c r="F36" t="s">
        <v>57</v>
      </c>
      <c r="G36" t="s">
        <v>12</v>
      </c>
      <c r="H36" t="s">
        <v>37</v>
      </c>
      <c r="I36" t="s">
        <v>56</v>
      </c>
      <c r="J36" s="13">
        <v>43136</v>
      </c>
      <c r="K36" t="s">
        <v>70</v>
      </c>
      <c r="L36" t="s">
        <v>78</v>
      </c>
      <c r="M36" t="s">
        <v>99</v>
      </c>
      <c r="N36" t="s">
        <v>31</v>
      </c>
      <c r="O36" s="11">
        <v>140</v>
      </c>
      <c r="P36">
        <v>63</v>
      </c>
      <c r="Q36" s="12">
        <f>Tabla1[[#This Row],[Precio unitario]]*Tabla1[[#This Row],[Cantidad]]</f>
        <v>8820</v>
      </c>
      <c r="R36" s="11">
        <v>917.28</v>
      </c>
    </row>
    <row r="37" spans="2:18" x14ac:dyDescent="0.25">
      <c r="B37" s="14">
        <v>1032</v>
      </c>
      <c r="C37" s="13">
        <v>43134</v>
      </c>
      <c r="D37" s="14">
        <v>3</v>
      </c>
      <c r="E37" t="s">
        <v>58</v>
      </c>
      <c r="F37" t="s">
        <v>57</v>
      </c>
      <c r="G37" t="s">
        <v>12</v>
      </c>
      <c r="H37" t="s">
        <v>37</v>
      </c>
      <c r="I37" t="s">
        <v>56</v>
      </c>
      <c r="J37" s="13">
        <v>43136</v>
      </c>
      <c r="K37" t="s">
        <v>70</v>
      </c>
      <c r="L37" t="s">
        <v>78</v>
      </c>
      <c r="M37" t="s">
        <v>94</v>
      </c>
      <c r="N37" t="s">
        <v>22</v>
      </c>
      <c r="O37" s="11">
        <v>560</v>
      </c>
      <c r="P37">
        <v>30</v>
      </c>
      <c r="Q37" s="12">
        <f>Tabla1[[#This Row],[Precio unitario]]*Tabla1[[#This Row],[Cantidad]]</f>
        <v>16800</v>
      </c>
      <c r="R37" s="11">
        <v>1680</v>
      </c>
    </row>
    <row r="38" spans="2:18" x14ac:dyDescent="0.25">
      <c r="B38" s="14">
        <v>1033</v>
      </c>
      <c r="C38" s="13">
        <v>43137</v>
      </c>
      <c r="D38" s="14">
        <v>6</v>
      </c>
      <c r="E38" t="s">
        <v>67</v>
      </c>
      <c r="F38" t="s">
        <v>66</v>
      </c>
      <c r="G38" t="s">
        <v>18</v>
      </c>
      <c r="H38" t="s">
        <v>38</v>
      </c>
      <c r="I38" t="s">
        <v>65</v>
      </c>
      <c r="J38" s="13">
        <v>43139</v>
      </c>
      <c r="K38" t="s">
        <v>70</v>
      </c>
      <c r="L38" t="s">
        <v>74</v>
      </c>
      <c r="N38" t="s">
        <v>20</v>
      </c>
      <c r="O38" s="11"/>
      <c r="Q38" s="12"/>
      <c r="R38" s="11">
        <v>602</v>
      </c>
    </row>
    <row r="39" spans="2:18" x14ac:dyDescent="0.25">
      <c r="B39" s="14">
        <v>1034</v>
      </c>
      <c r="C39" s="13">
        <v>43159</v>
      </c>
      <c r="D39" s="14">
        <v>28</v>
      </c>
      <c r="E39" t="s">
        <v>90</v>
      </c>
      <c r="F39" t="s">
        <v>89</v>
      </c>
      <c r="G39" t="s">
        <v>14</v>
      </c>
      <c r="H39" t="s">
        <v>42</v>
      </c>
      <c r="I39" t="s">
        <v>75</v>
      </c>
      <c r="J39" s="13">
        <v>43161</v>
      </c>
      <c r="K39" t="s">
        <v>64</v>
      </c>
      <c r="L39" t="s">
        <v>63</v>
      </c>
      <c r="N39" t="s">
        <v>20</v>
      </c>
      <c r="O39" s="11"/>
      <c r="Q39" s="12"/>
      <c r="R39" s="11">
        <v>434</v>
      </c>
    </row>
    <row r="40" spans="2:18" x14ac:dyDescent="0.25">
      <c r="B40" s="14">
        <v>1035</v>
      </c>
      <c r="C40" s="13">
        <v>43139</v>
      </c>
      <c r="D40" s="14">
        <v>8</v>
      </c>
      <c r="E40" t="s">
        <v>84</v>
      </c>
      <c r="F40" t="s">
        <v>83</v>
      </c>
      <c r="G40" t="s">
        <v>10</v>
      </c>
      <c r="H40" t="s">
        <v>36</v>
      </c>
      <c r="I40" t="s">
        <v>65</v>
      </c>
      <c r="J40" s="13">
        <v>43141</v>
      </c>
      <c r="K40" t="s">
        <v>64</v>
      </c>
      <c r="L40" t="s">
        <v>63</v>
      </c>
      <c r="N40" t="s">
        <v>20</v>
      </c>
      <c r="O40" s="11"/>
      <c r="Q40" s="12"/>
      <c r="R40" s="11">
        <v>644</v>
      </c>
    </row>
    <row r="41" spans="2:18" x14ac:dyDescent="0.25">
      <c r="B41" s="14">
        <v>1036</v>
      </c>
      <c r="C41" s="13">
        <v>43141</v>
      </c>
      <c r="D41" s="14">
        <v>10</v>
      </c>
      <c r="E41" t="s">
        <v>97</v>
      </c>
      <c r="F41" t="s">
        <v>80</v>
      </c>
      <c r="G41" t="s">
        <v>13</v>
      </c>
      <c r="H41" t="s">
        <v>39</v>
      </c>
      <c r="I41" t="s">
        <v>60</v>
      </c>
      <c r="J41" s="13">
        <v>43143</v>
      </c>
      <c r="K41" t="s">
        <v>70</v>
      </c>
      <c r="L41" t="s">
        <v>74</v>
      </c>
      <c r="M41" t="s">
        <v>98</v>
      </c>
      <c r="N41" t="s">
        <v>29</v>
      </c>
      <c r="O41" s="11">
        <v>140</v>
      </c>
      <c r="P41">
        <v>47</v>
      </c>
      <c r="Q41" s="12">
        <f>Tabla1[[#This Row],[Precio unitario]]*Tabla1[[#This Row],[Cantidad]]</f>
        <v>6580</v>
      </c>
      <c r="R41" s="11">
        <v>684.32</v>
      </c>
    </row>
    <row r="42" spans="2:18" x14ac:dyDescent="0.25">
      <c r="B42" s="14">
        <v>1038</v>
      </c>
      <c r="C42" s="13">
        <v>43141</v>
      </c>
      <c r="D42" s="14">
        <v>10</v>
      </c>
      <c r="E42" t="s">
        <v>97</v>
      </c>
      <c r="F42" t="s">
        <v>80</v>
      </c>
      <c r="G42" t="s">
        <v>13</v>
      </c>
      <c r="H42" t="s">
        <v>39</v>
      </c>
      <c r="I42" t="s">
        <v>60</v>
      </c>
      <c r="J42" s="13"/>
      <c r="K42" t="s">
        <v>79</v>
      </c>
      <c r="L42"/>
      <c r="M42" t="s">
        <v>96</v>
      </c>
      <c r="N42" t="s">
        <v>29</v>
      </c>
      <c r="O42" s="11">
        <v>49</v>
      </c>
      <c r="P42">
        <v>49</v>
      </c>
      <c r="Q42" s="12">
        <f>Tabla1[[#This Row],[Precio unitario]]*Tabla1[[#This Row],[Cantidad]]</f>
        <v>2401</v>
      </c>
      <c r="R42" s="11">
        <v>230.49600000000004</v>
      </c>
    </row>
    <row r="43" spans="2:18" x14ac:dyDescent="0.25">
      <c r="B43" s="14">
        <v>1039</v>
      </c>
      <c r="C43" s="13">
        <v>43142</v>
      </c>
      <c r="D43" s="14">
        <v>11</v>
      </c>
      <c r="E43" t="s">
        <v>95</v>
      </c>
      <c r="F43" t="s">
        <v>16</v>
      </c>
      <c r="G43" t="s">
        <v>16</v>
      </c>
      <c r="H43" t="s">
        <v>42</v>
      </c>
      <c r="I43" t="s">
        <v>75</v>
      </c>
      <c r="J43" s="13"/>
      <c r="K43" t="s">
        <v>64</v>
      </c>
      <c r="L43"/>
      <c r="M43" t="s">
        <v>94</v>
      </c>
      <c r="N43" t="s">
        <v>22</v>
      </c>
      <c r="O43" s="11">
        <v>560</v>
      </c>
      <c r="P43">
        <v>72</v>
      </c>
      <c r="Q43" s="12">
        <f>Tabla1[[#This Row],[Precio unitario]]*Tabla1[[#This Row],[Cantidad]]</f>
        <v>40320</v>
      </c>
      <c r="R43" s="11">
        <v>3991.6800000000003</v>
      </c>
    </row>
    <row r="44" spans="2:18" x14ac:dyDescent="0.25">
      <c r="B44" s="14">
        <v>1040</v>
      </c>
      <c r="C44" s="13">
        <v>43132</v>
      </c>
      <c r="D44" s="14">
        <v>1</v>
      </c>
      <c r="E44" t="s">
        <v>93</v>
      </c>
      <c r="F44" t="s">
        <v>92</v>
      </c>
      <c r="G44" t="s">
        <v>15</v>
      </c>
      <c r="H44" t="s">
        <v>36</v>
      </c>
      <c r="I44" t="s">
        <v>65</v>
      </c>
      <c r="J44" s="13"/>
      <c r="K44" t="s">
        <v>64</v>
      </c>
      <c r="L44"/>
      <c r="M44" t="s">
        <v>91</v>
      </c>
      <c r="N44" t="s">
        <v>32</v>
      </c>
      <c r="O44" s="11">
        <v>257.59999999999997</v>
      </c>
      <c r="P44">
        <v>13</v>
      </c>
      <c r="Q44" s="12">
        <f>Tabla1[[#This Row],[Precio unitario]]*Tabla1[[#This Row],[Cantidad]]</f>
        <v>3348.7999999999997</v>
      </c>
      <c r="R44" s="11">
        <v>331.53120000000001</v>
      </c>
    </row>
    <row r="45" spans="2:18" x14ac:dyDescent="0.25">
      <c r="B45" s="14">
        <v>1041</v>
      </c>
      <c r="C45" s="13">
        <v>43159</v>
      </c>
      <c r="D45" s="14">
        <v>28</v>
      </c>
      <c r="E45" t="s">
        <v>90</v>
      </c>
      <c r="F45" t="s">
        <v>89</v>
      </c>
      <c r="G45" t="s">
        <v>14</v>
      </c>
      <c r="H45" t="s">
        <v>42</v>
      </c>
      <c r="I45" t="s">
        <v>75</v>
      </c>
      <c r="J45" s="13">
        <v>43161</v>
      </c>
      <c r="K45" t="s">
        <v>64</v>
      </c>
      <c r="L45" t="s">
        <v>74</v>
      </c>
      <c r="M45" t="s">
        <v>88</v>
      </c>
      <c r="N45" t="s">
        <v>33</v>
      </c>
      <c r="O45" s="11">
        <v>644</v>
      </c>
      <c r="P45">
        <v>32</v>
      </c>
      <c r="Q45" s="12">
        <f>Tabla1[[#This Row],[Precio unitario]]*Tabla1[[#This Row],[Cantidad]]</f>
        <v>20608</v>
      </c>
      <c r="R45" s="11">
        <v>2081.4080000000004</v>
      </c>
    </row>
    <row r="46" spans="2:18" x14ac:dyDescent="0.25">
      <c r="B46" s="14">
        <v>1042</v>
      </c>
      <c r="C46" s="13">
        <v>43140</v>
      </c>
      <c r="D46" s="14">
        <v>9</v>
      </c>
      <c r="E46" t="s">
        <v>87</v>
      </c>
      <c r="F46" t="s">
        <v>86</v>
      </c>
      <c r="G46" t="s">
        <v>11</v>
      </c>
      <c r="H46" t="s">
        <v>35</v>
      </c>
      <c r="I46" t="s">
        <v>56</v>
      </c>
      <c r="J46" s="13">
        <v>43142</v>
      </c>
      <c r="K46" t="s">
        <v>79</v>
      </c>
      <c r="L46" t="s">
        <v>63</v>
      </c>
      <c r="M46" t="s">
        <v>85</v>
      </c>
      <c r="N46" t="s">
        <v>21</v>
      </c>
      <c r="O46" s="11">
        <v>135.1</v>
      </c>
      <c r="P46">
        <v>27</v>
      </c>
      <c r="Q46" s="12">
        <f>Tabla1[[#This Row],[Precio unitario]]*Tabla1[[#This Row],[Cantidad]]</f>
        <v>3647.7</v>
      </c>
      <c r="R46" s="11">
        <v>346.53150000000005</v>
      </c>
    </row>
    <row r="47" spans="2:18" x14ac:dyDescent="0.25">
      <c r="B47" s="14">
        <v>1043</v>
      </c>
      <c r="C47" s="13">
        <v>43137</v>
      </c>
      <c r="D47" s="14">
        <v>6</v>
      </c>
      <c r="E47" t="s">
        <v>67</v>
      </c>
      <c r="F47" t="s">
        <v>66</v>
      </c>
      <c r="G47" t="s">
        <v>18</v>
      </c>
      <c r="H47" t="s">
        <v>38</v>
      </c>
      <c r="I47" t="s">
        <v>65</v>
      </c>
      <c r="J47" s="13">
        <v>43139</v>
      </c>
      <c r="K47" t="s">
        <v>70</v>
      </c>
      <c r="L47" t="s">
        <v>74</v>
      </c>
      <c r="M47" t="s">
        <v>82</v>
      </c>
      <c r="N47" t="s">
        <v>30</v>
      </c>
      <c r="O47" s="11">
        <v>178.5</v>
      </c>
      <c r="P47">
        <v>71</v>
      </c>
      <c r="Q47" s="12">
        <f>Tabla1[[#This Row],[Precio unitario]]*Tabla1[[#This Row],[Cantidad]]</f>
        <v>12673.5</v>
      </c>
      <c r="R47" s="11">
        <v>1280.0235</v>
      </c>
    </row>
    <row r="48" spans="2:18" x14ac:dyDescent="0.25">
      <c r="B48" s="14">
        <v>1044</v>
      </c>
      <c r="C48" s="13">
        <v>43139</v>
      </c>
      <c r="D48" s="14">
        <v>8</v>
      </c>
      <c r="E48" t="s">
        <v>84</v>
      </c>
      <c r="F48" t="s">
        <v>83</v>
      </c>
      <c r="G48" t="s">
        <v>10</v>
      </c>
      <c r="H48" t="s">
        <v>36</v>
      </c>
      <c r="I48" t="s">
        <v>65</v>
      </c>
      <c r="J48" s="13">
        <v>43141</v>
      </c>
      <c r="K48" t="s">
        <v>70</v>
      </c>
      <c r="L48" t="s">
        <v>63</v>
      </c>
      <c r="M48" t="s">
        <v>82</v>
      </c>
      <c r="N48" t="s">
        <v>30</v>
      </c>
      <c r="O48" s="11">
        <v>178.5</v>
      </c>
      <c r="P48">
        <v>13</v>
      </c>
      <c r="Q48" s="12">
        <f>Tabla1[[#This Row],[Precio unitario]]*Tabla1[[#This Row],[Cantidad]]</f>
        <v>2320.5</v>
      </c>
      <c r="R48" s="11">
        <v>220.44749999999996</v>
      </c>
    </row>
    <row r="49" spans="2:18" x14ac:dyDescent="0.25">
      <c r="B49" s="14">
        <v>1045</v>
      </c>
      <c r="C49" s="13">
        <v>43156</v>
      </c>
      <c r="D49" s="14">
        <v>25</v>
      </c>
      <c r="E49" t="s">
        <v>81</v>
      </c>
      <c r="F49" t="s">
        <v>80</v>
      </c>
      <c r="G49" t="s">
        <v>13</v>
      </c>
      <c r="H49" t="s">
        <v>39</v>
      </c>
      <c r="I49" t="s">
        <v>60</v>
      </c>
      <c r="J49" s="13">
        <v>43158</v>
      </c>
      <c r="K49" t="s">
        <v>79</v>
      </c>
      <c r="L49" t="s">
        <v>78</v>
      </c>
      <c r="M49" t="s">
        <v>77</v>
      </c>
      <c r="N49" t="s">
        <v>31</v>
      </c>
      <c r="O49" s="11">
        <v>308</v>
      </c>
      <c r="P49">
        <v>98</v>
      </c>
      <c r="Q49" s="12">
        <f>Tabla1[[#This Row],[Precio unitario]]*Tabla1[[#This Row],[Cantidad]]</f>
        <v>30184</v>
      </c>
      <c r="R49" s="11">
        <v>2867.4800000000005</v>
      </c>
    </row>
    <row r="50" spans="2:18" x14ac:dyDescent="0.25">
      <c r="B50" s="14">
        <v>1046</v>
      </c>
      <c r="C50" s="13">
        <v>43157</v>
      </c>
      <c r="D50" s="14">
        <v>26</v>
      </c>
      <c r="E50" t="s">
        <v>76</v>
      </c>
      <c r="F50" t="s">
        <v>16</v>
      </c>
      <c r="G50" t="s">
        <v>16</v>
      </c>
      <c r="H50" t="s">
        <v>42</v>
      </c>
      <c r="I50" t="s">
        <v>75</v>
      </c>
      <c r="J50" s="13">
        <v>43159</v>
      </c>
      <c r="K50" t="s">
        <v>64</v>
      </c>
      <c r="L50" t="s">
        <v>74</v>
      </c>
      <c r="M50" t="s">
        <v>73</v>
      </c>
      <c r="N50" t="s">
        <v>26</v>
      </c>
      <c r="O50" s="11">
        <v>350</v>
      </c>
      <c r="P50">
        <v>21</v>
      </c>
      <c r="Q50" s="12">
        <f>Tabla1[[#This Row],[Precio unitario]]*Tabla1[[#This Row],[Cantidad]]</f>
        <v>7350</v>
      </c>
      <c r="R50" s="11">
        <v>749.7</v>
      </c>
    </row>
    <row r="51" spans="2:18" x14ac:dyDescent="0.25">
      <c r="B51" s="14">
        <v>1047</v>
      </c>
      <c r="C51" s="13">
        <v>43160</v>
      </c>
      <c r="D51" s="14">
        <v>29</v>
      </c>
      <c r="E51" t="s">
        <v>72</v>
      </c>
      <c r="F51" t="s">
        <v>71</v>
      </c>
      <c r="G51" t="s">
        <v>11</v>
      </c>
      <c r="H51" t="s">
        <v>40</v>
      </c>
      <c r="I51" t="s">
        <v>56</v>
      </c>
      <c r="J51" s="13">
        <v>43162</v>
      </c>
      <c r="K51" t="s">
        <v>70</v>
      </c>
      <c r="L51" t="s">
        <v>63</v>
      </c>
      <c r="M51" t="s">
        <v>69</v>
      </c>
      <c r="N51" t="s">
        <v>28</v>
      </c>
      <c r="O51" s="11">
        <v>546</v>
      </c>
      <c r="P51">
        <v>26</v>
      </c>
      <c r="Q51" s="12">
        <f>Tabla1[[#This Row],[Precio unitario]]*Tabla1[[#This Row],[Cantidad]]</f>
        <v>14196</v>
      </c>
      <c r="R51" s="11">
        <v>1490.5800000000002</v>
      </c>
    </row>
    <row r="52" spans="2:18" x14ac:dyDescent="0.25">
      <c r="B52" s="14">
        <v>1048</v>
      </c>
      <c r="C52" s="13">
        <v>43137</v>
      </c>
      <c r="D52" s="14">
        <v>6</v>
      </c>
      <c r="E52" t="s">
        <v>67</v>
      </c>
      <c r="F52" t="s">
        <v>66</v>
      </c>
      <c r="G52" t="s">
        <v>18</v>
      </c>
      <c r="H52" t="s">
        <v>38</v>
      </c>
      <c r="I52" t="s">
        <v>65</v>
      </c>
      <c r="J52" s="13">
        <v>43139</v>
      </c>
      <c r="K52" t="s">
        <v>64</v>
      </c>
      <c r="L52" t="s">
        <v>63</v>
      </c>
      <c r="M52" t="s">
        <v>68</v>
      </c>
      <c r="N52" t="s">
        <v>29</v>
      </c>
      <c r="O52" s="11">
        <v>420</v>
      </c>
      <c r="P52">
        <v>96</v>
      </c>
      <c r="Q52" s="12">
        <f>Tabla1[[#This Row],[Precio unitario]]*Tabla1[[#This Row],[Cantidad]]</f>
        <v>40320</v>
      </c>
      <c r="R52" s="11">
        <v>4152.96</v>
      </c>
    </row>
    <row r="53" spans="2:18" x14ac:dyDescent="0.25">
      <c r="B53" s="14">
        <v>1049</v>
      </c>
      <c r="C53" s="13">
        <v>43137</v>
      </c>
      <c r="D53" s="14">
        <v>6</v>
      </c>
      <c r="E53" t="s">
        <v>67</v>
      </c>
      <c r="F53" t="s">
        <v>66</v>
      </c>
      <c r="G53" t="s">
        <v>18</v>
      </c>
      <c r="H53" t="s">
        <v>38</v>
      </c>
      <c r="I53" t="s">
        <v>65</v>
      </c>
      <c r="J53" s="13">
        <v>43139</v>
      </c>
      <c r="K53" t="s">
        <v>64</v>
      </c>
      <c r="L53" t="s">
        <v>63</v>
      </c>
      <c r="M53" t="s">
        <v>62</v>
      </c>
      <c r="N53" t="s">
        <v>29</v>
      </c>
      <c r="O53" s="11">
        <v>742</v>
      </c>
      <c r="P53">
        <v>16</v>
      </c>
      <c r="Q53" s="12">
        <f>Tabla1[[#This Row],[Precio unitario]]*Tabla1[[#This Row],[Cantidad]]</f>
        <v>11872</v>
      </c>
      <c r="R53" s="11">
        <v>1234.6880000000003</v>
      </c>
    </row>
    <row r="54" spans="2:18" x14ac:dyDescent="0.25">
      <c r="B54" s="14">
        <v>1050</v>
      </c>
      <c r="C54" s="13">
        <v>43135</v>
      </c>
      <c r="D54" s="14">
        <v>4</v>
      </c>
      <c r="E54" t="s">
        <v>61</v>
      </c>
      <c r="F54" t="s">
        <v>9</v>
      </c>
      <c r="G54" t="s">
        <v>9</v>
      </c>
      <c r="H54" t="s">
        <v>41</v>
      </c>
      <c r="I54" t="s">
        <v>60</v>
      </c>
      <c r="J54" s="13"/>
      <c r="L54"/>
      <c r="M54" t="s">
        <v>59</v>
      </c>
      <c r="N54" t="s">
        <v>25</v>
      </c>
      <c r="O54" s="11">
        <v>532</v>
      </c>
      <c r="P54">
        <v>96</v>
      </c>
      <c r="Q54" s="12">
        <f>Tabla1[[#This Row],[Precio unitario]]*Tabla1[[#This Row],[Cantidad]]</f>
        <v>51072</v>
      </c>
      <c r="R54" s="11">
        <v>4851.84</v>
      </c>
    </row>
    <row r="55" spans="2:18" x14ac:dyDescent="0.25">
      <c r="B55" s="14">
        <v>1051</v>
      </c>
      <c r="C55" s="13">
        <v>43134</v>
      </c>
      <c r="D55" s="14">
        <v>3</v>
      </c>
      <c r="E55" t="s">
        <v>58</v>
      </c>
      <c r="F55" t="s">
        <v>57</v>
      </c>
      <c r="G55" t="s">
        <v>12</v>
      </c>
      <c r="H55" t="s">
        <v>37</v>
      </c>
      <c r="I55" t="s">
        <v>56</v>
      </c>
      <c r="J55" s="13"/>
      <c r="L55"/>
      <c r="M55" t="s">
        <v>55</v>
      </c>
      <c r="N55" t="s">
        <v>33</v>
      </c>
      <c r="O55" s="11">
        <v>41.86</v>
      </c>
      <c r="P55">
        <v>75</v>
      </c>
      <c r="Q55" s="12">
        <f>Tabla1[[#This Row],[Precio unitario]]*Tabla1[[#This Row],[Cantidad]]</f>
        <v>3139.5</v>
      </c>
      <c r="R55" s="11">
        <v>323.36850000000004</v>
      </c>
    </row>
    <row r="56" spans="2:18" x14ac:dyDescent="0.25">
      <c r="B56" s="14">
        <v>1052</v>
      </c>
      <c r="C56" s="13">
        <v>43168</v>
      </c>
      <c r="D56" s="14">
        <v>9</v>
      </c>
      <c r="E56" t="s">
        <v>87</v>
      </c>
      <c r="F56" t="s">
        <v>86</v>
      </c>
      <c r="G56" t="s">
        <v>11</v>
      </c>
      <c r="H56" t="s">
        <v>35</v>
      </c>
      <c r="I56" t="s">
        <v>56</v>
      </c>
      <c r="J56" s="13">
        <v>43170</v>
      </c>
      <c r="K56" t="s">
        <v>79</v>
      </c>
      <c r="L56" t="s">
        <v>63</v>
      </c>
      <c r="M56" t="s">
        <v>107</v>
      </c>
      <c r="N56" t="s">
        <v>25</v>
      </c>
      <c r="O56" s="11">
        <v>273</v>
      </c>
      <c r="P56">
        <v>55</v>
      </c>
      <c r="Q56" s="12">
        <f>Tabla1[[#This Row],[Precio unitario]]*Tabla1[[#This Row],[Cantidad]]</f>
        <v>15015</v>
      </c>
      <c r="R56" s="11">
        <v>1516.5150000000001</v>
      </c>
    </row>
    <row r="57" spans="2:18" x14ac:dyDescent="0.25">
      <c r="B57" s="14">
        <v>1053</v>
      </c>
      <c r="C57" s="13">
        <v>43168</v>
      </c>
      <c r="D57" s="14">
        <v>9</v>
      </c>
      <c r="E57" t="s">
        <v>87</v>
      </c>
      <c r="F57" t="s">
        <v>86</v>
      </c>
      <c r="G57" t="s">
        <v>11</v>
      </c>
      <c r="H57" t="s">
        <v>35</v>
      </c>
      <c r="I57" t="s">
        <v>56</v>
      </c>
      <c r="J57" s="13">
        <v>43170</v>
      </c>
      <c r="K57" t="s">
        <v>79</v>
      </c>
      <c r="L57" t="s">
        <v>63</v>
      </c>
      <c r="M57" t="s">
        <v>100</v>
      </c>
      <c r="N57" t="s">
        <v>23</v>
      </c>
      <c r="O57" s="11">
        <v>487.19999999999993</v>
      </c>
      <c r="P57">
        <v>11</v>
      </c>
      <c r="Q57" s="12">
        <f>Tabla1[[#This Row],[Precio unitario]]*Tabla1[[#This Row],[Cantidad]]</f>
        <v>5359.1999999999989</v>
      </c>
      <c r="R57" s="11">
        <v>514.4831999999999</v>
      </c>
    </row>
    <row r="58" spans="2:18" x14ac:dyDescent="0.25">
      <c r="B58" s="14">
        <v>1054</v>
      </c>
      <c r="C58" s="13">
        <v>43165</v>
      </c>
      <c r="D58" s="14">
        <v>6</v>
      </c>
      <c r="E58" t="s">
        <v>67</v>
      </c>
      <c r="F58" t="s">
        <v>66</v>
      </c>
      <c r="G58" t="s">
        <v>18</v>
      </c>
      <c r="H58" t="s">
        <v>38</v>
      </c>
      <c r="I58" t="s">
        <v>65</v>
      </c>
      <c r="J58" s="13">
        <v>43167</v>
      </c>
      <c r="K58" t="s">
        <v>70</v>
      </c>
      <c r="L58" t="s">
        <v>74</v>
      </c>
      <c r="M58" t="s">
        <v>103</v>
      </c>
      <c r="N58" t="s">
        <v>33</v>
      </c>
      <c r="O58" s="11">
        <v>196</v>
      </c>
      <c r="P58">
        <v>53</v>
      </c>
      <c r="Q58" s="12">
        <f>Tabla1[[#This Row],[Precio unitario]]*Tabla1[[#This Row],[Cantidad]]</f>
        <v>10388</v>
      </c>
      <c r="R58" s="11">
        <v>1007.6360000000001</v>
      </c>
    </row>
    <row r="59" spans="2:18" x14ac:dyDescent="0.25">
      <c r="B59" s="14">
        <v>1055</v>
      </c>
      <c r="C59" s="13">
        <v>43167</v>
      </c>
      <c r="D59" s="14">
        <v>8</v>
      </c>
      <c r="E59" t="s">
        <v>84</v>
      </c>
      <c r="F59" t="s">
        <v>83</v>
      </c>
      <c r="G59" t="s">
        <v>10</v>
      </c>
      <c r="H59" t="s">
        <v>36</v>
      </c>
      <c r="I59" t="s">
        <v>65</v>
      </c>
      <c r="J59" s="13">
        <v>43169</v>
      </c>
      <c r="K59" t="s">
        <v>70</v>
      </c>
      <c r="L59" t="s">
        <v>63</v>
      </c>
      <c r="M59" t="s">
        <v>94</v>
      </c>
      <c r="N59" t="s">
        <v>22</v>
      </c>
      <c r="O59" s="11">
        <v>560</v>
      </c>
      <c r="P59">
        <v>85</v>
      </c>
      <c r="Q59" s="12">
        <f>Tabla1[[#This Row],[Precio unitario]]*Tabla1[[#This Row],[Cantidad]]</f>
        <v>47600</v>
      </c>
      <c r="R59" s="11">
        <v>4998</v>
      </c>
    </row>
    <row r="60" spans="2:18" x14ac:dyDescent="0.25">
      <c r="B60" s="14">
        <v>1056</v>
      </c>
      <c r="C60" s="13">
        <v>43167</v>
      </c>
      <c r="D60" s="14">
        <v>8</v>
      </c>
      <c r="E60" t="s">
        <v>84</v>
      </c>
      <c r="F60" t="s">
        <v>83</v>
      </c>
      <c r="G60" t="s">
        <v>10</v>
      </c>
      <c r="H60" t="s">
        <v>36</v>
      </c>
      <c r="I60" t="s">
        <v>65</v>
      </c>
      <c r="J60" s="13">
        <v>43169</v>
      </c>
      <c r="K60" t="s">
        <v>70</v>
      </c>
      <c r="L60" t="s">
        <v>63</v>
      </c>
      <c r="M60" t="s">
        <v>106</v>
      </c>
      <c r="N60" t="s">
        <v>24</v>
      </c>
      <c r="O60" s="11">
        <v>128.79999999999998</v>
      </c>
      <c r="P60">
        <v>97</v>
      </c>
      <c r="Q60" s="12">
        <f>Tabla1[[#This Row],[Precio unitario]]*Tabla1[[#This Row],[Cantidad]]</f>
        <v>12493.599999999999</v>
      </c>
      <c r="R60" s="11">
        <v>1274.3472000000002</v>
      </c>
    </row>
    <row r="61" spans="2:18" x14ac:dyDescent="0.25">
      <c r="B61" s="14">
        <v>1057</v>
      </c>
      <c r="C61" s="13">
        <v>43184</v>
      </c>
      <c r="D61" s="14">
        <v>25</v>
      </c>
      <c r="E61" t="s">
        <v>81</v>
      </c>
      <c r="F61" t="s">
        <v>80</v>
      </c>
      <c r="G61" t="s">
        <v>13</v>
      </c>
      <c r="H61" t="s">
        <v>39</v>
      </c>
      <c r="I61" t="s">
        <v>60</v>
      </c>
      <c r="J61" s="13">
        <v>43186</v>
      </c>
      <c r="K61" t="s">
        <v>79</v>
      </c>
      <c r="L61" t="s">
        <v>78</v>
      </c>
      <c r="M61" t="s">
        <v>105</v>
      </c>
      <c r="N61" t="s">
        <v>24</v>
      </c>
      <c r="O61" s="11">
        <v>140</v>
      </c>
      <c r="P61">
        <v>46</v>
      </c>
      <c r="Q61" s="12">
        <f>Tabla1[[#This Row],[Precio unitario]]*Tabla1[[#This Row],[Cantidad]]</f>
        <v>6440</v>
      </c>
      <c r="R61" s="11">
        <v>650.44000000000005</v>
      </c>
    </row>
    <row r="62" spans="2:18" x14ac:dyDescent="0.25">
      <c r="B62" s="14">
        <v>1058</v>
      </c>
      <c r="C62" s="13">
        <v>43185</v>
      </c>
      <c r="D62" s="14">
        <v>26</v>
      </c>
      <c r="E62" t="s">
        <v>76</v>
      </c>
      <c r="F62" t="s">
        <v>16</v>
      </c>
      <c r="G62" t="s">
        <v>16</v>
      </c>
      <c r="H62" t="s">
        <v>42</v>
      </c>
      <c r="I62" t="s">
        <v>75</v>
      </c>
      <c r="J62" s="13">
        <v>43187</v>
      </c>
      <c r="K62" t="s">
        <v>64</v>
      </c>
      <c r="L62" t="s">
        <v>74</v>
      </c>
      <c r="M62" t="s">
        <v>104</v>
      </c>
      <c r="N62" t="s">
        <v>34</v>
      </c>
      <c r="O62" s="11">
        <v>298.90000000000003</v>
      </c>
      <c r="P62">
        <v>97</v>
      </c>
      <c r="Q62" s="12">
        <f>Tabla1[[#This Row],[Precio unitario]]*Tabla1[[#This Row],[Cantidad]]</f>
        <v>28993.300000000003</v>
      </c>
      <c r="R62" s="11">
        <v>2754.3634999999999</v>
      </c>
    </row>
    <row r="63" spans="2:18" x14ac:dyDescent="0.25">
      <c r="B63" s="14">
        <v>1059</v>
      </c>
      <c r="C63" s="13">
        <v>43185</v>
      </c>
      <c r="D63" s="14">
        <v>26</v>
      </c>
      <c r="E63" t="s">
        <v>76</v>
      </c>
      <c r="F63" t="s">
        <v>16</v>
      </c>
      <c r="G63" t="s">
        <v>16</v>
      </c>
      <c r="H63" t="s">
        <v>42</v>
      </c>
      <c r="I63" t="s">
        <v>75</v>
      </c>
      <c r="J63" s="13">
        <v>43187</v>
      </c>
      <c r="K63" t="s">
        <v>64</v>
      </c>
      <c r="L63" t="s">
        <v>74</v>
      </c>
      <c r="M63" t="s">
        <v>85</v>
      </c>
      <c r="N63" t="s">
        <v>21</v>
      </c>
      <c r="O63" s="11">
        <v>135.1</v>
      </c>
      <c r="P63">
        <v>97</v>
      </c>
      <c r="Q63" s="12">
        <f>Tabla1[[#This Row],[Precio unitario]]*Tabla1[[#This Row],[Cantidad]]</f>
        <v>13104.699999999999</v>
      </c>
      <c r="R63" s="11">
        <v>1336.6794000000002</v>
      </c>
    </row>
    <row r="64" spans="2:18" x14ac:dyDescent="0.25">
      <c r="B64" s="14">
        <v>1060</v>
      </c>
      <c r="C64" s="13">
        <v>43185</v>
      </c>
      <c r="D64" s="14">
        <v>26</v>
      </c>
      <c r="E64" t="s">
        <v>76</v>
      </c>
      <c r="F64" t="s">
        <v>16</v>
      </c>
      <c r="G64" t="s">
        <v>16</v>
      </c>
      <c r="H64" t="s">
        <v>42</v>
      </c>
      <c r="I64" t="s">
        <v>75</v>
      </c>
      <c r="J64" s="13">
        <v>43187</v>
      </c>
      <c r="K64" t="s">
        <v>64</v>
      </c>
      <c r="L64" t="s">
        <v>74</v>
      </c>
      <c r="M64" t="s">
        <v>91</v>
      </c>
      <c r="N64" t="s">
        <v>32</v>
      </c>
      <c r="O64" s="11">
        <v>257.59999999999997</v>
      </c>
      <c r="P64">
        <v>65</v>
      </c>
      <c r="Q64" s="12">
        <f>Tabla1[[#This Row],[Precio unitario]]*Tabla1[[#This Row],[Cantidad]]</f>
        <v>16743.999999999996</v>
      </c>
      <c r="R64" s="11">
        <v>1724.6320000000003</v>
      </c>
    </row>
    <row r="65" spans="2:18" x14ac:dyDescent="0.25">
      <c r="B65" s="14">
        <v>1061</v>
      </c>
      <c r="C65" s="13">
        <v>43188</v>
      </c>
      <c r="D65" s="14">
        <v>29</v>
      </c>
      <c r="E65" t="s">
        <v>72</v>
      </c>
      <c r="F65" t="s">
        <v>71</v>
      </c>
      <c r="G65" t="s">
        <v>11</v>
      </c>
      <c r="H65" t="s">
        <v>40</v>
      </c>
      <c r="I65" t="s">
        <v>56</v>
      </c>
      <c r="J65" s="13">
        <v>43190</v>
      </c>
      <c r="K65" t="s">
        <v>70</v>
      </c>
      <c r="L65" t="s">
        <v>63</v>
      </c>
      <c r="M65" t="s">
        <v>103</v>
      </c>
      <c r="N65" t="s">
        <v>33</v>
      </c>
      <c r="O65" s="11">
        <v>196</v>
      </c>
      <c r="P65">
        <v>72</v>
      </c>
      <c r="Q65" s="12">
        <f>Tabla1[[#This Row],[Precio unitario]]*Tabla1[[#This Row],[Cantidad]]</f>
        <v>14112</v>
      </c>
      <c r="R65" s="11">
        <v>1411.2000000000003</v>
      </c>
    </row>
    <row r="66" spans="2:18" x14ac:dyDescent="0.25">
      <c r="B66" s="14">
        <v>1062</v>
      </c>
      <c r="C66" s="13">
        <v>43165</v>
      </c>
      <c r="D66" s="14">
        <v>6</v>
      </c>
      <c r="E66" t="s">
        <v>67</v>
      </c>
      <c r="F66" t="s">
        <v>66</v>
      </c>
      <c r="G66" t="s">
        <v>18</v>
      </c>
      <c r="H66" t="s">
        <v>38</v>
      </c>
      <c r="I66" t="s">
        <v>65</v>
      </c>
      <c r="J66" s="13">
        <v>43167</v>
      </c>
      <c r="K66" t="s">
        <v>64</v>
      </c>
      <c r="L66" t="s">
        <v>63</v>
      </c>
      <c r="M66" t="s">
        <v>82</v>
      </c>
      <c r="N66" t="s">
        <v>30</v>
      </c>
      <c r="O66" s="11">
        <v>178.5</v>
      </c>
      <c r="P66">
        <v>16</v>
      </c>
      <c r="Q66" s="12">
        <f>Tabla1[[#This Row],[Precio unitario]]*Tabla1[[#This Row],[Cantidad]]</f>
        <v>2856</v>
      </c>
      <c r="R66" s="11">
        <v>282.74400000000003</v>
      </c>
    </row>
    <row r="67" spans="2:18" x14ac:dyDescent="0.25">
      <c r="B67" s="14">
        <v>1064</v>
      </c>
      <c r="C67" s="13">
        <v>43163</v>
      </c>
      <c r="D67" s="14">
        <v>4</v>
      </c>
      <c r="E67" t="s">
        <v>61</v>
      </c>
      <c r="F67" t="s">
        <v>9</v>
      </c>
      <c r="G67" t="s">
        <v>9</v>
      </c>
      <c r="H67" t="s">
        <v>41</v>
      </c>
      <c r="I67" t="s">
        <v>60</v>
      </c>
      <c r="J67" s="13">
        <v>43165</v>
      </c>
      <c r="K67" t="s">
        <v>79</v>
      </c>
      <c r="L67" t="s">
        <v>74</v>
      </c>
      <c r="M67" t="s">
        <v>102</v>
      </c>
      <c r="N67" t="s">
        <v>26</v>
      </c>
      <c r="O67" s="11">
        <v>1134</v>
      </c>
      <c r="P67">
        <v>77</v>
      </c>
      <c r="Q67" s="12">
        <f>Tabla1[[#This Row],[Precio unitario]]*Tabla1[[#This Row],[Cantidad]]</f>
        <v>87318</v>
      </c>
      <c r="R67" s="11">
        <v>8993.7540000000008</v>
      </c>
    </row>
    <row r="68" spans="2:18" x14ac:dyDescent="0.25">
      <c r="B68" s="14">
        <v>1065</v>
      </c>
      <c r="C68" s="13">
        <v>43163</v>
      </c>
      <c r="D68" s="14">
        <v>4</v>
      </c>
      <c r="E68" t="s">
        <v>61</v>
      </c>
      <c r="F68" t="s">
        <v>9</v>
      </c>
      <c r="G68" t="s">
        <v>9</v>
      </c>
      <c r="H68" t="s">
        <v>41</v>
      </c>
      <c r="I68" t="s">
        <v>60</v>
      </c>
      <c r="J68" s="13">
        <v>43165</v>
      </c>
      <c r="K68" t="s">
        <v>79</v>
      </c>
      <c r="L68" t="s">
        <v>74</v>
      </c>
      <c r="M68" t="s">
        <v>101</v>
      </c>
      <c r="N68" t="s">
        <v>27</v>
      </c>
      <c r="O68" s="11">
        <v>98</v>
      </c>
      <c r="P68">
        <v>37</v>
      </c>
      <c r="Q68" s="12">
        <f>Tabla1[[#This Row],[Precio unitario]]*Tabla1[[#This Row],[Cantidad]]</f>
        <v>3626</v>
      </c>
      <c r="R68" s="11">
        <v>344.47</v>
      </c>
    </row>
    <row r="69" spans="2:18" x14ac:dyDescent="0.25">
      <c r="B69" s="14">
        <v>1067</v>
      </c>
      <c r="C69" s="13">
        <v>43167</v>
      </c>
      <c r="D69" s="14">
        <v>8</v>
      </c>
      <c r="E69" t="s">
        <v>84</v>
      </c>
      <c r="F69" t="s">
        <v>83</v>
      </c>
      <c r="G69" t="s">
        <v>10</v>
      </c>
      <c r="H69" t="s">
        <v>36</v>
      </c>
      <c r="I69" t="s">
        <v>65</v>
      </c>
      <c r="J69" s="13">
        <v>43169</v>
      </c>
      <c r="K69" t="s">
        <v>64</v>
      </c>
      <c r="L69" t="s">
        <v>74</v>
      </c>
      <c r="M69" t="s">
        <v>100</v>
      </c>
      <c r="N69" t="s">
        <v>23</v>
      </c>
      <c r="O69" s="11">
        <v>487.19999999999993</v>
      </c>
      <c r="P69">
        <v>63</v>
      </c>
      <c r="Q69" s="12">
        <f>Tabla1[[#This Row],[Precio unitario]]*Tabla1[[#This Row],[Cantidad]]</f>
        <v>30693.599999999995</v>
      </c>
      <c r="R69" s="11">
        <v>3038.6664000000001</v>
      </c>
    </row>
    <row r="70" spans="2:18" x14ac:dyDescent="0.25">
      <c r="B70" s="14">
        <v>1070</v>
      </c>
      <c r="C70" s="13">
        <v>43162</v>
      </c>
      <c r="D70" s="14">
        <v>3</v>
      </c>
      <c r="E70" t="s">
        <v>58</v>
      </c>
      <c r="F70" t="s">
        <v>57</v>
      </c>
      <c r="G70" t="s">
        <v>12</v>
      </c>
      <c r="H70" t="s">
        <v>37</v>
      </c>
      <c r="I70" t="s">
        <v>56</v>
      </c>
      <c r="J70" s="13">
        <v>43164</v>
      </c>
      <c r="K70" t="s">
        <v>70</v>
      </c>
      <c r="L70" t="s">
        <v>78</v>
      </c>
      <c r="M70" t="s">
        <v>99</v>
      </c>
      <c r="N70" t="s">
        <v>31</v>
      </c>
      <c r="O70" s="11">
        <v>140</v>
      </c>
      <c r="P70">
        <v>48</v>
      </c>
      <c r="Q70" s="12">
        <f>Tabla1[[#This Row],[Precio unitario]]*Tabla1[[#This Row],[Cantidad]]</f>
        <v>6720</v>
      </c>
      <c r="R70" s="11">
        <v>672</v>
      </c>
    </row>
    <row r="71" spans="2:18" x14ac:dyDescent="0.25">
      <c r="B71" s="14">
        <v>1071</v>
      </c>
      <c r="C71" s="13">
        <v>43162</v>
      </c>
      <c r="D71" s="14">
        <v>3</v>
      </c>
      <c r="E71" t="s">
        <v>58</v>
      </c>
      <c r="F71" t="s">
        <v>57</v>
      </c>
      <c r="G71" t="s">
        <v>12</v>
      </c>
      <c r="H71" t="s">
        <v>37</v>
      </c>
      <c r="I71" t="s">
        <v>56</v>
      </c>
      <c r="J71" s="13">
        <v>43164</v>
      </c>
      <c r="K71" t="s">
        <v>70</v>
      </c>
      <c r="L71" t="s">
        <v>78</v>
      </c>
      <c r="M71" t="s">
        <v>94</v>
      </c>
      <c r="N71" t="s">
        <v>22</v>
      </c>
      <c r="O71" s="11">
        <v>560</v>
      </c>
      <c r="P71">
        <v>71</v>
      </c>
      <c r="Q71" s="12">
        <f>Tabla1[[#This Row],[Precio unitario]]*Tabla1[[#This Row],[Cantidad]]</f>
        <v>39760</v>
      </c>
      <c r="R71" s="11">
        <v>4135.04</v>
      </c>
    </row>
    <row r="72" spans="2:18" x14ac:dyDescent="0.25">
      <c r="B72" s="14">
        <v>1075</v>
      </c>
      <c r="C72" s="13">
        <v>43169</v>
      </c>
      <c r="D72" s="14">
        <v>10</v>
      </c>
      <c r="E72" t="s">
        <v>97</v>
      </c>
      <c r="F72" t="s">
        <v>80</v>
      </c>
      <c r="G72" t="s">
        <v>13</v>
      </c>
      <c r="H72" t="s">
        <v>39</v>
      </c>
      <c r="I72" t="s">
        <v>60</v>
      </c>
      <c r="J72" s="13">
        <v>43171</v>
      </c>
      <c r="K72" t="s">
        <v>70</v>
      </c>
      <c r="L72" t="s">
        <v>74</v>
      </c>
      <c r="M72" t="s">
        <v>98</v>
      </c>
      <c r="N72" t="s">
        <v>29</v>
      </c>
      <c r="O72" s="11">
        <v>140</v>
      </c>
      <c r="P72">
        <v>55</v>
      </c>
      <c r="Q72" s="12">
        <f>Tabla1[[#This Row],[Precio unitario]]*Tabla1[[#This Row],[Cantidad]]</f>
        <v>7700</v>
      </c>
      <c r="R72" s="11">
        <v>770</v>
      </c>
    </row>
    <row r="73" spans="2:18" x14ac:dyDescent="0.25">
      <c r="B73" s="14">
        <v>1077</v>
      </c>
      <c r="C73" s="13">
        <v>43169</v>
      </c>
      <c r="D73" s="14">
        <v>10</v>
      </c>
      <c r="E73" t="s">
        <v>97</v>
      </c>
      <c r="F73" t="s">
        <v>80</v>
      </c>
      <c r="G73" t="s">
        <v>13</v>
      </c>
      <c r="H73" t="s">
        <v>39</v>
      </c>
      <c r="I73" t="s">
        <v>60</v>
      </c>
      <c r="J73" s="13"/>
      <c r="K73" t="s">
        <v>79</v>
      </c>
      <c r="L73"/>
      <c r="M73" t="s">
        <v>96</v>
      </c>
      <c r="N73" t="s">
        <v>29</v>
      </c>
      <c r="O73" s="11">
        <v>49</v>
      </c>
      <c r="P73">
        <v>21</v>
      </c>
      <c r="Q73" s="12">
        <f>Tabla1[[#This Row],[Precio unitario]]*Tabla1[[#This Row],[Cantidad]]</f>
        <v>1029</v>
      </c>
      <c r="R73" s="11">
        <v>102.9</v>
      </c>
    </row>
    <row r="74" spans="2:18" x14ac:dyDescent="0.25">
      <c r="B74" s="14">
        <v>1078</v>
      </c>
      <c r="C74" s="13">
        <v>43170</v>
      </c>
      <c r="D74" s="14">
        <v>11</v>
      </c>
      <c r="E74" t="s">
        <v>95</v>
      </c>
      <c r="F74" t="s">
        <v>16</v>
      </c>
      <c r="G74" t="s">
        <v>16</v>
      </c>
      <c r="H74" t="s">
        <v>42</v>
      </c>
      <c r="I74" t="s">
        <v>75</v>
      </c>
      <c r="J74" s="13"/>
      <c r="K74" t="s">
        <v>64</v>
      </c>
      <c r="L74"/>
      <c r="M74" t="s">
        <v>94</v>
      </c>
      <c r="N74" t="s">
        <v>22</v>
      </c>
      <c r="O74" s="11">
        <v>560</v>
      </c>
      <c r="P74">
        <v>67</v>
      </c>
      <c r="Q74" s="12">
        <f>Tabla1[[#This Row],[Precio unitario]]*Tabla1[[#This Row],[Cantidad]]</f>
        <v>37520</v>
      </c>
      <c r="R74" s="11">
        <v>3789.52</v>
      </c>
    </row>
    <row r="75" spans="2:18" x14ac:dyDescent="0.25">
      <c r="B75" s="14">
        <v>1079</v>
      </c>
      <c r="C75" s="13">
        <v>43160</v>
      </c>
      <c r="D75" s="14">
        <v>1</v>
      </c>
      <c r="E75" t="s">
        <v>93</v>
      </c>
      <c r="F75" t="s">
        <v>92</v>
      </c>
      <c r="G75" t="s">
        <v>15</v>
      </c>
      <c r="H75" t="s">
        <v>36</v>
      </c>
      <c r="I75" t="s">
        <v>65</v>
      </c>
      <c r="J75" s="13"/>
      <c r="K75" t="s">
        <v>64</v>
      </c>
      <c r="L75"/>
      <c r="M75" t="s">
        <v>91</v>
      </c>
      <c r="N75" t="s">
        <v>32</v>
      </c>
      <c r="O75" s="11">
        <v>257.59999999999997</v>
      </c>
      <c r="P75">
        <v>75</v>
      </c>
      <c r="Q75" s="12">
        <f>Tabla1[[#This Row],[Precio unitario]]*Tabla1[[#This Row],[Cantidad]]</f>
        <v>19319.999999999996</v>
      </c>
      <c r="R75" s="11">
        <v>1932</v>
      </c>
    </row>
    <row r="76" spans="2:18" x14ac:dyDescent="0.25">
      <c r="B76" s="14">
        <v>1080</v>
      </c>
      <c r="C76" s="13">
        <v>43187</v>
      </c>
      <c r="D76" s="14">
        <v>28</v>
      </c>
      <c r="E76" t="s">
        <v>90</v>
      </c>
      <c r="F76" t="s">
        <v>89</v>
      </c>
      <c r="G76" t="s">
        <v>14</v>
      </c>
      <c r="H76" t="s">
        <v>42</v>
      </c>
      <c r="I76" t="s">
        <v>75</v>
      </c>
      <c r="J76" s="13">
        <v>43189</v>
      </c>
      <c r="K76" t="s">
        <v>64</v>
      </c>
      <c r="L76" t="s">
        <v>74</v>
      </c>
      <c r="M76" t="s">
        <v>88</v>
      </c>
      <c r="N76" t="s">
        <v>33</v>
      </c>
      <c r="O76" s="11">
        <v>644</v>
      </c>
      <c r="P76">
        <v>17</v>
      </c>
      <c r="Q76" s="12">
        <f>Tabla1[[#This Row],[Precio unitario]]*Tabla1[[#This Row],[Cantidad]]</f>
        <v>10948</v>
      </c>
      <c r="R76" s="11">
        <v>1127.644</v>
      </c>
    </row>
    <row r="77" spans="2:18" x14ac:dyDescent="0.25">
      <c r="B77" s="14">
        <v>1081</v>
      </c>
      <c r="C77" s="13">
        <v>43194</v>
      </c>
      <c r="D77" s="14">
        <v>4</v>
      </c>
      <c r="E77" t="s">
        <v>61</v>
      </c>
      <c r="F77" t="s">
        <v>9</v>
      </c>
      <c r="G77" t="s">
        <v>9</v>
      </c>
      <c r="H77" t="s">
        <v>41</v>
      </c>
      <c r="I77" t="s">
        <v>60</v>
      </c>
      <c r="J77" s="13">
        <v>43196</v>
      </c>
      <c r="K77" t="s">
        <v>79</v>
      </c>
      <c r="L77" t="s">
        <v>74</v>
      </c>
      <c r="M77" t="s">
        <v>96</v>
      </c>
      <c r="N77" t="s">
        <v>29</v>
      </c>
      <c r="O77" s="11">
        <v>49</v>
      </c>
      <c r="P77">
        <v>48</v>
      </c>
      <c r="Q77" s="12">
        <f>Tabla1[[#This Row],[Precio unitario]]*Tabla1[[#This Row],[Cantidad]]</f>
        <v>2352</v>
      </c>
      <c r="R77" s="11">
        <v>228.14400000000001</v>
      </c>
    </row>
    <row r="78" spans="2:18" x14ac:dyDescent="0.25">
      <c r="B78" s="14">
        <v>1082</v>
      </c>
      <c r="C78" s="13">
        <v>43202</v>
      </c>
      <c r="D78" s="14">
        <v>12</v>
      </c>
      <c r="E78" t="s">
        <v>111</v>
      </c>
      <c r="F78" t="s">
        <v>110</v>
      </c>
      <c r="G78" t="s">
        <v>8</v>
      </c>
      <c r="H78" t="s">
        <v>37</v>
      </c>
      <c r="I78" t="s">
        <v>56</v>
      </c>
      <c r="J78" s="13">
        <v>43204</v>
      </c>
      <c r="K78" t="s">
        <v>70</v>
      </c>
      <c r="L78" t="s">
        <v>74</v>
      </c>
      <c r="M78" t="s">
        <v>108</v>
      </c>
      <c r="N78" t="s">
        <v>33</v>
      </c>
      <c r="O78" s="11">
        <v>252</v>
      </c>
      <c r="P78">
        <v>74</v>
      </c>
      <c r="Q78" s="12">
        <f>Tabla1[[#This Row],[Precio unitario]]*Tabla1[[#This Row],[Cantidad]]</f>
        <v>18648</v>
      </c>
      <c r="R78" s="11">
        <v>1920.7440000000004</v>
      </c>
    </row>
    <row r="79" spans="2:18" x14ac:dyDescent="0.25">
      <c r="B79" s="14">
        <v>1083</v>
      </c>
      <c r="C79" s="13">
        <v>43202</v>
      </c>
      <c r="D79" s="14">
        <v>12</v>
      </c>
      <c r="E79" t="s">
        <v>111</v>
      </c>
      <c r="F79" t="s">
        <v>110</v>
      </c>
      <c r="G79" t="s">
        <v>8</v>
      </c>
      <c r="H79" t="s">
        <v>37</v>
      </c>
      <c r="I79" t="s">
        <v>56</v>
      </c>
      <c r="J79" s="13">
        <v>43204</v>
      </c>
      <c r="K79" t="s">
        <v>70</v>
      </c>
      <c r="L79" t="s">
        <v>74</v>
      </c>
      <c r="M79" t="s">
        <v>88</v>
      </c>
      <c r="N79" t="s">
        <v>33</v>
      </c>
      <c r="O79" s="11">
        <v>644</v>
      </c>
      <c r="P79">
        <v>96</v>
      </c>
      <c r="Q79" s="12">
        <f>Tabla1[[#This Row],[Precio unitario]]*Tabla1[[#This Row],[Cantidad]]</f>
        <v>61824</v>
      </c>
      <c r="R79" s="11">
        <v>5996.9280000000008</v>
      </c>
    </row>
    <row r="80" spans="2:18" x14ac:dyDescent="0.25">
      <c r="B80" s="14">
        <v>1084</v>
      </c>
      <c r="C80" s="13">
        <v>43198</v>
      </c>
      <c r="D80" s="14">
        <v>8</v>
      </c>
      <c r="E80" t="s">
        <v>84</v>
      </c>
      <c r="F80" t="s">
        <v>83</v>
      </c>
      <c r="G80" t="s">
        <v>10</v>
      </c>
      <c r="H80" t="s">
        <v>36</v>
      </c>
      <c r="I80" t="s">
        <v>65</v>
      </c>
      <c r="J80" s="13">
        <v>43200</v>
      </c>
      <c r="K80" t="s">
        <v>64</v>
      </c>
      <c r="L80" t="s">
        <v>74</v>
      </c>
      <c r="M80" t="s">
        <v>106</v>
      </c>
      <c r="N80" t="s">
        <v>24</v>
      </c>
      <c r="O80" s="11">
        <v>128.79999999999998</v>
      </c>
      <c r="P80">
        <v>12</v>
      </c>
      <c r="Q80" s="12">
        <f>Tabla1[[#This Row],[Precio unitario]]*Tabla1[[#This Row],[Cantidad]]</f>
        <v>1545.6</v>
      </c>
      <c r="R80" s="11">
        <v>159.1968</v>
      </c>
    </row>
    <row r="81" spans="2:18" x14ac:dyDescent="0.25">
      <c r="B81" s="14">
        <v>1085</v>
      </c>
      <c r="C81" s="13">
        <v>43194</v>
      </c>
      <c r="D81" s="14">
        <v>4</v>
      </c>
      <c r="E81" t="s">
        <v>61</v>
      </c>
      <c r="F81" t="s">
        <v>9</v>
      </c>
      <c r="G81" t="s">
        <v>9</v>
      </c>
      <c r="H81" t="s">
        <v>41</v>
      </c>
      <c r="I81" t="s">
        <v>60</v>
      </c>
      <c r="J81" s="13">
        <v>43196</v>
      </c>
      <c r="K81" t="s">
        <v>64</v>
      </c>
      <c r="L81" t="s">
        <v>63</v>
      </c>
      <c r="M81" t="s">
        <v>106</v>
      </c>
      <c r="N81" t="s">
        <v>24</v>
      </c>
      <c r="O81" s="11">
        <v>128.79999999999998</v>
      </c>
      <c r="P81">
        <v>62</v>
      </c>
      <c r="Q81" s="12">
        <f>Tabla1[[#This Row],[Precio unitario]]*Tabla1[[#This Row],[Cantidad]]</f>
        <v>7985.5999999999985</v>
      </c>
      <c r="R81" s="11">
        <v>822.51679999999999</v>
      </c>
    </row>
    <row r="82" spans="2:18" x14ac:dyDescent="0.25">
      <c r="B82" s="14">
        <v>1086</v>
      </c>
      <c r="C82" s="13">
        <v>43219</v>
      </c>
      <c r="D82" s="14">
        <v>29</v>
      </c>
      <c r="E82" t="s">
        <v>72</v>
      </c>
      <c r="F82" t="s">
        <v>71</v>
      </c>
      <c r="G82" t="s">
        <v>11</v>
      </c>
      <c r="H82" t="s">
        <v>40</v>
      </c>
      <c r="I82" t="s">
        <v>56</v>
      </c>
      <c r="J82" s="13">
        <v>43221</v>
      </c>
      <c r="K82" t="s">
        <v>70</v>
      </c>
      <c r="L82" t="s">
        <v>63</v>
      </c>
      <c r="M82" t="s">
        <v>82</v>
      </c>
      <c r="N82" t="s">
        <v>30</v>
      </c>
      <c r="O82" s="11">
        <v>178.5</v>
      </c>
      <c r="P82">
        <v>35</v>
      </c>
      <c r="Q82" s="12">
        <f>Tabla1[[#This Row],[Precio unitario]]*Tabla1[[#This Row],[Cantidad]]</f>
        <v>6247.5</v>
      </c>
      <c r="R82" s="11">
        <v>643.49250000000006</v>
      </c>
    </row>
    <row r="83" spans="2:18" x14ac:dyDescent="0.25">
      <c r="B83" s="14">
        <v>1087</v>
      </c>
      <c r="C83" s="13">
        <v>43193</v>
      </c>
      <c r="D83" s="14">
        <v>3</v>
      </c>
      <c r="E83" t="s">
        <v>58</v>
      </c>
      <c r="F83" t="s">
        <v>57</v>
      </c>
      <c r="G83" t="s">
        <v>12</v>
      </c>
      <c r="H83" t="s">
        <v>37</v>
      </c>
      <c r="I83" t="s">
        <v>56</v>
      </c>
      <c r="J83" s="13">
        <v>43195</v>
      </c>
      <c r="K83" t="s">
        <v>70</v>
      </c>
      <c r="L83" t="s">
        <v>78</v>
      </c>
      <c r="M83" t="s">
        <v>85</v>
      </c>
      <c r="N83" t="s">
        <v>21</v>
      </c>
      <c r="O83" s="11">
        <v>135.1</v>
      </c>
      <c r="P83">
        <v>95</v>
      </c>
      <c r="Q83" s="12">
        <f>Tabla1[[#This Row],[Precio unitario]]*Tabla1[[#This Row],[Cantidad]]</f>
        <v>12834.5</v>
      </c>
      <c r="R83" s="11">
        <v>1283.4500000000003</v>
      </c>
    </row>
    <row r="84" spans="2:18" x14ac:dyDescent="0.25">
      <c r="B84" s="14">
        <v>1088</v>
      </c>
      <c r="C84" s="13">
        <v>43196</v>
      </c>
      <c r="D84" s="14">
        <v>6</v>
      </c>
      <c r="E84" t="s">
        <v>67</v>
      </c>
      <c r="F84" t="s">
        <v>66</v>
      </c>
      <c r="G84" t="s">
        <v>18</v>
      </c>
      <c r="H84" t="s">
        <v>38</v>
      </c>
      <c r="I84" t="s">
        <v>65</v>
      </c>
      <c r="J84" s="13">
        <v>43198</v>
      </c>
      <c r="K84" t="s">
        <v>70</v>
      </c>
      <c r="L84" t="s">
        <v>74</v>
      </c>
      <c r="M84" t="s">
        <v>94</v>
      </c>
      <c r="N84" t="s">
        <v>22</v>
      </c>
      <c r="O84" s="11">
        <v>560</v>
      </c>
      <c r="P84">
        <v>17</v>
      </c>
      <c r="Q84" s="12">
        <f>Tabla1[[#This Row],[Precio unitario]]*Tabla1[[#This Row],[Cantidad]]</f>
        <v>9520</v>
      </c>
      <c r="R84" s="11">
        <v>961.5200000000001</v>
      </c>
    </row>
    <row r="85" spans="2:18" x14ac:dyDescent="0.25">
      <c r="B85" s="14">
        <v>1089</v>
      </c>
      <c r="C85" s="13">
        <v>43218</v>
      </c>
      <c r="D85" s="14">
        <v>28</v>
      </c>
      <c r="E85" t="s">
        <v>90</v>
      </c>
      <c r="F85" t="s">
        <v>89</v>
      </c>
      <c r="G85" t="s">
        <v>14</v>
      </c>
      <c r="H85" t="s">
        <v>42</v>
      </c>
      <c r="I85" t="s">
        <v>75</v>
      </c>
      <c r="J85" s="13">
        <v>43220</v>
      </c>
      <c r="K85" t="s">
        <v>64</v>
      </c>
      <c r="L85" t="s">
        <v>63</v>
      </c>
      <c r="M85" t="s">
        <v>88</v>
      </c>
      <c r="N85" t="s">
        <v>33</v>
      </c>
      <c r="O85" s="11">
        <v>644</v>
      </c>
      <c r="P85">
        <v>96</v>
      </c>
      <c r="Q85" s="12">
        <f>Tabla1[[#This Row],[Precio unitario]]*Tabla1[[#This Row],[Cantidad]]</f>
        <v>61824</v>
      </c>
      <c r="R85" s="11">
        <v>6491.52</v>
      </c>
    </row>
    <row r="86" spans="2:18" x14ac:dyDescent="0.25">
      <c r="B86" s="14">
        <v>1090</v>
      </c>
      <c r="C86" s="13">
        <v>43198</v>
      </c>
      <c r="D86" s="14">
        <v>8</v>
      </c>
      <c r="E86" t="s">
        <v>84</v>
      </c>
      <c r="F86" t="s">
        <v>83</v>
      </c>
      <c r="G86" t="s">
        <v>10</v>
      </c>
      <c r="H86" t="s">
        <v>36</v>
      </c>
      <c r="I86" t="s">
        <v>65</v>
      </c>
      <c r="J86" s="13">
        <v>43200</v>
      </c>
      <c r="K86" t="s">
        <v>64</v>
      </c>
      <c r="L86" t="s">
        <v>63</v>
      </c>
      <c r="M86" t="s">
        <v>82</v>
      </c>
      <c r="N86" t="s">
        <v>30</v>
      </c>
      <c r="O86" s="11">
        <v>178.5</v>
      </c>
      <c r="P86">
        <v>83</v>
      </c>
      <c r="Q86" s="12">
        <f>Tabla1[[#This Row],[Precio unitario]]*Tabla1[[#This Row],[Cantidad]]</f>
        <v>14815.5</v>
      </c>
      <c r="R86" s="11">
        <v>1437.1034999999999</v>
      </c>
    </row>
    <row r="87" spans="2:18" x14ac:dyDescent="0.25">
      <c r="B87" s="14">
        <v>1091</v>
      </c>
      <c r="C87" s="13">
        <v>43200</v>
      </c>
      <c r="D87" s="14">
        <v>10</v>
      </c>
      <c r="E87" t="s">
        <v>97</v>
      </c>
      <c r="F87" t="s">
        <v>80</v>
      </c>
      <c r="G87" t="s">
        <v>13</v>
      </c>
      <c r="H87" t="s">
        <v>39</v>
      </c>
      <c r="I87" t="s">
        <v>60</v>
      </c>
      <c r="J87" s="13">
        <v>43202</v>
      </c>
      <c r="K87" t="s">
        <v>70</v>
      </c>
      <c r="L87" t="s">
        <v>74</v>
      </c>
      <c r="M87" t="s">
        <v>55</v>
      </c>
      <c r="N87" t="s">
        <v>33</v>
      </c>
      <c r="O87" s="11">
        <v>41.86</v>
      </c>
      <c r="P87">
        <v>88</v>
      </c>
      <c r="Q87" s="12">
        <f>Tabla1[[#This Row],[Precio unitario]]*Tabla1[[#This Row],[Cantidad]]</f>
        <v>3683.68</v>
      </c>
      <c r="R87" s="11">
        <v>364.68432000000001</v>
      </c>
    </row>
    <row r="88" spans="2:18" x14ac:dyDescent="0.25">
      <c r="B88" s="14">
        <v>1092</v>
      </c>
      <c r="C88" s="13">
        <v>43197</v>
      </c>
      <c r="D88" s="14">
        <v>7</v>
      </c>
      <c r="E88" t="s">
        <v>109</v>
      </c>
      <c r="F88" t="s">
        <v>17</v>
      </c>
      <c r="G88" t="s">
        <v>17</v>
      </c>
      <c r="H88" t="s">
        <v>36</v>
      </c>
      <c r="I88" t="s">
        <v>65</v>
      </c>
      <c r="J88" s="13"/>
      <c r="L88"/>
      <c r="M88" t="s">
        <v>88</v>
      </c>
      <c r="N88" t="s">
        <v>33</v>
      </c>
      <c r="O88" s="11">
        <v>644</v>
      </c>
      <c r="P88">
        <v>59</v>
      </c>
      <c r="Q88" s="12">
        <f>Tabla1[[#This Row],[Precio unitario]]*Tabla1[[#This Row],[Cantidad]]</f>
        <v>37996</v>
      </c>
      <c r="R88" s="11">
        <v>3989.5800000000004</v>
      </c>
    </row>
    <row r="89" spans="2:18" x14ac:dyDescent="0.25">
      <c r="B89" s="14">
        <v>1093</v>
      </c>
      <c r="C89" s="13">
        <v>43200</v>
      </c>
      <c r="D89" s="14">
        <v>10</v>
      </c>
      <c r="E89" t="s">
        <v>97</v>
      </c>
      <c r="F89" t="s">
        <v>80</v>
      </c>
      <c r="G89" t="s">
        <v>13</v>
      </c>
      <c r="H89" t="s">
        <v>39</v>
      </c>
      <c r="I89" t="s">
        <v>60</v>
      </c>
      <c r="J89" s="13">
        <v>43202</v>
      </c>
      <c r="K89" t="s">
        <v>79</v>
      </c>
      <c r="L89"/>
      <c r="M89" t="s">
        <v>73</v>
      </c>
      <c r="N89" t="s">
        <v>26</v>
      </c>
      <c r="O89" s="11">
        <v>350</v>
      </c>
      <c r="P89">
        <v>27</v>
      </c>
      <c r="Q89" s="12">
        <f>Tabla1[[#This Row],[Precio unitario]]*Tabla1[[#This Row],[Cantidad]]</f>
        <v>9450</v>
      </c>
      <c r="R89" s="11">
        <v>963.89999999999986</v>
      </c>
    </row>
    <row r="90" spans="2:18" x14ac:dyDescent="0.25">
      <c r="B90" s="14">
        <v>1094</v>
      </c>
      <c r="C90" s="13">
        <v>43200</v>
      </c>
      <c r="D90" s="14">
        <v>10</v>
      </c>
      <c r="E90" t="s">
        <v>97</v>
      </c>
      <c r="F90" t="s">
        <v>80</v>
      </c>
      <c r="G90" t="s">
        <v>13</v>
      </c>
      <c r="H90" t="s">
        <v>39</v>
      </c>
      <c r="I90" t="s">
        <v>60</v>
      </c>
      <c r="J90" s="13">
        <v>43202</v>
      </c>
      <c r="K90" t="s">
        <v>79</v>
      </c>
      <c r="L90"/>
      <c r="M90" t="s">
        <v>77</v>
      </c>
      <c r="N90" t="s">
        <v>31</v>
      </c>
      <c r="O90" s="11">
        <v>308</v>
      </c>
      <c r="P90">
        <v>37</v>
      </c>
      <c r="Q90" s="12">
        <f>Tabla1[[#This Row],[Precio unitario]]*Tabla1[[#This Row],[Cantidad]]</f>
        <v>11396</v>
      </c>
      <c r="R90" s="11">
        <v>1196.5800000000002</v>
      </c>
    </row>
    <row r="91" spans="2:18" x14ac:dyDescent="0.25">
      <c r="B91" s="14">
        <v>1095</v>
      </c>
      <c r="C91" s="13">
        <v>43200</v>
      </c>
      <c r="D91" s="14">
        <v>10</v>
      </c>
      <c r="E91" t="s">
        <v>97</v>
      </c>
      <c r="F91" t="s">
        <v>80</v>
      </c>
      <c r="G91" t="s">
        <v>13</v>
      </c>
      <c r="H91" t="s">
        <v>39</v>
      </c>
      <c r="I91" t="s">
        <v>60</v>
      </c>
      <c r="J91" s="13">
        <v>43202</v>
      </c>
      <c r="K91" t="s">
        <v>79</v>
      </c>
      <c r="L91"/>
      <c r="M91" t="s">
        <v>106</v>
      </c>
      <c r="N91" t="s">
        <v>24</v>
      </c>
      <c r="O91" s="11">
        <v>128.79999999999998</v>
      </c>
      <c r="P91">
        <v>75</v>
      </c>
      <c r="Q91" s="12">
        <f>Tabla1[[#This Row],[Precio unitario]]*Tabla1[[#This Row],[Cantidad]]</f>
        <v>9659.9999999999982</v>
      </c>
      <c r="R91" s="11">
        <v>966</v>
      </c>
    </row>
    <row r="92" spans="2:18" x14ac:dyDescent="0.25">
      <c r="B92" s="14">
        <v>1096</v>
      </c>
      <c r="C92" s="13">
        <v>43201</v>
      </c>
      <c r="D92" s="14">
        <v>11</v>
      </c>
      <c r="E92" t="s">
        <v>95</v>
      </c>
      <c r="F92" t="s">
        <v>16</v>
      </c>
      <c r="G92" t="s">
        <v>16</v>
      </c>
      <c r="H92" t="s">
        <v>42</v>
      </c>
      <c r="I92" t="s">
        <v>75</v>
      </c>
      <c r="J92" s="13"/>
      <c r="K92" t="s">
        <v>64</v>
      </c>
      <c r="L92"/>
      <c r="M92" t="s">
        <v>96</v>
      </c>
      <c r="N92" t="s">
        <v>29</v>
      </c>
      <c r="O92" s="11">
        <v>49</v>
      </c>
      <c r="P92">
        <v>71</v>
      </c>
      <c r="Q92" s="12">
        <f>Tabla1[[#This Row],[Precio unitario]]*Tabla1[[#This Row],[Cantidad]]</f>
        <v>3479</v>
      </c>
      <c r="R92" s="11">
        <v>337.46300000000002</v>
      </c>
    </row>
    <row r="93" spans="2:18" x14ac:dyDescent="0.25">
      <c r="B93" s="14">
        <v>1097</v>
      </c>
      <c r="C93" s="13">
        <v>43201</v>
      </c>
      <c r="D93" s="14">
        <v>11</v>
      </c>
      <c r="E93" t="s">
        <v>95</v>
      </c>
      <c r="F93" t="s">
        <v>16</v>
      </c>
      <c r="G93" t="s">
        <v>16</v>
      </c>
      <c r="H93" t="s">
        <v>42</v>
      </c>
      <c r="I93" t="s">
        <v>75</v>
      </c>
      <c r="J93" s="13"/>
      <c r="K93" t="s">
        <v>64</v>
      </c>
      <c r="L93"/>
      <c r="M93" t="s">
        <v>55</v>
      </c>
      <c r="N93" t="s">
        <v>33</v>
      </c>
      <c r="O93" s="11">
        <v>41.86</v>
      </c>
      <c r="P93">
        <v>88</v>
      </c>
      <c r="Q93" s="12">
        <f>Tabla1[[#This Row],[Precio unitario]]*Tabla1[[#This Row],[Cantidad]]</f>
        <v>3683.68</v>
      </c>
      <c r="R93" s="11">
        <v>364.68432000000001</v>
      </c>
    </row>
    <row r="94" spans="2:18" x14ac:dyDescent="0.25">
      <c r="B94" s="14">
        <v>1098</v>
      </c>
      <c r="C94" s="13">
        <v>43191</v>
      </c>
      <c r="D94" s="14">
        <v>1</v>
      </c>
      <c r="E94" t="s">
        <v>93</v>
      </c>
      <c r="F94" t="s">
        <v>92</v>
      </c>
      <c r="G94" t="s">
        <v>15</v>
      </c>
      <c r="H94" t="s">
        <v>36</v>
      </c>
      <c r="I94" t="s">
        <v>65</v>
      </c>
      <c r="J94" s="13"/>
      <c r="L94"/>
      <c r="M94" t="s">
        <v>108</v>
      </c>
      <c r="N94" t="s">
        <v>33</v>
      </c>
      <c r="O94" s="11">
        <v>252</v>
      </c>
      <c r="P94">
        <v>55</v>
      </c>
      <c r="Q94" s="12">
        <f>Tabla1[[#This Row],[Precio unitario]]*Tabla1[[#This Row],[Cantidad]]</f>
        <v>13860</v>
      </c>
      <c r="R94" s="11">
        <v>1358.28</v>
      </c>
    </row>
    <row r="95" spans="2:18" x14ac:dyDescent="0.25">
      <c r="B95" s="14">
        <v>1099</v>
      </c>
      <c r="C95" s="13">
        <v>43249</v>
      </c>
      <c r="D95" s="14">
        <v>29</v>
      </c>
      <c r="E95" t="s">
        <v>72</v>
      </c>
      <c r="F95" t="s">
        <v>71</v>
      </c>
      <c r="G95" t="s">
        <v>11</v>
      </c>
      <c r="H95" t="s">
        <v>40</v>
      </c>
      <c r="I95" t="s">
        <v>56</v>
      </c>
      <c r="J95" s="13">
        <v>43251</v>
      </c>
      <c r="K95" t="s">
        <v>70</v>
      </c>
      <c r="L95" t="s">
        <v>63</v>
      </c>
      <c r="M95" t="s">
        <v>82</v>
      </c>
      <c r="N95" t="s">
        <v>30</v>
      </c>
      <c r="O95" s="11">
        <v>178.5</v>
      </c>
      <c r="P95">
        <v>14</v>
      </c>
      <c r="Q95" s="12">
        <f>Tabla1[[#This Row],[Precio unitario]]*Tabla1[[#This Row],[Cantidad]]</f>
        <v>2499</v>
      </c>
      <c r="R95" s="11">
        <v>237.405</v>
      </c>
    </row>
    <row r="96" spans="2:18" x14ac:dyDescent="0.25">
      <c r="B96" s="14">
        <v>1100</v>
      </c>
      <c r="C96" s="13">
        <v>43223</v>
      </c>
      <c r="D96" s="14">
        <v>3</v>
      </c>
      <c r="E96" t="s">
        <v>58</v>
      </c>
      <c r="F96" t="s">
        <v>57</v>
      </c>
      <c r="G96" t="s">
        <v>12</v>
      </c>
      <c r="H96" t="s">
        <v>37</v>
      </c>
      <c r="I96" t="s">
        <v>56</v>
      </c>
      <c r="J96" s="13">
        <v>43225</v>
      </c>
      <c r="K96" t="s">
        <v>70</v>
      </c>
      <c r="L96" t="s">
        <v>78</v>
      </c>
      <c r="M96" t="s">
        <v>85</v>
      </c>
      <c r="N96" t="s">
        <v>21</v>
      </c>
      <c r="O96" s="11">
        <v>135.1</v>
      </c>
      <c r="P96">
        <v>43</v>
      </c>
      <c r="Q96" s="12">
        <f>Tabla1[[#This Row],[Precio unitario]]*Tabla1[[#This Row],[Cantidad]]</f>
        <v>5809.3</v>
      </c>
      <c r="R96" s="11">
        <v>592.54860000000008</v>
      </c>
    </row>
    <row r="97" spans="2:18" x14ac:dyDescent="0.25">
      <c r="B97" s="14">
        <v>1101</v>
      </c>
      <c r="C97" s="13">
        <v>43226</v>
      </c>
      <c r="D97" s="14">
        <v>6</v>
      </c>
      <c r="E97" t="s">
        <v>67</v>
      </c>
      <c r="F97" t="s">
        <v>66</v>
      </c>
      <c r="G97" t="s">
        <v>18</v>
      </c>
      <c r="H97" t="s">
        <v>38</v>
      </c>
      <c r="I97" t="s">
        <v>65</v>
      </c>
      <c r="J97" s="13">
        <v>43228</v>
      </c>
      <c r="K97" t="s">
        <v>70</v>
      </c>
      <c r="L97" t="s">
        <v>74</v>
      </c>
      <c r="M97" t="s">
        <v>94</v>
      </c>
      <c r="N97" t="s">
        <v>22</v>
      </c>
      <c r="O97" s="11">
        <v>560</v>
      </c>
      <c r="P97">
        <v>63</v>
      </c>
      <c r="Q97" s="12">
        <f>Tabla1[[#This Row],[Precio unitario]]*Tabla1[[#This Row],[Cantidad]]</f>
        <v>35280</v>
      </c>
      <c r="R97" s="11">
        <v>3563.28</v>
      </c>
    </row>
    <row r="98" spans="2:18" x14ac:dyDescent="0.25">
      <c r="B98" s="14">
        <v>1102</v>
      </c>
      <c r="C98" s="13">
        <v>43248</v>
      </c>
      <c r="D98" s="14">
        <v>28</v>
      </c>
      <c r="E98" t="s">
        <v>90</v>
      </c>
      <c r="F98" t="s">
        <v>89</v>
      </c>
      <c r="G98" t="s">
        <v>14</v>
      </c>
      <c r="H98" t="s">
        <v>42</v>
      </c>
      <c r="I98" t="s">
        <v>75</v>
      </c>
      <c r="J98" s="13">
        <v>43250</v>
      </c>
      <c r="K98" t="s">
        <v>64</v>
      </c>
      <c r="L98" t="s">
        <v>63</v>
      </c>
      <c r="M98" t="s">
        <v>88</v>
      </c>
      <c r="N98" t="s">
        <v>33</v>
      </c>
      <c r="O98" s="11">
        <v>644</v>
      </c>
      <c r="P98">
        <v>36</v>
      </c>
      <c r="Q98" s="12">
        <f>Tabla1[[#This Row],[Precio unitario]]*Tabla1[[#This Row],[Cantidad]]</f>
        <v>23184</v>
      </c>
      <c r="R98" s="11">
        <v>2318.4000000000005</v>
      </c>
    </row>
    <row r="99" spans="2:18" x14ac:dyDescent="0.25">
      <c r="B99" s="14">
        <v>1103</v>
      </c>
      <c r="C99" s="13">
        <v>43228</v>
      </c>
      <c r="D99" s="14">
        <v>8</v>
      </c>
      <c r="E99" t="s">
        <v>84</v>
      </c>
      <c r="F99" t="s">
        <v>83</v>
      </c>
      <c r="G99" t="s">
        <v>10</v>
      </c>
      <c r="H99" t="s">
        <v>36</v>
      </c>
      <c r="I99" t="s">
        <v>65</v>
      </c>
      <c r="J99" s="13">
        <v>43230</v>
      </c>
      <c r="K99" t="s">
        <v>64</v>
      </c>
      <c r="L99" t="s">
        <v>63</v>
      </c>
      <c r="M99" t="s">
        <v>82</v>
      </c>
      <c r="N99" t="s">
        <v>30</v>
      </c>
      <c r="O99" s="11">
        <v>178.5</v>
      </c>
      <c r="P99">
        <v>41</v>
      </c>
      <c r="Q99" s="12">
        <f>Tabla1[[#This Row],[Precio unitario]]*Tabla1[[#This Row],[Cantidad]]</f>
        <v>7318.5</v>
      </c>
      <c r="R99" s="11">
        <v>761.12400000000014</v>
      </c>
    </row>
    <row r="100" spans="2:18" x14ac:dyDescent="0.25">
      <c r="B100" s="14">
        <v>1104</v>
      </c>
      <c r="C100" s="13">
        <v>43230</v>
      </c>
      <c r="D100" s="14">
        <v>10</v>
      </c>
      <c r="E100" t="s">
        <v>97</v>
      </c>
      <c r="F100" t="s">
        <v>80</v>
      </c>
      <c r="G100" t="s">
        <v>13</v>
      </c>
      <c r="H100" t="s">
        <v>39</v>
      </c>
      <c r="I100" t="s">
        <v>60</v>
      </c>
      <c r="J100" s="13">
        <v>43232</v>
      </c>
      <c r="K100" t="s">
        <v>70</v>
      </c>
      <c r="L100" t="s">
        <v>74</v>
      </c>
      <c r="M100" t="s">
        <v>55</v>
      </c>
      <c r="N100" t="s">
        <v>33</v>
      </c>
      <c r="O100" s="11">
        <v>41.86</v>
      </c>
      <c r="P100">
        <v>35</v>
      </c>
      <c r="Q100" s="12">
        <f>Tabla1[[#This Row],[Precio unitario]]*Tabla1[[#This Row],[Cantidad]]</f>
        <v>1465.1</v>
      </c>
      <c r="R100" s="11">
        <v>143.57980000000001</v>
      </c>
    </row>
    <row r="101" spans="2:18" x14ac:dyDescent="0.25">
      <c r="B101" s="14">
        <v>1105</v>
      </c>
      <c r="C101" s="13">
        <v>43227</v>
      </c>
      <c r="D101" s="14">
        <v>7</v>
      </c>
      <c r="E101" t="s">
        <v>109</v>
      </c>
      <c r="F101" t="s">
        <v>17</v>
      </c>
      <c r="G101" t="s">
        <v>17</v>
      </c>
      <c r="H101" t="s">
        <v>36</v>
      </c>
      <c r="I101" t="s">
        <v>65</v>
      </c>
      <c r="J101" s="13"/>
      <c r="L101"/>
      <c r="M101" t="s">
        <v>88</v>
      </c>
      <c r="N101" t="s">
        <v>33</v>
      </c>
      <c r="O101" s="11">
        <v>644</v>
      </c>
      <c r="P101">
        <v>31</v>
      </c>
      <c r="Q101" s="12">
        <f>Tabla1[[#This Row],[Precio unitario]]*Tabla1[[#This Row],[Cantidad]]</f>
        <v>19964</v>
      </c>
      <c r="R101" s="11">
        <v>1916.5439999999999</v>
      </c>
    </row>
    <row r="102" spans="2:18" x14ac:dyDescent="0.25">
      <c r="B102" s="14">
        <v>1106</v>
      </c>
      <c r="C102" s="13">
        <v>43230</v>
      </c>
      <c r="D102" s="14">
        <v>10</v>
      </c>
      <c r="E102" t="s">
        <v>97</v>
      </c>
      <c r="F102" t="s">
        <v>80</v>
      </c>
      <c r="G102" t="s">
        <v>13</v>
      </c>
      <c r="H102" t="s">
        <v>39</v>
      </c>
      <c r="I102" t="s">
        <v>60</v>
      </c>
      <c r="J102" s="13">
        <v>43232</v>
      </c>
      <c r="K102" t="s">
        <v>79</v>
      </c>
      <c r="L102"/>
      <c r="M102" t="s">
        <v>73</v>
      </c>
      <c r="N102" t="s">
        <v>26</v>
      </c>
      <c r="O102" s="11">
        <v>350</v>
      </c>
      <c r="P102">
        <v>52</v>
      </c>
      <c r="Q102" s="12">
        <f>Tabla1[[#This Row],[Precio unitario]]*Tabla1[[#This Row],[Cantidad]]</f>
        <v>18200</v>
      </c>
      <c r="R102" s="11">
        <v>1729</v>
      </c>
    </row>
    <row r="103" spans="2:18" x14ac:dyDescent="0.25">
      <c r="B103" s="14">
        <v>1107</v>
      </c>
      <c r="C103" s="13">
        <v>43230</v>
      </c>
      <c r="D103" s="14">
        <v>10</v>
      </c>
      <c r="E103" t="s">
        <v>97</v>
      </c>
      <c r="F103" t="s">
        <v>80</v>
      </c>
      <c r="G103" t="s">
        <v>13</v>
      </c>
      <c r="H103" t="s">
        <v>39</v>
      </c>
      <c r="I103" t="s">
        <v>60</v>
      </c>
      <c r="J103" s="13">
        <v>43232</v>
      </c>
      <c r="K103" t="s">
        <v>79</v>
      </c>
      <c r="L103"/>
      <c r="M103" t="s">
        <v>77</v>
      </c>
      <c r="N103" t="s">
        <v>31</v>
      </c>
      <c r="O103" s="11">
        <v>308</v>
      </c>
      <c r="P103">
        <v>30</v>
      </c>
      <c r="Q103" s="12">
        <f>Tabla1[[#This Row],[Precio unitario]]*Tabla1[[#This Row],[Cantidad]]</f>
        <v>9240</v>
      </c>
      <c r="R103" s="11">
        <v>942.48000000000013</v>
      </c>
    </row>
    <row r="104" spans="2:18" x14ac:dyDescent="0.25">
      <c r="B104" s="14">
        <v>1108</v>
      </c>
      <c r="C104" s="13">
        <v>43230</v>
      </c>
      <c r="D104" s="14">
        <v>10</v>
      </c>
      <c r="E104" t="s">
        <v>97</v>
      </c>
      <c r="F104" t="s">
        <v>80</v>
      </c>
      <c r="G104" t="s">
        <v>13</v>
      </c>
      <c r="H104" t="s">
        <v>39</v>
      </c>
      <c r="I104" t="s">
        <v>60</v>
      </c>
      <c r="J104" s="13">
        <v>43232</v>
      </c>
      <c r="K104" t="s">
        <v>79</v>
      </c>
      <c r="L104"/>
      <c r="M104" t="s">
        <v>106</v>
      </c>
      <c r="N104" t="s">
        <v>24</v>
      </c>
      <c r="O104" s="11">
        <v>128.79999999999998</v>
      </c>
      <c r="P104">
        <v>41</v>
      </c>
      <c r="Q104" s="12">
        <f>Tabla1[[#This Row],[Precio unitario]]*Tabla1[[#This Row],[Cantidad]]</f>
        <v>5280.7999999999993</v>
      </c>
      <c r="R104" s="11">
        <v>538.64160000000004</v>
      </c>
    </row>
    <row r="105" spans="2:18" x14ac:dyDescent="0.25">
      <c r="B105" s="14">
        <v>1109</v>
      </c>
      <c r="C105" s="13">
        <v>43231</v>
      </c>
      <c r="D105" s="14">
        <v>11</v>
      </c>
      <c r="E105" t="s">
        <v>95</v>
      </c>
      <c r="F105" t="s">
        <v>16</v>
      </c>
      <c r="G105" t="s">
        <v>16</v>
      </c>
      <c r="H105" t="s">
        <v>42</v>
      </c>
      <c r="I105" t="s">
        <v>75</v>
      </c>
      <c r="J105" s="13"/>
      <c r="K105" t="s">
        <v>64</v>
      </c>
      <c r="L105"/>
      <c r="M105" t="s">
        <v>96</v>
      </c>
      <c r="N105" t="s">
        <v>29</v>
      </c>
      <c r="O105" s="11">
        <v>49</v>
      </c>
      <c r="P105">
        <v>44</v>
      </c>
      <c r="Q105" s="12">
        <f>Tabla1[[#This Row],[Precio unitario]]*Tabla1[[#This Row],[Cantidad]]</f>
        <v>2156</v>
      </c>
      <c r="R105" s="11">
        <v>213.44400000000002</v>
      </c>
    </row>
    <row r="106" spans="2:18" x14ac:dyDescent="0.25">
      <c r="B106" s="14">
        <v>1110</v>
      </c>
      <c r="C106" s="13">
        <v>43231</v>
      </c>
      <c r="D106" s="14">
        <v>11</v>
      </c>
      <c r="E106" t="s">
        <v>95</v>
      </c>
      <c r="F106" t="s">
        <v>16</v>
      </c>
      <c r="G106" t="s">
        <v>16</v>
      </c>
      <c r="H106" t="s">
        <v>42</v>
      </c>
      <c r="I106" t="s">
        <v>75</v>
      </c>
      <c r="J106" s="13"/>
      <c r="K106" t="s">
        <v>64</v>
      </c>
      <c r="L106"/>
      <c r="M106" t="s">
        <v>55</v>
      </c>
      <c r="N106" t="s">
        <v>33</v>
      </c>
      <c r="O106" s="11">
        <v>41.86</v>
      </c>
      <c r="P106">
        <v>77</v>
      </c>
      <c r="Q106" s="12">
        <f>Tabla1[[#This Row],[Precio unitario]]*Tabla1[[#This Row],[Cantidad]]</f>
        <v>3223.22</v>
      </c>
      <c r="R106" s="11">
        <v>322.32200000000006</v>
      </c>
    </row>
    <row r="107" spans="2:18" x14ac:dyDescent="0.25">
      <c r="B107" s="14">
        <v>1111</v>
      </c>
      <c r="C107" s="13">
        <v>43221</v>
      </c>
      <c r="D107" s="14">
        <v>1</v>
      </c>
      <c r="E107" t="s">
        <v>93</v>
      </c>
      <c r="F107" t="s">
        <v>92</v>
      </c>
      <c r="G107" t="s">
        <v>15</v>
      </c>
      <c r="H107" t="s">
        <v>36</v>
      </c>
      <c r="I107" t="s">
        <v>65</v>
      </c>
      <c r="J107" s="13"/>
      <c r="L107"/>
      <c r="M107" t="s">
        <v>108</v>
      </c>
      <c r="N107" t="s">
        <v>33</v>
      </c>
      <c r="O107" s="11">
        <v>252</v>
      </c>
      <c r="P107">
        <v>29</v>
      </c>
      <c r="Q107" s="12">
        <f>Tabla1[[#This Row],[Precio unitario]]*Tabla1[[#This Row],[Cantidad]]</f>
        <v>7308</v>
      </c>
      <c r="R107" s="11">
        <v>738.10800000000006</v>
      </c>
    </row>
    <row r="108" spans="2:18" x14ac:dyDescent="0.25">
      <c r="B108" s="14">
        <v>1112</v>
      </c>
      <c r="C108" s="13">
        <v>43221</v>
      </c>
      <c r="D108" s="14">
        <v>1</v>
      </c>
      <c r="E108" t="s">
        <v>93</v>
      </c>
      <c r="F108" t="s">
        <v>92</v>
      </c>
      <c r="G108" t="s">
        <v>15</v>
      </c>
      <c r="H108" t="s">
        <v>36</v>
      </c>
      <c r="I108" t="s">
        <v>65</v>
      </c>
      <c r="J108" s="13"/>
      <c r="L108"/>
      <c r="M108" t="s">
        <v>88</v>
      </c>
      <c r="N108" t="s">
        <v>33</v>
      </c>
      <c r="O108" s="11">
        <v>644</v>
      </c>
      <c r="P108">
        <v>77</v>
      </c>
      <c r="Q108" s="12">
        <f>Tabla1[[#This Row],[Precio unitario]]*Tabla1[[#This Row],[Cantidad]]</f>
        <v>49588</v>
      </c>
      <c r="R108" s="11">
        <v>5157.152000000001</v>
      </c>
    </row>
    <row r="109" spans="2:18" x14ac:dyDescent="0.25">
      <c r="B109" s="14">
        <v>1113</v>
      </c>
      <c r="C109" s="13">
        <v>43221</v>
      </c>
      <c r="D109" s="14">
        <v>1</v>
      </c>
      <c r="E109" t="s">
        <v>93</v>
      </c>
      <c r="F109" t="s">
        <v>92</v>
      </c>
      <c r="G109" t="s">
        <v>15</v>
      </c>
      <c r="H109" t="s">
        <v>36</v>
      </c>
      <c r="I109" t="s">
        <v>65</v>
      </c>
      <c r="J109" s="13"/>
      <c r="L109"/>
      <c r="M109" t="s">
        <v>55</v>
      </c>
      <c r="N109" t="s">
        <v>33</v>
      </c>
      <c r="O109" s="11">
        <v>41.86</v>
      </c>
      <c r="P109">
        <v>73</v>
      </c>
      <c r="Q109" s="12">
        <f>Tabla1[[#This Row],[Precio unitario]]*Tabla1[[#This Row],[Cantidad]]</f>
        <v>3055.7799999999997</v>
      </c>
      <c r="R109" s="11">
        <v>305.57800000000003</v>
      </c>
    </row>
    <row r="110" spans="2:18" x14ac:dyDescent="0.25">
      <c r="B110" s="14">
        <v>1114</v>
      </c>
      <c r="C110" s="13">
        <v>43248</v>
      </c>
      <c r="D110" s="14">
        <v>28</v>
      </c>
      <c r="E110" t="s">
        <v>90</v>
      </c>
      <c r="F110" t="s">
        <v>89</v>
      </c>
      <c r="G110" t="s">
        <v>14</v>
      </c>
      <c r="H110" t="s">
        <v>42</v>
      </c>
      <c r="I110" t="s">
        <v>75</v>
      </c>
      <c r="J110" s="13">
        <v>43250</v>
      </c>
      <c r="K110" t="s">
        <v>64</v>
      </c>
      <c r="L110" t="s">
        <v>74</v>
      </c>
      <c r="M110" t="s">
        <v>85</v>
      </c>
      <c r="N110" t="s">
        <v>21</v>
      </c>
      <c r="O110" s="11">
        <v>135.1</v>
      </c>
      <c r="P110">
        <v>74</v>
      </c>
      <c r="Q110" s="12">
        <f>Tabla1[[#This Row],[Precio unitario]]*Tabla1[[#This Row],[Cantidad]]</f>
        <v>9997.4</v>
      </c>
      <c r="R110" s="11">
        <v>949.75300000000004</v>
      </c>
    </row>
    <row r="111" spans="2:18" x14ac:dyDescent="0.25">
      <c r="B111" s="14">
        <v>1115</v>
      </c>
      <c r="C111" s="13">
        <v>43248</v>
      </c>
      <c r="D111" s="14">
        <v>28</v>
      </c>
      <c r="E111" t="s">
        <v>90</v>
      </c>
      <c r="F111" t="s">
        <v>89</v>
      </c>
      <c r="G111" t="s">
        <v>14</v>
      </c>
      <c r="H111" t="s">
        <v>42</v>
      </c>
      <c r="I111" t="s">
        <v>75</v>
      </c>
      <c r="J111" s="13">
        <v>43250</v>
      </c>
      <c r="K111" t="s">
        <v>64</v>
      </c>
      <c r="L111" t="s">
        <v>74</v>
      </c>
      <c r="M111" t="s">
        <v>91</v>
      </c>
      <c r="N111" t="s">
        <v>32</v>
      </c>
      <c r="O111" s="11">
        <v>257.59999999999997</v>
      </c>
      <c r="P111">
        <v>25</v>
      </c>
      <c r="Q111" s="12">
        <f>Tabla1[[#This Row],[Precio unitario]]*Tabla1[[#This Row],[Cantidad]]</f>
        <v>6439.9999999999991</v>
      </c>
      <c r="R111" s="11">
        <v>650.44000000000005</v>
      </c>
    </row>
    <row r="112" spans="2:18" x14ac:dyDescent="0.25">
      <c r="B112" s="14">
        <v>1116</v>
      </c>
      <c r="C112" s="13">
        <v>43229</v>
      </c>
      <c r="D112" s="14">
        <v>9</v>
      </c>
      <c r="E112" t="s">
        <v>87</v>
      </c>
      <c r="F112" t="s">
        <v>86</v>
      </c>
      <c r="G112" t="s">
        <v>11</v>
      </c>
      <c r="H112" t="s">
        <v>35</v>
      </c>
      <c r="I112" t="s">
        <v>56</v>
      </c>
      <c r="J112" s="13">
        <v>43231</v>
      </c>
      <c r="K112" t="s">
        <v>79</v>
      </c>
      <c r="L112" t="s">
        <v>63</v>
      </c>
      <c r="M112" t="s">
        <v>107</v>
      </c>
      <c r="N112" t="s">
        <v>25</v>
      </c>
      <c r="O112" s="11">
        <v>273</v>
      </c>
      <c r="P112">
        <v>82</v>
      </c>
      <c r="Q112" s="12">
        <f>Tabla1[[#This Row],[Precio unitario]]*Tabla1[[#This Row],[Cantidad]]</f>
        <v>22386</v>
      </c>
      <c r="R112" s="11">
        <v>2149.056</v>
      </c>
    </row>
    <row r="113" spans="2:18" x14ac:dyDescent="0.25">
      <c r="B113" s="14">
        <v>1117</v>
      </c>
      <c r="C113" s="13">
        <v>43229</v>
      </c>
      <c r="D113" s="14">
        <v>9</v>
      </c>
      <c r="E113" t="s">
        <v>87</v>
      </c>
      <c r="F113" t="s">
        <v>86</v>
      </c>
      <c r="G113" t="s">
        <v>11</v>
      </c>
      <c r="H113" t="s">
        <v>35</v>
      </c>
      <c r="I113" t="s">
        <v>56</v>
      </c>
      <c r="J113" s="13">
        <v>43231</v>
      </c>
      <c r="K113" t="s">
        <v>79</v>
      </c>
      <c r="L113" t="s">
        <v>63</v>
      </c>
      <c r="M113" t="s">
        <v>100</v>
      </c>
      <c r="N113" t="s">
        <v>23</v>
      </c>
      <c r="O113" s="11">
        <v>487.19999999999993</v>
      </c>
      <c r="P113">
        <v>37</v>
      </c>
      <c r="Q113" s="12">
        <f>Tabla1[[#This Row],[Precio unitario]]*Tabla1[[#This Row],[Cantidad]]</f>
        <v>18026.399999999998</v>
      </c>
      <c r="R113" s="11">
        <v>1856.7191999999998</v>
      </c>
    </row>
    <row r="114" spans="2:18" x14ac:dyDescent="0.25">
      <c r="B114" s="14">
        <v>1118</v>
      </c>
      <c r="C114" s="13">
        <v>43226</v>
      </c>
      <c r="D114" s="14">
        <v>6</v>
      </c>
      <c r="E114" t="s">
        <v>67</v>
      </c>
      <c r="F114" t="s">
        <v>66</v>
      </c>
      <c r="G114" t="s">
        <v>18</v>
      </c>
      <c r="H114" t="s">
        <v>38</v>
      </c>
      <c r="I114" t="s">
        <v>65</v>
      </c>
      <c r="J114" s="13">
        <v>43228</v>
      </c>
      <c r="K114" t="s">
        <v>70</v>
      </c>
      <c r="L114" t="s">
        <v>74</v>
      </c>
      <c r="M114" t="s">
        <v>103</v>
      </c>
      <c r="N114" t="s">
        <v>33</v>
      </c>
      <c r="O114" s="11">
        <v>196</v>
      </c>
      <c r="P114">
        <v>84</v>
      </c>
      <c r="Q114" s="12">
        <f>Tabla1[[#This Row],[Precio unitario]]*Tabla1[[#This Row],[Cantidad]]</f>
        <v>16464</v>
      </c>
      <c r="R114" s="11">
        <v>1580.5440000000001</v>
      </c>
    </row>
    <row r="115" spans="2:18" x14ac:dyDescent="0.25">
      <c r="B115" s="14">
        <v>1119</v>
      </c>
      <c r="C115" s="13">
        <v>43228</v>
      </c>
      <c r="D115" s="14">
        <v>8</v>
      </c>
      <c r="E115" t="s">
        <v>84</v>
      </c>
      <c r="F115" t="s">
        <v>83</v>
      </c>
      <c r="G115" t="s">
        <v>10</v>
      </c>
      <c r="H115" t="s">
        <v>36</v>
      </c>
      <c r="I115" t="s">
        <v>65</v>
      </c>
      <c r="J115" s="13">
        <v>43230</v>
      </c>
      <c r="K115" t="s">
        <v>70</v>
      </c>
      <c r="L115" t="s">
        <v>63</v>
      </c>
      <c r="M115" t="s">
        <v>94</v>
      </c>
      <c r="N115" t="s">
        <v>22</v>
      </c>
      <c r="O115" s="11">
        <v>560</v>
      </c>
      <c r="P115">
        <v>73</v>
      </c>
      <c r="Q115" s="12">
        <f>Tabla1[[#This Row],[Precio unitario]]*Tabla1[[#This Row],[Cantidad]]</f>
        <v>40880</v>
      </c>
      <c r="R115" s="11">
        <v>3965.36</v>
      </c>
    </row>
    <row r="116" spans="2:18" x14ac:dyDescent="0.25">
      <c r="B116" s="14">
        <v>1120</v>
      </c>
      <c r="C116" s="13">
        <v>43228</v>
      </c>
      <c r="D116" s="14">
        <v>8</v>
      </c>
      <c r="E116" t="s">
        <v>84</v>
      </c>
      <c r="F116" t="s">
        <v>83</v>
      </c>
      <c r="G116" t="s">
        <v>10</v>
      </c>
      <c r="H116" t="s">
        <v>36</v>
      </c>
      <c r="I116" t="s">
        <v>65</v>
      </c>
      <c r="J116" s="13">
        <v>43230</v>
      </c>
      <c r="K116" t="s">
        <v>70</v>
      </c>
      <c r="L116" t="s">
        <v>63</v>
      </c>
      <c r="M116" t="s">
        <v>106</v>
      </c>
      <c r="N116" t="s">
        <v>24</v>
      </c>
      <c r="O116" s="11">
        <v>128.79999999999998</v>
      </c>
      <c r="P116">
        <v>51</v>
      </c>
      <c r="Q116" s="12">
        <f>Tabla1[[#This Row],[Precio unitario]]*Tabla1[[#This Row],[Cantidad]]</f>
        <v>6568.7999999999993</v>
      </c>
      <c r="R116" s="11">
        <v>624.03599999999994</v>
      </c>
    </row>
    <row r="117" spans="2:18" x14ac:dyDescent="0.25">
      <c r="B117" s="14">
        <v>1121</v>
      </c>
      <c r="C117" s="13">
        <v>43245</v>
      </c>
      <c r="D117" s="14">
        <v>25</v>
      </c>
      <c r="E117" t="s">
        <v>81</v>
      </c>
      <c r="F117" t="s">
        <v>80</v>
      </c>
      <c r="G117" t="s">
        <v>13</v>
      </c>
      <c r="H117" t="s">
        <v>39</v>
      </c>
      <c r="I117" t="s">
        <v>60</v>
      </c>
      <c r="J117" s="13">
        <v>43247</v>
      </c>
      <c r="K117" t="s">
        <v>79</v>
      </c>
      <c r="L117" t="s">
        <v>78</v>
      </c>
      <c r="M117" t="s">
        <v>105</v>
      </c>
      <c r="N117" t="s">
        <v>24</v>
      </c>
      <c r="O117" s="11">
        <v>140</v>
      </c>
      <c r="P117">
        <v>66</v>
      </c>
      <c r="Q117" s="12">
        <f>Tabla1[[#This Row],[Precio unitario]]*Tabla1[[#This Row],[Cantidad]]</f>
        <v>9240</v>
      </c>
      <c r="R117" s="11">
        <v>960.96</v>
      </c>
    </row>
    <row r="118" spans="2:18" x14ac:dyDescent="0.25">
      <c r="B118" s="14">
        <v>1122</v>
      </c>
      <c r="C118" s="13">
        <v>43246</v>
      </c>
      <c r="D118" s="14">
        <v>26</v>
      </c>
      <c r="E118" t="s">
        <v>76</v>
      </c>
      <c r="F118" t="s">
        <v>16</v>
      </c>
      <c r="G118" t="s">
        <v>16</v>
      </c>
      <c r="H118" t="s">
        <v>42</v>
      </c>
      <c r="I118" t="s">
        <v>75</v>
      </c>
      <c r="J118" s="13">
        <v>43248</v>
      </c>
      <c r="K118" t="s">
        <v>64</v>
      </c>
      <c r="L118" t="s">
        <v>74</v>
      </c>
      <c r="M118" t="s">
        <v>104</v>
      </c>
      <c r="N118" t="s">
        <v>34</v>
      </c>
      <c r="O118" s="11">
        <v>298.90000000000003</v>
      </c>
      <c r="P118">
        <v>36</v>
      </c>
      <c r="Q118" s="12">
        <f>Tabla1[[#This Row],[Precio unitario]]*Tabla1[[#This Row],[Cantidad]]</f>
        <v>10760.400000000001</v>
      </c>
      <c r="R118" s="11">
        <v>1043.7588000000001</v>
      </c>
    </row>
    <row r="119" spans="2:18" x14ac:dyDescent="0.25">
      <c r="B119" s="14">
        <v>1123</v>
      </c>
      <c r="C119" s="13">
        <v>43246</v>
      </c>
      <c r="D119" s="14">
        <v>26</v>
      </c>
      <c r="E119" t="s">
        <v>76</v>
      </c>
      <c r="F119" t="s">
        <v>16</v>
      </c>
      <c r="G119" t="s">
        <v>16</v>
      </c>
      <c r="H119" t="s">
        <v>42</v>
      </c>
      <c r="I119" t="s">
        <v>75</v>
      </c>
      <c r="J119" s="13">
        <v>43248</v>
      </c>
      <c r="K119" t="s">
        <v>64</v>
      </c>
      <c r="L119" t="s">
        <v>74</v>
      </c>
      <c r="M119" t="s">
        <v>85</v>
      </c>
      <c r="N119" t="s">
        <v>21</v>
      </c>
      <c r="O119" s="11">
        <v>135.1</v>
      </c>
      <c r="P119">
        <v>87</v>
      </c>
      <c r="Q119" s="12">
        <f>Tabla1[[#This Row],[Precio unitario]]*Tabla1[[#This Row],[Cantidad]]</f>
        <v>11753.699999999999</v>
      </c>
      <c r="R119" s="11">
        <v>1222.3848</v>
      </c>
    </row>
    <row r="120" spans="2:18" x14ac:dyDescent="0.25">
      <c r="B120" s="14">
        <v>1124</v>
      </c>
      <c r="C120" s="13">
        <v>43246</v>
      </c>
      <c r="D120" s="14">
        <v>26</v>
      </c>
      <c r="E120" t="s">
        <v>76</v>
      </c>
      <c r="F120" t="s">
        <v>16</v>
      </c>
      <c r="G120" t="s">
        <v>16</v>
      </c>
      <c r="H120" t="s">
        <v>42</v>
      </c>
      <c r="I120" t="s">
        <v>75</v>
      </c>
      <c r="J120" s="13">
        <v>43248</v>
      </c>
      <c r="K120" t="s">
        <v>64</v>
      </c>
      <c r="L120" t="s">
        <v>74</v>
      </c>
      <c r="M120" t="s">
        <v>91</v>
      </c>
      <c r="N120" t="s">
        <v>32</v>
      </c>
      <c r="O120" s="11">
        <v>257.59999999999997</v>
      </c>
      <c r="P120">
        <v>64</v>
      </c>
      <c r="Q120" s="12">
        <f>Tabla1[[#This Row],[Precio unitario]]*Tabla1[[#This Row],[Cantidad]]</f>
        <v>16486.399999999998</v>
      </c>
      <c r="R120" s="11">
        <v>1615.6671999999999</v>
      </c>
    </row>
    <row r="121" spans="2:18" x14ac:dyDescent="0.25">
      <c r="B121" s="14">
        <v>1125</v>
      </c>
      <c r="C121" s="13">
        <v>43249</v>
      </c>
      <c r="D121" s="14">
        <v>29</v>
      </c>
      <c r="E121" t="s">
        <v>72</v>
      </c>
      <c r="F121" t="s">
        <v>71</v>
      </c>
      <c r="G121" t="s">
        <v>11</v>
      </c>
      <c r="H121" t="s">
        <v>40</v>
      </c>
      <c r="I121" t="s">
        <v>56</v>
      </c>
      <c r="J121" s="13">
        <v>43251</v>
      </c>
      <c r="K121" t="s">
        <v>70</v>
      </c>
      <c r="L121" t="s">
        <v>63</v>
      </c>
      <c r="M121" t="s">
        <v>103</v>
      </c>
      <c r="N121" t="s">
        <v>33</v>
      </c>
      <c r="O121" s="11">
        <v>196</v>
      </c>
      <c r="P121">
        <v>21</v>
      </c>
      <c r="Q121" s="12">
        <f>Tabla1[[#This Row],[Precio unitario]]*Tabla1[[#This Row],[Cantidad]]</f>
        <v>4116</v>
      </c>
      <c r="R121" s="11">
        <v>432.18000000000006</v>
      </c>
    </row>
    <row r="122" spans="2:18" x14ac:dyDescent="0.25">
      <c r="B122" s="14">
        <v>1126</v>
      </c>
      <c r="C122" s="13">
        <v>43226</v>
      </c>
      <c r="D122" s="14">
        <v>6</v>
      </c>
      <c r="E122" t="s">
        <v>67</v>
      </c>
      <c r="F122" t="s">
        <v>66</v>
      </c>
      <c r="G122" t="s">
        <v>18</v>
      </c>
      <c r="H122" t="s">
        <v>38</v>
      </c>
      <c r="I122" t="s">
        <v>65</v>
      </c>
      <c r="J122" s="13">
        <v>43228</v>
      </c>
      <c r="K122" t="s">
        <v>64</v>
      </c>
      <c r="L122" t="s">
        <v>63</v>
      </c>
      <c r="M122" t="s">
        <v>82</v>
      </c>
      <c r="N122" t="s">
        <v>30</v>
      </c>
      <c r="O122" s="11">
        <v>178.5</v>
      </c>
      <c r="P122">
        <v>19</v>
      </c>
      <c r="Q122" s="12">
        <f>Tabla1[[#This Row],[Precio unitario]]*Tabla1[[#This Row],[Cantidad]]</f>
        <v>3391.5</v>
      </c>
      <c r="R122" s="11">
        <v>342.54149999999998</v>
      </c>
    </row>
    <row r="123" spans="2:18" x14ac:dyDescent="0.25">
      <c r="B123" s="14">
        <v>1128</v>
      </c>
      <c r="C123" s="13">
        <v>43224</v>
      </c>
      <c r="D123" s="14">
        <v>4</v>
      </c>
      <c r="E123" t="s">
        <v>61</v>
      </c>
      <c r="F123" t="s">
        <v>9</v>
      </c>
      <c r="G123" t="s">
        <v>9</v>
      </c>
      <c r="H123" t="s">
        <v>41</v>
      </c>
      <c r="I123" t="s">
        <v>60</v>
      </c>
      <c r="J123" s="13">
        <v>43226</v>
      </c>
      <c r="K123" t="s">
        <v>79</v>
      </c>
      <c r="L123" t="s">
        <v>74</v>
      </c>
      <c r="M123" t="s">
        <v>102</v>
      </c>
      <c r="N123" t="s">
        <v>26</v>
      </c>
      <c r="O123" s="11">
        <v>1134</v>
      </c>
      <c r="P123">
        <v>23</v>
      </c>
      <c r="Q123" s="12">
        <f>Tabla1[[#This Row],[Precio unitario]]*Tabla1[[#This Row],[Cantidad]]</f>
        <v>26082</v>
      </c>
      <c r="R123" s="11">
        <v>2738.61</v>
      </c>
    </row>
    <row r="124" spans="2:18" x14ac:dyDescent="0.25">
      <c r="B124" s="14">
        <v>1129</v>
      </c>
      <c r="C124" s="13">
        <v>43224</v>
      </c>
      <c r="D124" s="14">
        <v>4</v>
      </c>
      <c r="E124" t="s">
        <v>61</v>
      </c>
      <c r="F124" t="s">
        <v>9</v>
      </c>
      <c r="G124" t="s">
        <v>9</v>
      </c>
      <c r="H124" t="s">
        <v>41</v>
      </c>
      <c r="I124" t="s">
        <v>60</v>
      </c>
      <c r="J124" s="13">
        <v>43226</v>
      </c>
      <c r="K124" t="s">
        <v>79</v>
      </c>
      <c r="L124" t="s">
        <v>74</v>
      </c>
      <c r="M124" t="s">
        <v>101</v>
      </c>
      <c r="N124" t="s">
        <v>27</v>
      </c>
      <c r="O124" s="11">
        <v>98</v>
      </c>
      <c r="P124">
        <v>72</v>
      </c>
      <c r="Q124" s="12">
        <f>Tabla1[[#This Row],[Precio unitario]]*Tabla1[[#This Row],[Cantidad]]</f>
        <v>7056</v>
      </c>
      <c r="R124" s="11">
        <v>726.76800000000003</v>
      </c>
    </row>
    <row r="125" spans="2:18" x14ac:dyDescent="0.25">
      <c r="B125" s="14">
        <v>1131</v>
      </c>
      <c r="C125" s="13">
        <v>43228</v>
      </c>
      <c r="D125" s="14">
        <v>8</v>
      </c>
      <c r="E125" t="s">
        <v>84</v>
      </c>
      <c r="F125" t="s">
        <v>83</v>
      </c>
      <c r="G125" t="s">
        <v>10</v>
      </c>
      <c r="H125" t="s">
        <v>36</v>
      </c>
      <c r="I125" t="s">
        <v>65</v>
      </c>
      <c r="J125" s="13">
        <v>43230</v>
      </c>
      <c r="K125" t="s">
        <v>64</v>
      </c>
      <c r="L125" t="s">
        <v>74</v>
      </c>
      <c r="M125" t="s">
        <v>100</v>
      </c>
      <c r="N125" t="s">
        <v>23</v>
      </c>
      <c r="O125" s="11">
        <v>487.19999999999993</v>
      </c>
      <c r="P125">
        <v>22</v>
      </c>
      <c r="Q125" s="12">
        <f>Tabla1[[#This Row],[Precio unitario]]*Tabla1[[#This Row],[Cantidad]]</f>
        <v>10718.399999999998</v>
      </c>
      <c r="R125" s="11">
        <v>1050.4031999999997</v>
      </c>
    </row>
    <row r="126" spans="2:18" x14ac:dyDescent="0.25">
      <c r="B126" s="14">
        <v>1134</v>
      </c>
      <c r="C126" s="13">
        <v>43223</v>
      </c>
      <c r="D126" s="14">
        <v>3</v>
      </c>
      <c r="E126" t="s">
        <v>58</v>
      </c>
      <c r="F126" t="s">
        <v>57</v>
      </c>
      <c r="G126" t="s">
        <v>12</v>
      </c>
      <c r="H126" t="s">
        <v>37</v>
      </c>
      <c r="I126" t="s">
        <v>56</v>
      </c>
      <c r="J126" s="13">
        <v>43225</v>
      </c>
      <c r="K126" t="s">
        <v>70</v>
      </c>
      <c r="L126" t="s">
        <v>78</v>
      </c>
      <c r="M126" t="s">
        <v>99</v>
      </c>
      <c r="N126" t="s">
        <v>31</v>
      </c>
      <c r="O126" s="11">
        <v>140</v>
      </c>
      <c r="P126">
        <v>82</v>
      </c>
      <c r="Q126" s="12">
        <f>Tabla1[[#This Row],[Precio unitario]]*Tabla1[[#This Row],[Cantidad]]</f>
        <v>11480</v>
      </c>
      <c r="R126" s="11">
        <v>1193.92</v>
      </c>
    </row>
    <row r="127" spans="2:18" x14ac:dyDescent="0.25">
      <c r="B127" s="14">
        <v>1135</v>
      </c>
      <c r="C127" s="13">
        <v>43223</v>
      </c>
      <c r="D127" s="14">
        <v>3</v>
      </c>
      <c r="E127" t="s">
        <v>58</v>
      </c>
      <c r="F127" t="s">
        <v>57</v>
      </c>
      <c r="G127" t="s">
        <v>12</v>
      </c>
      <c r="H127" t="s">
        <v>37</v>
      </c>
      <c r="I127" t="s">
        <v>56</v>
      </c>
      <c r="J127" s="13">
        <v>43225</v>
      </c>
      <c r="K127" t="s">
        <v>70</v>
      </c>
      <c r="L127" t="s">
        <v>78</v>
      </c>
      <c r="M127" t="s">
        <v>94</v>
      </c>
      <c r="N127" t="s">
        <v>22</v>
      </c>
      <c r="O127" s="11">
        <v>560</v>
      </c>
      <c r="P127">
        <v>98</v>
      </c>
      <c r="Q127" s="12">
        <f>Tabla1[[#This Row],[Precio unitario]]*Tabla1[[#This Row],[Cantidad]]</f>
        <v>54880</v>
      </c>
      <c r="R127" s="11">
        <v>5762.4000000000005</v>
      </c>
    </row>
    <row r="128" spans="2:18" x14ac:dyDescent="0.25">
      <c r="B128" s="14">
        <v>1138</v>
      </c>
      <c r="C128" s="13">
        <v>43258</v>
      </c>
      <c r="D128" s="14">
        <v>7</v>
      </c>
      <c r="E128" t="s">
        <v>109</v>
      </c>
      <c r="F128" t="s">
        <v>17</v>
      </c>
      <c r="G128" t="s">
        <v>17</v>
      </c>
      <c r="H128" t="s">
        <v>36</v>
      </c>
      <c r="I128" t="s">
        <v>65</v>
      </c>
      <c r="J128" s="13"/>
      <c r="L128"/>
      <c r="M128" t="s">
        <v>88</v>
      </c>
      <c r="N128" t="s">
        <v>33</v>
      </c>
      <c r="O128" s="11">
        <v>644</v>
      </c>
      <c r="P128">
        <v>71</v>
      </c>
      <c r="Q128" s="12">
        <f>Tabla1[[#This Row],[Precio unitario]]*Tabla1[[#This Row],[Cantidad]]</f>
        <v>45724</v>
      </c>
      <c r="R128" s="11">
        <v>4343.78</v>
      </c>
    </row>
    <row r="129" spans="2:18" x14ac:dyDescent="0.25">
      <c r="B129" s="14">
        <v>1139</v>
      </c>
      <c r="C129" s="13">
        <v>43261</v>
      </c>
      <c r="D129" s="14">
        <v>10</v>
      </c>
      <c r="E129" t="s">
        <v>97</v>
      </c>
      <c r="F129" t="s">
        <v>80</v>
      </c>
      <c r="G129" t="s">
        <v>13</v>
      </c>
      <c r="H129" t="s">
        <v>39</v>
      </c>
      <c r="I129" t="s">
        <v>60</v>
      </c>
      <c r="J129" s="13">
        <v>43263</v>
      </c>
      <c r="K129" t="s">
        <v>79</v>
      </c>
      <c r="L129"/>
      <c r="M129" t="s">
        <v>73</v>
      </c>
      <c r="N129" t="s">
        <v>26</v>
      </c>
      <c r="O129" s="11">
        <v>350</v>
      </c>
      <c r="P129">
        <v>40</v>
      </c>
      <c r="Q129" s="12">
        <f>Tabla1[[#This Row],[Precio unitario]]*Tabla1[[#This Row],[Cantidad]]</f>
        <v>14000</v>
      </c>
      <c r="R129" s="11">
        <v>1470</v>
      </c>
    </row>
    <row r="130" spans="2:18" x14ac:dyDescent="0.25">
      <c r="B130" s="14">
        <v>1140</v>
      </c>
      <c r="C130" s="13">
        <v>43261</v>
      </c>
      <c r="D130" s="14">
        <v>10</v>
      </c>
      <c r="E130" t="s">
        <v>97</v>
      </c>
      <c r="F130" t="s">
        <v>80</v>
      </c>
      <c r="G130" t="s">
        <v>13</v>
      </c>
      <c r="H130" t="s">
        <v>39</v>
      </c>
      <c r="I130" t="s">
        <v>60</v>
      </c>
      <c r="J130" s="13">
        <v>43263</v>
      </c>
      <c r="K130" t="s">
        <v>79</v>
      </c>
      <c r="L130"/>
      <c r="M130" t="s">
        <v>77</v>
      </c>
      <c r="N130" t="s">
        <v>31</v>
      </c>
      <c r="O130" s="11">
        <v>308</v>
      </c>
      <c r="P130">
        <v>80</v>
      </c>
      <c r="Q130" s="12">
        <f>Tabla1[[#This Row],[Precio unitario]]*Tabla1[[#This Row],[Cantidad]]</f>
        <v>24640</v>
      </c>
      <c r="R130" s="11">
        <v>2414.7199999999998</v>
      </c>
    </row>
    <row r="131" spans="2:18" x14ac:dyDescent="0.25">
      <c r="B131" s="14">
        <v>1141</v>
      </c>
      <c r="C131" s="13">
        <v>43261</v>
      </c>
      <c r="D131" s="14">
        <v>10</v>
      </c>
      <c r="E131" t="s">
        <v>97</v>
      </c>
      <c r="F131" t="s">
        <v>80</v>
      </c>
      <c r="G131" t="s">
        <v>13</v>
      </c>
      <c r="H131" t="s">
        <v>39</v>
      </c>
      <c r="I131" t="s">
        <v>60</v>
      </c>
      <c r="J131" s="13">
        <v>43263</v>
      </c>
      <c r="K131" t="s">
        <v>79</v>
      </c>
      <c r="L131"/>
      <c r="M131" t="s">
        <v>106</v>
      </c>
      <c r="N131" t="s">
        <v>24</v>
      </c>
      <c r="O131" s="11">
        <v>128.79999999999998</v>
      </c>
      <c r="P131">
        <v>38</v>
      </c>
      <c r="Q131" s="12">
        <f>Tabla1[[#This Row],[Precio unitario]]*Tabla1[[#This Row],[Cantidad]]</f>
        <v>4894.3999999999996</v>
      </c>
      <c r="R131" s="11">
        <v>464.96799999999996</v>
      </c>
    </row>
    <row r="132" spans="2:18" x14ac:dyDescent="0.25">
      <c r="B132" s="14">
        <v>1142</v>
      </c>
      <c r="C132" s="13">
        <v>43262</v>
      </c>
      <c r="D132" s="14">
        <v>11</v>
      </c>
      <c r="E132" t="s">
        <v>95</v>
      </c>
      <c r="F132" t="s">
        <v>16</v>
      </c>
      <c r="G132" t="s">
        <v>16</v>
      </c>
      <c r="H132" t="s">
        <v>42</v>
      </c>
      <c r="I132" t="s">
        <v>75</v>
      </c>
      <c r="J132" s="13"/>
      <c r="K132" t="s">
        <v>64</v>
      </c>
      <c r="L132"/>
      <c r="M132" t="s">
        <v>96</v>
      </c>
      <c r="N132" t="s">
        <v>29</v>
      </c>
      <c r="O132" s="11">
        <v>49</v>
      </c>
      <c r="P132">
        <v>28</v>
      </c>
      <c r="Q132" s="12">
        <f>Tabla1[[#This Row],[Precio unitario]]*Tabla1[[#This Row],[Cantidad]]</f>
        <v>1372</v>
      </c>
      <c r="R132" s="11">
        <v>144.06</v>
      </c>
    </row>
    <row r="133" spans="2:18" x14ac:dyDescent="0.25">
      <c r="B133" s="14">
        <v>1143</v>
      </c>
      <c r="C133" s="13">
        <v>43262</v>
      </c>
      <c r="D133" s="14">
        <v>11</v>
      </c>
      <c r="E133" t="s">
        <v>95</v>
      </c>
      <c r="F133" t="s">
        <v>16</v>
      </c>
      <c r="G133" t="s">
        <v>16</v>
      </c>
      <c r="H133" t="s">
        <v>42</v>
      </c>
      <c r="I133" t="s">
        <v>75</v>
      </c>
      <c r="J133" s="13"/>
      <c r="K133" t="s">
        <v>64</v>
      </c>
      <c r="L133"/>
      <c r="M133" t="s">
        <v>55</v>
      </c>
      <c r="N133" t="s">
        <v>33</v>
      </c>
      <c r="O133" s="11">
        <v>41.86</v>
      </c>
      <c r="P133">
        <v>60</v>
      </c>
      <c r="Q133" s="12">
        <f>Tabla1[[#This Row],[Precio unitario]]*Tabla1[[#This Row],[Cantidad]]</f>
        <v>2511.6</v>
      </c>
      <c r="R133" s="11">
        <v>246.13680000000005</v>
      </c>
    </row>
    <row r="134" spans="2:18" x14ac:dyDescent="0.25">
      <c r="B134" s="14">
        <v>1144</v>
      </c>
      <c r="C134" s="13">
        <v>43252</v>
      </c>
      <c r="D134" s="14">
        <v>1</v>
      </c>
      <c r="E134" t="s">
        <v>93</v>
      </c>
      <c r="F134" t="s">
        <v>92</v>
      </c>
      <c r="G134" t="s">
        <v>15</v>
      </c>
      <c r="H134" t="s">
        <v>36</v>
      </c>
      <c r="I134" t="s">
        <v>65</v>
      </c>
      <c r="J134" s="13"/>
      <c r="L134"/>
      <c r="M134" t="s">
        <v>108</v>
      </c>
      <c r="N134" t="s">
        <v>33</v>
      </c>
      <c r="O134" s="11">
        <v>252</v>
      </c>
      <c r="P134">
        <v>33</v>
      </c>
      <c r="Q134" s="12">
        <f>Tabla1[[#This Row],[Precio unitario]]*Tabla1[[#This Row],[Cantidad]]</f>
        <v>8316</v>
      </c>
      <c r="R134" s="11">
        <v>814.96800000000007</v>
      </c>
    </row>
    <row r="135" spans="2:18" x14ac:dyDescent="0.25">
      <c r="B135" s="14">
        <v>1145</v>
      </c>
      <c r="C135" s="13">
        <v>43252</v>
      </c>
      <c r="D135" s="14">
        <v>1</v>
      </c>
      <c r="E135" t="s">
        <v>93</v>
      </c>
      <c r="F135" t="s">
        <v>92</v>
      </c>
      <c r="G135" t="s">
        <v>15</v>
      </c>
      <c r="H135" t="s">
        <v>36</v>
      </c>
      <c r="I135" t="s">
        <v>65</v>
      </c>
      <c r="J135" s="13"/>
      <c r="L135"/>
      <c r="M135" t="s">
        <v>88</v>
      </c>
      <c r="N135" t="s">
        <v>33</v>
      </c>
      <c r="O135" s="11">
        <v>644</v>
      </c>
      <c r="P135">
        <v>22</v>
      </c>
      <c r="Q135" s="12">
        <f>Tabla1[[#This Row],[Precio unitario]]*Tabla1[[#This Row],[Cantidad]]</f>
        <v>14168</v>
      </c>
      <c r="R135" s="11">
        <v>1416.8</v>
      </c>
    </row>
    <row r="136" spans="2:18" x14ac:dyDescent="0.25">
      <c r="B136" s="14">
        <v>1146</v>
      </c>
      <c r="C136" s="13">
        <v>43252</v>
      </c>
      <c r="D136" s="14">
        <v>1</v>
      </c>
      <c r="E136" t="s">
        <v>93</v>
      </c>
      <c r="F136" t="s">
        <v>92</v>
      </c>
      <c r="G136" t="s">
        <v>15</v>
      </c>
      <c r="H136" t="s">
        <v>36</v>
      </c>
      <c r="I136" t="s">
        <v>65</v>
      </c>
      <c r="J136" s="13"/>
      <c r="L136"/>
      <c r="M136" t="s">
        <v>55</v>
      </c>
      <c r="N136" t="s">
        <v>33</v>
      </c>
      <c r="O136" s="11">
        <v>41.86</v>
      </c>
      <c r="P136">
        <v>51</v>
      </c>
      <c r="Q136" s="12">
        <f>Tabla1[[#This Row],[Precio unitario]]*Tabla1[[#This Row],[Cantidad]]</f>
        <v>2134.86</v>
      </c>
      <c r="R136" s="11">
        <v>209.21628000000004</v>
      </c>
    </row>
    <row r="137" spans="2:18" x14ac:dyDescent="0.25">
      <c r="B137" s="14">
        <v>1147</v>
      </c>
      <c r="C137" s="13">
        <v>43279</v>
      </c>
      <c r="D137" s="14">
        <v>28</v>
      </c>
      <c r="E137" t="s">
        <v>90</v>
      </c>
      <c r="F137" t="s">
        <v>89</v>
      </c>
      <c r="G137" t="s">
        <v>14</v>
      </c>
      <c r="H137" t="s">
        <v>42</v>
      </c>
      <c r="I137" t="s">
        <v>75</v>
      </c>
      <c r="J137" s="13">
        <v>43281</v>
      </c>
      <c r="K137" t="s">
        <v>64</v>
      </c>
      <c r="L137" t="s">
        <v>74</v>
      </c>
      <c r="M137" t="s">
        <v>85</v>
      </c>
      <c r="N137" t="s">
        <v>21</v>
      </c>
      <c r="O137" s="11">
        <v>135.1</v>
      </c>
      <c r="P137">
        <v>60</v>
      </c>
      <c r="Q137" s="12">
        <f>Tabla1[[#This Row],[Precio unitario]]*Tabla1[[#This Row],[Cantidad]]</f>
        <v>8106</v>
      </c>
      <c r="R137" s="11">
        <v>802.49400000000003</v>
      </c>
    </row>
    <row r="138" spans="2:18" x14ac:dyDescent="0.25">
      <c r="B138" s="14">
        <v>1148</v>
      </c>
      <c r="C138" s="13">
        <v>43279</v>
      </c>
      <c r="D138" s="14">
        <v>28</v>
      </c>
      <c r="E138" t="s">
        <v>90</v>
      </c>
      <c r="F138" t="s">
        <v>89</v>
      </c>
      <c r="G138" t="s">
        <v>14</v>
      </c>
      <c r="H138" t="s">
        <v>42</v>
      </c>
      <c r="I138" t="s">
        <v>75</v>
      </c>
      <c r="J138" s="13">
        <v>43281</v>
      </c>
      <c r="K138" t="s">
        <v>64</v>
      </c>
      <c r="L138" t="s">
        <v>74</v>
      </c>
      <c r="M138" t="s">
        <v>91</v>
      </c>
      <c r="N138" t="s">
        <v>32</v>
      </c>
      <c r="O138" s="11">
        <v>257.59999999999997</v>
      </c>
      <c r="P138">
        <v>98</v>
      </c>
      <c r="Q138" s="12">
        <f>Tabla1[[#This Row],[Precio unitario]]*Tabla1[[#This Row],[Cantidad]]</f>
        <v>25244.799999999996</v>
      </c>
      <c r="R138" s="11">
        <v>2574.9695999999999</v>
      </c>
    </row>
    <row r="139" spans="2:18" x14ac:dyDescent="0.25">
      <c r="B139" s="14">
        <v>1149</v>
      </c>
      <c r="C139" s="13">
        <v>43260</v>
      </c>
      <c r="D139" s="14">
        <v>9</v>
      </c>
      <c r="E139" t="s">
        <v>87</v>
      </c>
      <c r="F139" t="s">
        <v>86</v>
      </c>
      <c r="G139" t="s">
        <v>11</v>
      </c>
      <c r="H139" t="s">
        <v>35</v>
      </c>
      <c r="I139" t="s">
        <v>56</v>
      </c>
      <c r="J139" s="13">
        <v>43262</v>
      </c>
      <c r="K139" t="s">
        <v>79</v>
      </c>
      <c r="L139" t="s">
        <v>63</v>
      </c>
      <c r="M139" t="s">
        <v>107</v>
      </c>
      <c r="N139" t="s">
        <v>25</v>
      </c>
      <c r="O139" s="11">
        <v>273</v>
      </c>
      <c r="P139">
        <v>27</v>
      </c>
      <c r="Q139" s="12">
        <f>Tabla1[[#This Row],[Precio unitario]]*Tabla1[[#This Row],[Cantidad]]</f>
        <v>7371</v>
      </c>
      <c r="R139" s="11">
        <v>714.98700000000008</v>
      </c>
    </row>
    <row r="140" spans="2:18" x14ac:dyDescent="0.25">
      <c r="B140" s="14">
        <v>1150</v>
      </c>
      <c r="C140" s="13">
        <v>43260</v>
      </c>
      <c r="D140" s="14">
        <v>9</v>
      </c>
      <c r="E140" t="s">
        <v>87</v>
      </c>
      <c r="F140" t="s">
        <v>86</v>
      </c>
      <c r="G140" t="s">
        <v>11</v>
      </c>
      <c r="H140" t="s">
        <v>35</v>
      </c>
      <c r="I140" t="s">
        <v>56</v>
      </c>
      <c r="J140" s="13">
        <v>43262</v>
      </c>
      <c r="K140" t="s">
        <v>79</v>
      </c>
      <c r="L140" t="s">
        <v>63</v>
      </c>
      <c r="M140" t="s">
        <v>100</v>
      </c>
      <c r="N140" t="s">
        <v>23</v>
      </c>
      <c r="O140" s="11">
        <v>487.19999999999993</v>
      </c>
      <c r="P140">
        <v>88</v>
      </c>
      <c r="Q140" s="12">
        <f>Tabla1[[#This Row],[Precio unitario]]*Tabla1[[#This Row],[Cantidad]]</f>
        <v>42873.599999999991</v>
      </c>
      <c r="R140" s="11">
        <v>4244.4863999999989</v>
      </c>
    </row>
    <row r="141" spans="2:18" x14ac:dyDescent="0.25">
      <c r="B141" s="14">
        <v>1151</v>
      </c>
      <c r="C141" s="13">
        <v>43257</v>
      </c>
      <c r="D141" s="14">
        <v>6</v>
      </c>
      <c r="E141" t="s">
        <v>67</v>
      </c>
      <c r="F141" t="s">
        <v>66</v>
      </c>
      <c r="G141" t="s">
        <v>18</v>
      </c>
      <c r="H141" t="s">
        <v>38</v>
      </c>
      <c r="I141" t="s">
        <v>65</v>
      </c>
      <c r="J141" s="13">
        <v>43259</v>
      </c>
      <c r="K141" t="s">
        <v>70</v>
      </c>
      <c r="L141" t="s">
        <v>74</v>
      </c>
      <c r="M141" t="s">
        <v>103</v>
      </c>
      <c r="N141" t="s">
        <v>33</v>
      </c>
      <c r="O141" s="11">
        <v>196</v>
      </c>
      <c r="P141">
        <v>65</v>
      </c>
      <c r="Q141" s="12">
        <f>Tabla1[[#This Row],[Precio unitario]]*Tabla1[[#This Row],[Cantidad]]</f>
        <v>12740</v>
      </c>
      <c r="R141" s="11">
        <v>1337.7</v>
      </c>
    </row>
    <row r="142" spans="2:18" x14ac:dyDescent="0.25">
      <c r="B142" s="14">
        <v>1152</v>
      </c>
      <c r="C142" s="13">
        <v>43259</v>
      </c>
      <c r="D142" s="14">
        <v>8</v>
      </c>
      <c r="E142" t="s">
        <v>84</v>
      </c>
      <c r="F142" t="s">
        <v>83</v>
      </c>
      <c r="G142" t="s">
        <v>10</v>
      </c>
      <c r="H142" t="s">
        <v>36</v>
      </c>
      <c r="I142" t="s">
        <v>65</v>
      </c>
      <c r="J142" s="13">
        <v>43261</v>
      </c>
      <c r="K142" t="s">
        <v>70</v>
      </c>
      <c r="L142" t="s">
        <v>63</v>
      </c>
      <c r="M142" t="s">
        <v>94</v>
      </c>
      <c r="N142" t="s">
        <v>22</v>
      </c>
      <c r="O142" s="11">
        <v>560</v>
      </c>
      <c r="P142">
        <v>38</v>
      </c>
      <c r="Q142" s="12">
        <f>Tabla1[[#This Row],[Precio unitario]]*Tabla1[[#This Row],[Cantidad]]</f>
        <v>21280</v>
      </c>
      <c r="R142" s="11">
        <v>2085.44</v>
      </c>
    </row>
    <row r="143" spans="2:18" x14ac:dyDescent="0.25">
      <c r="B143" s="14">
        <v>1153</v>
      </c>
      <c r="C143" s="13">
        <v>43259</v>
      </c>
      <c r="D143" s="14">
        <v>8</v>
      </c>
      <c r="E143" t="s">
        <v>84</v>
      </c>
      <c r="F143" t="s">
        <v>83</v>
      </c>
      <c r="G143" t="s">
        <v>10</v>
      </c>
      <c r="H143" t="s">
        <v>36</v>
      </c>
      <c r="I143" t="s">
        <v>65</v>
      </c>
      <c r="J143" s="13">
        <v>43261</v>
      </c>
      <c r="K143" t="s">
        <v>70</v>
      </c>
      <c r="L143" t="s">
        <v>63</v>
      </c>
      <c r="M143" t="s">
        <v>106</v>
      </c>
      <c r="N143" t="s">
        <v>24</v>
      </c>
      <c r="O143" s="11">
        <v>128.79999999999998</v>
      </c>
      <c r="P143">
        <v>80</v>
      </c>
      <c r="Q143" s="12">
        <f>Tabla1[[#This Row],[Precio unitario]]*Tabla1[[#This Row],[Cantidad]]</f>
        <v>10303.999999999998</v>
      </c>
      <c r="R143" s="11">
        <v>989.18400000000008</v>
      </c>
    </row>
    <row r="144" spans="2:18" x14ac:dyDescent="0.25">
      <c r="B144" s="14">
        <v>1154</v>
      </c>
      <c r="C144" s="13">
        <v>43276</v>
      </c>
      <c r="D144" s="14">
        <v>25</v>
      </c>
      <c r="E144" t="s">
        <v>81</v>
      </c>
      <c r="F144" t="s">
        <v>80</v>
      </c>
      <c r="G144" t="s">
        <v>13</v>
      </c>
      <c r="H144" t="s">
        <v>39</v>
      </c>
      <c r="I144" t="s">
        <v>60</v>
      </c>
      <c r="J144" s="13">
        <v>43278</v>
      </c>
      <c r="K144" t="s">
        <v>79</v>
      </c>
      <c r="L144" t="s">
        <v>78</v>
      </c>
      <c r="M144" t="s">
        <v>105</v>
      </c>
      <c r="N144" t="s">
        <v>24</v>
      </c>
      <c r="O144" s="11">
        <v>140</v>
      </c>
      <c r="P144">
        <v>49</v>
      </c>
      <c r="Q144" s="12">
        <f>Tabla1[[#This Row],[Precio unitario]]*Tabla1[[#This Row],[Cantidad]]</f>
        <v>6860</v>
      </c>
      <c r="R144" s="11">
        <v>658.56</v>
      </c>
    </row>
    <row r="145" spans="2:18" x14ac:dyDescent="0.25">
      <c r="B145" s="14">
        <v>1155</v>
      </c>
      <c r="C145" s="13">
        <v>43277</v>
      </c>
      <c r="D145" s="14">
        <v>26</v>
      </c>
      <c r="E145" t="s">
        <v>76</v>
      </c>
      <c r="F145" t="s">
        <v>16</v>
      </c>
      <c r="G145" t="s">
        <v>16</v>
      </c>
      <c r="H145" t="s">
        <v>42</v>
      </c>
      <c r="I145" t="s">
        <v>75</v>
      </c>
      <c r="J145" s="13">
        <v>43279</v>
      </c>
      <c r="K145" t="s">
        <v>64</v>
      </c>
      <c r="L145" t="s">
        <v>74</v>
      </c>
      <c r="M145" t="s">
        <v>104</v>
      </c>
      <c r="N145" t="s">
        <v>34</v>
      </c>
      <c r="O145" s="11">
        <v>298.90000000000003</v>
      </c>
      <c r="P145">
        <v>90</v>
      </c>
      <c r="Q145" s="12">
        <f>Tabla1[[#This Row],[Precio unitario]]*Tabla1[[#This Row],[Cantidad]]</f>
        <v>26901.000000000004</v>
      </c>
      <c r="R145" s="11">
        <v>2609.3970000000004</v>
      </c>
    </row>
    <row r="146" spans="2:18" x14ac:dyDescent="0.25">
      <c r="B146" s="14">
        <v>1156</v>
      </c>
      <c r="C146" s="13">
        <v>43277</v>
      </c>
      <c r="D146" s="14">
        <v>26</v>
      </c>
      <c r="E146" t="s">
        <v>76</v>
      </c>
      <c r="F146" t="s">
        <v>16</v>
      </c>
      <c r="G146" t="s">
        <v>16</v>
      </c>
      <c r="H146" t="s">
        <v>42</v>
      </c>
      <c r="I146" t="s">
        <v>75</v>
      </c>
      <c r="J146" s="13">
        <v>43279</v>
      </c>
      <c r="K146" t="s">
        <v>64</v>
      </c>
      <c r="L146" t="s">
        <v>74</v>
      </c>
      <c r="M146" t="s">
        <v>85</v>
      </c>
      <c r="N146" t="s">
        <v>21</v>
      </c>
      <c r="O146" s="11">
        <v>135.1</v>
      </c>
      <c r="P146">
        <v>60</v>
      </c>
      <c r="Q146" s="12">
        <f>Tabla1[[#This Row],[Precio unitario]]*Tabla1[[#This Row],[Cantidad]]</f>
        <v>8106</v>
      </c>
      <c r="R146" s="11">
        <v>834.91800000000012</v>
      </c>
    </row>
    <row r="147" spans="2:18" x14ac:dyDescent="0.25">
      <c r="B147" s="14">
        <v>1157</v>
      </c>
      <c r="C147" s="13">
        <v>43277</v>
      </c>
      <c r="D147" s="14">
        <v>26</v>
      </c>
      <c r="E147" t="s">
        <v>76</v>
      </c>
      <c r="F147" t="s">
        <v>16</v>
      </c>
      <c r="G147" t="s">
        <v>16</v>
      </c>
      <c r="H147" t="s">
        <v>42</v>
      </c>
      <c r="I147" t="s">
        <v>75</v>
      </c>
      <c r="J147" s="13">
        <v>43279</v>
      </c>
      <c r="K147" t="s">
        <v>64</v>
      </c>
      <c r="L147" t="s">
        <v>74</v>
      </c>
      <c r="M147" t="s">
        <v>91</v>
      </c>
      <c r="N147" t="s">
        <v>32</v>
      </c>
      <c r="O147" s="11">
        <v>257.59999999999997</v>
      </c>
      <c r="P147">
        <v>39</v>
      </c>
      <c r="Q147" s="12">
        <f>Tabla1[[#This Row],[Precio unitario]]*Tabla1[[#This Row],[Cantidad]]</f>
        <v>10046.399999999998</v>
      </c>
      <c r="R147" s="11">
        <v>1004.6399999999999</v>
      </c>
    </row>
    <row r="148" spans="2:18" x14ac:dyDescent="0.25">
      <c r="B148" s="14">
        <v>1158</v>
      </c>
      <c r="C148" s="13">
        <v>43280</v>
      </c>
      <c r="D148" s="14">
        <v>29</v>
      </c>
      <c r="E148" t="s">
        <v>72</v>
      </c>
      <c r="F148" t="s">
        <v>71</v>
      </c>
      <c r="G148" t="s">
        <v>11</v>
      </c>
      <c r="H148" t="s">
        <v>40</v>
      </c>
      <c r="I148" t="s">
        <v>56</v>
      </c>
      <c r="J148" s="13">
        <v>43282</v>
      </c>
      <c r="K148" t="s">
        <v>70</v>
      </c>
      <c r="L148" t="s">
        <v>63</v>
      </c>
      <c r="M148" t="s">
        <v>103</v>
      </c>
      <c r="N148" t="s">
        <v>33</v>
      </c>
      <c r="O148" s="11">
        <v>196</v>
      </c>
      <c r="P148">
        <v>79</v>
      </c>
      <c r="Q148" s="12">
        <f>Tabla1[[#This Row],[Precio unitario]]*Tabla1[[#This Row],[Cantidad]]</f>
        <v>15484</v>
      </c>
      <c r="R148" s="11">
        <v>1594.8520000000001</v>
      </c>
    </row>
    <row r="149" spans="2:18" x14ac:dyDescent="0.25">
      <c r="B149" s="14">
        <v>1159</v>
      </c>
      <c r="C149" s="13">
        <v>43257</v>
      </c>
      <c r="D149" s="14">
        <v>6</v>
      </c>
      <c r="E149" t="s">
        <v>67</v>
      </c>
      <c r="F149" t="s">
        <v>66</v>
      </c>
      <c r="G149" t="s">
        <v>18</v>
      </c>
      <c r="H149" t="s">
        <v>38</v>
      </c>
      <c r="I149" t="s">
        <v>65</v>
      </c>
      <c r="J149" s="13">
        <v>43259</v>
      </c>
      <c r="K149" t="s">
        <v>64</v>
      </c>
      <c r="L149" t="s">
        <v>63</v>
      </c>
      <c r="M149" t="s">
        <v>82</v>
      </c>
      <c r="N149" t="s">
        <v>30</v>
      </c>
      <c r="O149" s="11">
        <v>178.5</v>
      </c>
      <c r="P149">
        <v>44</v>
      </c>
      <c r="Q149" s="12">
        <f>Tabla1[[#This Row],[Precio unitario]]*Tabla1[[#This Row],[Cantidad]]</f>
        <v>7854</v>
      </c>
      <c r="R149" s="11">
        <v>801.10800000000006</v>
      </c>
    </row>
    <row r="150" spans="2:18" x14ac:dyDescent="0.25">
      <c r="B150" s="14">
        <v>1161</v>
      </c>
      <c r="C150" s="13">
        <v>43255</v>
      </c>
      <c r="D150" s="14">
        <v>4</v>
      </c>
      <c r="E150" t="s">
        <v>61</v>
      </c>
      <c r="F150" t="s">
        <v>9</v>
      </c>
      <c r="G150" t="s">
        <v>9</v>
      </c>
      <c r="H150" t="s">
        <v>41</v>
      </c>
      <c r="I150" t="s">
        <v>60</v>
      </c>
      <c r="J150" s="13">
        <v>43257</v>
      </c>
      <c r="K150" t="s">
        <v>79</v>
      </c>
      <c r="L150" t="s">
        <v>74</v>
      </c>
      <c r="M150" t="s">
        <v>102</v>
      </c>
      <c r="N150" t="s">
        <v>26</v>
      </c>
      <c r="O150" s="11">
        <v>1134</v>
      </c>
      <c r="P150">
        <v>98</v>
      </c>
      <c r="Q150" s="12">
        <f>Tabla1[[#This Row],[Precio unitario]]*Tabla1[[#This Row],[Cantidad]]</f>
        <v>111132</v>
      </c>
      <c r="R150" s="11">
        <v>10779.804</v>
      </c>
    </row>
    <row r="151" spans="2:18" x14ac:dyDescent="0.25">
      <c r="B151" s="14">
        <v>1162</v>
      </c>
      <c r="C151" s="13">
        <v>43255</v>
      </c>
      <c r="D151" s="14">
        <v>4</v>
      </c>
      <c r="E151" t="s">
        <v>61</v>
      </c>
      <c r="F151" t="s">
        <v>9</v>
      </c>
      <c r="G151" t="s">
        <v>9</v>
      </c>
      <c r="H151" t="s">
        <v>41</v>
      </c>
      <c r="I151" t="s">
        <v>60</v>
      </c>
      <c r="J151" s="13">
        <v>43257</v>
      </c>
      <c r="K151" t="s">
        <v>79</v>
      </c>
      <c r="L151" t="s">
        <v>74</v>
      </c>
      <c r="M151" t="s">
        <v>101</v>
      </c>
      <c r="N151" t="s">
        <v>27</v>
      </c>
      <c r="O151" s="11">
        <v>98</v>
      </c>
      <c r="P151">
        <v>61</v>
      </c>
      <c r="Q151" s="12">
        <f>Tabla1[[#This Row],[Precio unitario]]*Tabla1[[#This Row],[Cantidad]]</f>
        <v>5978</v>
      </c>
      <c r="R151" s="11">
        <v>591.822</v>
      </c>
    </row>
    <row r="152" spans="2:18" x14ac:dyDescent="0.25">
      <c r="B152" s="14">
        <v>1164</v>
      </c>
      <c r="C152" s="13">
        <v>43259</v>
      </c>
      <c r="D152" s="14">
        <v>8</v>
      </c>
      <c r="E152" t="s">
        <v>84</v>
      </c>
      <c r="F152" t="s">
        <v>83</v>
      </c>
      <c r="G152" t="s">
        <v>10</v>
      </c>
      <c r="H152" t="s">
        <v>36</v>
      </c>
      <c r="I152" t="s">
        <v>65</v>
      </c>
      <c r="J152" s="13">
        <v>43261</v>
      </c>
      <c r="K152" t="s">
        <v>64</v>
      </c>
      <c r="L152" t="s">
        <v>74</v>
      </c>
      <c r="M152" t="s">
        <v>100</v>
      </c>
      <c r="N152" t="s">
        <v>23</v>
      </c>
      <c r="O152" s="11">
        <v>487.19999999999993</v>
      </c>
      <c r="P152">
        <v>30</v>
      </c>
      <c r="Q152" s="12">
        <f>Tabla1[[#This Row],[Precio unitario]]*Tabla1[[#This Row],[Cantidad]]</f>
        <v>14615.999999999998</v>
      </c>
      <c r="R152" s="11">
        <v>1534.68</v>
      </c>
    </row>
    <row r="153" spans="2:18" x14ac:dyDescent="0.25">
      <c r="B153" s="14">
        <v>1167</v>
      </c>
      <c r="C153" s="13">
        <v>43254</v>
      </c>
      <c r="D153" s="14">
        <v>3</v>
      </c>
      <c r="E153" t="s">
        <v>58</v>
      </c>
      <c r="F153" t="s">
        <v>57</v>
      </c>
      <c r="G153" t="s">
        <v>12</v>
      </c>
      <c r="H153" t="s">
        <v>37</v>
      </c>
      <c r="I153" t="s">
        <v>56</v>
      </c>
      <c r="J153" s="13">
        <v>43256</v>
      </c>
      <c r="K153" t="s">
        <v>70</v>
      </c>
      <c r="L153" t="s">
        <v>78</v>
      </c>
      <c r="M153" t="s">
        <v>99</v>
      </c>
      <c r="N153" t="s">
        <v>31</v>
      </c>
      <c r="O153" s="11">
        <v>140</v>
      </c>
      <c r="P153">
        <v>24</v>
      </c>
      <c r="Q153" s="12">
        <f>Tabla1[[#This Row],[Precio unitario]]*Tabla1[[#This Row],[Cantidad]]</f>
        <v>3360</v>
      </c>
      <c r="R153" s="11">
        <v>352.80000000000007</v>
      </c>
    </row>
    <row r="154" spans="2:18" x14ac:dyDescent="0.25">
      <c r="B154" s="14">
        <v>1168</v>
      </c>
      <c r="C154" s="13">
        <v>43254</v>
      </c>
      <c r="D154" s="14">
        <v>3</v>
      </c>
      <c r="E154" t="s">
        <v>58</v>
      </c>
      <c r="F154" t="s">
        <v>57</v>
      </c>
      <c r="G154" t="s">
        <v>12</v>
      </c>
      <c r="H154" t="s">
        <v>37</v>
      </c>
      <c r="I154" t="s">
        <v>56</v>
      </c>
      <c r="J154" s="13">
        <v>43256</v>
      </c>
      <c r="K154" t="s">
        <v>70</v>
      </c>
      <c r="L154" t="s">
        <v>78</v>
      </c>
      <c r="M154" t="s">
        <v>94</v>
      </c>
      <c r="N154" t="s">
        <v>22</v>
      </c>
      <c r="O154" s="11">
        <v>560</v>
      </c>
      <c r="P154">
        <v>28</v>
      </c>
      <c r="Q154" s="12">
        <f>Tabla1[[#This Row],[Precio unitario]]*Tabla1[[#This Row],[Cantidad]]</f>
        <v>15680</v>
      </c>
      <c r="R154" s="11">
        <v>1536.6399999999999</v>
      </c>
    </row>
    <row r="155" spans="2:18" x14ac:dyDescent="0.25">
      <c r="B155" s="14">
        <v>1172</v>
      </c>
      <c r="C155" s="13">
        <v>43261</v>
      </c>
      <c r="D155" s="14">
        <v>10</v>
      </c>
      <c r="E155" t="s">
        <v>97</v>
      </c>
      <c r="F155" t="s">
        <v>80</v>
      </c>
      <c r="G155" t="s">
        <v>13</v>
      </c>
      <c r="H155" t="s">
        <v>39</v>
      </c>
      <c r="I155" t="s">
        <v>60</v>
      </c>
      <c r="J155" s="13">
        <v>43263</v>
      </c>
      <c r="K155" t="s">
        <v>70</v>
      </c>
      <c r="L155" t="s">
        <v>74</v>
      </c>
      <c r="M155" t="s">
        <v>98</v>
      </c>
      <c r="N155" t="s">
        <v>29</v>
      </c>
      <c r="O155" s="11">
        <v>140</v>
      </c>
      <c r="P155">
        <v>74</v>
      </c>
      <c r="Q155" s="12">
        <f>Tabla1[[#This Row],[Precio unitario]]*Tabla1[[#This Row],[Cantidad]]</f>
        <v>10360</v>
      </c>
      <c r="R155" s="11">
        <v>1004.9200000000001</v>
      </c>
    </row>
    <row r="156" spans="2:18" x14ac:dyDescent="0.25">
      <c r="B156" s="14">
        <v>1174</v>
      </c>
      <c r="C156" s="13">
        <v>43261</v>
      </c>
      <c r="D156" s="14">
        <v>10</v>
      </c>
      <c r="E156" t="s">
        <v>97</v>
      </c>
      <c r="F156" t="s">
        <v>80</v>
      </c>
      <c r="G156" t="s">
        <v>13</v>
      </c>
      <c r="H156" t="s">
        <v>39</v>
      </c>
      <c r="I156" t="s">
        <v>60</v>
      </c>
      <c r="J156" s="13"/>
      <c r="K156" t="s">
        <v>79</v>
      </c>
      <c r="L156"/>
      <c r="M156" t="s">
        <v>96</v>
      </c>
      <c r="N156" t="s">
        <v>29</v>
      </c>
      <c r="O156" s="11">
        <v>49</v>
      </c>
      <c r="P156">
        <v>90</v>
      </c>
      <c r="Q156" s="12">
        <f>Tabla1[[#This Row],[Precio unitario]]*Tabla1[[#This Row],[Cantidad]]</f>
        <v>4410</v>
      </c>
      <c r="R156" s="11">
        <v>423.35999999999996</v>
      </c>
    </row>
    <row r="157" spans="2:18" x14ac:dyDescent="0.25">
      <c r="B157" s="14">
        <v>1175</v>
      </c>
      <c r="C157" s="13">
        <v>43262</v>
      </c>
      <c r="D157" s="14">
        <v>11</v>
      </c>
      <c r="E157" t="s">
        <v>95</v>
      </c>
      <c r="F157" t="s">
        <v>16</v>
      </c>
      <c r="G157" t="s">
        <v>16</v>
      </c>
      <c r="H157" t="s">
        <v>42</v>
      </c>
      <c r="I157" t="s">
        <v>75</v>
      </c>
      <c r="J157" s="13"/>
      <c r="K157" t="s">
        <v>64</v>
      </c>
      <c r="L157"/>
      <c r="M157" t="s">
        <v>94</v>
      </c>
      <c r="N157" t="s">
        <v>22</v>
      </c>
      <c r="O157" s="11">
        <v>560</v>
      </c>
      <c r="P157">
        <v>27</v>
      </c>
      <c r="Q157" s="12">
        <f>Tabla1[[#This Row],[Precio unitario]]*Tabla1[[#This Row],[Cantidad]]</f>
        <v>15120</v>
      </c>
      <c r="R157" s="11">
        <v>1557.3600000000001</v>
      </c>
    </row>
    <row r="158" spans="2:18" x14ac:dyDescent="0.25">
      <c r="B158" s="14">
        <v>1176</v>
      </c>
      <c r="C158" s="13">
        <v>43252</v>
      </c>
      <c r="D158" s="14">
        <v>1</v>
      </c>
      <c r="E158" t="s">
        <v>93</v>
      </c>
      <c r="F158" t="s">
        <v>92</v>
      </c>
      <c r="G158" t="s">
        <v>15</v>
      </c>
      <c r="H158" t="s">
        <v>36</v>
      </c>
      <c r="I158" t="s">
        <v>65</v>
      </c>
      <c r="J158" s="13"/>
      <c r="K158" t="s">
        <v>64</v>
      </c>
      <c r="L158"/>
      <c r="M158" t="s">
        <v>91</v>
      </c>
      <c r="N158" t="s">
        <v>32</v>
      </c>
      <c r="O158" s="11">
        <v>257.59999999999997</v>
      </c>
      <c r="P158">
        <v>71</v>
      </c>
      <c r="Q158" s="12">
        <f>Tabla1[[#This Row],[Precio unitario]]*Tabla1[[#This Row],[Cantidad]]</f>
        <v>18289.599999999999</v>
      </c>
      <c r="R158" s="11">
        <v>1920.4079999999999</v>
      </c>
    </row>
    <row r="159" spans="2:18" x14ac:dyDescent="0.25">
      <c r="B159" s="14">
        <v>1177</v>
      </c>
      <c r="C159" s="13">
        <v>43279</v>
      </c>
      <c r="D159" s="14">
        <v>28</v>
      </c>
      <c r="E159" t="s">
        <v>90</v>
      </c>
      <c r="F159" t="s">
        <v>89</v>
      </c>
      <c r="G159" t="s">
        <v>14</v>
      </c>
      <c r="H159" t="s">
        <v>42</v>
      </c>
      <c r="I159" t="s">
        <v>75</v>
      </c>
      <c r="J159" s="13">
        <v>43281</v>
      </c>
      <c r="K159" t="s">
        <v>64</v>
      </c>
      <c r="L159" t="s">
        <v>74</v>
      </c>
      <c r="M159" t="s">
        <v>88</v>
      </c>
      <c r="N159" t="s">
        <v>33</v>
      </c>
      <c r="O159" s="11">
        <v>644</v>
      </c>
      <c r="P159">
        <v>74</v>
      </c>
      <c r="Q159" s="12">
        <f>Tabla1[[#This Row],[Precio unitario]]*Tabla1[[#This Row],[Cantidad]]</f>
        <v>47656</v>
      </c>
      <c r="R159" s="11">
        <v>4765.6000000000004</v>
      </c>
    </row>
    <row r="160" spans="2:18" x14ac:dyDescent="0.25">
      <c r="B160" s="14">
        <v>1178</v>
      </c>
      <c r="C160" s="13">
        <v>43260</v>
      </c>
      <c r="D160" s="14">
        <v>9</v>
      </c>
      <c r="E160" t="s">
        <v>87</v>
      </c>
      <c r="F160" t="s">
        <v>86</v>
      </c>
      <c r="G160" t="s">
        <v>11</v>
      </c>
      <c r="H160" t="s">
        <v>35</v>
      </c>
      <c r="I160" t="s">
        <v>56</v>
      </c>
      <c r="J160" s="13">
        <v>43262</v>
      </c>
      <c r="K160" t="s">
        <v>79</v>
      </c>
      <c r="L160" t="s">
        <v>63</v>
      </c>
      <c r="M160" t="s">
        <v>85</v>
      </c>
      <c r="N160" t="s">
        <v>21</v>
      </c>
      <c r="O160" s="11">
        <v>135.1</v>
      </c>
      <c r="P160">
        <v>76</v>
      </c>
      <c r="Q160" s="12">
        <f>Tabla1[[#This Row],[Precio unitario]]*Tabla1[[#This Row],[Cantidad]]</f>
        <v>10267.6</v>
      </c>
      <c r="R160" s="11">
        <v>1016.4924</v>
      </c>
    </row>
    <row r="161" spans="2:18" x14ac:dyDescent="0.25">
      <c r="B161" s="14">
        <v>1179</v>
      </c>
      <c r="C161" s="13">
        <v>43257</v>
      </c>
      <c r="D161" s="14">
        <v>6</v>
      </c>
      <c r="E161" t="s">
        <v>67</v>
      </c>
      <c r="F161" t="s">
        <v>66</v>
      </c>
      <c r="G161" t="s">
        <v>18</v>
      </c>
      <c r="H161" t="s">
        <v>38</v>
      </c>
      <c r="I161" t="s">
        <v>65</v>
      </c>
      <c r="J161" s="13">
        <v>43259</v>
      </c>
      <c r="K161" t="s">
        <v>70</v>
      </c>
      <c r="L161" t="s">
        <v>74</v>
      </c>
      <c r="M161" t="s">
        <v>82</v>
      </c>
      <c r="N161" t="s">
        <v>30</v>
      </c>
      <c r="O161" s="11">
        <v>178.5</v>
      </c>
      <c r="P161">
        <v>96</v>
      </c>
      <c r="Q161" s="12">
        <f>Tabla1[[#This Row],[Precio unitario]]*Tabla1[[#This Row],[Cantidad]]</f>
        <v>17136</v>
      </c>
      <c r="R161" s="11">
        <v>1730.7360000000001</v>
      </c>
    </row>
    <row r="162" spans="2:18" x14ac:dyDescent="0.25">
      <c r="B162" s="14">
        <v>1180</v>
      </c>
      <c r="C162" s="13">
        <v>43259</v>
      </c>
      <c r="D162" s="14">
        <v>8</v>
      </c>
      <c r="E162" t="s">
        <v>84</v>
      </c>
      <c r="F162" t="s">
        <v>83</v>
      </c>
      <c r="G162" t="s">
        <v>10</v>
      </c>
      <c r="H162" t="s">
        <v>36</v>
      </c>
      <c r="I162" t="s">
        <v>65</v>
      </c>
      <c r="J162" s="13">
        <v>43261</v>
      </c>
      <c r="K162" t="s">
        <v>70</v>
      </c>
      <c r="L162" t="s">
        <v>63</v>
      </c>
      <c r="M162" t="s">
        <v>82</v>
      </c>
      <c r="N162" t="s">
        <v>30</v>
      </c>
      <c r="O162" s="11">
        <v>178.5</v>
      </c>
      <c r="P162">
        <v>92</v>
      </c>
      <c r="Q162" s="12">
        <f>Tabla1[[#This Row],[Precio unitario]]*Tabla1[[#This Row],[Cantidad]]</f>
        <v>16422</v>
      </c>
      <c r="R162" s="11">
        <v>1625.7780000000002</v>
      </c>
    </row>
    <row r="163" spans="2:18" x14ac:dyDescent="0.25">
      <c r="B163" s="14">
        <v>1181</v>
      </c>
      <c r="C163" s="13">
        <v>43276</v>
      </c>
      <c r="D163" s="14">
        <v>25</v>
      </c>
      <c r="E163" t="s">
        <v>81</v>
      </c>
      <c r="F163" t="s">
        <v>80</v>
      </c>
      <c r="G163" t="s">
        <v>13</v>
      </c>
      <c r="H163" t="s">
        <v>39</v>
      </c>
      <c r="I163" t="s">
        <v>60</v>
      </c>
      <c r="J163" s="13">
        <v>43278</v>
      </c>
      <c r="K163" t="s">
        <v>79</v>
      </c>
      <c r="L163" t="s">
        <v>78</v>
      </c>
      <c r="M163" t="s">
        <v>77</v>
      </c>
      <c r="N163" t="s">
        <v>31</v>
      </c>
      <c r="O163" s="11">
        <v>308</v>
      </c>
      <c r="P163">
        <v>93</v>
      </c>
      <c r="Q163" s="12">
        <f>Tabla1[[#This Row],[Precio unitario]]*Tabla1[[#This Row],[Cantidad]]</f>
        <v>28644</v>
      </c>
      <c r="R163" s="11">
        <v>2807.1120000000001</v>
      </c>
    </row>
    <row r="164" spans="2:18" x14ac:dyDescent="0.25">
      <c r="B164" s="14">
        <v>1182</v>
      </c>
      <c r="C164" s="13">
        <v>43277</v>
      </c>
      <c r="D164" s="14">
        <v>26</v>
      </c>
      <c r="E164" t="s">
        <v>76</v>
      </c>
      <c r="F164" t="s">
        <v>16</v>
      </c>
      <c r="G164" t="s">
        <v>16</v>
      </c>
      <c r="H164" t="s">
        <v>42</v>
      </c>
      <c r="I164" t="s">
        <v>75</v>
      </c>
      <c r="J164" s="13">
        <v>43279</v>
      </c>
      <c r="K164" t="s">
        <v>64</v>
      </c>
      <c r="L164" t="s">
        <v>74</v>
      </c>
      <c r="M164" t="s">
        <v>73</v>
      </c>
      <c r="N164" t="s">
        <v>26</v>
      </c>
      <c r="O164" s="11">
        <v>350</v>
      </c>
      <c r="P164">
        <v>18</v>
      </c>
      <c r="Q164" s="12">
        <f>Tabla1[[#This Row],[Precio unitario]]*Tabla1[[#This Row],[Cantidad]]</f>
        <v>6300</v>
      </c>
      <c r="R164" s="11">
        <v>598.5</v>
      </c>
    </row>
    <row r="165" spans="2:18" x14ac:dyDescent="0.25">
      <c r="B165" s="14">
        <v>1183</v>
      </c>
      <c r="C165" s="13">
        <v>43280</v>
      </c>
      <c r="D165" s="14">
        <v>29</v>
      </c>
      <c r="E165" t="s">
        <v>72</v>
      </c>
      <c r="F165" t="s">
        <v>71</v>
      </c>
      <c r="G165" t="s">
        <v>11</v>
      </c>
      <c r="H165" t="s">
        <v>40</v>
      </c>
      <c r="I165" t="s">
        <v>56</v>
      </c>
      <c r="J165" s="13">
        <v>43282</v>
      </c>
      <c r="K165" t="s">
        <v>70</v>
      </c>
      <c r="L165" t="s">
        <v>63</v>
      </c>
      <c r="M165" t="s">
        <v>69</v>
      </c>
      <c r="N165" t="s">
        <v>28</v>
      </c>
      <c r="O165" s="11">
        <v>546</v>
      </c>
      <c r="P165">
        <v>98</v>
      </c>
      <c r="Q165" s="12">
        <f>Tabla1[[#This Row],[Precio unitario]]*Tabla1[[#This Row],[Cantidad]]</f>
        <v>53508</v>
      </c>
      <c r="R165" s="11">
        <v>5564.8320000000003</v>
      </c>
    </row>
    <row r="166" spans="2:18" x14ac:dyDescent="0.25">
      <c r="B166" s="14">
        <v>1184</v>
      </c>
      <c r="C166" s="13">
        <v>43257</v>
      </c>
      <c r="D166" s="14">
        <v>6</v>
      </c>
      <c r="E166" t="s">
        <v>67</v>
      </c>
      <c r="F166" t="s">
        <v>66</v>
      </c>
      <c r="G166" t="s">
        <v>18</v>
      </c>
      <c r="H166" t="s">
        <v>38</v>
      </c>
      <c r="I166" t="s">
        <v>65</v>
      </c>
      <c r="J166" s="13">
        <v>43259</v>
      </c>
      <c r="K166" t="s">
        <v>64</v>
      </c>
      <c r="L166" t="s">
        <v>63</v>
      </c>
      <c r="M166" t="s">
        <v>68</v>
      </c>
      <c r="N166" t="s">
        <v>29</v>
      </c>
      <c r="O166" s="11">
        <v>420</v>
      </c>
      <c r="P166">
        <v>46</v>
      </c>
      <c r="Q166" s="12">
        <f>Tabla1[[#This Row],[Precio unitario]]*Tabla1[[#This Row],[Cantidad]]</f>
        <v>19320</v>
      </c>
      <c r="R166" s="11">
        <v>1893.3600000000001</v>
      </c>
    </row>
    <row r="167" spans="2:18" x14ac:dyDescent="0.25">
      <c r="B167" s="14">
        <v>1185</v>
      </c>
      <c r="C167" s="13">
        <v>43257</v>
      </c>
      <c r="D167" s="14">
        <v>6</v>
      </c>
      <c r="E167" t="s">
        <v>67</v>
      </c>
      <c r="F167" t="s">
        <v>66</v>
      </c>
      <c r="G167" t="s">
        <v>18</v>
      </c>
      <c r="H167" t="s">
        <v>38</v>
      </c>
      <c r="I167" t="s">
        <v>65</v>
      </c>
      <c r="J167" s="13">
        <v>43259</v>
      </c>
      <c r="K167" t="s">
        <v>64</v>
      </c>
      <c r="L167" t="s">
        <v>63</v>
      </c>
      <c r="M167" t="s">
        <v>62</v>
      </c>
      <c r="N167" t="s">
        <v>29</v>
      </c>
      <c r="O167" s="11">
        <v>742</v>
      </c>
      <c r="P167">
        <v>14</v>
      </c>
      <c r="Q167" s="12">
        <f>Tabla1[[#This Row],[Precio unitario]]*Tabla1[[#This Row],[Cantidad]]</f>
        <v>10388</v>
      </c>
      <c r="R167" s="11">
        <v>1038.8</v>
      </c>
    </row>
    <row r="168" spans="2:18" x14ac:dyDescent="0.25">
      <c r="B168" s="14">
        <v>1186</v>
      </c>
      <c r="C168" s="13">
        <v>43255</v>
      </c>
      <c r="D168" s="14">
        <v>4</v>
      </c>
      <c r="E168" t="s">
        <v>61</v>
      </c>
      <c r="F168" t="s">
        <v>9</v>
      </c>
      <c r="G168" t="s">
        <v>9</v>
      </c>
      <c r="H168" t="s">
        <v>41</v>
      </c>
      <c r="I168" t="s">
        <v>60</v>
      </c>
      <c r="J168" s="13"/>
      <c r="L168"/>
      <c r="M168" t="s">
        <v>59</v>
      </c>
      <c r="N168" t="s">
        <v>25</v>
      </c>
      <c r="O168" s="11">
        <v>532</v>
      </c>
      <c r="P168">
        <v>85</v>
      </c>
      <c r="Q168" s="12">
        <f>Tabla1[[#This Row],[Precio unitario]]*Tabla1[[#This Row],[Cantidad]]</f>
        <v>45220</v>
      </c>
      <c r="R168" s="11">
        <v>4476.78</v>
      </c>
    </row>
    <row r="169" spans="2:18" x14ac:dyDescent="0.25">
      <c r="B169" s="14">
        <v>1187</v>
      </c>
      <c r="C169" s="13">
        <v>43254</v>
      </c>
      <c r="D169" s="14">
        <v>3</v>
      </c>
      <c r="E169" t="s">
        <v>58</v>
      </c>
      <c r="F169" t="s">
        <v>57</v>
      </c>
      <c r="G169" t="s">
        <v>12</v>
      </c>
      <c r="H169" t="s">
        <v>37</v>
      </c>
      <c r="I169" t="s">
        <v>56</v>
      </c>
      <c r="J169" s="13"/>
      <c r="L169"/>
      <c r="M169" t="s">
        <v>55</v>
      </c>
      <c r="N169" t="s">
        <v>33</v>
      </c>
      <c r="O169" s="11">
        <v>41.86</v>
      </c>
      <c r="P169">
        <v>88</v>
      </c>
      <c r="Q169" s="12">
        <f>Tabla1[[#This Row],[Precio unitario]]*Tabla1[[#This Row],[Cantidad]]</f>
        <v>3683.68</v>
      </c>
      <c r="R169" s="11">
        <v>357.31695999999999</v>
      </c>
    </row>
    <row r="170" spans="2:18" x14ac:dyDescent="0.25">
      <c r="B170" s="14">
        <v>1188</v>
      </c>
      <c r="C170" s="13">
        <v>43282</v>
      </c>
      <c r="D170" s="14">
        <v>1</v>
      </c>
      <c r="E170" t="s">
        <v>93</v>
      </c>
      <c r="F170" t="s">
        <v>92</v>
      </c>
      <c r="G170" t="s">
        <v>15</v>
      </c>
      <c r="H170" t="s">
        <v>36</v>
      </c>
      <c r="I170" t="s">
        <v>65</v>
      </c>
      <c r="J170" s="13"/>
      <c r="L170"/>
      <c r="M170" t="s">
        <v>55</v>
      </c>
      <c r="N170" t="s">
        <v>33</v>
      </c>
      <c r="O170" s="11">
        <v>41.86</v>
      </c>
      <c r="P170">
        <v>81</v>
      </c>
      <c r="Q170" s="12">
        <f>Tabla1[[#This Row],[Precio unitario]]*Tabla1[[#This Row],[Cantidad]]</f>
        <v>3390.66</v>
      </c>
      <c r="R170" s="11">
        <v>335.67534000000006</v>
      </c>
    </row>
    <row r="171" spans="2:18" x14ac:dyDescent="0.25">
      <c r="B171" s="14">
        <v>1189</v>
      </c>
      <c r="C171" s="13">
        <v>43309</v>
      </c>
      <c r="D171" s="14">
        <v>28</v>
      </c>
      <c r="E171" t="s">
        <v>90</v>
      </c>
      <c r="F171" t="s">
        <v>89</v>
      </c>
      <c r="G171" t="s">
        <v>14</v>
      </c>
      <c r="H171" t="s">
        <v>42</v>
      </c>
      <c r="I171" t="s">
        <v>75</v>
      </c>
      <c r="J171" s="13">
        <v>43311</v>
      </c>
      <c r="K171" t="s">
        <v>64</v>
      </c>
      <c r="L171" t="s">
        <v>74</v>
      </c>
      <c r="M171" t="s">
        <v>85</v>
      </c>
      <c r="N171" t="s">
        <v>21</v>
      </c>
      <c r="O171" s="11">
        <v>135.1</v>
      </c>
      <c r="P171">
        <v>33</v>
      </c>
      <c r="Q171" s="12">
        <f>Tabla1[[#This Row],[Precio unitario]]*Tabla1[[#This Row],[Cantidad]]</f>
        <v>4458.3</v>
      </c>
      <c r="R171" s="11">
        <v>423.5385</v>
      </c>
    </row>
    <row r="172" spans="2:18" x14ac:dyDescent="0.25">
      <c r="B172" s="14">
        <v>1190</v>
      </c>
      <c r="C172" s="13">
        <v>43309</v>
      </c>
      <c r="D172" s="14">
        <v>28</v>
      </c>
      <c r="E172" t="s">
        <v>90</v>
      </c>
      <c r="F172" t="s">
        <v>89</v>
      </c>
      <c r="G172" t="s">
        <v>14</v>
      </c>
      <c r="H172" t="s">
        <v>42</v>
      </c>
      <c r="I172" t="s">
        <v>75</v>
      </c>
      <c r="J172" s="13">
        <v>43311</v>
      </c>
      <c r="K172" t="s">
        <v>64</v>
      </c>
      <c r="L172" t="s">
        <v>74</v>
      </c>
      <c r="M172" t="s">
        <v>91</v>
      </c>
      <c r="N172" t="s">
        <v>32</v>
      </c>
      <c r="O172" s="11">
        <v>257.59999999999997</v>
      </c>
      <c r="P172">
        <v>47</v>
      </c>
      <c r="Q172" s="12">
        <f>Tabla1[[#This Row],[Precio unitario]]*Tabla1[[#This Row],[Cantidad]]</f>
        <v>12107.199999999999</v>
      </c>
      <c r="R172" s="11">
        <v>1271.2560000000001</v>
      </c>
    </row>
    <row r="173" spans="2:18" x14ac:dyDescent="0.25">
      <c r="B173" s="14">
        <v>1191</v>
      </c>
      <c r="C173" s="13">
        <v>43290</v>
      </c>
      <c r="D173" s="14">
        <v>9</v>
      </c>
      <c r="E173" t="s">
        <v>87</v>
      </c>
      <c r="F173" t="s">
        <v>86</v>
      </c>
      <c r="G173" t="s">
        <v>11</v>
      </c>
      <c r="H173" t="s">
        <v>35</v>
      </c>
      <c r="I173" t="s">
        <v>56</v>
      </c>
      <c r="J173" s="13">
        <v>43292</v>
      </c>
      <c r="K173" t="s">
        <v>79</v>
      </c>
      <c r="L173" t="s">
        <v>63</v>
      </c>
      <c r="M173" t="s">
        <v>107</v>
      </c>
      <c r="N173" t="s">
        <v>25</v>
      </c>
      <c r="O173" s="11">
        <v>273</v>
      </c>
      <c r="P173">
        <v>61</v>
      </c>
      <c r="Q173" s="12">
        <f>Tabla1[[#This Row],[Precio unitario]]*Tabla1[[#This Row],[Cantidad]]</f>
        <v>16653</v>
      </c>
      <c r="R173" s="11">
        <v>1731.9120000000003</v>
      </c>
    </row>
    <row r="174" spans="2:18" x14ac:dyDescent="0.25">
      <c r="B174" s="14">
        <v>1192</v>
      </c>
      <c r="C174" s="13">
        <v>43290</v>
      </c>
      <c r="D174" s="14">
        <v>9</v>
      </c>
      <c r="E174" t="s">
        <v>87</v>
      </c>
      <c r="F174" t="s">
        <v>86</v>
      </c>
      <c r="G174" t="s">
        <v>11</v>
      </c>
      <c r="H174" t="s">
        <v>35</v>
      </c>
      <c r="I174" t="s">
        <v>56</v>
      </c>
      <c r="J174" s="13">
        <v>43292</v>
      </c>
      <c r="K174" t="s">
        <v>79</v>
      </c>
      <c r="L174" t="s">
        <v>63</v>
      </c>
      <c r="M174" t="s">
        <v>100</v>
      </c>
      <c r="N174" t="s">
        <v>23</v>
      </c>
      <c r="O174" s="11">
        <v>487.19999999999993</v>
      </c>
      <c r="P174">
        <v>27</v>
      </c>
      <c r="Q174" s="12">
        <f>Tabla1[[#This Row],[Precio unitario]]*Tabla1[[#This Row],[Cantidad]]</f>
        <v>13154.399999999998</v>
      </c>
      <c r="R174" s="11">
        <v>1341.7487999999998</v>
      </c>
    </row>
    <row r="175" spans="2:18" x14ac:dyDescent="0.25">
      <c r="B175" s="14">
        <v>1193</v>
      </c>
      <c r="C175" s="13">
        <v>43287</v>
      </c>
      <c r="D175" s="14">
        <v>6</v>
      </c>
      <c r="E175" t="s">
        <v>67</v>
      </c>
      <c r="F175" t="s">
        <v>66</v>
      </c>
      <c r="G175" t="s">
        <v>18</v>
      </c>
      <c r="H175" t="s">
        <v>38</v>
      </c>
      <c r="I175" t="s">
        <v>65</v>
      </c>
      <c r="J175" s="13">
        <v>43289</v>
      </c>
      <c r="K175" t="s">
        <v>70</v>
      </c>
      <c r="L175" t="s">
        <v>74</v>
      </c>
      <c r="M175" t="s">
        <v>103</v>
      </c>
      <c r="N175" t="s">
        <v>33</v>
      </c>
      <c r="O175" s="11">
        <v>196</v>
      </c>
      <c r="P175">
        <v>84</v>
      </c>
      <c r="Q175" s="12">
        <f>Tabla1[[#This Row],[Precio unitario]]*Tabla1[[#This Row],[Cantidad]]</f>
        <v>16464</v>
      </c>
      <c r="R175" s="11">
        <v>1662.864</v>
      </c>
    </row>
    <row r="176" spans="2:18" x14ac:dyDescent="0.25">
      <c r="B176" s="14">
        <v>1194</v>
      </c>
      <c r="C176" s="13">
        <v>43289</v>
      </c>
      <c r="D176" s="14">
        <v>8</v>
      </c>
      <c r="E176" t="s">
        <v>84</v>
      </c>
      <c r="F176" t="s">
        <v>83</v>
      </c>
      <c r="G176" t="s">
        <v>10</v>
      </c>
      <c r="H176" t="s">
        <v>36</v>
      </c>
      <c r="I176" t="s">
        <v>65</v>
      </c>
      <c r="J176" s="13">
        <v>43291</v>
      </c>
      <c r="K176" t="s">
        <v>70</v>
      </c>
      <c r="L176" t="s">
        <v>63</v>
      </c>
      <c r="M176" t="s">
        <v>94</v>
      </c>
      <c r="N176" t="s">
        <v>22</v>
      </c>
      <c r="O176" s="11">
        <v>560</v>
      </c>
      <c r="P176">
        <v>91</v>
      </c>
      <c r="Q176" s="12">
        <f>Tabla1[[#This Row],[Precio unitario]]*Tabla1[[#This Row],[Cantidad]]</f>
        <v>50960</v>
      </c>
      <c r="R176" s="11">
        <v>5045.04</v>
      </c>
    </row>
    <row r="177" spans="2:18" x14ac:dyDescent="0.25">
      <c r="B177" s="14">
        <v>1195</v>
      </c>
      <c r="C177" s="13">
        <v>43289</v>
      </c>
      <c r="D177" s="14">
        <v>8</v>
      </c>
      <c r="E177" t="s">
        <v>84</v>
      </c>
      <c r="F177" t="s">
        <v>83</v>
      </c>
      <c r="G177" t="s">
        <v>10</v>
      </c>
      <c r="H177" t="s">
        <v>36</v>
      </c>
      <c r="I177" t="s">
        <v>65</v>
      </c>
      <c r="J177" s="13">
        <v>43291</v>
      </c>
      <c r="K177" t="s">
        <v>70</v>
      </c>
      <c r="L177" t="s">
        <v>63</v>
      </c>
      <c r="M177" t="s">
        <v>106</v>
      </c>
      <c r="N177" t="s">
        <v>24</v>
      </c>
      <c r="O177" s="11">
        <v>128.79999999999998</v>
      </c>
      <c r="P177">
        <v>36</v>
      </c>
      <c r="Q177" s="12">
        <f>Tabla1[[#This Row],[Precio unitario]]*Tabla1[[#This Row],[Cantidad]]</f>
        <v>4636.7999999999993</v>
      </c>
      <c r="R177" s="11">
        <v>482.22720000000004</v>
      </c>
    </row>
    <row r="178" spans="2:18" x14ac:dyDescent="0.25">
      <c r="B178" s="14">
        <v>1196</v>
      </c>
      <c r="C178" s="13">
        <v>43306</v>
      </c>
      <c r="D178" s="14">
        <v>25</v>
      </c>
      <c r="E178" t="s">
        <v>81</v>
      </c>
      <c r="F178" t="s">
        <v>80</v>
      </c>
      <c r="G178" t="s">
        <v>13</v>
      </c>
      <c r="H178" t="s">
        <v>39</v>
      </c>
      <c r="I178" t="s">
        <v>60</v>
      </c>
      <c r="J178" s="13">
        <v>43308</v>
      </c>
      <c r="K178" t="s">
        <v>79</v>
      </c>
      <c r="L178" t="s">
        <v>78</v>
      </c>
      <c r="M178" t="s">
        <v>105</v>
      </c>
      <c r="N178" t="s">
        <v>24</v>
      </c>
      <c r="O178" s="11">
        <v>140</v>
      </c>
      <c r="P178">
        <v>34</v>
      </c>
      <c r="Q178" s="12">
        <f>Tabla1[[#This Row],[Precio unitario]]*Tabla1[[#This Row],[Cantidad]]</f>
        <v>4760</v>
      </c>
      <c r="R178" s="11">
        <v>480.76000000000005</v>
      </c>
    </row>
    <row r="179" spans="2:18" x14ac:dyDescent="0.25">
      <c r="B179" s="14">
        <v>1197</v>
      </c>
      <c r="C179" s="13">
        <v>43307</v>
      </c>
      <c r="D179" s="14">
        <v>26</v>
      </c>
      <c r="E179" t="s">
        <v>76</v>
      </c>
      <c r="F179" t="s">
        <v>16</v>
      </c>
      <c r="G179" t="s">
        <v>16</v>
      </c>
      <c r="H179" t="s">
        <v>42</v>
      </c>
      <c r="I179" t="s">
        <v>75</v>
      </c>
      <c r="J179" s="13">
        <v>43309</v>
      </c>
      <c r="K179" t="s">
        <v>64</v>
      </c>
      <c r="L179" t="s">
        <v>74</v>
      </c>
      <c r="M179" t="s">
        <v>104</v>
      </c>
      <c r="N179" t="s">
        <v>34</v>
      </c>
      <c r="O179" s="11">
        <v>298.90000000000003</v>
      </c>
      <c r="P179">
        <v>81</v>
      </c>
      <c r="Q179" s="12">
        <f>Tabla1[[#This Row],[Precio unitario]]*Tabla1[[#This Row],[Cantidad]]</f>
        <v>24210.9</v>
      </c>
      <c r="R179" s="11">
        <v>2493.7227000000003</v>
      </c>
    </row>
    <row r="180" spans="2:18" x14ac:dyDescent="0.25">
      <c r="B180" s="14">
        <v>1198</v>
      </c>
      <c r="C180" s="13">
        <v>43307</v>
      </c>
      <c r="D180" s="14">
        <v>26</v>
      </c>
      <c r="E180" t="s">
        <v>76</v>
      </c>
      <c r="F180" t="s">
        <v>16</v>
      </c>
      <c r="G180" t="s">
        <v>16</v>
      </c>
      <c r="H180" t="s">
        <v>42</v>
      </c>
      <c r="I180" t="s">
        <v>75</v>
      </c>
      <c r="J180" s="13">
        <v>43309</v>
      </c>
      <c r="K180" t="s">
        <v>64</v>
      </c>
      <c r="L180" t="s">
        <v>74</v>
      </c>
      <c r="M180" t="s">
        <v>85</v>
      </c>
      <c r="N180" t="s">
        <v>21</v>
      </c>
      <c r="O180" s="11">
        <v>135.1</v>
      </c>
      <c r="P180">
        <v>25</v>
      </c>
      <c r="Q180" s="12">
        <f>Tabla1[[#This Row],[Precio unitario]]*Tabla1[[#This Row],[Cantidad]]</f>
        <v>3377.5</v>
      </c>
      <c r="R180" s="11">
        <v>327.61750000000001</v>
      </c>
    </row>
    <row r="181" spans="2:18" x14ac:dyDescent="0.25">
      <c r="B181" s="14">
        <v>1199</v>
      </c>
      <c r="C181" s="13">
        <v>43307</v>
      </c>
      <c r="D181" s="14">
        <v>26</v>
      </c>
      <c r="E181" t="s">
        <v>76</v>
      </c>
      <c r="F181" t="s">
        <v>16</v>
      </c>
      <c r="G181" t="s">
        <v>16</v>
      </c>
      <c r="H181" t="s">
        <v>42</v>
      </c>
      <c r="I181" t="s">
        <v>75</v>
      </c>
      <c r="J181" s="13">
        <v>43309</v>
      </c>
      <c r="K181" t="s">
        <v>64</v>
      </c>
      <c r="L181" t="s">
        <v>74</v>
      </c>
      <c r="M181" t="s">
        <v>91</v>
      </c>
      <c r="N181" t="s">
        <v>32</v>
      </c>
      <c r="O181" s="11">
        <v>257.59999999999997</v>
      </c>
      <c r="P181">
        <v>12</v>
      </c>
      <c r="Q181" s="12">
        <f>Tabla1[[#This Row],[Precio unitario]]*Tabla1[[#This Row],[Cantidad]]</f>
        <v>3091.2</v>
      </c>
      <c r="R181" s="11">
        <v>309.12</v>
      </c>
    </row>
    <row r="182" spans="2:18" x14ac:dyDescent="0.25">
      <c r="B182" s="14">
        <v>1200</v>
      </c>
      <c r="C182" s="13">
        <v>43310</v>
      </c>
      <c r="D182" s="14">
        <v>29</v>
      </c>
      <c r="E182" t="s">
        <v>72</v>
      </c>
      <c r="F182" t="s">
        <v>71</v>
      </c>
      <c r="G182" t="s">
        <v>11</v>
      </c>
      <c r="H182" t="s">
        <v>40</v>
      </c>
      <c r="I182" t="s">
        <v>56</v>
      </c>
      <c r="J182" s="13">
        <v>43312</v>
      </c>
      <c r="K182" t="s">
        <v>70</v>
      </c>
      <c r="L182" t="s">
        <v>63</v>
      </c>
      <c r="M182" t="s">
        <v>103</v>
      </c>
      <c r="N182" t="s">
        <v>33</v>
      </c>
      <c r="O182" s="11">
        <v>196</v>
      </c>
      <c r="P182">
        <v>23</v>
      </c>
      <c r="Q182" s="12">
        <f>Tabla1[[#This Row],[Precio unitario]]*Tabla1[[#This Row],[Cantidad]]</f>
        <v>4508</v>
      </c>
      <c r="R182" s="11">
        <v>432.76800000000003</v>
      </c>
    </row>
    <row r="183" spans="2:18" x14ac:dyDescent="0.25">
      <c r="B183" s="14">
        <v>1201</v>
      </c>
      <c r="C183" s="13">
        <v>43287</v>
      </c>
      <c r="D183" s="14">
        <v>6</v>
      </c>
      <c r="E183" t="s">
        <v>67</v>
      </c>
      <c r="F183" t="s">
        <v>66</v>
      </c>
      <c r="G183" t="s">
        <v>18</v>
      </c>
      <c r="H183" t="s">
        <v>38</v>
      </c>
      <c r="I183" t="s">
        <v>65</v>
      </c>
      <c r="J183" s="13">
        <v>43289</v>
      </c>
      <c r="K183" t="s">
        <v>64</v>
      </c>
      <c r="L183" t="s">
        <v>63</v>
      </c>
      <c r="M183" t="s">
        <v>82</v>
      </c>
      <c r="N183" t="s">
        <v>30</v>
      </c>
      <c r="O183" s="11">
        <v>178.5</v>
      </c>
      <c r="P183">
        <v>76</v>
      </c>
      <c r="Q183" s="12">
        <f>Tabla1[[#This Row],[Precio unitario]]*Tabla1[[#This Row],[Cantidad]]</f>
        <v>13566</v>
      </c>
      <c r="R183" s="11">
        <v>1370.1659999999999</v>
      </c>
    </row>
    <row r="184" spans="2:18" x14ac:dyDescent="0.25">
      <c r="B184" s="14">
        <v>1203</v>
      </c>
      <c r="C184" s="13">
        <v>43285</v>
      </c>
      <c r="D184" s="14">
        <v>4</v>
      </c>
      <c r="E184" t="s">
        <v>61</v>
      </c>
      <c r="F184" t="s">
        <v>9</v>
      </c>
      <c r="G184" t="s">
        <v>9</v>
      </c>
      <c r="H184" t="s">
        <v>41</v>
      </c>
      <c r="I184" t="s">
        <v>60</v>
      </c>
      <c r="J184" s="13">
        <v>43287</v>
      </c>
      <c r="K184" t="s">
        <v>79</v>
      </c>
      <c r="L184" t="s">
        <v>74</v>
      </c>
      <c r="M184" t="s">
        <v>102</v>
      </c>
      <c r="N184" t="s">
        <v>26</v>
      </c>
      <c r="O184" s="11">
        <v>1134</v>
      </c>
      <c r="P184">
        <v>55</v>
      </c>
      <c r="Q184" s="12">
        <f>Tabla1[[#This Row],[Precio unitario]]*Tabla1[[#This Row],[Cantidad]]</f>
        <v>62370</v>
      </c>
      <c r="R184" s="11">
        <v>6237</v>
      </c>
    </row>
    <row r="185" spans="2:18" x14ac:dyDescent="0.25">
      <c r="B185" s="14">
        <v>1204</v>
      </c>
      <c r="C185" s="13">
        <v>43285</v>
      </c>
      <c r="D185" s="14">
        <v>4</v>
      </c>
      <c r="E185" t="s">
        <v>61</v>
      </c>
      <c r="F185" t="s">
        <v>9</v>
      </c>
      <c r="G185" t="s">
        <v>9</v>
      </c>
      <c r="H185" t="s">
        <v>41</v>
      </c>
      <c r="I185" t="s">
        <v>60</v>
      </c>
      <c r="J185" s="13">
        <v>43287</v>
      </c>
      <c r="K185" t="s">
        <v>79</v>
      </c>
      <c r="L185" t="s">
        <v>74</v>
      </c>
      <c r="M185" t="s">
        <v>101</v>
      </c>
      <c r="N185" t="s">
        <v>27</v>
      </c>
      <c r="O185" s="11">
        <v>98</v>
      </c>
      <c r="P185">
        <v>19</v>
      </c>
      <c r="Q185" s="12">
        <f>Tabla1[[#This Row],[Precio unitario]]*Tabla1[[#This Row],[Cantidad]]</f>
        <v>1862</v>
      </c>
      <c r="R185" s="11">
        <v>180.614</v>
      </c>
    </row>
    <row r="186" spans="2:18" x14ac:dyDescent="0.25">
      <c r="B186" s="14">
        <v>1206</v>
      </c>
      <c r="C186" s="13">
        <v>43289</v>
      </c>
      <c r="D186" s="14">
        <v>8</v>
      </c>
      <c r="E186" t="s">
        <v>84</v>
      </c>
      <c r="F186" t="s">
        <v>83</v>
      </c>
      <c r="G186" t="s">
        <v>10</v>
      </c>
      <c r="H186" t="s">
        <v>36</v>
      </c>
      <c r="I186" t="s">
        <v>65</v>
      </c>
      <c r="J186" s="13">
        <v>43291</v>
      </c>
      <c r="K186" t="s">
        <v>64</v>
      </c>
      <c r="L186" t="s">
        <v>74</v>
      </c>
      <c r="M186" t="s">
        <v>100</v>
      </c>
      <c r="N186" t="s">
        <v>23</v>
      </c>
      <c r="O186" s="11">
        <v>487.19999999999993</v>
      </c>
      <c r="P186">
        <v>27</v>
      </c>
      <c r="Q186" s="12">
        <f>Tabla1[[#This Row],[Precio unitario]]*Tabla1[[#This Row],[Cantidad]]</f>
        <v>13154.399999999998</v>
      </c>
      <c r="R186" s="11">
        <v>1249.6679999999999</v>
      </c>
    </row>
    <row r="187" spans="2:18" x14ac:dyDescent="0.25">
      <c r="B187" s="14">
        <v>1209</v>
      </c>
      <c r="C187" s="13">
        <v>43284</v>
      </c>
      <c r="D187" s="14">
        <v>3</v>
      </c>
      <c r="E187" t="s">
        <v>58</v>
      </c>
      <c r="F187" t="s">
        <v>57</v>
      </c>
      <c r="G187" t="s">
        <v>12</v>
      </c>
      <c r="H187" t="s">
        <v>37</v>
      </c>
      <c r="I187" t="s">
        <v>56</v>
      </c>
      <c r="J187" s="13">
        <v>43286</v>
      </c>
      <c r="K187" t="s">
        <v>70</v>
      </c>
      <c r="L187" t="s">
        <v>78</v>
      </c>
      <c r="M187" t="s">
        <v>99</v>
      </c>
      <c r="N187" t="s">
        <v>31</v>
      </c>
      <c r="O187" s="11">
        <v>140</v>
      </c>
      <c r="P187">
        <v>99</v>
      </c>
      <c r="Q187" s="12">
        <f>Tabla1[[#This Row],[Precio unitario]]*Tabla1[[#This Row],[Cantidad]]</f>
        <v>13860</v>
      </c>
      <c r="R187" s="11">
        <v>1330.56</v>
      </c>
    </row>
    <row r="188" spans="2:18" x14ac:dyDescent="0.25">
      <c r="B188" s="14">
        <v>1210</v>
      </c>
      <c r="C188" s="13">
        <v>43284</v>
      </c>
      <c r="D188" s="14">
        <v>3</v>
      </c>
      <c r="E188" t="s">
        <v>58</v>
      </c>
      <c r="F188" t="s">
        <v>57</v>
      </c>
      <c r="G188" t="s">
        <v>12</v>
      </c>
      <c r="H188" t="s">
        <v>37</v>
      </c>
      <c r="I188" t="s">
        <v>56</v>
      </c>
      <c r="J188" s="13">
        <v>43286</v>
      </c>
      <c r="K188" t="s">
        <v>70</v>
      </c>
      <c r="L188" t="s">
        <v>78</v>
      </c>
      <c r="M188" t="s">
        <v>94</v>
      </c>
      <c r="N188" t="s">
        <v>22</v>
      </c>
      <c r="O188" s="11">
        <v>560</v>
      </c>
      <c r="P188">
        <v>10</v>
      </c>
      <c r="Q188" s="12">
        <f>Tabla1[[#This Row],[Precio unitario]]*Tabla1[[#This Row],[Cantidad]]</f>
        <v>5600</v>
      </c>
      <c r="R188" s="11">
        <v>560</v>
      </c>
    </row>
    <row r="189" spans="2:18" x14ac:dyDescent="0.25">
      <c r="B189" s="14">
        <v>1214</v>
      </c>
      <c r="C189" s="13">
        <v>43291</v>
      </c>
      <c r="D189" s="14">
        <v>10</v>
      </c>
      <c r="E189" t="s">
        <v>97</v>
      </c>
      <c r="F189" t="s">
        <v>80</v>
      </c>
      <c r="G189" t="s">
        <v>13</v>
      </c>
      <c r="H189" t="s">
        <v>39</v>
      </c>
      <c r="I189" t="s">
        <v>60</v>
      </c>
      <c r="J189" s="13">
        <v>43293</v>
      </c>
      <c r="K189" t="s">
        <v>70</v>
      </c>
      <c r="L189" t="s">
        <v>74</v>
      </c>
      <c r="M189" t="s">
        <v>98</v>
      </c>
      <c r="N189" t="s">
        <v>29</v>
      </c>
      <c r="O189" s="11">
        <v>140</v>
      </c>
      <c r="P189">
        <v>80</v>
      </c>
      <c r="Q189" s="12">
        <f>Tabla1[[#This Row],[Precio unitario]]*Tabla1[[#This Row],[Cantidad]]</f>
        <v>11200</v>
      </c>
      <c r="R189" s="11">
        <v>1086.3999999999999</v>
      </c>
    </row>
    <row r="190" spans="2:18" x14ac:dyDescent="0.25">
      <c r="B190" s="14">
        <v>1216</v>
      </c>
      <c r="C190" s="13">
        <v>43291</v>
      </c>
      <c r="D190" s="14">
        <v>10</v>
      </c>
      <c r="E190" t="s">
        <v>97</v>
      </c>
      <c r="F190" t="s">
        <v>80</v>
      </c>
      <c r="G190" t="s">
        <v>13</v>
      </c>
      <c r="H190" t="s">
        <v>39</v>
      </c>
      <c r="I190" t="s">
        <v>60</v>
      </c>
      <c r="J190" s="13"/>
      <c r="K190" t="s">
        <v>79</v>
      </c>
      <c r="L190"/>
      <c r="M190" t="s">
        <v>96</v>
      </c>
      <c r="N190" t="s">
        <v>29</v>
      </c>
      <c r="O190" s="11">
        <v>49</v>
      </c>
      <c r="P190">
        <v>27</v>
      </c>
      <c r="Q190" s="12">
        <f>Tabla1[[#This Row],[Precio unitario]]*Tabla1[[#This Row],[Cantidad]]</f>
        <v>1323</v>
      </c>
      <c r="R190" s="11">
        <v>127.00800000000001</v>
      </c>
    </row>
    <row r="191" spans="2:18" x14ac:dyDescent="0.25">
      <c r="B191" s="14">
        <v>1217</v>
      </c>
      <c r="C191" s="13">
        <v>43292</v>
      </c>
      <c r="D191" s="14">
        <v>11</v>
      </c>
      <c r="E191" t="s">
        <v>95</v>
      </c>
      <c r="F191" t="s">
        <v>16</v>
      </c>
      <c r="G191" t="s">
        <v>16</v>
      </c>
      <c r="H191" t="s">
        <v>42</v>
      </c>
      <c r="I191" t="s">
        <v>75</v>
      </c>
      <c r="J191" s="13"/>
      <c r="K191" t="s">
        <v>64</v>
      </c>
      <c r="L191"/>
      <c r="M191" t="s">
        <v>94</v>
      </c>
      <c r="N191" t="s">
        <v>22</v>
      </c>
      <c r="O191" s="11">
        <v>560</v>
      </c>
      <c r="P191">
        <v>97</v>
      </c>
      <c r="Q191" s="12">
        <f>Tabla1[[#This Row],[Precio unitario]]*Tabla1[[#This Row],[Cantidad]]</f>
        <v>54320</v>
      </c>
      <c r="R191" s="11">
        <v>5323.3600000000006</v>
      </c>
    </row>
    <row r="192" spans="2:18" x14ac:dyDescent="0.25">
      <c r="B192" s="14">
        <v>1218</v>
      </c>
      <c r="C192" s="13">
        <v>43282</v>
      </c>
      <c r="D192" s="14">
        <v>1</v>
      </c>
      <c r="E192" t="s">
        <v>93</v>
      </c>
      <c r="F192" t="s">
        <v>92</v>
      </c>
      <c r="G192" t="s">
        <v>15</v>
      </c>
      <c r="H192" t="s">
        <v>36</v>
      </c>
      <c r="I192" t="s">
        <v>65</v>
      </c>
      <c r="J192" s="13"/>
      <c r="K192" t="s">
        <v>64</v>
      </c>
      <c r="L192"/>
      <c r="M192" t="s">
        <v>91</v>
      </c>
      <c r="N192" t="s">
        <v>32</v>
      </c>
      <c r="O192" s="11">
        <v>257.59999999999997</v>
      </c>
      <c r="P192">
        <v>42</v>
      </c>
      <c r="Q192" s="12">
        <f>Tabla1[[#This Row],[Precio unitario]]*Tabla1[[#This Row],[Cantidad]]</f>
        <v>10819.199999999999</v>
      </c>
      <c r="R192" s="11">
        <v>1125.1967999999999</v>
      </c>
    </row>
    <row r="193" spans="2:18" x14ac:dyDescent="0.25">
      <c r="B193" s="14">
        <v>1219</v>
      </c>
      <c r="C193" s="13">
        <v>43309</v>
      </c>
      <c r="D193" s="14">
        <v>28</v>
      </c>
      <c r="E193" t="s">
        <v>90</v>
      </c>
      <c r="F193" t="s">
        <v>89</v>
      </c>
      <c r="G193" t="s">
        <v>14</v>
      </c>
      <c r="H193" t="s">
        <v>42</v>
      </c>
      <c r="I193" t="s">
        <v>75</v>
      </c>
      <c r="J193" s="13">
        <v>43311</v>
      </c>
      <c r="K193" t="s">
        <v>64</v>
      </c>
      <c r="L193" t="s">
        <v>74</v>
      </c>
      <c r="M193" t="s">
        <v>88</v>
      </c>
      <c r="N193" t="s">
        <v>33</v>
      </c>
      <c r="O193" s="11">
        <v>644</v>
      </c>
      <c r="P193">
        <v>24</v>
      </c>
      <c r="Q193" s="12">
        <f>Tabla1[[#This Row],[Precio unitario]]*Tabla1[[#This Row],[Cantidad]]</f>
        <v>15456</v>
      </c>
      <c r="R193" s="11">
        <v>1483.7759999999998</v>
      </c>
    </row>
    <row r="194" spans="2:18" x14ac:dyDescent="0.25">
      <c r="B194" s="14">
        <v>1220</v>
      </c>
      <c r="C194" s="13">
        <v>43290</v>
      </c>
      <c r="D194" s="14">
        <v>9</v>
      </c>
      <c r="E194" t="s">
        <v>87</v>
      </c>
      <c r="F194" t="s">
        <v>86</v>
      </c>
      <c r="G194" t="s">
        <v>11</v>
      </c>
      <c r="H194" t="s">
        <v>35</v>
      </c>
      <c r="I194" t="s">
        <v>56</v>
      </c>
      <c r="J194" s="13">
        <v>43292</v>
      </c>
      <c r="K194" t="s">
        <v>79</v>
      </c>
      <c r="L194" t="s">
        <v>63</v>
      </c>
      <c r="M194" t="s">
        <v>85</v>
      </c>
      <c r="N194" t="s">
        <v>21</v>
      </c>
      <c r="O194" s="11">
        <v>135.1</v>
      </c>
      <c r="P194">
        <v>90</v>
      </c>
      <c r="Q194" s="12">
        <f>Tabla1[[#This Row],[Precio unitario]]*Tabla1[[#This Row],[Cantidad]]</f>
        <v>12159</v>
      </c>
      <c r="R194" s="11">
        <v>1167.2640000000001</v>
      </c>
    </row>
    <row r="195" spans="2:18" x14ac:dyDescent="0.25">
      <c r="B195" s="14">
        <v>1221</v>
      </c>
      <c r="C195" s="13">
        <v>43287</v>
      </c>
      <c r="D195" s="14">
        <v>6</v>
      </c>
      <c r="E195" t="s">
        <v>67</v>
      </c>
      <c r="F195" t="s">
        <v>66</v>
      </c>
      <c r="G195" t="s">
        <v>18</v>
      </c>
      <c r="H195" t="s">
        <v>38</v>
      </c>
      <c r="I195" t="s">
        <v>65</v>
      </c>
      <c r="J195" s="13">
        <v>43289</v>
      </c>
      <c r="K195" t="s">
        <v>70</v>
      </c>
      <c r="L195" t="s">
        <v>74</v>
      </c>
      <c r="M195" t="s">
        <v>82</v>
      </c>
      <c r="N195" t="s">
        <v>30</v>
      </c>
      <c r="O195" s="11">
        <v>178.5</v>
      </c>
      <c r="P195">
        <v>28</v>
      </c>
      <c r="Q195" s="12">
        <f>Tabla1[[#This Row],[Precio unitario]]*Tabla1[[#This Row],[Cantidad]]</f>
        <v>4998</v>
      </c>
      <c r="R195" s="11">
        <v>499.80000000000007</v>
      </c>
    </row>
    <row r="196" spans="2:18" x14ac:dyDescent="0.25">
      <c r="B196" s="14">
        <v>1222</v>
      </c>
      <c r="C196" s="13">
        <v>43340</v>
      </c>
      <c r="D196" s="14">
        <v>28</v>
      </c>
      <c r="E196" t="s">
        <v>90</v>
      </c>
      <c r="F196" t="s">
        <v>89</v>
      </c>
      <c r="G196" t="s">
        <v>14</v>
      </c>
      <c r="H196" t="s">
        <v>42</v>
      </c>
      <c r="I196" t="s">
        <v>75</v>
      </c>
      <c r="J196" s="13">
        <v>43342</v>
      </c>
      <c r="K196" t="s">
        <v>64</v>
      </c>
      <c r="L196" t="s">
        <v>63</v>
      </c>
      <c r="M196" t="s">
        <v>88</v>
      </c>
      <c r="N196" t="s">
        <v>33</v>
      </c>
      <c r="O196" s="11">
        <v>644</v>
      </c>
      <c r="P196">
        <v>28</v>
      </c>
      <c r="Q196" s="12">
        <f>Tabla1[[#This Row],[Precio unitario]]*Tabla1[[#This Row],[Cantidad]]</f>
        <v>18032</v>
      </c>
      <c r="R196" s="11">
        <v>1875.3280000000004</v>
      </c>
    </row>
    <row r="197" spans="2:18" x14ac:dyDescent="0.25">
      <c r="B197" s="14">
        <v>1223</v>
      </c>
      <c r="C197" s="13">
        <v>43320</v>
      </c>
      <c r="D197" s="14">
        <v>8</v>
      </c>
      <c r="E197" t="s">
        <v>84</v>
      </c>
      <c r="F197" t="s">
        <v>83</v>
      </c>
      <c r="G197" t="s">
        <v>10</v>
      </c>
      <c r="H197" t="s">
        <v>36</v>
      </c>
      <c r="I197" t="s">
        <v>65</v>
      </c>
      <c r="J197" s="13">
        <v>43322</v>
      </c>
      <c r="K197" t="s">
        <v>64</v>
      </c>
      <c r="L197" t="s">
        <v>63</v>
      </c>
      <c r="M197" t="s">
        <v>82</v>
      </c>
      <c r="N197" t="s">
        <v>30</v>
      </c>
      <c r="O197" s="11">
        <v>178.5</v>
      </c>
      <c r="P197">
        <v>57</v>
      </c>
      <c r="Q197" s="12">
        <f>Tabla1[[#This Row],[Precio unitario]]*Tabla1[[#This Row],[Cantidad]]</f>
        <v>10174.5</v>
      </c>
      <c r="R197" s="11">
        <v>976.75199999999995</v>
      </c>
    </row>
    <row r="198" spans="2:18" x14ac:dyDescent="0.25">
      <c r="B198" s="14">
        <v>1224</v>
      </c>
      <c r="C198" s="13">
        <v>43322</v>
      </c>
      <c r="D198" s="14">
        <v>10</v>
      </c>
      <c r="E198" t="s">
        <v>97</v>
      </c>
      <c r="F198" t="s">
        <v>80</v>
      </c>
      <c r="G198" t="s">
        <v>13</v>
      </c>
      <c r="H198" t="s">
        <v>39</v>
      </c>
      <c r="I198" t="s">
        <v>60</v>
      </c>
      <c r="J198" s="13">
        <v>43324</v>
      </c>
      <c r="K198" t="s">
        <v>70</v>
      </c>
      <c r="L198" t="s">
        <v>74</v>
      </c>
      <c r="M198" t="s">
        <v>55</v>
      </c>
      <c r="N198" t="s">
        <v>33</v>
      </c>
      <c r="O198" s="11">
        <v>41.86</v>
      </c>
      <c r="P198">
        <v>23</v>
      </c>
      <c r="Q198" s="12">
        <f>Tabla1[[#This Row],[Precio unitario]]*Tabla1[[#This Row],[Cantidad]]</f>
        <v>962.78</v>
      </c>
      <c r="R198" s="11">
        <v>93.389660000000021</v>
      </c>
    </row>
    <row r="199" spans="2:18" x14ac:dyDescent="0.25">
      <c r="B199" s="14">
        <v>1225</v>
      </c>
      <c r="C199" s="13">
        <v>43319</v>
      </c>
      <c r="D199" s="14">
        <v>7</v>
      </c>
      <c r="E199" t="s">
        <v>109</v>
      </c>
      <c r="F199" t="s">
        <v>17</v>
      </c>
      <c r="G199" t="s">
        <v>17</v>
      </c>
      <c r="H199" t="s">
        <v>36</v>
      </c>
      <c r="I199" t="s">
        <v>65</v>
      </c>
      <c r="J199" s="13"/>
      <c r="L199"/>
      <c r="M199" t="s">
        <v>88</v>
      </c>
      <c r="N199" t="s">
        <v>33</v>
      </c>
      <c r="O199" s="11">
        <v>644</v>
      </c>
      <c r="P199">
        <v>86</v>
      </c>
      <c r="Q199" s="12">
        <f>Tabla1[[#This Row],[Precio unitario]]*Tabla1[[#This Row],[Cantidad]]</f>
        <v>55384</v>
      </c>
      <c r="R199" s="11">
        <v>5593.7840000000006</v>
      </c>
    </row>
    <row r="200" spans="2:18" x14ac:dyDescent="0.25">
      <c r="B200" s="14">
        <v>1226</v>
      </c>
      <c r="C200" s="13">
        <v>43322</v>
      </c>
      <c r="D200" s="14">
        <v>10</v>
      </c>
      <c r="E200" t="s">
        <v>97</v>
      </c>
      <c r="F200" t="s">
        <v>80</v>
      </c>
      <c r="G200" t="s">
        <v>13</v>
      </c>
      <c r="H200" t="s">
        <v>39</v>
      </c>
      <c r="I200" t="s">
        <v>60</v>
      </c>
      <c r="J200" s="13">
        <v>43324</v>
      </c>
      <c r="K200" t="s">
        <v>79</v>
      </c>
      <c r="L200"/>
      <c r="M200" t="s">
        <v>73</v>
      </c>
      <c r="N200" t="s">
        <v>26</v>
      </c>
      <c r="O200" s="11">
        <v>350</v>
      </c>
      <c r="P200">
        <v>47</v>
      </c>
      <c r="Q200" s="12">
        <f>Tabla1[[#This Row],[Precio unitario]]*Tabla1[[#This Row],[Cantidad]]</f>
        <v>16450</v>
      </c>
      <c r="R200" s="11">
        <v>1628.55</v>
      </c>
    </row>
    <row r="201" spans="2:18" x14ac:dyDescent="0.25">
      <c r="B201" s="14">
        <v>1227</v>
      </c>
      <c r="C201" s="13">
        <v>43322</v>
      </c>
      <c r="D201" s="14">
        <v>10</v>
      </c>
      <c r="E201" t="s">
        <v>97</v>
      </c>
      <c r="F201" t="s">
        <v>80</v>
      </c>
      <c r="G201" t="s">
        <v>13</v>
      </c>
      <c r="H201" t="s">
        <v>39</v>
      </c>
      <c r="I201" t="s">
        <v>60</v>
      </c>
      <c r="J201" s="13">
        <v>43324</v>
      </c>
      <c r="K201" t="s">
        <v>79</v>
      </c>
      <c r="L201"/>
      <c r="M201" t="s">
        <v>77</v>
      </c>
      <c r="N201" t="s">
        <v>31</v>
      </c>
      <c r="O201" s="11">
        <v>308</v>
      </c>
      <c r="P201">
        <v>97</v>
      </c>
      <c r="Q201" s="12">
        <f>Tabla1[[#This Row],[Precio unitario]]*Tabla1[[#This Row],[Cantidad]]</f>
        <v>29876</v>
      </c>
      <c r="R201" s="11">
        <v>3107.1040000000003</v>
      </c>
    </row>
    <row r="202" spans="2:18" x14ac:dyDescent="0.25">
      <c r="B202" s="14">
        <v>1228</v>
      </c>
      <c r="C202" s="13">
        <v>43322</v>
      </c>
      <c r="D202" s="14">
        <v>10</v>
      </c>
      <c r="E202" t="s">
        <v>97</v>
      </c>
      <c r="F202" t="s">
        <v>80</v>
      </c>
      <c r="G202" t="s">
        <v>13</v>
      </c>
      <c r="H202" t="s">
        <v>39</v>
      </c>
      <c r="I202" t="s">
        <v>60</v>
      </c>
      <c r="J202" s="13">
        <v>43324</v>
      </c>
      <c r="K202" t="s">
        <v>79</v>
      </c>
      <c r="L202"/>
      <c r="M202" t="s">
        <v>106</v>
      </c>
      <c r="N202" t="s">
        <v>24</v>
      </c>
      <c r="O202" s="11">
        <v>128.79999999999998</v>
      </c>
      <c r="P202">
        <v>96</v>
      </c>
      <c r="Q202" s="12">
        <f>Tabla1[[#This Row],[Precio unitario]]*Tabla1[[#This Row],[Cantidad]]</f>
        <v>12364.8</v>
      </c>
      <c r="R202" s="11">
        <v>1211.7503999999999</v>
      </c>
    </row>
    <row r="203" spans="2:18" x14ac:dyDescent="0.25">
      <c r="B203" s="14">
        <v>1229</v>
      </c>
      <c r="C203" s="13">
        <v>43323</v>
      </c>
      <c r="D203" s="14">
        <v>11</v>
      </c>
      <c r="E203" t="s">
        <v>95</v>
      </c>
      <c r="F203" t="s">
        <v>16</v>
      </c>
      <c r="G203" t="s">
        <v>16</v>
      </c>
      <c r="H203" t="s">
        <v>42</v>
      </c>
      <c r="I203" t="s">
        <v>75</v>
      </c>
      <c r="J203" s="13"/>
      <c r="K203" t="s">
        <v>64</v>
      </c>
      <c r="L203"/>
      <c r="M203" t="s">
        <v>96</v>
      </c>
      <c r="N203" t="s">
        <v>29</v>
      </c>
      <c r="O203" s="11">
        <v>49</v>
      </c>
      <c r="P203">
        <v>31</v>
      </c>
      <c r="Q203" s="12">
        <f>Tabla1[[#This Row],[Precio unitario]]*Tabla1[[#This Row],[Cantidad]]</f>
        <v>1519</v>
      </c>
      <c r="R203" s="11">
        <v>151.90000000000003</v>
      </c>
    </row>
    <row r="204" spans="2:18" x14ac:dyDescent="0.25">
      <c r="B204" s="14">
        <v>1230</v>
      </c>
      <c r="C204" s="13">
        <v>43323</v>
      </c>
      <c r="D204" s="14">
        <v>11</v>
      </c>
      <c r="E204" t="s">
        <v>95</v>
      </c>
      <c r="F204" t="s">
        <v>16</v>
      </c>
      <c r="G204" t="s">
        <v>16</v>
      </c>
      <c r="H204" t="s">
        <v>42</v>
      </c>
      <c r="I204" t="s">
        <v>75</v>
      </c>
      <c r="J204" s="13"/>
      <c r="K204" t="s">
        <v>64</v>
      </c>
      <c r="L204"/>
      <c r="M204" t="s">
        <v>55</v>
      </c>
      <c r="N204" t="s">
        <v>33</v>
      </c>
      <c r="O204" s="11">
        <v>41.86</v>
      </c>
      <c r="P204">
        <v>52</v>
      </c>
      <c r="Q204" s="12">
        <f>Tabla1[[#This Row],[Precio unitario]]*Tabla1[[#This Row],[Cantidad]]</f>
        <v>2176.7199999999998</v>
      </c>
      <c r="R204" s="11">
        <v>224.20216000000005</v>
      </c>
    </row>
    <row r="205" spans="2:18" x14ac:dyDescent="0.25">
      <c r="B205" s="14">
        <v>1231</v>
      </c>
      <c r="C205" s="13">
        <v>43313</v>
      </c>
      <c r="D205" s="14">
        <v>1</v>
      </c>
      <c r="E205" t="s">
        <v>93</v>
      </c>
      <c r="F205" t="s">
        <v>92</v>
      </c>
      <c r="G205" t="s">
        <v>15</v>
      </c>
      <c r="H205" t="s">
        <v>36</v>
      </c>
      <c r="I205" t="s">
        <v>65</v>
      </c>
      <c r="J205" s="13"/>
      <c r="L205"/>
      <c r="M205" t="s">
        <v>108</v>
      </c>
      <c r="N205" t="s">
        <v>33</v>
      </c>
      <c r="O205" s="11">
        <v>252</v>
      </c>
      <c r="P205">
        <v>91</v>
      </c>
      <c r="Q205" s="12">
        <f>Tabla1[[#This Row],[Precio unitario]]*Tabla1[[#This Row],[Cantidad]]</f>
        <v>22932</v>
      </c>
      <c r="R205" s="11">
        <v>2224.404</v>
      </c>
    </row>
    <row r="206" spans="2:18" x14ac:dyDescent="0.25">
      <c r="B206" s="14">
        <v>1232</v>
      </c>
      <c r="C206" s="13">
        <v>43313</v>
      </c>
      <c r="D206" s="14">
        <v>1</v>
      </c>
      <c r="E206" t="s">
        <v>93</v>
      </c>
      <c r="F206" t="s">
        <v>92</v>
      </c>
      <c r="G206" t="s">
        <v>15</v>
      </c>
      <c r="H206" t="s">
        <v>36</v>
      </c>
      <c r="I206" t="s">
        <v>65</v>
      </c>
      <c r="J206" s="13"/>
      <c r="L206"/>
      <c r="M206" t="s">
        <v>88</v>
      </c>
      <c r="N206" t="s">
        <v>33</v>
      </c>
      <c r="O206" s="11">
        <v>644</v>
      </c>
      <c r="P206">
        <v>14</v>
      </c>
      <c r="Q206" s="12">
        <f>Tabla1[[#This Row],[Precio unitario]]*Tabla1[[#This Row],[Cantidad]]</f>
        <v>9016</v>
      </c>
      <c r="R206" s="11">
        <v>892.58400000000006</v>
      </c>
    </row>
    <row r="207" spans="2:18" x14ac:dyDescent="0.25">
      <c r="B207" s="14">
        <v>1233</v>
      </c>
      <c r="C207" s="13">
        <v>43313</v>
      </c>
      <c r="D207" s="14">
        <v>1</v>
      </c>
      <c r="E207" t="s">
        <v>93</v>
      </c>
      <c r="F207" t="s">
        <v>92</v>
      </c>
      <c r="G207" t="s">
        <v>15</v>
      </c>
      <c r="H207" t="s">
        <v>36</v>
      </c>
      <c r="I207" t="s">
        <v>65</v>
      </c>
      <c r="J207" s="13"/>
      <c r="L207"/>
      <c r="M207" t="s">
        <v>55</v>
      </c>
      <c r="N207" t="s">
        <v>33</v>
      </c>
      <c r="O207" s="11">
        <v>41.86</v>
      </c>
      <c r="P207">
        <v>44</v>
      </c>
      <c r="Q207" s="12">
        <f>Tabla1[[#This Row],[Precio unitario]]*Tabla1[[#This Row],[Cantidad]]</f>
        <v>1841.84</v>
      </c>
      <c r="R207" s="11">
        <v>186.02584000000002</v>
      </c>
    </row>
    <row r="208" spans="2:18" x14ac:dyDescent="0.25">
      <c r="B208" s="14">
        <v>1234</v>
      </c>
      <c r="C208" s="13">
        <v>43340</v>
      </c>
      <c r="D208" s="14">
        <v>28</v>
      </c>
      <c r="E208" t="s">
        <v>90</v>
      </c>
      <c r="F208" t="s">
        <v>89</v>
      </c>
      <c r="G208" t="s">
        <v>14</v>
      </c>
      <c r="H208" t="s">
        <v>42</v>
      </c>
      <c r="I208" t="s">
        <v>75</v>
      </c>
      <c r="J208" s="13">
        <v>43342</v>
      </c>
      <c r="K208" t="s">
        <v>64</v>
      </c>
      <c r="L208" t="s">
        <v>74</v>
      </c>
      <c r="M208" t="s">
        <v>85</v>
      </c>
      <c r="N208" t="s">
        <v>21</v>
      </c>
      <c r="O208" s="11">
        <v>135.1</v>
      </c>
      <c r="P208">
        <v>97</v>
      </c>
      <c r="Q208" s="12">
        <f>Tabla1[[#This Row],[Precio unitario]]*Tabla1[[#This Row],[Cantidad]]</f>
        <v>13104.699999999999</v>
      </c>
      <c r="R208" s="11">
        <v>1336.6794000000002</v>
      </c>
    </row>
    <row r="209" spans="2:18" x14ac:dyDescent="0.25">
      <c r="B209" s="14">
        <v>1235</v>
      </c>
      <c r="C209" s="13">
        <v>43340</v>
      </c>
      <c r="D209" s="14">
        <v>28</v>
      </c>
      <c r="E209" t="s">
        <v>90</v>
      </c>
      <c r="F209" t="s">
        <v>89</v>
      </c>
      <c r="G209" t="s">
        <v>14</v>
      </c>
      <c r="H209" t="s">
        <v>42</v>
      </c>
      <c r="I209" t="s">
        <v>75</v>
      </c>
      <c r="J209" s="13">
        <v>43342</v>
      </c>
      <c r="K209" t="s">
        <v>64</v>
      </c>
      <c r="L209" t="s">
        <v>74</v>
      </c>
      <c r="M209" t="s">
        <v>91</v>
      </c>
      <c r="N209" t="s">
        <v>32</v>
      </c>
      <c r="O209" s="11">
        <v>257.59999999999997</v>
      </c>
      <c r="P209">
        <v>80</v>
      </c>
      <c r="Q209" s="12">
        <f>Tabla1[[#This Row],[Precio unitario]]*Tabla1[[#This Row],[Cantidad]]</f>
        <v>20607.999999999996</v>
      </c>
      <c r="R209" s="11">
        <v>2102.0160000000005</v>
      </c>
    </row>
    <row r="210" spans="2:18" x14ac:dyDescent="0.25">
      <c r="B210" s="14">
        <v>1236</v>
      </c>
      <c r="C210" s="13">
        <v>43321</v>
      </c>
      <c r="D210" s="14">
        <v>9</v>
      </c>
      <c r="E210" t="s">
        <v>87</v>
      </c>
      <c r="F210" t="s">
        <v>86</v>
      </c>
      <c r="G210" t="s">
        <v>11</v>
      </c>
      <c r="H210" t="s">
        <v>35</v>
      </c>
      <c r="I210" t="s">
        <v>56</v>
      </c>
      <c r="J210" s="13">
        <v>43323</v>
      </c>
      <c r="K210" t="s">
        <v>79</v>
      </c>
      <c r="L210" t="s">
        <v>63</v>
      </c>
      <c r="M210" t="s">
        <v>107</v>
      </c>
      <c r="N210" t="s">
        <v>25</v>
      </c>
      <c r="O210" s="11">
        <v>273</v>
      </c>
      <c r="P210">
        <v>66</v>
      </c>
      <c r="Q210" s="12">
        <f>Tabla1[[#This Row],[Precio unitario]]*Tabla1[[#This Row],[Cantidad]]</f>
        <v>18018</v>
      </c>
      <c r="R210" s="11">
        <v>1855.854</v>
      </c>
    </row>
    <row r="211" spans="2:18" x14ac:dyDescent="0.25">
      <c r="B211" s="14">
        <v>1237</v>
      </c>
      <c r="C211" s="13">
        <v>43321</v>
      </c>
      <c r="D211" s="14">
        <v>9</v>
      </c>
      <c r="E211" t="s">
        <v>87</v>
      </c>
      <c r="F211" t="s">
        <v>86</v>
      </c>
      <c r="G211" t="s">
        <v>11</v>
      </c>
      <c r="H211" t="s">
        <v>35</v>
      </c>
      <c r="I211" t="s">
        <v>56</v>
      </c>
      <c r="J211" s="13">
        <v>43323</v>
      </c>
      <c r="K211" t="s">
        <v>79</v>
      </c>
      <c r="L211" t="s">
        <v>63</v>
      </c>
      <c r="M211" t="s">
        <v>100</v>
      </c>
      <c r="N211" t="s">
        <v>23</v>
      </c>
      <c r="O211" s="11">
        <v>487.19999999999993</v>
      </c>
      <c r="P211">
        <v>32</v>
      </c>
      <c r="Q211" s="12">
        <f>Tabla1[[#This Row],[Precio unitario]]*Tabla1[[#This Row],[Cantidad]]</f>
        <v>15590.399999999998</v>
      </c>
      <c r="R211" s="11">
        <v>1559.04</v>
      </c>
    </row>
    <row r="212" spans="2:18" x14ac:dyDescent="0.25">
      <c r="B212" s="14">
        <v>1238</v>
      </c>
      <c r="C212" s="13">
        <v>43318</v>
      </c>
      <c r="D212" s="14">
        <v>6</v>
      </c>
      <c r="E212" t="s">
        <v>67</v>
      </c>
      <c r="F212" t="s">
        <v>66</v>
      </c>
      <c r="G212" t="s">
        <v>18</v>
      </c>
      <c r="H212" t="s">
        <v>38</v>
      </c>
      <c r="I212" t="s">
        <v>65</v>
      </c>
      <c r="J212" s="13">
        <v>43320</v>
      </c>
      <c r="K212" t="s">
        <v>70</v>
      </c>
      <c r="L212" t="s">
        <v>74</v>
      </c>
      <c r="M212" t="s">
        <v>103</v>
      </c>
      <c r="N212" t="s">
        <v>33</v>
      </c>
      <c r="O212" s="11">
        <v>196</v>
      </c>
      <c r="P212">
        <v>52</v>
      </c>
      <c r="Q212" s="12">
        <f>Tabla1[[#This Row],[Precio unitario]]*Tabla1[[#This Row],[Cantidad]]</f>
        <v>10192</v>
      </c>
      <c r="R212" s="11">
        <v>1019.1999999999999</v>
      </c>
    </row>
    <row r="213" spans="2:18" x14ac:dyDescent="0.25">
      <c r="B213" s="14">
        <v>1239</v>
      </c>
      <c r="C213" s="13">
        <v>43320</v>
      </c>
      <c r="D213" s="14">
        <v>8</v>
      </c>
      <c r="E213" t="s">
        <v>84</v>
      </c>
      <c r="F213" t="s">
        <v>83</v>
      </c>
      <c r="G213" t="s">
        <v>10</v>
      </c>
      <c r="H213" t="s">
        <v>36</v>
      </c>
      <c r="I213" t="s">
        <v>65</v>
      </c>
      <c r="J213" s="13">
        <v>43322</v>
      </c>
      <c r="K213" t="s">
        <v>70</v>
      </c>
      <c r="L213" t="s">
        <v>63</v>
      </c>
      <c r="M213" t="s">
        <v>94</v>
      </c>
      <c r="N213" t="s">
        <v>22</v>
      </c>
      <c r="O213" s="11">
        <v>560</v>
      </c>
      <c r="P213">
        <v>78</v>
      </c>
      <c r="Q213" s="12">
        <f>Tabla1[[#This Row],[Precio unitario]]*Tabla1[[#This Row],[Cantidad]]</f>
        <v>43680</v>
      </c>
      <c r="R213" s="11">
        <v>4455.3600000000006</v>
      </c>
    </row>
    <row r="214" spans="2:18" x14ac:dyDescent="0.25">
      <c r="B214" s="14">
        <v>1240</v>
      </c>
      <c r="C214" s="13">
        <v>43320</v>
      </c>
      <c r="D214" s="14">
        <v>8</v>
      </c>
      <c r="E214" t="s">
        <v>84</v>
      </c>
      <c r="F214" t="s">
        <v>83</v>
      </c>
      <c r="G214" t="s">
        <v>10</v>
      </c>
      <c r="H214" t="s">
        <v>36</v>
      </c>
      <c r="I214" t="s">
        <v>65</v>
      </c>
      <c r="J214" s="13">
        <v>43322</v>
      </c>
      <c r="K214" t="s">
        <v>70</v>
      </c>
      <c r="L214" t="s">
        <v>63</v>
      </c>
      <c r="M214" t="s">
        <v>106</v>
      </c>
      <c r="N214" t="s">
        <v>24</v>
      </c>
      <c r="O214" s="11">
        <v>128.79999999999998</v>
      </c>
      <c r="P214">
        <v>54</v>
      </c>
      <c r="Q214" s="12">
        <f>Tabla1[[#This Row],[Precio unitario]]*Tabla1[[#This Row],[Cantidad]]</f>
        <v>6955.1999999999989</v>
      </c>
      <c r="R214" s="11">
        <v>688.56479999999999</v>
      </c>
    </row>
    <row r="215" spans="2:18" x14ac:dyDescent="0.25">
      <c r="B215" s="14">
        <v>1241</v>
      </c>
      <c r="C215" s="13">
        <v>43337</v>
      </c>
      <c r="D215" s="14">
        <v>25</v>
      </c>
      <c r="E215" t="s">
        <v>81</v>
      </c>
      <c r="F215" t="s">
        <v>80</v>
      </c>
      <c r="G215" t="s">
        <v>13</v>
      </c>
      <c r="H215" t="s">
        <v>39</v>
      </c>
      <c r="I215" t="s">
        <v>60</v>
      </c>
      <c r="J215" s="13">
        <v>43339</v>
      </c>
      <c r="K215" t="s">
        <v>79</v>
      </c>
      <c r="L215" t="s">
        <v>78</v>
      </c>
      <c r="M215" t="s">
        <v>105</v>
      </c>
      <c r="N215" t="s">
        <v>24</v>
      </c>
      <c r="O215" s="11">
        <v>140</v>
      </c>
      <c r="P215">
        <v>55</v>
      </c>
      <c r="Q215" s="12">
        <f>Tabla1[[#This Row],[Precio unitario]]*Tabla1[[#This Row],[Cantidad]]</f>
        <v>7700</v>
      </c>
      <c r="R215" s="11">
        <v>731.5</v>
      </c>
    </row>
    <row r="216" spans="2:18" x14ac:dyDescent="0.25">
      <c r="B216" s="14">
        <v>1242</v>
      </c>
      <c r="C216" s="13">
        <v>43338</v>
      </c>
      <c r="D216" s="14">
        <v>26</v>
      </c>
      <c r="E216" t="s">
        <v>76</v>
      </c>
      <c r="F216" t="s">
        <v>16</v>
      </c>
      <c r="G216" t="s">
        <v>16</v>
      </c>
      <c r="H216" t="s">
        <v>42</v>
      </c>
      <c r="I216" t="s">
        <v>75</v>
      </c>
      <c r="J216" s="13">
        <v>43340</v>
      </c>
      <c r="K216" t="s">
        <v>64</v>
      </c>
      <c r="L216" t="s">
        <v>74</v>
      </c>
      <c r="M216" t="s">
        <v>104</v>
      </c>
      <c r="N216" t="s">
        <v>34</v>
      </c>
      <c r="O216" s="11">
        <v>298.90000000000003</v>
      </c>
      <c r="P216">
        <v>60</v>
      </c>
      <c r="Q216" s="12">
        <f>Tabla1[[#This Row],[Precio unitario]]*Tabla1[[#This Row],[Cantidad]]</f>
        <v>17934.000000000004</v>
      </c>
      <c r="R216" s="11">
        <v>1811.3340000000001</v>
      </c>
    </row>
    <row r="217" spans="2:18" x14ac:dyDescent="0.25">
      <c r="B217" s="14">
        <v>1243</v>
      </c>
      <c r="C217" s="13">
        <v>43338</v>
      </c>
      <c r="D217" s="14">
        <v>26</v>
      </c>
      <c r="E217" t="s">
        <v>76</v>
      </c>
      <c r="F217" t="s">
        <v>16</v>
      </c>
      <c r="G217" t="s">
        <v>16</v>
      </c>
      <c r="H217" t="s">
        <v>42</v>
      </c>
      <c r="I217" t="s">
        <v>75</v>
      </c>
      <c r="J217" s="13">
        <v>43340</v>
      </c>
      <c r="K217" t="s">
        <v>64</v>
      </c>
      <c r="L217" t="s">
        <v>74</v>
      </c>
      <c r="M217" t="s">
        <v>85</v>
      </c>
      <c r="N217" t="s">
        <v>21</v>
      </c>
      <c r="O217" s="11">
        <v>135.1</v>
      </c>
      <c r="P217">
        <v>19</v>
      </c>
      <c r="Q217" s="12">
        <f>Tabla1[[#This Row],[Precio unitario]]*Tabla1[[#This Row],[Cantidad]]</f>
        <v>2566.9</v>
      </c>
      <c r="R217" s="11">
        <v>243.85550000000001</v>
      </c>
    </row>
    <row r="218" spans="2:18" x14ac:dyDescent="0.25">
      <c r="B218" s="14">
        <v>1244</v>
      </c>
      <c r="C218" s="13">
        <v>43338</v>
      </c>
      <c r="D218" s="14">
        <v>26</v>
      </c>
      <c r="E218" t="s">
        <v>76</v>
      </c>
      <c r="F218" t="s">
        <v>16</v>
      </c>
      <c r="G218" t="s">
        <v>16</v>
      </c>
      <c r="H218" t="s">
        <v>42</v>
      </c>
      <c r="I218" t="s">
        <v>75</v>
      </c>
      <c r="J218" s="13">
        <v>43340</v>
      </c>
      <c r="K218" t="s">
        <v>64</v>
      </c>
      <c r="L218" t="s">
        <v>74</v>
      </c>
      <c r="M218" t="s">
        <v>91</v>
      </c>
      <c r="N218" t="s">
        <v>32</v>
      </c>
      <c r="O218" s="11">
        <v>257.59999999999997</v>
      </c>
      <c r="P218">
        <v>66</v>
      </c>
      <c r="Q218" s="12">
        <f>Tabla1[[#This Row],[Precio unitario]]*Tabla1[[#This Row],[Cantidad]]</f>
        <v>17001.599999999999</v>
      </c>
      <c r="R218" s="11">
        <v>1751.1648</v>
      </c>
    </row>
    <row r="219" spans="2:18" x14ac:dyDescent="0.25">
      <c r="B219" s="14">
        <v>1245</v>
      </c>
      <c r="C219" s="13">
        <v>43341</v>
      </c>
      <c r="D219" s="14">
        <v>29</v>
      </c>
      <c r="E219" t="s">
        <v>72</v>
      </c>
      <c r="F219" t="s">
        <v>71</v>
      </c>
      <c r="G219" t="s">
        <v>11</v>
      </c>
      <c r="H219" t="s">
        <v>40</v>
      </c>
      <c r="I219" t="s">
        <v>56</v>
      </c>
      <c r="J219" s="13">
        <v>43343</v>
      </c>
      <c r="K219" t="s">
        <v>70</v>
      </c>
      <c r="L219" t="s">
        <v>63</v>
      </c>
      <c r="M219" t="s">
        <v>103</v>
      </c>
      <c r="N219" t="s">
        <v>33</v>
      </c>
      <c r="O219" s="11">
        <v>196</v>
      </c>
      <c r="P219">
        <v>42</v>
      </c>
      <c r="Q219" s="12">
        <f>Tabla1[[#This Row],[Precio unitario]]*Tabla1[[#This Row],[Cantidad]]</f>
        <v>8232</v>
      </c>
      <c r="R219" s="11">
        <v>831.43200000000002</v>
      </c>
    </row>
    <row r="220" spans="2:18" x14ac:dyDescent="0.25">
      <c r="B220" s="14">
        <v>1246</v>
      </c>
      <c r="C220" s="13">
        <v>43318</v>
      </c>
      <c r="D220" s="14">
        <v>6</v>
      </c>
      <c r="E220" t="s">
        <v>67</v>
      </c>
      <c r="F220" t="s">
        <v>66</v>
      </c>
      <c r="G220" t="s">
        <v>18</v>
      </c>
      <c r="H220" t="s">
        <v>38</v>
      </c>
      <c r="I220" t="s">
        <v>65</v>
      </c>
      <c r="J220" s="13">
        <v>43320</v>
      </c>
      <c r="K220" t="s">
        <v>64</v>
      </c>
      <c r="L220" t="s">
        <v>63</v>
      </c>
      <c r="M220" t="s">
        <v>82</v>
      </c>
      <c r="N220" t="s">
        <v>30</v>
      </c>
      <c r="O220" s="11">
        <v>178.5</v>
      </c>
      <c r="P220">
        <v>72</v>
      </c>
      <c r="Q220" s="12">
        <f>Tabla1[[#This Row],[Precio unitario]]*Tabla1[[#This Row],[Cantidad]]</f>
        <v>12852</v>
      </c>
      <c r="R220" s="11">
        <v>1246.644</v>
      </c>
    </row>
    <row r="221" spans="2:18" x14ac:dyDescent="0.25">
      <c r="B221" s="14">
        <v>1248</v>
      </c>
      <c r="C221" s="13">
        <v>43316</v>
      </c>
      <c r="D221" s="14">
        <v>4</v>
      </c>
      <c r="E221" t="s">
        <v>61</v>
      </c>
      <c r="F221" t="s">
        <v>9</v>
      </c>
      <c r="G221" t="s">
        <v>9</v>
      </c>
      <c r="H221" t="s">
        <v>41</v>
      </c>
      <c r="I221" t="s">
        <v>60</v>
      </c>
      <c r="J221" s="13">
        <v>43318</v>
      </c>
      <c r="K221" t="s">
        <v>79</v>
      </c>
      <c r="L221" t="s">
        <v>74</v>
      </c>
      <c r="M221" t="s">
        <v>102</v>
      </c>
      <c r="N221" t="s">
        <v>26</v>
      </c>
      <c r="O221" s="11">
        <v>1134</v>
      </c>
      <c r="P221">
        <v>32</v>
      </c>
      <c r="Q221" s="12">
        <f>Tabla1[[#This Row],[Precio unitario]]*Tabla1[[#This Row],[Cantidad]]</f>
        <v>36288</v>
      </c>
      <c r="R221" s="11">
        <v>3519.9359999999997</v>
      </c>
    </row>
    <row r="222" spans="2:18" x14ac:dyDescent="0.25">
      <c r="B222" s="14">
        <v>1249</v>
      </c>
      <c r="C222" s="13">
        <v>43316</v>
      </c>
      <c r="D222" s="14">
        <v>4</v>
      </c>
      <c r="E222" t="s">
        <v>61</v>
      </c>
      <c r="F222" t="s">
        <v>9</v>
      </c>
      <c r="G222" t="s">
        <v>9</v>
      </c>
      <c r="H222" t="s">
        <v>41</v>
      </c>
      <c r="I222" t="s">
        <v>60</v>
      </c>
      <c r="J222" s="13">
        <v>43318</v>
      </c>
      <c r="K222" t="s">
        <v>79</v>
      </c>
      <c r="L222" t="s">
        <v>74</v>
      </c>
      <c r="M222" t="s">
        <v>101</v>
      </c>
      <c r="N222" t="s">
        <v>27</v>
      </c>
      <c r="O222" s="11">
        <v>98</v>
      </c>
      <c r="P222">
        <v>76</v>
      </c>
      <c r="Q222" s="12">
        <f>Tabla1[[#This Row],[Precio unitario]]*Tabla1[[#This Row],[Cantidad]]</f>
        <v>7448</v>
      </c>
      <c r="R222" s="11">
        <v>752.24800000000005</v>
      </c>
    </row>
    <row r="223" spans="2:18" x14ac:dyDescent="0.25">
      <c r="B223" s="14">
        <v>1250</v>
      </c>
      <c r="C223" s="13">
        <v>43353</v>
      </c>
      <c r="D223" s="14">
        <v>10</v>
      </c>
      <c r="E223" t="s">
        <v>97</v>
      </c>
      <c r="F223" t="s">
        <v>80</v>
      </c>
      <c r="G223" t="s">
        <v>13</v>
      </c>
      <c r="H223" t="s">
        <v>39</v>
      </c>
      <c r="I223" t="s">
        <v>60</v>
      </c>
      <c r="J223" s="13">
        <v>43355</v>
      </c>
      <c r="K223" t="s">
        <v>79</v>
      </c>
      <c r="L223"/>
      <c r="M223" t="s">
        <v>106</v>
      </c>
      <c r="N223" t="s">
        <v>24</v>
      </c>
      <c r="O223" s="11">
        <v>128.79999999999998</v>
      </c>
      <c r="P223">
        <v>83</v>
      </c>
      <c r="Q223" s="12">
        <f>Tabla1[[#This Row],[Precio unitario]]*Tabla1[[#This Row],[Cantidad]]</f>
        <v>10690.399999999998</v>
      </c>
      <c r="R223" s="11">
        <v>1047.6591999999998</v>
      </c>
    </row>
    <row r="224" spans="2:18" x14ac:dyDescent="0.25">
      <c r="B224" s="14">
        <v>1251</v>
      </c>
      <c r="C224" s="13">
        <v>43354</v>
      </c>
      <c r="D224" s="14">
        <v>11</v>
      </c>
      <c r="E224" t="s">
        <v>95</v>
      </c>
      <c r="F224" t="s">
        <v>16</v>
      </c>
      <c r="G224" t="s">
        <v>16</v>
      </c>
      <c r="H224" t="s">
        <v>42</v>
      </c>
      <c r="I224" t="s">
        <v>75</v>
      </c>
      <c r="J224" s="13"/>
      <c r="K224" t="s">
        <v>64</v>
      </c>
      <c r="L224"/>
      <c r="M224" t="s">
        <v>96</v>
      </c>
      <c r="N224" t="s">
        <v>29</v>
      </c>
      <c r="O224" s="11">
        <v>49</v>
      </c>
      <c r="P224">
        <v>91</v>
      </c>
      <c r="Q224" s="12">
        <f>Tabla1[[#This Row],[Precio unitario]]*Tabla1[[#This Row],[Cantidad]]</f>
        <v>4459</v>
      </c>
      <c r="R224" s="11">
        <v>436.98200000000003</v>
      </c>
    </row>
    <row r="225" spans="2:18" x14ac:dyDescent="0.25">
      <c r="B225" s="14">
        <v>1252</v>
      </c>
      <c r="C225" s="13">
        <v>43354</v>
      </c>
      <c r="D225" s="14">
        <v>11</v>
      </c>
      <c r="E225" t="s">
        <v>95</v>
      </c>
      <c r="F225" t="s">
        <v>16</v>
      </c>
      <c r="G225" t="s">
        <v>16</v>
      </c>
      <c r="H225" t="s">
        <v>42</v>
      </c>
      <c r="I225" t="s">
        <v>75</v>
      </c>
      <c r="J225" s="13"/>
      <c r="K225" t="s">
        <v>64</v>
      </c>
      <c r="L225"/>
      <c r="M225" t="s">
        <v>55</v>
      </c>
      <c r="N225" t="s">
        <v>33</v>
      </c>
      <c r="O225" s="11">
        <v>41.86</v>
      </c>
      <c r="P225">
        <v>64</v>
      </c>
      <c r="Q225" s="12">
        <f>Tabla1[[#This Row],[Precio unitario]]*Tabla1[[#This Row],[Cantidad]]</f>
        <v>2679.04</v>
      </c>
      <c r="R225" s="11">
        <v>273.26208000000003</v>
      </c>
    </row>
    <row r="226" spans="2:18" x14ac:dyDescent="0.25">
      <c r="B226" s="14">
        <v>1253</v>
      </c>
      <c r="C226" s="13">
        <v>43344</v>
      </c>
      <c r="D226" s="14">
        <v>1</v>
      </c>
      <c r="E226" t="s">
        <v>93</v>
      </c>
      <c r="F226" t="s">
        <v>92</v>
      </c>
      <c r="G226" t="s">
        <v>15</v>
      </c>
      <c r="H226" t="s">
        <v>36</v>
      </c>
      <c r="I226" t="s">
        <v>65</v>
      </c>
      <c r="J226" s="13"/>
      <c r="L226"/>
      <c r="M226" t="s">
        <v>108</v>
      </c>
      <c r="N226" t="s">
        <v>33</v>
      </c>
      <c r="O226" s="11">
        <v>252</v>
      </c>
      <c r="P226">
        <v>58</v>
      </c>
      <c r="Q226" s="12">
        <f>Tabla1[[#This Row],[Precio unitario]]*Tabla1[[#This Row],[Cantidad]]</f>
        <v>14616</v>
      </c>
      <c r="R226" s="11">
        <v>1446.9840000000002</v>
      </c>
    </row>
    <row r="227" spans="2:18" x14ac:dyDescent="0.25">
      <c r="B227" s="14">
        <v>1254</v>
      </c>
      <c r="C227" s="13">
        <v>43344</v>
      </c>
      <c r="D227" s="14">
        <v>1</v>
      </c>
      <c r="E227" t="s">
        <v>93</v>
      </c>
      <c r="F227" t="s">
        <v>92</v>
      </c>
      <c r="G227" t="s">
        <v>15</v>
      </c>
      <c r="H227" t="s">
        <v>36</v>
      </c>
      <c r="I227" t="s">
        <v>65</v>
      </c>
      <c r="J227" s="13"/>
      <c r="L227"/>
      <c r="M227" t="s">
        <v>88</v>
      </c>
      <c r="N227" t="s">
        <v>33</v>
      </c>
      <c r="O227" s="11">
        <v>644</v>
      </c>
      <c r="P227">
        <v>97</v>
      </c>
      <c r="Q227" s="12">
        <f>Tabla1[[#This Row],[Precio unitario]]*Tabla1[[#This Row],[Cantidad]]</f>
        <v>62468</v>
      </c>
      <c r="R227" s="11">
        <v>6496.6720000000005</v>
      </c>
    </row>
    <row r="228" spans="2:18" x14ac:dyDescent="0.25">
      <c r="B228" s="14">
        <v>1255</v>
      </c>
      <c r="C228" s="13">
        <v>43344</v>
      </c>
      <c r="D228" s="14">
        <v>1</v>
      </c>
      <c r="E228" t="s">
        <v>93</v>
      </c>
      <c r="F228" t="s">
        <v>92</v>
      </c>
      <c r="G228" t="s">
        <v>15</v>
      </c>
      <c r="H228" t="s">
        <v>36</v>
      </c>
      <c r="I228" t="s">
        <v>65</v>
      </c>
      <c r="J228" s="13"/>
      <c r="L228"/>
      <c r="M228" t="s">
        <v>55</v>
      </c>
      <c r="N228" t="s">
        <v>33</v>
      </c>
      <c r="O228" s="11">
        <v>41.86</v>
      </c>
      <c r="P228">
        <v>14</v>
      </c>
      <c r="Q228" s="12">
        <f>Tabla1[[#This Row],[Precio unitario]]*Tabla1[[#This Row],[Cantidad]]</f>
        <v>586.04</v>
      </c>
      <c r="R228" s="11">
        <v>60.948160000000001</v>
      </c>
    </row>
    <row r="229" spans="2:18" x14ac:dyDescent="0.25">
      <c r="B229" s="14">
        <v>1256</v>
      </c>
      <c r="C229" s="13">
        <v>43371</v>
      </c>
      <c r="D229" s="14">
        <v>28</v>
      </c>
      <c r="E229" t="s">
        <v>90</v>
      </c>
      <c r="F229" t="s">
        <v>89</v>
      </c>
      <c r="G229" t="s">
        <v>14</v>
      </c>
      <c r="H229" t="s">
        <v>42</v>
      </c>
      <c r="I229" t="s">
        <v>75</v>
      </c>
      <c r="J229" s="13">
        <v>43373</v>
      </c>
      <c r="K229" t="s">
        <v>64</v>
      </c>
      <c r="L229" t="s">
        <v>74</v>
      </c>
      <c r="M229" t="s">
        <v>85</v>
      </c>
      <c r="N229" t="s">
        <v>21</v>
      </c>
      <c r="O229" s="11">
        <v>135.1</v>
      </c>
      <c r="P229">
        <v>68</v>
      </c>
      <c r="Q229" s="12">
        <f>Tabla1[[#This Row],[Precio unitario]]*Tabla1[[#This Row],[Cantidad]]</f>
        <v>9186.7999999999993</v>
      </c>
      <c r="R229" s="11">
        <v>900.30640000000017</v>
      </c>
    </row>
    <row r="230" spans="2:18" x14ac:dyDescent="0.25">
      <c r="B230" s="14">
        <v>1257</v>
      </c>
      <c r="C230" s="13">
        <v>43371</v>
      </c>
      <c r="D230" s="14">
        <v>28</v>
      </c>
      <c r="E230" t="s">
        <v>90</v>
      </c>
      <c r="F230" t="s">
        <v>89</v>
      </c>
      <c r="G230" t="s">
        <v>14</v>
      </c>
      <c r="H230" t="s">
        <v>42</v>
      </c>
      <c r="I230" t="s">
        <v>75</v>
      </c>
      <c r="J230" s="13">
        <v>43373</v>
      </c>
      <c r="K230" t="s">
        <v>64</v>
      </c>
      <c r="L230" t="s">
        <v>74</v>
      </c>
      <c r="M230" t="s">
        <v>91</v>
      </c>
      <c r="N230" t="s">
        <v>32</v>
      </c>
      <c r="O230" s="11">
        <v>257.59999999999997</v>
      </c>
      <c r="P230">
        <v>32</v>
      </c>
      <c r="Q230" s="12">
        <f>Tabla1[[#This Row],[Precio unitario]]*Tabla1[[#This Row],[Cantidad]]</f>
        <v>8243.1999999999989</v>
      </c>
      <c r="R230" s="11">
        <v>824.31999999999994</v>
      </c>
    </row>
    <row r="231" spans="2:18" x14ac:dyDescent="0.25">
      <c r="B231" s="14">
        <v>1258</v>
      </c>
      <c r="C231" s="13">
        <v>43352</v>
      </c>
      <c r="D231" s="14">
        <v>9</v>
      </c>
      <c r="E231" t="s">
        <v>87</v>
      </c>
      <c r="F231" t="s">
        <v>86</v>
      </c>
      <c r="G231" t="s">
        <v>11</v>
      </c>
      <c r="H231" t="s">
        <v>35</v>
      </c>
      <c r="I231" t="s">
        <v>56</v>
      </c>
      <c r="J231" s="13">
        <v>43354</v>
      </c>
      <c r="K231" t="s">
        <v>79</v>
      </c>
      <c r="L231" t="s">
        <v>63</v>
      </c>
      <c r="M231" t="s">
        <v>107</v>
      </c>
      <c r="N231" t="s">
        <v>25</v>
      </c>
      <c r="O231" s="11">
        <v>273</v>
      </c>
      <c r="P231">
        <v>48</v>
      </c>
      <c r="Q231" s="12">
        <f>Tabla1[[#This Row],[Precio unitario]]*Tabla1[[#This Row],[Cantidad]]</f>
        <v>13104</v>
      </c>
      <c r="R231" s="11">
        <v>1323.5040000000001</v>
      </c>
    </row>
    <row r="232" spans="2:18" x14ac:dyDescent="0.25">
      <c r="B232" s="14">
        <v>1259</v>
      </c>
      <c r="C232" s="13">
        <v>43352</v>
      </c>
      <c r="D232" s="14">
        <v>9</v>
      </c>
      <c r="E232" t="s">
        <v>87</v>
      </c>
      <c r="F232" t="s">
        <v>86</v>
      </c>
      <c r="G232" t="s">
        <v>11</v>
      </c>
      <c r="H232" t="s">
        <v>35</v>
      </c>
      <c r="I232" t="s">
        <v>56</v>
      </c>
      <c r="J232" s="13">
        <v>43354</v>
      </c>
      <c r="K232" t="s">
        <v>79</v>
      </c>
      <c r="L232" t="s">
        <v>63</v>
      </c>
      <c r="M232" t="s">
        <v>100</v>
      </c>
      <c r="N232" t="s">
        <v>23</v>
      </c>
      <c r="O232" s="11">
        <v>487.19999999999993</v>
      </c>
      <c r="P232">
        <v>57</v>
      </c>
      <c r="Q232" s="12">
        <f>Tabla1[[#This Row],[Precio unitario]]*Tabla1[[#This Row],[Cantidad]]</f>
        <v>27770.399999999998</v>
      </c>
      <c r="R232" s="11">
        <v>2721.4992000000002</v>
      </c>
    </row>
    <row r="233" spans="2:18" x14ac:dyDescent="0.25">
      <c r="B233" s="14">
        <v>1260</v>
      </c>
      <c r="C233" s="13">
        <v>43349</v>
      </c>
      <c r="D233" s="14">
        <v>6</v>
      </c>
      <c r="E233" t="s">
        <v>67</v>
      </c>
      <c r="F233" t="s">
        <v>66</v>
      </c>
      <c r="G233" t="s">
        <v>18</v>
      </c>
      <c r="H233" t="s">
        <v>38</v>
      </c>
      <c r="I233" t="s">
        <v>65</v>
      </c>
      <c r="J233" s="13">
        <v>43351</v>
      </c>
      <c r="K233" t="s">
        <v>70</v>
      </c>
      <c r="L233" t="s">
        <v>74</v>
      </c>
      <c r="M233" t="s">
        <v>103</v>
      </c>
      <c r="N233" t="s">
        <v>33</v>
      </c>
      <c r="O233" s="11">
        <v>196</v>
      </c>
      <c r="P233">
        <v>67</v>
      </c>
      <c r="Q233" s="12">
        <f>Tabla1[[#This Row],[Precio unitario]]*Tabla1[[#This Row],[Cantidad]]</f>
        <v>13132</v>
      </c>
      <c r="R233" s="11">
        <v>1378.8600000000001</v>
      </c>
    </row>
    <row r="234" spans="2:18" x14ac:dyDescent="0.25">
      <c r="B234" s="14">
        <v>1261</v>
      </c>
      <c r="C234" s="13">
        <v>43351</v>
      </c>
      <c r="D234" s="14">
        <v>8</v>
      </c>
      <c r="E234" t="s">
        <v>84</v>
      </c>
      <c r="F234" t="s">
        <v>83</v>
      </c>
      <c r="G234" t="s">
        <v>10</v>
      </c>
      <c r="H234" t="s">
        <v>36</v>
      </c>
      <c r="I234" t="s">
        <v>65</v>
      </c>
      <c r="J234" s="13">
        <v>43353</v>
      </c>
      <c r="K234" t="s">
        <v>70</v>
      </c>
      <c r="L234" t="s">
        <v>63</v>
      </c>
      <c r="M234" t="s">
        <v>94</v>
      </c>
      <c r="N234" t="s">
        <v>22</v>
      </c>
      <c r="O234" s="11">
        <v>560</v>
      </c>
      <c r="P234">
        <v>48</v>
      </c>
      <c r="Q234" s="12">
        <f>Tabla1[[#This Row],[Precio unitario]]*Tabla1[[#This Row],[Cantidad]]</f>
        <v>26880</v>
      </c>
      <c r="R234" s="11">
        <v>2634.24</v>
      </c>
    </row>
    <row r="235" spans="2:18" x14ac:dyDescent="0.25">
      <c r="B235" s="14">
        <v>1262</v>
      </c>
      <c r="C235" s="13">
        <v>43351</v>
      </c>
      <c r="D235" s="14">
        <v>8</v>
      </c>
      <c r="E235" t="s">
        <v>84</v>
      </c>
      <c r="F235" t="s">
        <v>83</v>
      </c>
      <c r="G235" t="s">
        <v>10</v>
      </c>
      <c r="H235" t="s">
        <v>36</v>
      </c>
      <c r="I235" t="s">
        <v>65</v>
      </c>
      <c r="J235" s="13">
        <v>43353</v>
      </c>
      <c r="K235" t="s">
        <v>70</v>
      </c>
      <c r="L235" t="s">
        <v>63</v>
      </c>
      <c r="M235" t="s">
        <v>106</v>
      </c>
      <c r="N235" t="s">
        <v>24</v>
      </c>
      <c r="O235" s="11">
        <v>128.79999999999998</v>
      </c>
      <c r="P235">
        <v>77</v>
      </c>
      <c r="Q235" s="12">
        <f>Tabla1[[#This Row],[Precio unitario]]*Tabla1[[#This Row],[Cantidad]]</f>
        <v>9917.5999999999985</v>
      </c>
      <c r="R235" s="11">
        <v>1011.5952</v>
      </c>
    </row>
    <row r="236" spans="2:18" x14ac:dyDescent="0.25">
      <c r="B236" s="14">
        <v>1263</v>
      </c>
      <c r="C236" s="13">
        <v>43368</v>
      </c>
      <c r="D236" s="14">
        <v>25</v>
      </c>
      <c r="E236" t="s">
        <v>81</v>
      </c>
      <c r="F236" t="s">
        <v>80</v>
      </c>
      <c r="G236" t="s">
        <v>13</v>
      </c>
      <c r="H236" t="s">
        <v>39</v>
      </c>
      <c r="I236" t="s">
        <v>60</v>
      </c>
      <c r="J236" s="13">
        <v>43370</v>
      </c>
      <c r="K236" t="s">
        <v>79</v>
      </c>
      <c r="L236" t="s">
        <v>78</v>
      </c>
      <c r="M236" t="s">
        <v>105</v>
      </c>
      <c r="N236" t="s">
        <v>24</v>
      </c>
      <c r="O236" s="11">
        <v>140</v>
      </c>
      <c r="P236">
        <v>94</v>
      </c>
      <c r="Q236" s="12">
        <f>Tabla1[[#This Row],[Precio unitario]]*Tabla1[[#This Row],[Cantidad]]</f>
        <v>13160</v>
      </c>
      <c r="R236" s="11">
        <v>1368.64</v>
      </c>
    </row>
    <row r="237" spans="2:18" x14ac:dyDescent="0.25">
      <c r="B237" s="14">
        <v>1264</v>
      </c>
      <c r="C237" s="13">
        <v>43369</v>
      </c>
      <c r="D237" s="14">
        <v>26</v>
      </c>
      <c r="E237" t="s">
        <v>76</v>
      </c>
      <c r="F237" t="s">
        <v>16</v>
      </c>
      <c r="G237" t="s">
        <v>16</v>
      </c>
      <c r="H237" t="s">
        <v>42</v>
      </c>
      <c r="I237" t="s">
        <v>75</v>
      </c>
      <c r="J237" s="13">
        <v>43371</v>
      </c>
      <c r="K237" t="s">
        <v>64</v>
      </c>
      <c r="L237" t="s">
        <v>74</v>
      </c>
      <c r="M237" t="s">
        <v>104</v>
      </c>
      <c r="N237" t="s">
        <v>34</v>
      </c>
      <c r="O237" s="11">
        <v>298.90000000000003</v>
      </c>
      <c r="P237">
        <v>54</v>
      </c>
      <c r="Q237" s="12">
        <f>Tabla1[[#This Row],[Precio unitario]]*Tabla1[[#This Row],[Cantidad]]</f>
        <v>16140.600000000002</v>
      </c>
      <c r="R237" s="11">
        <v>1694.7630000000004</v>
      </c>
    </row>
    <row r="238" spans="2:18" x14ac:dyDescent="0.25">
      <c r="B238" s="14">
        <v>1265</v>
      </c>
      <c r="C238" s="13">
        <v>43369</v>
      </c>
      <c r="D238" s="14">
        <v>26</v>
      </c>
      <c r="E238" t="s">
        <v>76</v>
      </c>
      <c r="F238" t="s">
        <v>16</v>
      </c>
      <c r="G238" t="s">
        <v>16</v>
      </c>
      <c r="H238" t="s">
        <v>42</v>
      </c>
      <c r="I238" t="s">
        <v>75</v>
      </c>
      <c r="J238" s="13">
        <v>43371</v>
      </c>
      <c r="K238" t="s">
        <v>64</v>
      </c>
      <c r="L238" t="s">
        <v>74</v>
      </c>
      <c r="M238" t="s">
        <v>85</v>
      </c>
      <c r="N238" t="s">
        <v>21</v>
      </c>
      <c r="O238" s="11">
        <v>135.1</v>
      </c>
      <c r="P238">
        <v>43</v>
      </c>
      <c r="Q238" s="12">
        <f>Tabla1[[#This Row],[Precio unitario]]*Tabla1[[#This Row],[Cantidad]]</f>
        <v>5809.3</v>
      </c>
      <c r="R238" s="11">
        <v>563.50210000000004</v>
      </c>
    </row>
    <row r="239" spans="2:18" x14ac:dyDescent="0.25">
      <c r="B239" s="14">
        <v>1266</v>
      </c>
      <c r="C239" s="13">
        <v>43369</v>
      </c>
      <c r="D239" s="14">
        <v>26</v>
      </c>
      <c r="E239" t="s">
        <v>76</v>
      </c>
      <c r="F239" t="s">
        <v>16</v>
      </c>
      <c r="G239" t="s">
        <v>16</v>
      </c>
      <c r="H239" t="s">
        <v>42</v>
      </c>
      <c r="I239" t="s">
        <v>75</v>
      </c>
      <c r="J239" s="13">
        <v>43371</v>
      </c>
      <c r="K239" t="s">
        <v>64</v>
      </c>
      <c r="L239" t="s">
        <v>74</v>
      </c>
      <c r="M239" t="s">
        <v>91</v>
      </c>
      <c r="N239" t="s">
        <v>32</v>
      </c>
      <c r="O239" s="11">
        <v>257.59999999999997</v>
      </c>
      <c r="P239">
        <v>71</v>
      </c>
      <c r="Q239" s="12">
        <f>Tabla1[[#This Row],[Precio unitario]]*Tabla1[[#This Row],[Cantidad]]</f>
        <v>18289.599999999999</v>
      </c>
      <c r="R239" s="11">
        <v>1883.8287999999998</v>
      </c>
    </row>
    <row r="240" spans="2:18" x14ac:dyDescent="0.25">
      <c r="B240" s="14">
        <v>1267</v>
      </c>
      <c r="C240" s="13">
        <v>43372</v>
      </c>
      <c r="D240" s="14">
        <v>29</v>
      </c>
      <c r="E240" t="s">
        <v>72</v>
      </c>
      <c r="F240" t="s">
        <v>71</v>
      </c>
      <c r="G240" t="s">
        <v>11</v>
      </c>
      <c r="H240" t="s">
        <v>40</v>
      </c>
      <c r="I240" t="s">
        <v>56</v>
      </c>
      <c r="J240" s="13">
        <v>43374</v>
      </c>
      <c r="K240" t="s">
        <v>70</v>
      </c>
      <c r="L240" t="s">
        <v>63</v>
      </c>
      <c r="M240" t="s">
        <v>103</v>
      </c>
      <c r="N240" t="s">
        <v>33</v>
      </c>
      <c r="O240" s="11">
        <v>196</v>
      </c>
      <c r="P240">
        <v>50</v>
      </c>
      <c r="Q240" s="12">
        <f>Tabla1[[#This Row],[Precio unitario]]*Tabla1[[#This Row],[Cantidad]]</f>
        <v>9800</v>
      </c>
      <c r="R240" s="11">
        <v>940.80000000000007</v>
      </c>
    </row>
    <row r="241" spans="2:18" x14ac:dyDescent="0.25">
      <c r="B241" s="14">
        <v>1268</v>
      </c>
      <c r="C241" s="13">
        <v>43349</v>
      </c>
      <c r="D241" s="14">
        <v>6</v>
      </c>
      <c r="E241" t="s">
        <v>67</v>
      </c>
      <c r="F241" t="s">
        <v>66</v>
      </c>
      <c r="G241" t="s">
        <v>18</v>
      </c>
      <c r="H241" t="s">
        <v>38</v>
      </c>
      <c r="I241" t="s">
        <v>65</v>
      </c>
      <c r="J241" s="13">
        <v>43351</v>
      </c>
      <c r="K241" t="s">
        <v>64</v>
      </c>
      <c r="L241" t="s">
        <v>63</v>
      </c>
      <c r="M241" t="s">
        <v>82</v>
      </c>
      <c r="N241" t="s">
        <v>30</v>
      </c>
      <c r="O241" s="11">
        <v>178.5</v>
      </c>
      <c r="P241">
        <v>96</v>
      </c>
      <c r="Q241" s="12">
        <f>Tabla1[[#This Row],[Precio unitario]]*Tabla1[[#This Row],[Cantidad]]</f>
        <v>17136</v>
      </c>
      <c r="R241" s="11">
        <v>1679.328</v>
      </c>
    </row>
    <row r="242" spans="2:18" x14ac:dyDescent="0.25">
      <c r="B242" s="14">
        <v>1270</v>
      </c>
      <c r="C242" s="13">
        <v>43347</v>
      </c>
      <c r="D242" s="14">
        <v>4</v>
      </c>
      <c r="E242" t="s">
        <v>61</v>
      </c>
      <c r="F242" t="s">
        <v>9</v>
      </c>
      <c r="G242" t="s">
        <v>9</v>
      </c>
      <c r="H242" t="s">
        <v>41</v>
      </c>
      <c r="I242" t="s">
        <v>60</v>
      </c>
      <c r="J242" s="13">
        <v>43349</v>
      </c>
      <c r="K242" t="s">
        <v>79</v>
      </c>
      <c r="L242" t="s">
        <v>74</v>
      </c>
      <c r="M242" t="s">
        <v>102</v>
      </c>
      <c r="N242" t="s">
        <v>26</v>
      </c>
      <c r="O242" s="11">
        <v>1134</v>
      </c>
      <c r="P242">
        <v>54</v>
      </c>
      <c r="Q242" s="12">
        <f>Tabla1[[#This Row],[Precio unitario]]*Tabla1[[#This Row],[Cantidad]]</f>
        <v>61236</v>
      </c>
      <c r="R242" s="11">
        <v>6123.6</v>
      </c>
    </row>
    <row r="243" spans="2:18" x14ac:dyDescent="0.25">
      <c r="B243" s="14">
        <v>1271</v>
      </c>
      <c r="C243" s="13">
        <v>43347</v>
      </c>
      <c r="D243" s="14">
        <v>4</v>
      </c>
      <c r="E243" t="s">
        <v>61</v>
      </c>
      <c r="F243" t="s">
        <v>9</v>
      </c>
      <c r="G243" t="s">
        <v>9</v>
      </c>
      <c r="H243" t="s">
        <v>41</v>
      </c>
      <c r="I243" t="s">
        <v>60</v>
      </c>
      <c r="J243" s="13">
        <v>43349</v>
      </c>
      <c r="K243" t="s">
        <v>79</v>
      </c>
      <c r="L243" t="s">
        <v>74</v>
      </c>
      <c r="M243" t="s">
        <v>101</v>
      </c>
      <c r="N243" t="s">
        <v>27</v>
      </c>
      <c r="O243" s="11">
        <v>98</v>
      </c>
      <c r="P243">
        <v>39</v>
      </c>
      <c r="Q243" s="12">
        <f>Tabla1[[#This Row],[Precio unitario]]*Tabla1[[#This Row],[Cantidad]]</f>
        <v>3822</v>
      </c>
      <c r="R243" s="11">
        <v>382.2</v>
      </c>
    </row>
    <row r="244" spans="2:18" x14ac:dyDescent="0.25">
      <c r="B244" s="14">
        <v>1273</v>
      </c>
      <c r="C244" s="13">
        <v>43351</v>
      </c>
      <c r="D244" s="14">
        <v>8</v>
      </c>
      <c r="E244" t="s">
        <v>84</v>
      </c>
      <c r="F244" t="s">
        <v>83</v>
      </c>
      <c r="G244" t="s">
        <v>10</v>
      </c>
      <c r="H244" t="s">
        <v>36</v>
      </c>
      <c r="I244" t="s">
        <v>65</v>
      </c>
      <c r="J244" s="13">
        <v>43353</v>
      </c>
      <c r="K244" t="s">
        <v>64</v>
      </c>
      <c r="L244" t="s">
        <v>74</v>
      </c>
      <c r="M244" t="s">
        <v>100</v>
      </c>
      <c r="N244" t="s">
        <v>23</v>
      </c>
      <c r="O244" s="11">
        <v>487.19999999999993</v>
      </c>
      <c r="P244">
        <v>63</v>
      </c>
      <c r="Q244" s="12">
        <f>Tabla1[[#This Row],[Precio unitario]]*Tabla1[[#This Row],[Cantidad]]</f>
        <v>30693.599999999995</v>
      </c>
      <c r="R244" s="11">
        <v>3222.828</v>
      </c>
    </row>
    <row r="245" spans="2:18" x14ac:dyDescent="0.25">
      <c r="B245" s="14">
        <v>1276</v>
      </c>
      <c r="C245" s="13">
        <v>43346</v>
      </c>
      <c r="D245" s="14">
        <v>3</v>
      </c>
      <c r="E245" t="s">
        <v>58</v>
      </c>
      <c r="F245" t="s">
        <v>57</v>
      </c>
      <c r="G245" t="s">
        <v>12</v>
      </c>
      <c r="H245" t="s">
        <v>37</v>
      </c>
      <c r="I245" t="s">
        <v>56</v>
      </c>
      <c r="J245" s="13">
        <v>43348</v>
      </c>
      <c r="K245" t="s">
        <v>70</v>
      </c>
      <c r="L245" t="s">
        <v>78</v>
      </c>
      <c r="M245" t="s">
        <v>99</v>
      </c>
      <c r="N245" t="s">
        <v>31</v>
      </c>
      <c r="O245" s="11">
        <v>140</v>
      </c>
      <c r="P245">
        <v>71</v>
      </c>
      <c r="Q245" s="12">
        <f>Tabla1[[#This Row],[Precio unitario]]*Tabla1[[#This Row],[Cantidad]]</f>
        <v>9940</v>
      </c>
      <c r="R245" s="11">
        <v>1023.8199999999999</v>
      </c>
    </row>
    <row r="246" spans="2:18" x14ac:dyDescent="0.25">
      <c r="B246" s="14">
        <v>1277</v>
      </c>
      <c r="C246" s="13">
        <v>43346</v>
      </c>
      <c r="D246" s="14">
        <v>3</v>
      </c>
      <c r="E246" t="s">
        <v>58</v>
      </c>
      <c r="F246" t="s">
        <v>57</v>
      </c>
      <c r="G246" t="s">
        <v>12</v>
      </c>
      <c r="H246" t="s">
        <v>37</v>
      </c>
      <c r="I246" t="s">
        <v>56</v>
      </c>
      <c r="J246" s="13">
        <v>43348</v>
      </c>
      <c r="K246" t="s">
        <v>70</v>
      </c>
      <c r="L246" t="s">
        <v>78</v>
      </c>
      <c r="M246" t="s">
        <v>94</v>
      </c>
      <c r="N246" t="s">
        <v>22</v>
      </c>
      <c r="O246" s="11">
        <v>560</v>
      </c>
      <c r="P246">
        <v>88</v>
      </c>
      <c r="Q246" s="12">
        <f>Tabla1[[#This Row],[Precio unitario]]*Tabla1[[#This Row],[Cantidad]]</f>
        <v>49280</v>
      </c>
      <c r="R246" s="11">
        <v>5125.1200000000008</v>
      </c>
    </row>
    <row r="247" spans="2:18" x14ac:dyDescent="0.25">
      <c r="B247" s="14">
        <v>1281</v>
      </c>
      <c r="C247" s="13">
        <v>43353</v>
      </c>
      <c r="D247" s="14">
        <v>10</v>
      </c>
      <c r="E247" t="s">
        <v>97</v>
      </c>
      <c r="F247" t="s">
        <v>80</v>
      </c>
      <c r="G247" t="s">
        <v>13</v>
      </c>
      <c r="H247" t="s">
        <v>39</v>
      </c>
      <c r="I247" t="s">
        <v>60</v>
      </c>
      <c r="J247" s="13">
        <v>43355</v>
      </c>
      <c r="K247" t="s">
        <v>70</v>
      </c>
      <c r="L247" t="s">
        <v>74</v>
      </c>
      <c r="M247" t="s">
        <v>98</v>
      </c>
      <c r="N247" t="s">
        <v>29</v>
      </c>
      <c r="O247" s="11">
        <v>140</v>
      </c>
      <c r="P247">
        <v>59</v>
      </c>
      <c r="Q247" s="12">
        <f>Tabla1[[#This Row],[Precio unitario]]*Tabla1[[#This Row],[Cantidad]]</f>
        <v>8260</v>
      </c>
      <c r="R247" s="11">
        <v>834.26</v>
      </c>
    </row>
    <row r="248" spans="2:18" x14ac:dyDescent="0.25">
      <c r="B248" s="14">
        <v>1282</v>
      </c>
      <c r="C248" s="13">
        <v>43379</v>
      </c>
      <c r="D248" s="14">
        <v>6</v>
      </c>
      <c r="E248" t="s">
        <v>67</v>
      </c>
      <c r="F248" t="s">
        <v>66</v>
      </c>
      <c r="G248" t="s">
        <v>18</v>
      </c>
      <c r="H248" t="s">
        <v>38</v>
      </c>
      <c r="I248" t="s">
        <v>65</v>
      </c>
      <c r="J248" s="13">
        <v>43381</v>
      </c>
      <c r="K248" t="s">
        <v>70</v>
      </c>
      <c r="L248" t="s">
        <v>74</v>
      </c>
      <c r="M248" t="s">
        <v>94</v>
      </c>
      <c r="N248" t="s">
        <v>22</v>
      </c>
      <c r="O248" s="11">
        <v>560</v>
      </c>
      <c r="P248">
        <v>94</v>
      </c>
      <c r="Q248" s="12">
        <f>Tabla1[[#This Row],[Precio unitario]]*Tabla1[[#This Row],[Cantidad]]</f>
        <v>52640</v>
      </c>
      <c r="R248" s="11">
        <v>5264</v>
      </c>
    </row>
    <row r="249" spans="2:18" x14ac:dyDescent="0.25">
      <c r="B249" s="14">
        <v>1283</v>
      </c>
      <c r="C249" s="13">
        <v>43401</v>
      </c>
      <c r="D249" s="14">
        <v>28</v>
      </c>
      <c r="E249" t="s">
        <v>90</v>
      </c>
      <c r="F249" t="s">
        <v>89</v>
      </c>
      <c r="G249" t="s">
        <v>14</v>
      </c>
      <c r="H249" t="s">
        <v>42</v>
      </c>
      <c r="I249" t="s">
        <v>75</v>
      </c>
      <c r="J249" s="13">
        <v>43403</v>
      </c>
      <c r="K249" t="s">
        <v>64</v>
      </c>
      <c r="L249" t="s">
        <v>63</v>
      </c>
      <c r="M249" t="s">
        <v>88</v>
      </c>
      <c r="N249" t="s">
        <v>33</v>
      </c>
      <c r="O249" s="11">
        <v>644</v>
      </c>
      <c r="P249">
        <v>86</v>
      </c>
      <c r="Q249" s="12">
        <f>Tabla1[[#This Row],[Precio unitario]]*Tabla1[[#This Row],[Cantidad]]</f>
        <v>55384</v>
      </c>
      <c r="R249" s="11">
        <v>5316.8640000000005</v>
      </c>
    </row>
    <row r="250" spans="2:18" x14ac:dyDescent="0.25">
      <c r="B250" s="14">
        <v>1284</v>
      </c>
      <c r="C250" s="13">
        <v>43381</v>
      </c>
      <c r="D250" s="14">
        <v>8</v>
      </c>
      <c r="E250" t="s">
        <v>84</v>
      </c>
      <c r="F250" t="s">
        <v>83</v>
      </c>
      <c r="G250" t="s">
        <v>10</v>
      </c>
      <c r="H250" t="s">
        <v>36</v>
      </c>
      <c r="I250" t="s">
        <v>65</v>
      </c>
      <c r="J250" s="13">
        <v>43383</v>
      </c>
      <c r="K250" t="s">
        <v>64</v>
      </c>
      <c r="L250" t="s">
        <v>63</v>
      </c>
      <c r="M250" t="s">
        <v>82</v>
      </c>
      <c r="N250" t="s">
        <v>30</v>
      </c>
      <c r="O250" s="11">
        <v>178.5</v>
      </c>
      <c r="P250">
        <v>61</v>
      </c>
      <c r="Q250" s="12">
        <f>Tabla1[[#This Row],[Precio unitario]]*Tabla1[[#This Row],[Cantidad]]</f>
        <v>10888.5</v>
      </c>
      <c r="R250" s="11">
        <v>1099.7384999999999</v>
      </c>
    </row>
    <row r="251" spans="2:18" x14ac:dyDescent="0.25">
      <c r="B251" s="14">
        <v>1285</v>
      </c>
      <c r="C251" s="13">
        <v>43383</v>
      </c>
      <c r="D251" s="14">
        <v>10</v>
      </c>
      <c r="E251" t="s">
        <v>97</v>
      </c>
      <c r="F251" t="s">
        <v>80</v>
      </c>
      <c r="G251" t="s">
        <v>13</v>
      </c>
      <c r="H251" t="s">
        <v>39</v>
      </c>
      <c r="I251" t="s">
        <v>60</v>
      </c>
      <c r="J251" s="13">
        <v>43385</v>
      </c>
      <c r="K251" t="s">
        <v>70</v>
      </c>
      <c r="L251" t="s">
        <v>74</v>
      </c>
      <c r="M251" t="s">
        <v>55</v>
      </c>
      <c r="N251" t="s">
        <v>33</v>
      </c>
      <c r="O251" s="11">
        <v>41.86</v>
      </c>
      <c r="P251">
        <v>32</v>
      </c>
      <c r="Q251" s="12">
        <f>Tabla1[[#This Row],[Precio unitario]]*Tabla1[[#This Row],[Cantidad]]</f>
        <v>1339.52</v>
      </c>
      <c r="R251" s="11">
        <v>136.63104000000001</v>
      </c>
    </row>
    <row r="252" spans="2:18" x14ac:dyDescent="0.25">
      <c r="B252" s="14">
        <v>1286</v>
      </c>
      <c r="C252" s="13">
        <v>43380</v>
      </c>
      <c r="D252" s="14">
        <v>7</v>
      </c>
      <c r="E252" t="s">
        <v>109</v>
      </c>
      <c r="F252" t="s">
        <v>17</v>
      </c>
      <c r="G252" t="s">
        <v>17</v>
      </c>
      <c r="H252" t="s">
        <v>36</v>
      </c>
      <c r="I252" t="s">
        <v>65</v>
      </c>
      <c r="J252" s="13"/>
      <c r="L252"/>
      <c r="M252" t="s">
        <v>88</v>
      </c>
      <c r="N252" t="s">
        <v>33</v>
      </c>
      <c r="O252" s="11">
        <v>644</v>
      </c>
      <c r="P252">
        <v>62</v>
      </c>
      <c r="Q252" s="12">
        <f>Tabla1[[#This Row],[Precio unitario]]*Tabla1[[#This Row],[Cantidad]]</f>
        <v>39928</v>
      </c>
      <c r="R252" s="11">
        <v>4072.6559999999999</v>
      </c>
    </row>
    <row r="253" spans="2:18" x14ac:dyDescent="0.25">
      <c r="B253" s="14">
        <v>1287</v>
      </c>
      <c r="C253" s="13">
        <v>43383</v>
      </c>
      <c r="D253" s="14">
        <v>10</v>
      </c>
      <c r="E253" t="s">
        <v>97</v>
      </c>
      <c r="F253" t="s">
        <v>80</v>
      </c>
      <c r="G253" t="s">
        <v>13</v>
      </c>
      <c r="H253" t="s">
        <v>39</v>
      </c>
      <c r="I253" t="s">
        <v>60</v>
      </c>
      <c r="J253" s="13">
        <v>43385</v>
      </c>
      <c r="K253" t="s">
        <v>79</v>
      </c>
      <c r="L253"/>
      <c r="M253" t="s">
        <v>73</v>
      </c>
      <c r="N253" t="s">
        <v>26</v>
      </c>
      <c r="O253" s="11">
        <v>350</v>
      </c>
      <c r="P253">
        <v>60</v>
      </c>
      <c r="Q253" s="12">
        <f>Tabla1[[#This Row],[Precio unitario]]*Tabla1[[#This Row],[Cantidad]]</f>
        <v>21000</v>
      </c>
      <c r="R253" s="11">
        <v>2163</v>
      </c>
    </row>
    <row r="254" spans="2:18" x14ac:dyDescent="0.25">
      <c r="B254" s="14">
        <v>1288</v>
      </c>
      <c r="C254" s="13">
        <v>43383</v>
      </c>
      <c r="D254" s="14">
        <v>10</v>
      </c>
      <c r="E254" t="s">
        <v>97</v>
      </c>
      <c r="F254" t="s">
        <v>80</v>
      </c>
      <c r="G254" t="s">
        <v>13</v>
      </c>
      <c r="H254" t="s">
        <v>39</v>
      </c>
      <c r="I254" t="s">
        <v>60</v>
      </c>
      <c r="J254" s="13">
        <v>43385</v>
      </c>
      <c r="K254" t="s">
        <v>79</v>
      </c>
      <c r="L254"/>
      <c r="M254" t="s">
        <v>77</v>
      </c>
      <c r="N254" t="s">
        <v>31</v>
      </c>
      <c r="O254" s="11">
        <v>308</v>
      </c>
      <c r="P254">
        <v>51</v>
      </c>
      <c r="Q254" s="12">
        <f>Tabla1[[#This Row],[Precio unitario]]*Tabla1[[#This Row],[Cantidad]]</f>
        <v>15708</v>
      </c>
      <c r="R254" s="11">
        <v>1539.384</v>
      </c>
    </row>
    <row r="255" spans="2:18" x14ac:dyDescent="0.25">
      <c r="B255" s="14">
        <v>1289</v>
      </c>
      <c r="C255" s="13">
        <v>43383</v>
      </c>
      <c r="D255" s="14">
        <v>10</v>
      </c>
      <c r="E255" t="s">
        <v>97</v>
      </c>
      <c r="F255" t="s">
        <v>80</v>
      </c>
      <c r="G255" t="s">
        <v>13</v>
      </c>
      <c r="H255" t="s">
        <v>39</v>
      </c>
      <c r="I255" t="s">
        <v>60</v>
      </c>
      <c r="J255" s="13">
        <v>43385</v>
      </c>
      <c r="K255" t="s">
        <v>79</v>
      </c>
      <c r="L255"/>
      <c r="M255" t="s">
        <v>106</v>
      </c>
      <c r="N255" t="s">
        <v>24</v>
      </c>
      <c r="O255" s="11">
        <v>128.79999999999998</v>
      </c>
      <c r="P255">
        <v>49</v>
      </c>
      <c r="Q255" s="12">
        <f>Tabla1[[#This Row],[Precio unitario]]*Tabla1[[#This Row],[Cantidad]]</f>
        <v>6311.1999999999989</v>
      </c>
      <c r="R255" s="11">
        <v>624.80880000000002</v>
      </c>
    </row>
    <row r="256" spans="2:18" x14ac:dyDescent="0.25">
      <c r="B256" s="14">
        <v>1290</v>
      </c>
      <c r="C256" s="13">
        <v>43384</v>
      </c>
      <c r="D256" s="14">
        <v>11</v>
      </c>
      <c r="E256" t="s">
        <v>95</v>
      </c>
      <c r="F256" t="s">
        <v>16</v>
      </c>
      <c r="G256" t="s">
        <v>16</v>
      </c>
      <c r="H256" t="s">
        <v>42</v>
      </c>
      <c r="I256" t="s">
        <v>75</v>
      </c>
      <c r="J256" s="13"/>
      <c r="K256" t="s">
        <v>64</v>
      </c>
      <c r="L256"/>
      <c r="M256" t="s">
        <v>96</v>
      </c>
      <c r="N256" t="s">
        <v>29</v>
      </c>
      <c r="O256" s="11">
        <v>49</v>
      </c>
      <c r="P256">
        <v>20</v>
      </c>
      <c r="Q256" s="12">
        <f>Tabla1[[#This Row],[Precio unitario]]*Tabla1[[#This Row],[Cantidad]]</f>
        <v>980</v>
      </c>
      <c r="R256" s="11">
        <v>97.02</v>
      </c>
    </row>
    <row r="257" spans="2:18" x14ac:dyDescent="0.25">
      <c r="B257" s="14">
        <v>1291</v>
      </c>
      <c r="C257" s="13">
        <v>43384</v>
      </c>
      <c r="D257" s="14">
        <v>11</v>
      </c>
      <c r="E257" t="s">
        <v>95</v>
      </c>
      <c r="F257" t="s">
        <v>16</v>
      </c>
      <c r="G257" t="s">
        <v>16</v>
      </c>
      <c r="H257" t="s">
        <v>42</v>
      </c>
      <c r="I257" t="s">
        <v>75</v>
      </c>
      <c r="J257" s="13"/>
      <c r="K257" t="s">
        <v>64</v>
      </c>
      <c r="L257"/>
      <c r="M257" t="s">
        <v>55</v>
      </c>
      <c r="N257" t="s">
        <v>33</v>
      </c>
      <c r="O257" s="11">
        <v>41.86</v>
      </c>
      <c r="P257">
        <v>49</v>
      </c>
      <c r="Q257" s="12">
        <f>Tabla1[[#This Row],[Precio unitario]]*Tabla1[[#This Row],[Cantidad]]</f>
        <v>2051.14</v>
      </c>
      <c r="R257" s="11">
        <v>205.11400000000003</v>
      </c>
    </row>
    <row r="258" spans="2:18" x14ac:dyDescent="0.25">
      <c r="B258" s="14">
        <v>1292</v>
      </c>
      <c r="C258" s="13">
        <v>43374</v>
      </c>
      <c r="D258" s="14">
        <v>1</v>
      </c>
      <c r="E258" t="s">
        <v>93</v>
      </c>
      <c r="F258" t="s">
        <v>92</v>
      </c>
      <c r="G258" t="s">
        <v>15</v>
      </c>
      <c r="H258" t="s">
        <v>36</v>
      </c>
      <c r="I258" t="s">
        <v>65</v>
      </c>
      <c r="J258" s="13"/>
      <c r="L258"/>
      <c r="M258" t="s">
        <v>108</v>
      </c>
      <c r="N258" t="s">
        <v>33</v>
      </c>
      <c r="O258" s="11">
        <v>252</v>
      </c>
      <c r="P258">
        <v>22</v>
      </c>
      <c r="Q258" s="12">
        <f>Tabla1[[#This Row],[Precio unitario]]*Tabla1[[#This Row],[Cantidad]]</f>
        <v>5544</v>
      </c>
      <c r="R258" s="11">
        <v>532.22399999999993</v>
      </c>
    </row>
    <row r="259" spans="2:18" x14ac:dyDescent="0.25">
      <c r="B259" s="14">
        <v>1293</v>
      </c>
      <c r="C259" s="13">
        <v>43374</v>
      </c>
      <c r="D259" s="14">
        <v>1</v>
      </c>
      <c r="E259" t="s">
        <v>93</v>
      </c>
      <c r="F259" t="s">
        <v>92</v>
      </c>
      <c r="G259" t="s">
        <v>15</v>
      </c>
      <c r="H259" t="s">
        <v>36</v>
      </c>
      <c r="I259" t="s">
        <v>65</v>
      </c>
      <c r="J259" s="13"/>
      <c r="L259"/>
      <c r="M259" t="s">
        <v>88</v>
      </c>
      <c r="N259" t="s">
        <v>33</v>
      </c>
      <c r="O259" s="11">
        <v>644</v>
      </c>
      <c r="P259">
        <v>73</v>
      </c>
      <c r="Q259" s="12">
        <f>Tabla1[[#This Row],[Precio unitario]]*Tabla1[[#This Row],[Cantidad]]</f>
        <v>47012</v>
      </c>
      <c r="R259" s="11">
        <v>4748.2120000000004</v>
      </c>
    </row>
    <row r="260" spans="2:18" x14ac:dyDescent="0.25">
      <c r="B260" s="14">
        <v>1294</v>
      </c>
      <c r="C260" s="13">
        <v>43374</v>
      </c>
      <c r="D260" s="14">
        <v>1</v>
      </c>
      <c r="E260" t="s">
        <v>93</v>
      </c>
      <c r="F260" t="s">
        <v>92</v>
      </c>
      <c r="G260" t="s">
        <v>15</v>
      </c>
      <c r="H260" t="s">
        <v>36</v>
      </c>
      <c r="I260" t="s">
        <v>65</v>
      </c>
      <c r="J260" s="13"/>
      <c r="L260"/>
      <c r="M260" t="s">
        <v>55</v>
      </c>
      <c r="N260" t="s">
        <v>33</v>
      </c>
      <c r="O260" s="11">
        <v>41.86</v>
      </c>
      <c r="P260">
        <v>85</v>
      </c>
      <c r="Q260" s="12">
        <f>Tabla1[[#This Row],[Precio unitario]]*Tabla1[[#This Row],[Cantidad]]</f>
        <v>3558.1</v>
      </c>
      <c r="R260" s="11">
        <v>345.13570000000004</v>
      </c>
    </row>
    <row r="261" spans="2:18" x14ac:dyDescent="0.25">
      <c r="B261" s="14">
        <v>1295</v>
      </c>
      <c r="C261" s="13">
        <v>43401</v>
      </c>
      <c r="D261" s="14">
        <v>28</v>
      </c>
      <c r="E261" t="s">
        <v>90</v>
      </c>
      <c r="F261" t="s">
        <v>89</v>
      </c>
      <c r="G261" t="s">
        <v>14</v>
      </c>
      <c r="H261" t="s">
        <v>42</v>
      </c>
      <c r="I261" t="s">
        <v>75</v>
      </c>
      <c r="J261" s="13">
        <v>43403</v>
      </c>
      <c r="K261" t="s">
        <v>64</v>
      </c>
      <c r="L261" t="s">
        <v>74</v>
      </c>
      <c r="M261" t="s">
        <v>85</v>
      </c>
      <c r="N261" t="s">
        <v>21</v>
      </c>
      <c r="O261" s="11">
        <v>135.1</v>
      </c>
      <c r="P261">
        <v>44</v>
      </c>
      <c r="Q261" s="12">
        <f>Tabla1[[#This Row],[Precio unitario]]*Tabla1[[#This Row],[Cantidad]]</f>
        <v>5944.4</v>
      </c>
      <c r="R261" s="11">
        <v>618.21760000000006</v>
      </c>
    </row>
    <row r="262" spans="2:18" x14ac:dyDescent="0.25">
      <c r="B262" s="14">
        <v>1296</v>
      </c>
      <c r="C262" s="13">
        <v>43401</v>
      </c>
      <c r="D262" s="14">
        <v>28</v>
      </c>
      <c r="E262" t="s">
        <v>90</v>
      </c>
      <c r="F262" t="s">
        <v>89</v>
      </c>
      <c r="G262" t="s">
        <v>14</v>
      </c>
      <c r="H262" t="s">
        <v>42</v>
      </c>
      <c r="I262" t="s">
        <v>75</v>
      </c>
      <c r="J262" s="13">
        <v>43403</v>
      </c>
      <c r="K262" t="s">
        <v>64</v>
      </c>
      <c r="L262" t="s">
        <v>74</v>
      </c>
      <c r="M262" t="s">
        <v>91</v>
      </c>
      <c r="N262" t="s">
        <v>32</v>
      </c>
      <c r="O262" s="11">
        <v>257.59999999999997</v>
      </c>
      <c r="P262">
        <v>24</v>
      </c>
      <c r="Q262" s="12">
        <f>Tabla1[[#This Row],[Precio unitario]]*Tabla1[[#This Row],[Cantidad]]</f>
        <v>6182.4</v>
      </c>
      <c r="R262" s="11">
        <v>599.69279999999992</v>
      </c>
    </row>
    <row r="263" spans="2:18" x14ac:dyDescent="0.25">
      <c r="B263" s="14">
        <v>1297</v>
      </c>
      <c r="C263" s="13">
        <v>43382</v>
      </c>
      <c r="D263" s="14">
        <v>9</v>
      </c>
      <c r="E263" t="s">
        <v>87</v>
      </c>
      <c r="F263" t="s">
        <v>86</v>
      </c>
      <c r="G263" t="s">
        <v>11</v>
      </c>
      <c r="H263" t="s">
        <v>35</v>
      </c>
      <c r="I263" t="s">
        <v>56</v>
      </c>
      <c r="J263" s="13">
        <v>43384</v>
      </c>
      <c r="K263" t="s">
        <v>79</v>
      </c>
      <c r="L263" t="s">
        <v>63</v>
      </c>
      <c r="M263" t="s">
        <v>107</v>
      </c>
      <c r="N263" t="s">
        <v>25</v>
      </c>
      <c r="O263" s="11">
        <v>273</v>
      </c>
      <c r="P263">
        <v>64</v>
      </c>
      <c r="Q263" s="12">
        <f>Tabla1[[#This Row],[Precio unitario]]*Tabla1[[#This Row],[Cantidad]]</f>
        <v>17472</v>
      </c>
      <c r="R263" s="11">
        <v>1677.3120000000001</v>
      </c>
    </row>
    <row r="264" spans="2:18" x14ac:dyDescent="0.25">
      <c r="B264" s="14">
        <v>1298</v>
      </c>
      <c r="C264" s="13">
        <v>43382</v>
      </c>
      <c r="D264" s="14">
        <v>9</v>
      </c>
      <c r="E264" t="s">
        <v>87</v>
      </c>
      <c r="F264" t="s">
        <v>86</v>
      </c>
      <c r="G264" t="s">
        <v>11</v>
      </c>
      <c r="H264" t="s">
        <v>35</v>
      </c>
      <c r="I264" t="s">
        <v>56</v>
      </c>
      <c r="J264" s="13">
        <v>43384</v>
      </c>
      <c r="K264" t="s">
        <v>79</v>
      </c>
      <c r="L264" t="s">
        <v>63</v>
      </c>
      <c r="M264" t="s">
        <v>100</v>
      </c>
      <c r="N264" t="s">
        <v>23</v>
      </c>
      <c r="O264" s="11">
        <v>487.19999999999993</v>
      </c>
      <c r="P264">
        <v>70</v>
      </c>
      <c r="Q264" s="12">
        <f>Tabla1[[#This Row],[Precio unitario]]*Tabla1[[#This Row],[Cantidad]]</f>
        <v>34103.999999999993</v>
      </c>
      <c r="R264" s="11">
        <v>3444.5040000000004</v>
      </c>
    </row>
    <row r="265" spans="2:18" x14ac:dyDescent="0.25">
      <c r="B265" s="14">
        <v>1299</v>
      </c>
      <c r="C265" s="13">
        <v>43379</v>
      </c>
      <c r="D265" s="14">
        <v>6</v>
      </c>
      <c r="E265" t="s">
        <v>67</v>
      </c>
      <c r="F265" t="s">
        <v>66</v>
      </c>
      <c r="G265" t="s">
        <v>18</v>
      </c>
      <c r="H265" t="s">
        <v>38</v>
      </c>
      <c r="I265" t="s">
        <v>65</v>
      </c>
      <c r="J265" s="13">
        <v>43381</v>
      </c>
      <c r="K265" t="s">
        <v>70</v>
      </c>
      <c r="L265" t="s">
        <v>74</v>
      </c>
      <c r="M265" t="s">
        <v>103</v>
      </c>
      <c r="N265" t="s">
        <v>33</v>
      </c>
      <c r="O265" s="11">
        <v>196</v>
      </c>
      <c r="P265">
        <v>98</v>
      </c>
      <c r="Q265" s="12">
        <f>Tabla1[[#This Row],[Precio unitario]]*Tabla1[[#This Row],[Cantidad]]</f>
        <v>19208</v>
      </c>
      <c r="R265" s="11">
        <v>1940.0080000000005</v>
      </c>
    </row>
    <row r="266" spans="2:18" x14ac:dyDescent="0.25">
      <c r="B266" s="14">
        <v>1300</v>
      </c>
      <c r="C266" s="13">
        <v>43381</v>
      </c>
      <c r="D266" s="14">
        <v>8</v>
      </c>
      <c r="E266" t="s">
        <v>84</v>
      </c>
      <c r="F266" t="s">
        <v>83</v>
      </c>
      <c r="G266" t="s">
        <v>10</v>
      </c>
      <c r="H266" t="s">
        <v>36</v>
      </c>
      <c r="I266" t="s">
        <v>65</v>
      </c>
      <c r="J266" s="13">
        <v>43383</v>
      </c>
      <c r="K266" t="s">
        <v>70</v>
      </c>
      <c r="L266" t="s">
        <v>63</v>
      </c>
      <c r="M266" t="s">
        <v>94</v>
      </c>
      <c r="N266" t="s">
        <v>22</v>
      </c>
      <c r="O266" s="11">
        <v>560</v>
      </c>
      <c r="P266">
        <v>48</v>
      </c>
      <c r="Q266" s="12">
        <f>Tabla1[[#This Row],[Precio unitario]]*Tabla1[[#This Row],[Cantidad]]</f>
        <v>26880</v>
      </c>
      <c r="R266" s="11">
        <v>2634.24</v>
      </c>
    </row>
    <row r="267" spans="2:18" x14ac:dyDescent="0.25">
      <c r="B267" s="14">
        <v>1301</v>
      </c>
      <c r="C267" s="13">
        <v>43381</v>
      </c>
      <c r="D267" s="14">
        <v>8</v>
      </c>
      <c r="E267" t="s">
        <v>84</v>
      </c>
      <c r="F267" t="s">
        <v>83</v>
      </c>
      <c r="G267" t="s">
        <v>10</v>
      </c>
      <c r="H267" t="s">
        <v>36</v>
      </c>
      <c r="I267" t="s">
        <v>65</v>
      </c>
      <c r="J267" s="13">
        <v>43383</v>
      </c>
      <c r="K267" t="s">
        <v>70</v>
      </c>
      <c r="L267" t="s">
        <v>63</v>
      </c>
      <c r="M267" t="s">
        <v>106</v>
      </c>
      <c r="N267" t="s">
        <v>24</v>
      </c>
      <c r="O267" s="11">
        <v>128.79999999999998</v>
      </c>
      <c r="P267">
        <v>100</v>
      </c>
      <c r="Q267" s="12">
        <f>Tabla1[[#This Row],[Precio unitario]]*Tabla1[[#This Row],[Cantidad]]</f>
        <v>12879.999999999998</v>
      </c>
      <c r="R267" s="11">
        <v>1275.1199999999999</v>
      </c>
    </row>
    <row r="268" spans="2:18" x14ac:dyDescent="0.25">
      <c r="B268" s="14">
        <v>1302</v>
      </c>
      <c r="C268" s="13">
        <v>43398</v>
      </c>
      <c r="D268" s="14">
        <v>25</v>
      </c>
      <c r="E268" t="s">
        <v>81</v>
      </c>
      <c r="F268" t="s">
        <v>80</v>
      </c>
      <c r="G268" t="s">
        <v>13</v>
      </c>
      <c r="H268" t="s">
        <v>39</v>
      </c>
      <c r="I268" t="s">
        <v>60</v>
      </c>
      <c r="J268" s="13">
        <v>43400</v>
      </c>
      <c r="K268" t="s">
        <v>79</v>
      </c>
      <c r="L268" t="s">
        <v>78</v>
      </c>
      <c r="M268" t="s">
        <v>105</v>
      </c>
      <c r="N268" t="s">
        <v>24</v>
      </c>
      <c r="O268" s="11">
        <v>140</v>
      </c>
      <c r="P268">
        <v>90</v>
      </c>
      <c r="Q268" s="12">
        <f>Tabla1[[#This Row],[Precio unitario]]*Tabla1[[#This Row],[Cantidad]]</f>
        <v>12600</v>
      </c>
      <c r="R268" s="11">
        <v>1222.2</v>
      </c>
    </row>
    <row r="269" spans="2:18" x14ac:dyDescent="0.25">
      <c r="B269" s="14">
        <v>1303</v>
      </c>
      <c r="C269" s="13">
        <v>43399</v>
      </c>
      <c r="D269" s="14">
        <v>26</v>
      </c>
      <c r="E269" t="s">
        <v>76</v>
      </c>
      <c r="F269" t="s">
        <v>16</v>
      </c>
      <c r="G269" t="s">
        <v>16</v>
      </c>
      <c r="H269" t="s">
        <v>42</v>
      </c>
      <c r="I269" t="s">
        <v>75</v>
      </c>
      <c r="J269" s="13">
        <v>43401</v>
      </c>
      <c r="K269" t="s">
        <v>64</v>
      </c>
      <c r="L269" t="s">
        <v>74</v>
      </c>
      <c r="M269" t="s">
        <v>104</v>
      </c>
      <c r="N269" t="s">
        <v>34</v>
      </c>
      <c r="O269" s="11">
        <v>298.90000000000003</v>
      </c>
      <c r="P269">
        <v>49</v>
      </c>
      <c r="Q269" s="12">
        <f>Tabla1[[#This Row],[Precio unitario]]*Tabla1[[#This Row],[Cantidad]]</f>
        <v>14646.100000000002</v>
      </c>
      <c r="R269" s="11">
        <v>1435.3178</v>
      </c>
    </row>
    <row r="270" spans="2:18" x14ac:dyDescent="0.25">
      <c r="B270" s="14">
        <v>1304</v>
      </c>
      <c r="C270" s="13">
        <v>43399</v>
      </c>
      <c r="D270" s="14">
        <v>26</v>
      </c>
      <c r="E270" t="s">
        <v>76</v>
      </c>
      <c r="F270" t="s">
        <v>16</v>
      </c>
      <c r="G270" t="s">
        <v>16</v>
      </c>
      <c r="H270" t="s">
        <v>42</v>
      </c>
      <c r="I270" t="s">
        <v>75</v>
      </c>
      <c r="J270" s="13">
        <v>43401</v>
      </c>
      <c r="K270" t="s">
        <v>64</v>
      </c>
      <c r="L270" t="s">
        <v>74</v>
      </c>
      <c r="M270" t="s">
        <v>85</v>
      </c>
      <c r="N270" t="s">
        <v>21</v>
      </c>
      <c r="O270" s="11">
        <v>135.1</v>
      </c>
      <c r="P270">
        <v>71</v>
      </c>
      <c r="Q270" s="12">
        <f>Tabla1[[#This Row],[Precio unitario]]*Tabla1[[#This Row],[Cantidad]]</f>
        <v>9592.1</v>
      </c>
      <c r="R270" s="11">
        <v>920.84159999999997</v>
      </c>
    </row>
    <row r="271" spans="2:18" x14ac:dyDescent="0.25">
      <c r="B271" s="14">
        <v>1305</v>
      </c>
      <c r="C271" s="13">
        <v>43399</v>
      </c>
      <c r="D271" s="14">
        <v>26</v>
      </c>
      <c r="E271" t="s">
        <v>76</v>
      </c>
      <c r="F271" t="s">
        <v>16</v>
      </c>
      <c r="G271" t="s">
        <v>16</v>
      </c>
      <c r="H271" t="s">
        <v>42</v>
      </c>
      <c r="I271" t="s">
        <v>75</v>
      </c>
      <c r="J271" s="13">
        <v>43401</v>
      </c>
      <c r="K271" t="s">
        <v>64</v>
      </c>
      <c r="L271" t="s">
        <v>74</v>
      </c>
      <c r="M271" t="s">
        <v>91</v>
      </c>
      <c r="N271" t="s">
        <v>32</v>
      </c>
      <c r="O271" s="11">
        <v>257.59999999999997</v>
      </c>
      <c r="P271">
        <v>10</v>
      </c>
      <c r="Q271" s="12">
        <f>Tabla1[[#This Row],[Precio unitario]]*Tabla1[[#This Row],[Cantidad]]</f>
        <v>2575.9999999999995</v>
      </c>
      <c r="R271" s="11">
        <v>267.90400000000005</v>
      </c>
    </row>
    <row r="272" spans="2:18" x14ac:dyDescent="0.25">
      <c r="B272" s="14">
        <v>1306</v>
      </c>
      <c r="C272" s="13">
        <v>43402</v>
      </c>
      <c r="D272" s="14">
        <v>29</v>
      </c>
      <c r="E272" t="s">
        <v>72</v>
      </c>
      <c r="F272" t="s">
        <v>71</v>
      </c>
      <c r="G272" t="s">
        <v>11</v>
      </c>
      <c r="H272" t="s">
        <v>40</v>
      </c>
      <c r="I272" t="s">
        <v>56</v>
      </c>
      <c r="J272" s="13">
        <v>43404</v>
      </c>
      <c r="K272" t="s">
        <v>70</v>
      </c>
      <c r="L272" t="s">
        <v>63</v>
      </c>
      <c r="M272" t="s">
        <v>103</v>
      </c>
      <c r="N272" t="s">
        <v>33</v>
      </c>
      <c r="O272" s="11">
        <v>196</v>
      </c>
      <c r="P272">
        <v>78</v>
      </c>
      <c r="Q272" s="12">
        <f>Tabla1[[#This Row],[Precio unitario]]*Tabla1[[#This Row],[Cantidad]]</f>
        <v>15288</v>
      </c>
      <c r="R272" s="11">
        <v>1574.664</v>
      </c>
    </row>
    <row r="273" spans="2:18" x14ac:dyDescent="0.25">
      <c r="B273" s="14">
        <v>1307</v>
      </c>
      <c r="C273" s="13">
        <v>43379</v>
      </c>
      <c r="D273" s="14">
        <v>6</v>
      </c>
      <c r="E273" t="s">
        <v>67</v>
      </c>
      <c r="F273" t="s">
        <v>66</v>
      </c>
      <c r="G273" t="s">
        <v>18</v>
      </c>
      <c r="H273" t="s">
        <v>38</v>
      </c>
      <c r="I273" t="s">
        <v>65</v>
      </c>
      <c r="J273" s="13">
        <v>43381</v>
      </c>
      <c r="K273" t="s">
        <v>64</v>
      </c>
      <c r="L273" t="s">
        <v>63</v>
      </c>
      <c r="M273" t="s">
        <v>82</v>
      </c>
      <c r="N273" t="s">
        <v>30</v>
      </c>
      <c r="O273" s="11">
        <v>178.5</v>
      </c>
      <c r="P273">
        <v>44</v>
      </c>
      <c r="Q273" s="12">
        <f>Tabla1[[#This Row],[Precio unitario]]*Tabla1[[#This Row],[Cantidad]]</f>
        <v>7854</v>
      </c>
      <c r="R273" s="11">
        <v>753.98400000000004</v>
      </c>
    </row>
    <row r="274" spans="2:18" x14ac:dyDescent="0.25">
      <c r="B274" s="14">
        <v>1309</v>
      </c>
      <c r="C274" s="13">
        <v>43377</v>
      </c>
      <c r="D274" s="14">
        <v>4</v>
      </c>
      <c r="E274" t="s">
        <v>61</v>
      </c>
      <c r="F274" t="s">
        <v>9</v>
      </c>
      <c r="G274" t="s">
        <v>9</v>
      </c>
      <c r="H274" t="s">
        <v>41</v>
      </c>
      <c r="I274" t="s">
        <v>60</v>
      </c>
      <c r="J274" s="13">
        <v>43379</v>
      </c>
      <c r="K274" t="s">
        <v>79</v>
      </c>
      <c r="L274" t="s">
        <v>74</v>
      </c>
      <c r="M274" t="s">
        <v>102</v>
      </c>
      <c r="N274" t="s">
        <v>26</v>
      </c>
      <c r="O274" s="11">
        <v>1134</v>
      </c>
      <c r="P274">
        <v>82</v>
      </c>
      <c r="Q274" s="12">
        <f>Tabla1[[#This Row],[Precio unitario]]*Tabla1[[#This Row],[Cantidad]]</f>
        <v>92988</v>
      </c>
      <c r="R274" s="11">
        <v>9763.7400000000016</v>
      </c>
    </row>
    <row r="275" spans="2:18" x14ac:dyDescent="0.25">
      <c r="B275" s="14">
        <v>1310</v>
      </c>
      <c r="C275" s="13">
        <v>43377</v>
      </c>
      <c r="D275" s="14">
        <v>4</v>
      </c>
      <c r="E275" t="s">
        <v>61</v>
      </c>
      <c r="F275" t="s">
        <v>9</v>
      </c>
      <c r="G275" t="s">
        <v>9</v>
      </c>
      <c r="H275" t="s">
        <v>41</v>
      </c>
      <c r="I275" t="s">
        <v>60</v>
      </c>
      <c r="J275" s="13">
        <v>43379</v>
      </c>
      <c r="K275" t="s">
        <v>79</v>
      </c>
      <c r="L275" t="s">
        <v>74</v>
      </c>
      <c r="M275" t="s">
        <v>101</v>
      </c>
      <c r="N275" t="s">
        <v>27</v>
      </c>
      <c r="O275" s="11">
        <v>98</v>
      </c>
      <c r="P275">
        <v>29</v>
      </c>
      <c r="Q275" s="12">
        <f>Tabla1[[#This Row],[Precio unitario]]*Tabla1[[#This Row],[Cantidad]]</f>
        <v>2842</v>
      </c>
      <c r="R275" s="11">
        <v>284.2</v>
      </c>
    </row>
    <row r="276" spans="2:18" x14ac:dyDescent="0.25">
      <c r="B276" s="14">
        <v>1312</v>
      </c>
      <c r="C276" s="13">
        <v>43381</v>
      </c>
      <c r="D276" s="14">
        <v>8</v>
      </c>
      <c r="E276" t="s">
        <v>84</v>
      </c>
      <c r="F276" t="s">
        <v>83</v>
      </c>
      <c r="G276" t="s">
        <v>10</v>
      </c>
      <c r="H276" t="s">
        <v>36</v>
      </c>
      <c r="I276" t="s">
        <v>65</v>
      </c>
      <c r="J276" s="13">
        <v>43383</v>
      </c>
      <c r="K276" t="s">
        <v>64</v>
      </c>
      <c r="L276" t="s">
        <v>74</v>
      </c>
      <c r="M276" t="s">
        <v>100</v>
      </c>
      <c r="N276" t="s">
        <v>23</v>
      </c>
      <c r="O276" s="11">
        <v>487.19999999999993</v>
      </c>
      <c r="P276">
        <v>93</v>
      </c>
      <c r="Q276" s="12">
        <f>Tabla1[[#This Row],[Precio unitario]]*Tabla1[[#This Row],[Cantidad]]</f>
        <v>45309.599999999991</v>
      </c>
      <c r="R276" s="11">
        <v>4395.0311999999994</v>
      </c>
    </row>
    <row r="277" spans="2:18" x14ac:dyDescent="0.25">
      <c r="B277" s="14">
        <v>1315</v>
      </c>
      <c r="C277" s="13">
        <v>43376</v>
      </c>
      <c r="D277" s="14">
        <v>3</v>
      </c>
      <c r="E277" t="s">
        <v>58</v>
      </c>
      <c r="F277" t="s">
        <v>57</v>
      </c>
      <c r="G277" t="s">
        <v>12</v>
      </c>
      <c r="H277" t="s">
        <v>37</v>
      </c>
      <c r="I277" t="s">
        <v>56</v>
      </c>
      <c r="J277" s="13">
        <v>43378</v>
      </c>
      <c r="K277" t="s">
        <v>70</v>
      </c>
      <c r="L277" t="s">
        <v>78</v>
      </c>
      <c r="M277" t="s">
        <v>99</v>
      </c>
      <c r="N277" t="s">
        <v>31</v>
      </c>
      <c r="O277" s="11">
        <v>140</v>
      </c>
      <c r="P277">
        <v>11</v>
      </c>
      <c r="Q277" s="12">
        <f>Tabla1[[#This Row],[Precio unitario]]*Tabla1[[#This Row],[Cantidad]]</f>
        <v>1540</v>
      </c>
      <c r="R277" s="11">
        <v>160.16000000000003</v>
      </c>
    </row>
    <row r="278" spans="2:18" x14ac:dyDescent="0.25">
      <c r="B278" s="14">
        <v>1316</v>
      </c>
      <c r="C278" s="13">
        <v>43376</v>
      </c>
      <c r="D278" s="14">
        <v>3</v>
      </c>
      <c r="E278" t="s">
        <v>58</v>
      </c>
      <c r="F278" t="s">
        <v>57</v>
      </c>
      <c r="G278" t="s">
        <v>12</v>
      </c>
      <c r="H278" t="s">
        <v>37</v>
      </c>
      <c r="I278" t="s">
        <v>56</v>
      </c>
      <c r="J278" s="13">
        <v>43378</v>
      </c>
      <c r="K278" t="s">
        <v>70</v>
      </c>
      <c r="L278" t="s">
        <v>78</v>
      </c>
      <c r="M278" t="s">
        <v>94</v>
      </c>
      <c r="N278" t="s">
        <v>22</v>
      </c>
      <c r="O278" s="11">
        <v>560</v>
      </c>
      <c r="P278">
        <v>91</v>
      </c>
      <c r="Q278" s="12">
        <f>Tabla1[[#This Row],[Precio unitario]]*Tabla1[[#This Row],[Cantidad]]</f>
        <v>50960</v>
      </c>
      <c r="R278" s="11">
        <v>5096</v>
      </c>
    </row>
    <row r="279" spans="2:18" x14ac:dyDescent="0.25">
      <c r="B279" s="14">
        <v>1320</v>
      </c>
      <c r="C279" s="13">
        <v>43383</v>
      </c>
      <c r="D279" s="14">
        <v>10</v>
      </c>
      <c r="E279" t="s">
        <v>97</v>
      </c>
      <c r="F279" t="s">
        <v>80</v>
      </c>
      <c r="G279" t="s">
        <v>13</v>
      </c>
      <c r="H279" t="s">
        <v>39</v>
      </c>
      <c r="I279" t="s">
        <v>60</v>
      </c>
      <c r="J279" s="13">
        <v>43385</v>
      </c>
      <c r="K279" t="s">
        <v>70</v>
      </c>
      <c r="L279" t="s">
        <v>74</v>
      </c>
      <c r="M279" t="s">
        <v>98</v>
      </c>
      <c r="N279" t="s">
        <v>29</v>
      </c>
      <c r="O279" s="11">
        <v>140</v>
      </c>
      <c r="P279">
        <v>12</v>
      </c>
      <c r="Q279" s="12">
        <f>Tabla1[[#This Row],[Precio unitario]]*Tabla1[[#This Row],[Cantidad]]</f>
        <v>1680</v>
      </c>
      <c r="R279" s="11">
        <v>173.04</v>
      </c>
    </row>
    <row r="280" spans="2:18" x14ac:dyDescent="0.25">
      <c r="B280" s="14">
        <v>1322</v>
      </c>
      <c r="C280" s="13">
        <v>43383</v>
      </c>
      <c r="D280" s="14">
        <v>10</v>
      </c>
      <c r="E280" t="s">
        <v>97</v>
      </c>
      <c r="F280" t="s">
        <v>80</v>
      </c>
      <c r="G280" t="s">
        <v>13</v>
      </c>
      <c r="H280" t="s">
        <v>39</v>
      </c>
      <c r="I280" t="s">
        <v>60</v>
      </c>
      <c r="J280" s="13"/>
      <c r="K280" t="s">
        <v>79</v>
      </c>
      <c r="L280"/>
      <c r="M280" t="s">
        <v>96</v>
      </c>
      <c r="N280" t="s">
        <v>29</v>
      </c>
      <c r="O280" s="11">
        <v>49</v>
      </c>
      <c r="P280">
        <v>78</v>
      </c>
      <c r="Q280" s="12">
        <f>Tabla1[[#This Row],[Precio unitario]]*Tabla1[[#This Row],[Cantidad]]</f>
        <v>3822</v>
      </c>
      <c r="R280" s="11">
        <v>382.2</v>
      </c>
    </row>
    <row r="281" spans="2:18" x14ac:dyDescent="0.25">
      <c r="B281" s="14">
        <v>1323</v>
      </c>
      <c r="C281" s="13">
        <v>43384</v>
      </c>
      <c r="D281" s="14">
        <v>11</v>
      </c>
      <c r="E281" t="s">
        <v>95</v>
      </c>
      <c r="F281" t="s">
        <v>16</v>
      </c>
      <c r="G281" t="s">
        <v>16</v>
      </c>
      <c r="H281" t="s">
        <v>42</v>
      </c>
      <c r="I281" t="s">
        <v>75</v>
      </c>
      <c r="J281" s="13"/>
      <c r="K281" t="s">
        <v>64</v>
      </c>
      <c r="L281"/>
      <c r="M281" t="s">
        <v>94</v>
      </c>
      <c r="N281" t="s">
        <v>22</v>
      </c>
      <c r="O281" s="11">
        <v>560</v>
      </c>
      <c r="P281">
        <v>60</v>
      </c>
      <c r="Q281" s="12">
        <f>Tabla1[[#This Row],[Precio unitario]]*Tabla1[[#This Row],[Cantidad]]</f>
        <v>33600</v>
      </c>
      <c r="R281" s="11">
        <v>3192</v>
      </c>
    </row>
    <row r="282" spans="2:18" x14ac:dyDescent="0.25">
      <c r="B282" s="14">
        <v>1324</v>
      </c>
      <c r="C282" s="13">
        <v>43374</v>
      </c>
      <c r="D282" s="14">
        <v>1</v>
      </c>
      <c r="E282" t="s">
        <v>93</v>
      </c>
      <c r="F282" t="s">
        <v>92</v>
      </c>
      <c r="G282" t="s">
        <v>15</v>
      </c>
      <c r="H282" t="s">
        <v>36</v>
      </c>
      <c r="I282" t="s">
        <v>65</v>
      </c>
      <c r="J282" s="13"/>
      <c r="K282" t="s">
        <v>64</v>
      </c>
      <c r="L282"/>
      <c r="M282" t="s">
        <v>91</v>
      </c>
      <c r="N282" t="s">
        <v>32</v>
      </c>
      <c r="O282" s="11">
        <v>257.59999999999997</v>
      </c>
      <c r="P282">
        <v>23</v>
      </c>
      <c r="Q282" s="12">
        <f>Tabla1[[#This Row],[Precio unitario]]*Tabla1[[#This Row],[Cantidad]]</f>
        <v>5924.7999999999993</v>
      </c>
      <c r="R282" s="11">
        <v>610.25440000000003</v>
      </c>
    </row>
    <row r="283" spans="2:18" x14ac:dyDescent="0.25">
      <c r="B283" s="14">
        <v>1325</v>
      </c>
      <c r="C283" s="13">
        <v>43401</v>
      </c>
      <c r="D283" s="14">
        <v>28</v>
      </c>
      <c r="E283" t="s">
        <v>90</v>
      </c>
      <c r="F283" t="s">
        <v>89</v>
      </c>
      <c r="G283" t="s">
        <v>14</v>
      </c>
      <c r="H283" t="s">
        <v>42</v>
      </c>
      <c r="I283" t="s">
        <v>75</v>
      </c>
      <c r="J283" s="13">
        <v>43403</v>
      </c>
      <c r="K283" t="s">
        <v>64</v>
      </c>
      <c r="L283" t="s">
        <v>74</v>
      </c>
      <c r="M283" t="s">
        <v>88</v>
      </c>
      <c r="N283" t="s">
        <v>33</v>
      </c>
      <c r="O283" s="11">
        <v>644</v>
      </c>
      <c r="P283">
        <v>34</v>
      </c>
      <c r="Q283" s="12">
        <f>Tabla1[[#This Row],[Precio unitario]]*Tabla1[[#This Row],[Cantidad]]</f>
        <v>21896</v>
      </c>
      <c r="R283" s="11">
        <v>2211.4960000000001</v>
      </c>
    </row>
    <row r="284" spans="2:18" x14ac:dyDescent="0.25">
      <c r="B284" s="14">
        <v>1326</v>
      </c>
      <c r="C284" s="13">
        <v>43382</v>
      </c>
      <c r="D284" s="14">
        <v>9</v>
      </c>
      <c r="E284" t="s">
        <v>87</v>
      </c>
      <c r="F284" t="s">
        <v>86</v>
      </c>
      <c r="G284" t="s">
        <v>11</v>
      </c>
      <c r="H284" t="s">
        <v>35</v>
      </c>
      <c r="I284" t="s">
        <v>56</v>
      </c>
      <c r="J284" s="13">
        <v>43384</v>
      </c>
      <c r="K284" t="s">
        <v>79</v>
      </c>
      <c r="L284" t="s">
        <v>63</v>
      </c>
      <c r="M284" t="s">
        <v>85</v>
      </c>
      <c r="N284" t="s">
        <v>21</v>
      </c>
      <c r="O284" s="11">
        <v>135.1</v>
      </c>
      <c r="P284">
        <v>89</v>
      </c>
      <c r="Q284" s="12">
        <f>Tabla1[[#This Row],[Precio unitario]]*Tabla1[[#This Row],[Cantidad]]</f>
        <v>12023.9</v>
      </c>
      <c r="R284" s="11">
        <v>1214.4139</v>
      </c>
    </row>
    <row r="285" spans="2:18" x14ac:dyDescent="0.25">
      <c r="B285" s="14">
        <v>1327</v>
      </c>
      <c r="C285" s="13">
        <v>43379</v>
      </c>
      <c r="D285" s="14">
        <v>6</v>
      </c>
      <c r="E285" t="s">
        <v>67</v>
      </c>
      <c r="F285" t="s">
        <v>66</v>
      </c>
      <c r="G285" t="s">
        <v>18</v>
      </c>
      <c r="H285" t="s">
        <v>38</v>
      </c>
      <c r="I285" t="s">
        <v>65</v>
      </c>
      <c r="J285" s="13">
        <v>43381</v>
      </c>
      <c r="K285" t="s">
        <v>70</v>
      </c>
      <c r="L285" t="s">
        <v>74</v>
      </c>
      <c r="M285" t="s">
        <v>82</v>
      </c>
      <c r="N285" t="s">
        <v>30</v>
      </c>
      <c r="O285" s="11">
        <v>178.5</v>
      </c>
      <c r="P285">
        <v>82</v>
      </c>
      <c r="Q285" s="12">
        <f>Tabla1[[#This Row],[Precio unitario]]*Tabla1[[#This Row],[Cantidad]]</f>
        <v>14637</v>
      </c>
      <c r="R285" s="11">
        <v>1449.0630000000001</v>
      </c>
    </row>
    <row r="286" spans="2:18" x14ac:dyDescent="0.25">
      <c r="B286" s="14">
        <v>1328</v>
      </c>
      <c r="C286" s="13">
        <v>43381</v>
      </c>
      <c r="D286" s="14">
        <v>8</v>
      </c>
      <c r="E286" t="s">
        <v>84</v>
      </c>
      <c r="F286" t="s">
        <v>83</v>
      </c>
      <c r="G286" t="s">
        <v>10</v>
      </c>
      <c r="H286" t="s">
        <v>36</v>
      </c>
      <c r="I286" t="s">
        <v>65</v>
      </c>
      <c r="J286" s="13">
        <v>43383</v>
      </c>
      <c r="K286" t="s">
        <v>70</v>
      </c>
      <c r="L286" t="s">
        <v>63</v>
      </c>
      <c r="M286" t="s">
        <v>82</v>
      </c>
      <c r="N286" t="s">
        <v>30</v>
      </c>
      <c r="O286" s="11">
        <v>178.5</v>
      </c>
      <c r="P286">
        <v>43</v>
      </c>
      <c r="Q286" s="12">
        <f>Tabla1[[#This Row],[Precio unitario]]*Tabla1[[#This Row],[Cantidad]]</f>
        <v>7675.5</v>
      </c>
      <c r="R286" s="11">
        <v>736.84799999999996</v>
      </c>
    </row>
    <row r="287" spans="2:18" x14ac:dyDescent="0.25">
      <c r="B287" s="14">
        <v>1329</v>
      </c>
      <c r="C287" s="13">
        <v>43414</v>
      </c>
      <c r="D287" s="14">
        <v>10</v>
      </c>
      <c r="E287" t="s">
        <v>97</v>
      </c>
      <c r="F287" t="s">
        <v>80</v>
      </c>
      <c r="G287" t="s">
        <v>13</v>
      </c>
      <c r="H287" t="s">
        <v>39</v>
      </c>
      <c r="I287" t="s">
        <v>60</v>
      </c>
      <c r="J287" s="13">
        <v>43416</v>
      </c>
      <c r="K287" t="s">
        <v>79</v>
      </c>
      <c r="L287"/>
      <c r="M287" t="s">
        <v>77</v>
      </c>
      <c r="N287" t="s">
        <v>31</v>
      </c>
      <c r="O287" s="11">
        <v>308</v>
      </c>
      <c r="P287">
        <v>96</v>
      </c>
      <c r="Q287" s="12">
        <f>Tabla1[[#This Row],[Precio unitario]]*Tabla1[[#This Row],[Cantidad]]</f>
        <v>29568</v>
      </c>
      <c r="R287" s="11">
        <v>3104.6400000000003</v>
      </c>
    </row>
    <row r="288" spans="2:18" x14ac:dyDescent="0.25">
      <c r="B288" s="14">
        <v>1330</v>
      </c>
      <c r="C288" s="13">
        <v>43414</v>
      </c>
      <c r="D288" s="14">
        <v>10</v>
      </c>
      <c r="E288" t="s">
        <v>97</v>
      </c>
      <c r="F288" t="s">
        <v>80</v>
      </c>
      <c r="G288" t="s">
        <v>13</v>
      </c>
      <c r="H288" t="s">
        <v>39</v>
      </c>
      <c r="I288" t="s">
        <v>60</v>
      </c>
      <c r="J288" s="13">
        <v>43416</v>
      </c>
      <c r="K288" t="s">
        <v>79</v>
      </c>
      <c r="L288"/>
      <c r="M288" t="s">
        <v>106</v>
      </c>
      <c r="N288" t="s">
        <v>24</v>
      </c>
      <c r="O288" s="11">
        <v>128.79999999999998</v>
      </c>
      <c r="P288">
        <v>34</v>
      </c>
      <c r="Q288" s="12">
        <f>Tabla1[[#This Row],[Precio unitario]]*Tabla1[[#This Row],[Cantidad]]</f>
        <v>4379.2</v>
      </c>
      <c r="R288" s="11">
        <v>437.91999999999996</v>
      </c>
    </row>
    <row r="289" spans="2:18" x14ac:dyDescent="0.25">
      <c r="B289" s="14">
        <v>1331</v>
      </c>
      <c r="C289" s="13">
        <v>43415</v>
      </c>
      <c r="D289" s="14">
        <v>11</v>
      </c>
      <c r="E289" t="s">
        <v>95</v>
      </c>
      <c r="F289" t="s">
        <v>16</v>
      </c>
      <c r="G289" t="s">
        <v>16</v>
      </c>
      <c r="H289" t="s">
        <v>42</v>
      </c>
      <c r="I289" t="s">
        <v>75</v>
      </c>
      <c r="J289" s="13"/>
      <c r="K289" t="s">
        <v>64</v>
      </c>
      <c r="L289"/>
      <c r="M289" t="s">
        <v>96</v>
      </c>
      <c r="N289" t="s">
        <v>29</v>
      </c>
      <c r="O289" s="11">
        <v>49</v>
      </c>
      <c r="P289">
        <v>42</v>
      </c>
      <c r="Q289" s="12">
        <f>Tabla1[[#This Row],[Precio unitario]]*Tabla1[[#This Row],[Cantidad]]</f>
        <v>2058</v>
      </c>
      <c r="R289" s="11">
        <v>211.97400000000002</v>
      </c>
    </row>
    <row r="290" spans="2:18" x14ac:dyDescent="0.25">
      <c r="B290" s="14">
        <v>1332</v>
      </c>
      <c r="C290" s="13">
        <v>43415</v>
      </c>
      <c r="D290" s="14">
        <v>11</v>
      </c>
      <c r="E290" t="s">
        <v>95</v>
      </c>
      <c r="F290" t="s">
        <v>16</v>
      </c>
      <c r="G290" t="s">
        <v>16</v>
      </c>
      <c r="H290" t="s">
        <v>42</v>
      </c>
      <c r="I290" t="s">
        <v>75</v>
      </c>
      <c r="J290" s="13"/>
      <c r="K290" t="s">
        <v>64</v>
      </c>
      <c r="L290"/>
      <c r="M290" t="s">
        <v>55</v>
      </c>
      <c r="N290" t="s">
        <v>33</v>
      </c>
      <c r="O290" s="11">
        <v>41.86</v>
      </c>
      <c r="P290">
        <v>100</v>
      </c>
      <c r="Q290" s="12">
        <f>Tabla1[[#This Row],[Precio unitario]]*Tabla1[[#This Row],[Cantidad]]</f>
        <v>4186</v>
      </c>
      <c r="R290" s="11">
        <v>426.97200000000004</v>
      </c>
    </row>
    <row r="291" spans="2:18" x14ac:dyDescent="0.25">
      <c r="B291" s="14">
        <v>1333</v>
      </c>
      <c r="C291" s="13">
        <v>43405</v>
      </c>
      <c r="D291" s="14">
        <v>1</v>
      </c>
      <c r="E291" t="s">
        <v>93</v>
      </c>
      <c r="F291" t="s">
        <v>92</v>
      </c>
      <c r="G291" t="s">
        <v>15</v>
      </c>
      <c r="H291" t="s">
        <v>36</v>
      </c>
      <c r="I291" t="s">
        <v>65</v>
      </c>
      <c r="J291" s="13"/>
      <c r="L291"/>
      <c r="M291" t="s">
        <v>108</v>
      </c>
      <c r="N291" t="s">
        <v>33</v>
      </c>
      <c r="O291" s="11">
        <v>252</v>
      </c>
      <c r="P291">
        <v>42</v>
      </c>
      <c r="Q291" s="12">
        <f>Tabla1[[#This Row],[Precio unitario]]*Tabla1[[#This Row],[Cantidad]]</f>
        <v>10584</v>
      </c>
      <c r="R291" s="11">
        <v>1068.9840000000002</v>
      </c>
    </row>
    <row r="292" spans="2:18" x14ac:dyDescent="0.25">
      <c r="B292" s="14">
        <v>1334</v>
      </c>
      <c r="C292" s="13">
        <v>43405</v>
      </c>
      <c r="D292" s="14">
        <v>1</v>
      </c>
      <c r="E292" t="s">
        <v>93</v>
      </c>
      <c r="F292" t="s">
        <v>92</v>
      </c>
      <c r="G292" t="s">
        <v>15</v>
      </c>
      <c r="H292" t="s">
        <v>36</v>
      </c>
      <c r="I292" t="s">
        <v>65</v>
      </c>
      <c r="J292" s="13"/>
      <c r="L292"/>
      <c r="M292" t="s">
        <v>88</v>
      </c>
      <c r="N292" t="s">
        <v>33</v>
      </c>
      <c r="O292" s="11">
        <v>644</v>
      </c>
      <c r="P292">
        <v>16</v>
      </c>
      <c r="Q292" s="12">
        <f>Tabla1[[#This Row],[Precio unitario]]*Tabla1[[#This Row],[Cantidad]]</f>
        <v>10304</v>
      </c>
      <c r="R292" s="11">
        <v>989.18400000000008</v>
      </c>
    </row>
    <row r="293" spans="2:18" x14ac:dyDescent="0.25">
      <c r="B293" s="14">
        <v>1335</v>
      </c>
      <c r="C293" s="13">
        <v>43405</v>
      </c>
      <c r="D293" s="14">
        <v>1</v>
      </c>
      <c r="E293" t="s">
        <v>93</v>
      </c>
      <c r="F293" t="s">
        <v>92</v>
      </c>
      <c r="G293" t="s">
        <v>15</v>
      </c>
      <c r="H293" t="s">
        <v>36</v>
      </c>
      <c r="I293" t="s">
        <v>65</v>
      </c>
      <c r="J293" s="13"/>
      <c r="L293"/>
      <c r="M293" t="s">
        <v>55</v>
      </c>
      <c r="N293" t="s">
        <v>33</v>
      </c>
      <c r="O293" s="11">
        <v>41.86</v>
      </c>
      <c r="P293">
        <v>22</v>
      </c>
      <c r="Q293" s="12">
        <f>Tabla1[[#This Row],[Precio unitario]]*Tabla1[[#This Row],[Cantidad]]</f>
        <v>920.92</v>
      </c>
      <c r="R293" s="11">
        <v>89.329239999999999</v>
      </c>
    </row>
    <row r="294" spans="2:18" x14ac:dyDescent="0.25">
      <c r="B294" s="14">
        <v>1336</v>
      </c>
      <c r="C294" s="13">
        <v>43432</v>
      </c>
      <c r="D294" s="14">
        <v>28</v>
      </c>
      <c r="E294" t="s">
        <v>90</v>
      </c>
      <c r="F294" t="s">
        <v>89</v>
      </c>
      <c r="G294" t="s">
        <v>14</v>
      </c>
      <c r="H294" t="s">
        <v>42</v>
      </c>
      <c r="I294" t="s">
        <v>75</v>
      </c>
      <c r="J294" s="13">
        <v>43434</v>
      </c>
      <c r="K294" t="s">
        <v>64</v>
      </c>
      <c r="L294" t="s">
        <v>74</v>
      </c>
      <c r="M294" t="s">
        <v>85</v>
      </c>
      <c r="N294" t="s">
        <v>21</v>
      </c>
      <c r="O294" s="11">
        <v>135.1</v>
      </c>
      <c r="P294">
        <v>46</v>
      </c>
      <c r="Q294" s="12">
        <f>Tabla1[[#This Row],[Precio unitario]]*Tabla1[[#This Row],[Cantidad]]</f>
        <v>6214.5999999999995</v>
      </c>
      <c r="R294" s="11">
        <v>640.10380000000009</v>
      </c>
    </row>
    <row r="295" spans="2:18" x14ac:dyDescent="0.25">
      <c r="B295" s="14">
        <v>1337</v>
      </c>
      <c r="C295" s="13">
        <v>43432</v>
      </c>
      <c r="D295" s="14">
        <v>28</v>
      </c>
      <c r="E295" t="s">
        <v>90</v>
      </c>
      <c r="F295" t="s">
        <v>89</v>
      </c>
      <c r="G295" t="s">
        <v>14</v>
      </c>
      <c r="H295" t="s">
        <v>42</v>
      </c>
      <c r="I295" t="s">
        <v>75</v>
      </c>
      <c r="J295" s="13">
        <v>43434</v>
      </c>
      <c r="K295" t="s">
        <v>64</v>
      </c>
      <c r="L295" t="s">
        <v>74</v>
      </c>
      <c r="M295" t="s">
        <v>91</v>
      </c>
      <c r="N295" t="s">
        <v>32</v>
      </c>
      <c r="O295" s="11">
        <v>257.59999999999997</v>
      </c>
      <c r="P295">
        <v>100</v>
      </c>
      <c r="Q295" s="12">
        <f>Tabla1[[#This Row],[Precio unitario]]*Tabla1[[#This Row],[Cantidad]]</f>
        <v>25759.999999999996</v>
      </c>
      <c r="R295" s="11">
        <v>2576</v>
      </c>
    </row>
    <row r="296" spans="2:18" x14ac:dyDescent="0.25">
      <c r="B296" s="14">
        <v>1338</v>
      </c>
      <c r="C296" s="13">
        <v>43413</v>
      </c>
      <c r="D296" s="14">
        <v>9</v>
      </c>
      <c r="E296" t="s">
        <v>87</v>
      </c>
      <c r="F296" t="s">
        <v>86</v>
      </c>
      <c r="G296" t="s">
        <v>11</v>
      </c>
      <c r="H296" t="s">
        <v>35</v>
      </c>
      <c r="I296" t="s">
        <v>56</v>
      </c>
      <c r="J296" s="13">
        <v>43415</v>
      </c>
      <c r="K296" t="s">
        <v>79</v>
      </c>
      <c r="L296" t="s">
        <v>63</v>
      </c>
      <c r="M296" t="s">
        <v>107</v>
      </c>
      <c r="N296" t="s">
        <v>25</v>
      </c>
      <c r="O296" s="11">
        <v>273</v>
      </c>
      <c r="P296">
        <v>87</v>
      </c>
      <c r="Q296" s="12">
        <f>Tabla1[[#This Row],[Precio unitario]]*Tabla1[[#This Row],[Cantidad]]</f>
        <v>23751</v>
      </c>
      <c r="R296" s="11">
        <v>2446.3530000000001</v>
      </c>
    </row>
    <row r="297" spans="2:18" x14ac:dyDescent="0.25">
      <c r="B297" s="14">
        <v>1339</v>
      </c>
      <c r="C297" s="13">
        <v>43413</v>
      </c>
      <c r="D297" s="14">
        <v>9</v>
      </c>
      <c r="E297" t="s">
        <v>87</v>
      </c>
      <c r="F297" t="s">
        <v>86</v>
      </c>
      <c r="G297" t="s">
        <v>11</v>
      </c>
      <c r="H297" t="s">
        <v>35</v>
      </c>
      <c r="I297" t="s">
        <v>56</v>
      </c>
      <c r="J297" s="13">
        <v>43415</v>
      </c>
      <c r="K297" t="s">
        <v>79</v>
      </c>
      <c r="L297" t="s">
        <v>63</v>
      </c>
      <c r="M297" t="s">
        <v>100</v>
      </c>
      <c r="N297" t="s">
        <v>23</v>
      </c>
      <c r="O297" s="11">
        <v>487.19999999999993</v>
      </c>
      <c r="P297">
        <v>58</v>
      </c>
      <c r="Q297" s="12">
        <f>Tabla1[[#This Row],[Precio unitario]]*Tabla1[[#This Row],[Cantidad]]</f>
        <v>28257.599999999995</v>
      </c>
      <c r="R297" s="11">
        <v>2882.2752</v>
      </c>
    </row>
    <row r="298" spans="2:18" x14ac:dyDescent="0.25">
      <c r="B298" s="14">
        <v>1340</v>
      </c>
      <c r="C298" s="13">
        <v>43410</v>
      </c>
      <c r="D298" s="14">
        <v>6</v>
      </c>
      <c r="E298" t="s">
        <v>67</v>
      </c>
      <c r="F298" t="s">
        <v>66</v>
      </c>
      <c r="G298" t="s">
        <v>18</v>
      </c>
      <c r="H298" t="s">
        <v>38</v>
      </c>
      <c r="I298" t="s">
        <v>65</v>
      </c>
      <c r="J298" s="13">
        <v>43412</v>
      </c>
      <c r="K298" t="s">
        <v>70</v>
      </c>
      <c r="L298" t="s">
        <v>74</v>
      </c>
      <c r="M298" t="s">
        <v>103</v>
      </c>
      <c r="N298" t="s">
        <v>33</v>
      </c>
      <c r="O298" s="11">
        <v>196</v>
      </c>
      <c r="P298">
        <v>85</v>
      </c>
      <c r="Q298" s="12">
        <f>Tabla1[[#This Row],[Precio unitario]]*Tabla1[[#This Row],[Cantidad]]</f>
        <v>16660</v>
      </c>
      <c r="R298" s="11">
        <v>1682.6599999999999</v>
      </c>
    </row>
    <row r="299" spans="2:18" x14ac:dyDescent="0.25">
      <c r="B299" s="14">
        <v>1341</v>
      </c>
      <c r="C299" s="13">
        <v>43412</v>
      </c>
      <c r="D299" s="14">
        <v>8</v>
      </c>
      <c r="E299" t="s">
        <v>84</v>
      </c>
      <c r="F299" t="s">
        <v>83</v>
      </c>
      <c r="G299" t="s">
        <v>10</v>
      </c>
      <c r="H299" t="s">
        <v>36</v>
      </c>
      <c r="I299" t="s">
        <v>65</v>
      </c>
      <c r="J299" s="13">
        <v>43414</v>
      </c>
      <c r="K299" t="s">
        <v>70</v>
      </c>
      <c r="L299" t="s">
        <v>63</v>
      </c>
      <c r="M299" t="s">
        <v>94</v>
      </c>
      <c r="N299" t="s">
        <v>22</v>
      </c>
      <c r="O299" s="11">
        <v>560</v>
      </c>
      <c r="P299">
        <v>28</v>
      </c>
      <c r="Q299" s="12">
        <f>Tabla1[[#This Row],[Precio unitario]]*Tabla1[[#This Row],[Cantidad]]</f>
        <v>15680</v>
      </c>
      <c r="R299" s="11">
        <v>1552.32</v>
      </c>
    </row>
    <row r="300" spans="2:18" x14ac:dyDescent="0.25">
      <c r="B300" s="14">
        <v>1342</v>
      </c>
      <c r="C300" s="13">
        <v>43412</v>
      </c>
      <c r="D300" s="14">
        <v>8</v>
      </c>
      <c r="E300" t="s">
        <v>84</v>
      </c>
      <c r="F300" t="s">
        <v>83</v>
      </c>
      <c r="G300" t="s">
        <v>10</v>
      </c>
      <c r="H300" t="s">
        <v>36</v>
      </c>
      <c r="I300" t="s">
        <v>65</v>
      </c>
      <c r="J300" s="13">
        <v>43414</v>
      </c>
      <c r="K300" t="s">
        <v>70</v>
      </c>
      <c r="L300" t="s">
        <v>63</v>
      </c>
      <c r="M300" t="s">
        <v>106</v>
      </c>
      <c r="N300" t="s">
        <v>24</v>
      </c>
      <c r="O300" s="11">
        <v>128.79999999999998</v>
      </c>
      <c r="P300">
        <v>19</v>
      </c>
      <c r="Q300" s="12">
        <f>Tabla1[[#This Row],[Precio unitario]]*Tabla1[[#This Row],[Cantidad]]</f>
        <v>2447.1999999999998</v>
      </c>
      <c r="R300" s="11">
        <v>239.82560000000001</v>
      </c>
    </row>
    <row r="301" spans="2:18" x14ac:dyDescent="0.25">
      <c r="B301" s="14">
        <v>1343</v>
      </c>
      <c r="C301" s="13">
        <v>43429</v>
      </c>
      <c r="D301" s="14">
        <v>25</v>
      </c>
      <c r="E301" t="s">
        <v>81</v>
      </c>
      <c r="F301" t="s">
        <v>80</v>
      </c>
      <c r="G301" t="s">
        <v>13</v>
      </c>
      <c r="H301" t="s">
        <v>39</v>
      </c>
      <c r="I301" t="s">
        <v>60</v>
      </c>
      <c r="J301" s="13">
        <v>43431</v>
      </c>
      <c r="K301" t="s">
        <v>79</v>
      </c>
      <c r="L301" t="s">
        <v>78</v>
      </c>
      <c r="M301" t="s">
        <v>105</v>
      </c>
      <c r="N301" t="s">
        <v>24</v>
      </c>
      <c r="O301" s="11">
        <v>140</v>
      </c>
      <c r="P301">
        <v>99</v>
      </c>
      <c r="Q301" s="12">
        <f>Tabla1[[#This Row],[Precio unitario]]*Tabla1[[#This Row],[Cantidad]]</f>
        <v>13860</v>
      </c>
      <c r="R301" s="11">
        <v>1441.44</v>
      </c>
    </row>
    <row r="302" spans="2:18" x14ac:dyDescent="0.25">
      <c r="B302" s="14">
        <v>1344</v>
      </c>
      <c r="C302" s="13">
        <v>43430</v>
      </c>
      <c r="D302" s="14">
        <v>26</v>
      </c>
      <c r="E302" t="s">
        <v>76</v>
      </c>
      <c r="F302" t="s">
        <v>16</v>
      </c>
      <c r="G302" t="s">
        <v>16</v>
      </c>
      <c r="H302" t="s">
        <v>42</v>
      </c>
      <c r="I302" t="s">
        <v>75</v>
      </c>
      <c r="J302" s="13">
        <v>43432</v>
      </c>
      <c r="K302" t="s">
        <v>64</v>
      </c>
      <c r="L302" t="s">
        <v>74</v>
      </c>
      <c r="M302" t="s">
        <v>104</v>
      </c>
      <c r="N302" t="s">
        <v>34</v>
      </c>
      <c r="O302" s="11">
        <v>298.90000000000003</v>
      </c>
      <c r="P302">
        <v>69</v>
      </c>
      <c r="Q302" s="12">
        <f>Tabla1[[#This Row],[Precio unitario]]*Tabla1[[#This Row],[Cantidad]]</f>
        <v>20624.100000000002</v>
      </c>
      <c r="R302" s="11">
        <v>2144.9064000000008</v>
      </c>
    </row>
    <row r="303" spans="2:18" x14ac:dyDescent="0.25">
      <c r="B303" s="14">
        <v>1345</v>
      </c>
      <c r="C303" s="13">
        <v>43430</v>
      </c>
      <c r="D303" s="14">
        <v>26</v>
      </c>
      <c r="E303" t="s">
        <v>76</v>
      </c>
      <c r="F303" t="s">
        <v>16</v>
      </c>
      <c r="G303" t="s">
        <v>16</v>
      </c>
      <c r="H303" t="s">
        <v>42</v>
      </c>
      <c r="I303" t="s">
        <v>75</v>
      </c>
      <c r="J303" s="13">
        <v>43432</v>
      </c>
      <c r="K303" t="s">
        <v>64</v>
      </c>
      <c r="L303" t="s">
        <v>74</v>
      </c>
      <c r="M303" t="s">
        <v>85</v>
      </c>
      <c r="N303" t="s">
        <v>21</v>
      </c>
      <c r="O303" s="11">
        <v>135.1</v>
      </c>
      <c r="P303">
        <v>37</v>
      </c>
      <c r="Q303" s="12">
        <f>Tabla1[[#This Row],[Precio unitario]]*Tabla1[[#This Row],[Cantidad]]</f>
        <v>4998.7</v>
      </c>
      <c r="R303" s="11">
        <v>474.87650000000002</v>
      </c>
    </row>
    <row r="304" spans="2:18" x14ac:dyDescent="0.25">
      <c r="B304" s="14">
        <v>1346</v>
      </c>
      <c r="C304" s="13">
        <v>43430</v>
      </c>
      <c r="D304" s="14">
        <v>26</v>
      </c>
      <c r="E304" t="s">
        <v>76</v>
      </c>
      <c r="F304" t="s">
        <v>16</v>
      </c>
      <c r="G304" t="s">
        <v>16</v>
      </c>
      <c r="H304" t="s">
        <v>42</v>
      </c>
      <c r="I304" t="s">
        <v>75</v>
      </c>
      <c r="J304" s="13">
        <v>43432</v>
      </c>
      <c r="K304" t="s">
        <v>64</v>
      </c>
      <c r="L304" t="s">
        <v>74</v>
      </c>
      <c r="M304" t="s">
        <v>91</v>
      </c>
      <c r="N304" t="s">
        <v>32</v>
      </c>
      <c r="O304" s="11">
        <v>257.59999999999997</v>
      </c>
      <c r="P304">
        <v>64</v>
      </c>
      <c r="Q304" s="12">
        <f>Tabla1[[#This Row],[Precio unitario]]*Tabla1[[#This Row],[Cantidad]]</f>
        <v>16486.399999999998</v>
      </c>
      <c r="R304" s="11">
        <v>1665.1263999999999</v>
      </c>
    </row>
    <row r="305" spans="2:18" x14ac:dyDescent="0.25">
      <c r="B305" s="14">
        <v>1347</v>
      </c>
      <c r="C305" s="13">
        <v>43433</v>
      </c>
      <c r="D305" s="14">
        <v>29</v>
      </c>
      <c r="E305" t="s">
        <v>72</v>
      </c>
      <c r="F305" t="s">
        <v>71</v>
      </c>
      <c r="G305" t="s">
        <v>11</v>
      </c>
      <c r="H305" t="s">
        <v>40</v>
      </c>
      <c r="I305" t="s">
        <v>56</v>
      </c>
      <c r="J305" s="13">
        <v>43435</v>
      </c>
      <c r="K305" t="s">
        <v>70</v>
      </c>
      <c r="L305" t="s">
        <v>63</v>
      </c>
      <c r="M305" t="s">
        <v>103</v>
      </c>
      <c r="N305" t="s">
        <v>33</v>
      </c>
      <c r="O305" s="11">
        <v>196</v>
      </c>
      <c r="P305">
        <v>38</v>
      </c>
      <c r="Q305" s="12">
        <f>Tabla1[[#This Row],[Precio unitario]]*Tabla1[[#This Row],[Cantidad]]</f>
        <v>7448</v>
      </c>
      <c r="R305" s="11">
        <v>774.5920000000001</v>
      </c>
    </row>
    <row r="306" spans="2:18" x14ac:dyDescent="0.25">
      <c r="B306" s="14">
        <v>1348</v>
      </c>
      <c r="C306" s="13">
        <v>43410</v>
      </c>
      <c r="D306" s="14">
        <v>6</v>
      </c>
      <c r="E306" t="s">
        <v>67</v>
      </c>
      <c r="F306" t="s">
        <v>66</v>
      </c>
      <c r="G306" t="s">
        <v>18</v>
      </c>
      <c r="H306" t="s">
        <v>38</v>
      </c>
      <c r="I306" t="s">
        <v>65</v>
      </c>
      <c r="J306" s="13">
        <v>43412</v>
      </c>
      <c r="K306" t="s">
        <v>64</v>
      </c>
      <c r="L306" t="s">
        <v>63</v>
      </c>
      <c r="M306" t="s">
        <v>82</v>
      </c>
      <c r="N306" t="s">
        <v>30</v>
      </c>
      <c r="O306" s="11">
        <v>178.5</v>
      </c>
      <c r="P306">
        <v>15</v>
      </c>
      <c r="Q306" s="12">
        <f>Tabla1[[#This Row],[Precio unitario]]*Tabla1[[#This Row],[Cantidad]]</f>
        <v>2677.5</v>
      </c>
      <c r="R306" s="11">
        <v>259.71749999999997</v>
      </c>
    </row>
    <row r="307" spans="2:18" x14ac:dyDescent="0.25">
      <c r="B307" s="14">
        <v>1350</v>
      </c>
      <c r="C307" s="13">
        <v>43408</v>
      </c>
      <c r="D307" s="14">
        <v>4</v>
      </c>
      <c r="E307" t="s">
        <v>61</v>
      </c>
      <c r="F307" t="s">
        <v>9</v>
      </c>
      <c r="G307" t="s">
        <v>9</v>
      </c>
      <c r="H307" t="s">
        <v>41</v>
      </c>
      <c r="I307" t="s">
        <v>60</v>
      </c>
      <c r="J307" s="13">
        <v>43410</v>
      </c>
      <c r="K307" t="s">
        <v>79</v>
      </c>
      <c r="L307" t="s">
        <v>74</v>
      </c>
      <c r="M307" t="s">
        <v>102</v>
      </c>
      <c r="N307" t="s">
        <v>26</v>
      </c>
      <c r="O307" s="11">
        <v>1134</v>
      </c>
      <c r="P307">
        <v>52</v>
      </c>
      <c r="Q307" s="12">
        <f>Tabla1[[#This Row],[Precio unitario]]*Tabla1[[#This Row],[Cantidad]]</f>
        <v>58968</v>
      </c>
      <c r="R307" s="11">
        <v>5778.8640000000005</v>
      </c>
    </row>
    <row r="308" spans="2:18" x14ac:dyDescent="0.25">
      <c r="B308" s="14">
        <v>1351</v>
      </c>
      <c r="C308" s="13">
        <v>43408</v>
      </c>
      <c r="D308" s="14">
        <v>4</v>
      </c>
      <c r="E308" t="s">
        <v>61</v>
      </c>
      <c r="F308" t="s">
        <v>9</v>
      </c>
      <c r="G308" t="s">
        <v>9</v>
      </c>
      <c r="H308" t="s">
        <v>41</v>
      </c>
      <c r="I308" t="s">
        <v>60</v>
      </c>
      <c r="J308" s="13">
        <v>43410</v>
      </c>
      <c r="K308" t="s">
        <v>79</v>
      </c>
      <c r="L308" t="s">
        <v>74</v>
      </c>
      <c r="M308" t="s">
        <v>101</v>
      </c>
      <c r="N308" t="s">
        <v>27</v>
      </c>
      <c r="O308" s="11">
        <v>98</v>
      </c>
      <c r="P308">
        <v>37</v>
      </c>
      <c r="Q308" s="12">
        <f>Tabla1[[#This Row],[Precio unitario]]*Tabla1[[#This Row],[Cantidad]]</f>
        <v>3626</v>
      </c>
      <c r="R308" s="11">
        <v>355.34800000000001</v>
      </c>
    </row>
    <row r="309" spans="2:18" x14ac:dyDescent="0.25">
      <c r="B309" s="14">
        <v>1353</v>
      </c>
      <c r="C309" s="13">
        <v>43412</v>
      </c>
      <c r="D309" s="14">
        <v>8</v>
      </c>
      <c r="E309" t="s">
        <v>84</v>
      </c>
      <c r="F309" t="s">
        <v>83</v>
      </c>
      <c r="G309" t="s">
        <v>10</v>
      </c>
      <c r="H309" t="s">
        <v>36</v>
      </c>
      <c r="I309" t="s">
        <v>65</v>
      </c>
      <c r="J309" s="13">
        <v>43414</v>
      </c>
      <c r="K309" t="s">
        <v>64</v>
      </c>
      <c r="L309" t="s">
        <v>74</v>
      </c>
      <c r="M309" t="s">
        <v>100</v>
      </c>
      <c r="N309" t="s">
        <v>23</v>
      </c>
      <c r="O309" s="11">
        <v>487.19999999999993</v>
      </c>
      <c r="P309">
        <v>24</v>
      </c>
      <c r="Q309" s="12">
        <f>Tabla1[[#This Row],[Precio unitario]]*Tabla1[[#This Row],[Cantidad]]</f>
        <v>11692.8</v>
      </c>
      <c r="R309" s="11">
        <v>1122.5087999999998</v>
      </c>
    </row>
    <row r="310" spans="2:18" x14ac:dyDescent="0.25">
      <c r="B310" s="14">
        <v>1356</v>
      </c>
      <c r="C310" s="13">
        <v>43407</v>
      </c>
      <c r="D310" s="14">
        <v>3</v>
      </c>
      <c r="E310" t="s">
        <v>58</v>
      </c>
      <c r="F310" t="s">
        <v>57</v>
      </c>
      <c r="G310" t="s">
        <v>12</v>
      </c>
      <c r="H310" t="s">
        <v>37</v>
      </c>
      <c r="I310" t="s">
        <v>56</v>
      </c>
      <c r="J310" s="13">
        <v>43409</v>
      </c>
      <c r="K310" t="s">
        <v>70</v>
      </c>
      <c r="L310" t="s">
        <v>78</v>
      </c>
      <c r="M310" t="s">
        <v>99</v>
      </c>
      <c r="N310" t="s">
        <v>31</v>
      </c>
      <c r="O310" s="11">
        <v>140</v>
      </c>
      <c r="P310">
        <v>36</v>
      </c>
      <c r="Q310" s="12">
        <f>Tabla1[[#This Row],[Precio unitario]]*Tabla1[[#This Row],[Cantidad]]</f>
        <v>5040</v>
      </c>
      <c r="R310" s="11">
        <v>519.12</v>
      </c>
    </row>
    <row r="311" spans="2:18" x14ac:dyDescent="0.25">
      <c r="B311" s="14">
        <v>1357</v>
      </c>
      <c r="C311" s="13">
        <v>43407</v>
      </c>
      <c r="D311" s="14">
        <v>3</v>
      </c>
      <c r="E311" t="s">
        <v>58</v>
      </c>
      <c r="F311" t="s">
        <v>57</v>
      </c>
      <c r="G311" t="s">
        <v>12</v>
      </c>
      <c r="H311" t="s">
        <v>37</v>
      </c>
      <c r="I311" t="s">
        <v>56</v>
      </c>
      <c r="J311" s="13">
        <v>43409</v>
      </c>
      <c r="K311" t="s">
        <v>70</v>
      </c>
      <c r="L311" t="s">
        <v>78</v>
      </c>
      <c r="M311" t="s">
        <v>94</v>
      </c>
      <c r="N311" t="s">
        <v>22</v>
      </c>
      <c r="O311" s="11">
        <v>560</v>
      </c>
      <c r="P311">
        <v>24</v>
      </c>
      <c r="Q311" s="12">
        <f>Tabla1[[#This Row],[Precio unitario]]*Tabla1[[#This Row],[Cantidad]]</f>
        <v>13440</v>
      </c>
      <c r="R311" s="11">
        <v>1344</v>
      </c>
    </row>
    <row r="312" spans="2:18" x14ac:dyDescent="0.25">
      <c r="B312" s="14">
        <v>1361</v>
      </c>
      <c r="C312" s="13">
        <v>43414</v>
      </c>
      <c r="D312" s="14">
        <v>10</v>
      </c>
      <c r="E312" t="s">
        <v>97</v>
      </c>
      <c r="F312" t="s">
        <v>80</v>
      </c>
      <c r="G312" t="s">
        <v>13</v>
      </c>
      <c r="H312" t="s">
        <v>39</v>
      </c>
      <c r="I312" t="s">
        <v>60</v>
      </c>
      <c r="J312" s="13">
        <v>43416</v>
      </c>
      <c r="K312" t="s">
        <v>70</v>
      </c>
      <c r="L312" t="s">
        <v>74</v>
      </c>
      <c r="M312" t="s">
        <v>98</v>
      </c>
      <c r="N312" t="s">
        <v>29</v>
      </c>
      <c r="O312" s="11">
        <v>140</v>
      </c>
      <c r="P312">
        <v>20</v>
      </c>
      <c r="Q312" s="12">
        <f>Tabla1[[#This Row],[Precio unitario]]*Tabla1[[#This Row],[Cantidad]]</f>
        <v>2800</v>
      </c>
      <c r="R312" s="11">
        <v>280</v>
      </c>
    </row>
    <row r="313" spans="2:18" x14ac:dyDescent="0.25">
      <c r="B313" s="14">
        <v>1363</v>
      </c>
      <c r="C313" s="13">
        <v>43414</v>
      </c>
      <c r="D313" s="14">
        <v>10</v>
      </c>
      <c r="E313" t="s">
        <v>97</v>
      </c>
      <c r="F313" t="s">
        <v>80</v>
      </c>
      <c r="G313" t="s">
        <v>13</v>
      </c>
      <c r="H313" t="s">
        <v>39</v>
      </c>
      <c r="I313" t="s">
        <v>60</v>
      </c>
      <c r="J313" s="13"/>
      <c r="K313" t="s">
        <v>79</v>
      </c>
      <c r="L313"/>
      <c r="M313" t="s">
        <v>96</v>
      </c>
      <c r="N313" t="s">
        <v>29</v>
      </c>
      <c r="O313" s="11">
        <v>49</v>
      </c>
      <c r="P313">
        <v>11</v>
      </c>
      <c r="Q313" s="12">
        <f>Tabla1[[#This Row],[Precio unitario]]*Tabla1[[#This Row],[Cantidad]]</f>
        <v>539</v>
      </c>
      <c r="R313" s="11">
        <v>52.283000000000001</v>
      </c>
    </row>
    <row r="314" spans="2:18" x14ac:dyDescent="0.25">
      <c r="B314" s="14">
        <v>1364</v>
      </c>
      <c r="C314" s="13">
        <v>43415</v>
      </c>
      <c r="D314" s="14">
        <v>11</v>
      </c>
      <c r="E314" t="s">
        <v>95</v>
      </c>
      <c r="F314" t="s">
        <v>16</v>
      </c>
      <c r="G314" t="s">
        <v>16</v>
      </c>
      <c r="H314" t="s">
        <v>42</v>
      </c>
      <c r="I314" t="s">
        <v>75</v>
      </c>
      <c r="J314" s="13"/>
      <c r="K314" t="s">
        <v>64</v>
      </c>
      <c r="L314"/>
      <c r="M314" t="s">
        <v>94</v>
      </c>
      <c r="N314" t="s">
        <v>22</v>
      </c>
      <c r="O314" s="11">
        <v>560</v>
      </c>
      <c r="P314">
        <v>78</v>
      </c>
      <c r="Q314" s="12">
        <f>Tabla1[[#This Row],[Precio unitario]]*Tabla1[[#This Row],[Cantidad]]</f>
        <v>43680</v>
      </c>
      <c r="R314" s="11">
        <v>4193.28</v>
      </c>
    </row>
    <row r="315" spans="2:18" x14ac:dyDescent="0.25">
      <c r="B315" s="14">
        <v>1365</v>
      </c>
      <c r="C315" s="13">
        <v>43405</v>
      </c>
      <c r="D315" s="14">
        <v>1</v>
      </c>
      <c r="E315" t="s">
        <v>93</v>
      </c>
      <c r="F315" t="s">
        <v>92</v>
      </c>
      <c r="G315" t="s">
        <v>15</v>
      </c>
      <c r="H315" t="s">
        <v>36</v>
      </c>
      <c r="I315" t="s">
        <v>65</v>
      </c>
      <c r="J315" s="13"/>
      <c r="K315" t="s">
        <v>64</v>
      </c>
      <c r="L315"/>
      <c r="M315" t="s">
        <v>91</v>
      </c>
      <c r="N315" t="s">
        <v>32</v>
      </c>
      <c r="O315" s="11">
        <v>257.59999999999997</v>
      </c>
      <c r="P315">
        <v>76</v>
      </c>
      <c r="Q315" s="12">
        <f>Tabla1[[#This Row],[Precio unitario]]*Tabla1[[#This Row],[Cantidad]]</f>
        <v>19577.599999999999</v>
      </c>
      <c r="R315" s="11">
        <v>2016.4928</v>
      </c>
    </row>
    <row r="316" spans="2:18" x14ac:dyDescent="0.25">
      <c r="B316" s="14">
        <v>1366</v>
      </c>
      <c r="C316" s="13">
        <v>43432</v>
      </c>
      <c r="D316" s="14">
        <v>28</v>
      </c>
      <c r="E316" t="s">
        <v>90</v>
      </c>
      <c r="F316" t="s">
        <v>89</v>
      </c>
      <c r="G316" t="s">
        <v>14</v>
      </c>
      <c r="H316" t="s">
        <v>42</v>
      </c>
      <c r="I316" t="s">
        <v>75</v>
      </c>
      <c r="J316" s="13">
        <v>43434</v>
      </c>
      <c r="K316" t="s">
        <v>64</v>
      </c>
      <c r="L316" t="s">
        <v>74</v>
      </c>
      <c r="M316" t="s">
        <v>88</v>
      </c>
      <c r="N316" t="s">
        <v>33</v>
      </c>
      <c r="O316" s="11">
        <v>644</v>
      </c>
      <c r="P316">
        <v>57</v>
      </c>
      <c r="Q316" s="12">
        <f>Tabla1[[#This Row],[Precio unitario]]*Tabla1[[#This Row],[Cantidad]]</f>
        <v>36708</v>
      </c>
      <c r="R316" s="11">
        <v>3817.6319999999996</v>
      </c>
    </row>
    <row r="317" spans="2:18" x14ac:dyDescent="0.25">
      <c r="B317" s="14">
        <v>1367</v>
      </c>
      <c r="C317" s="13">
        <v>43413</v>
      </c>
      <c r="D317" s="14">
        <v>9</v>
      </c>
      <c r="E317" t="s">
        <v>87</v>
      </c>
      <c r="F317" t="s">
        <v>86</v>
      </c>
      <c r="G317" t="s">
        <v>11</v>
      </c>
      <c r="H317" t="s">
        <v>35</v>
      </c>
      <c r="I317" t="s">
        <v>56</v>
      </c>
      <c r="J317" s="13">
        <v>43415</v>
      </c>
      <c r="K317" t="s">
        <v>79</v>
      </c>
      <c r="L317" t="s">
        <v>63</v>
      </c>
      <c r="M317" t="s">
        <v>85</v>
      </c>
      <c r="N317" t="s">
        <v>21</v>
      </c>
      <c r="O317" s="11">
        <v>135.1</v>
      </c>
      <c r="P317">
        <v>14</v>
      </c>
      <c r="Q317" s="12">
        <f>Tabla1[[#This Row],[Precio unitario]]*Tabla1[[#This Row],[Cantidad]]</f>
        <v>1891.3999999999999</v>
      </c>
      <c r="R317" s="11">
        <v>181.5744</v>
      </c>
    </row>
    <row r="318" spans="2:18" x14ac:dyDescent="0.25">
      <c r="B318" s="14">
        <v>1368</v>
      </c>
      <c r="C318" s="13">
        <v>43461</v>
      </c>
      <c r="D318" s="14">
        <v>27</v>
      </c>
      <c r="E318" t="s">
        <v>112</v>
      </c>
      <c r="F318" t="s">
        <v>110</v>
      </c>
      <c r="G318" t="s">
        <v>8</v>
      </c>
      <c r="H318" t="s">
        <v>37</v>
      </c>
      <c r="I318" t="s">
        <v>56</v>
      </c>
      <c r="J318" s="13">
        <v>43463</v>
      </c>
      <c r="K318" t="s">
        <v>70</v>
      </c>
      <c r="L318" t="s">
        <v>63</v>
      </c>
      <c r="M318" t="s">
        <v>103</v>
      </c>
      <c r="N318" t="s">
        <v>33</v>
      </c>
      <c r="O318" s="11">
        <v>196</v>
      </c>
      <c r="P318">
        <v>14</v>
      </c>
      <c r="Q318" s="12">
        <f>Tabla1[[#This Row],[Precio unitario]]*Tabla1[[#This Row],[Cantidad]]</f>
        <v>2744</v>
      </c>
      <c r="R318" s="11">
        <v>277.14400000000006</v>
      </c>
    </row>
    <row r="319" spans="2:18" x14ac:dyDescent="0.25">
      <c r="B319" s="14">
        <v>1369</v>
      </c>
      <c r="C319" s="13">
        <v>43461</v>
      </c>
      <c r="D319" s="14">
        <v>27</v>
      </c>
      <c r="E319" t="s">
        <v>112</v>
      </c>
      <c r="F319" t="s">
        <v>110</v>
      </c>
      <c r="G319" t="s">
        <v>8</v>
      </c>
      <c r="H319" t="s">
        <v>37</v>
      </c>
      <c r="I319" t="s">
        <v>56</v>
      </c>
      <c r="J319" s="13">
        <v>43463</v>
      </c>
      <c r="K319" t="s">
        <v>70</v>
      </c>
      <c r="L319" t="s">
        <v>63</v>
      </c>
      <c r="M319" t="s">
        <v>96</v>
      </c>
      <c r="N319" t="s">
        <v>29</v>
      </c>
      <c r="O319" s="11">
        <v>49</v>
      </c>
      <c r="P319">
        <v>70</v>
      </c>
      <c r="Q319" s="12">
        <f>Tabla1[[#This Row],[Precio unitario]]*Tabla1[[#This Row],[Cantidad]]</f>
        <v>3430</v>
      </c>
      <c r="R319" s="11">
        <v>353.28999999999996</v>
      </c>
    </row>
    <row r="320" spans="2:18" x14ac:dyDescent="0.25">
      <c r="B320" s="14">
        <v>1370</v>
      </c>
      <c r="C320" s="13">
        <v>43438</v>
      </c>
      <c r="D320" s="14">
        <v>4</v>
      </c>
      <c r="E320" t="s">
        <v>61</v>
      </c>
      <c r="F320" t="s">
        <v>9</v>
      </c>
      <c r="G320" t="s">
        <v>9</v>
      </c>
      <c r="H320" t="s">
        <v>41</v>
      </c>
      <c r="I320" t="s">
        <v>60</v>
      </c>
      <c r="J320" s="13">
        <v>43440</v>
      </c>
      <c r="K320" t="s">
        <v>79</v>
      </c>
      <c r="L320" t="s">
        <v>74</v>
      </c>
      <c r="M320" t="s">
        <v>68</v>
      </c>
      <c r="N320" t="s">
        <v>29</v>
      </c>
      <c r="O320" s="11">
        <v>420</v>
      </c>
      <c r="P320">
        <v>100</v>
      </c>
      <c r="Q320" s="12">
        <f>Tabla1[[#This Row],[Precio unitario]]*Tabla1[[#This Row],[Cantidad]]</f>
        <v>42000</v>
      </c>
      <c r="R320" s="11">
        <v>4074</v>
      </c>
    </row>
    <row r="321" spans="2:18" x14ac:dyDescent="0.25">
      <c r="B321" s="14">
        <v>1371</v>
      </c>
      <c r="C321" s="13">
        <v>43438</v>
      </c>
      <c r="D321" s="14">
        <v>4</v>
      </c>
      <c r="E321" t="s">
        <v>61</v>
      </c>
      <c r="F321" t="s">
        <v>9</v>
      </c>
      <c r="G321" t="s">
        <v>9</v>
      </c>
      <c r="H321" t="s">
        <v>41</v>
      </c>
      <c r="I321" t="s">
        <v>60</v>
      </c>
      <c r="J321" s="13">
        <v>43440</v>
      </c>
      <c r="K321" t="s">
        <v>79</v>
      </c>
      <c r="L321" t="s">
        <v>74</v>
      </c>
      <c r="M321" t="s">
        <v>62</v>
      </c>
      <c r="N321" t="s">
        <v>29</v>
      </c>
      <c r="O321" s="11">
        <v>742</v>
      </c>
      <c r="P321">
        <v>27</v>
      </c>
      <c r="Q321" s="12">
        <f>Tabla1[[#This Row],[Precio unitario]]*Tabla1[[#This Row],[Cantidad]]</f>
        <v>20034</v>
      </c>
      <c r="R321" s="11">
        <v>2003.3999999999999</v>
      </c>
    </row>
    <row r="322" spans="2:18" x14ac:dyDescent="0.25">
      <c r="B322" s="14">
        <v>1372</v>
      </c>
      <c r="C322" s="13">
        <v>43438</v>
      </c>
      <c r="D322" s="14">
        <v>4</v>
      </c>
      <c r="E322" t="s">
        <v>61</v>
      </c>
      <c r="F322" t="s">
        <v>9</v>
      </c>
      <c r="G322" t="s">
        <v>9</v>
      </c>
      <c r="H322" t="s">
        <v>41</v>
      </c>
      <c r="I322" t="s">
        <v>60</v>
      </c>
      <c r="J322" s="13">
        <v>43440</v>
      </c>
      <c r="K322" t="s">
        <v>79</v>
      </c>
      <c r="L322" t="s">
        <v>74</v>
      </c>
      <c r="M322" t="s">
        <v>96</v>
      </c>
      <c r="N322" t="s">
        <v>29</v>
      </c>
      <c r="O322" s="11">
        <v>49</v>
      </c>
      <c r="P322">
        <v>70</v>
      </c>
      <c r="Q322" s="12">
        <f>Tabla1[[#This Row],[Precio unitario]]*Tabla1[[#This Row],[Cantidad]]</f>
        <v>3430</v>
      </c>
      <c r="R322" s="11">
        <v>336.14</v>
      </c>
    </row>
    <row r="323" spans="2:18" x14ac:dyDescent="0.25">
      <c r="B323" s="14">
        <v>1373</v>
      </c>
      <c r="C323" s="13">
        <v>43446</v>
      </c>
      <c r="D323" s="14">
        <v>12</v>
      </c>
      <c r="E323" t="s">
        <v>111</v>
      </c>
      <c r="F323" t="s">
        <v>110</v>
      </c>
      <c r="G323" t="s">
        <v>8</v>
      </c>
      <c r="H323" t="s">
        <v>37</v>
      </c>
      <c r="I323" t="s">
        <v>56</v>
      </c>
      <c r="J323" s="13">
        <v>43448</v>
      </c>
      <c r="K323" t="s">
        <v>70</v>
      </c>
      <c r="L323" t="s">
        <v>74</v>
      </c>
      <c r="M323" t="s">
        <v>108</v>
      </c>
      <c r="N323" t="s">
        <v>33</v>
      </c>
      <c r="O323" s="11">
        <v>252</v>
      </c>
      <c r="P323">
        <v>57</v>
      </c>
      <c r="Q323" s="12">
        <f>Tabla1[[#This Row],[Precio unitario]]*Tabla1[[#This Row],[Cantidad]]</f>
        <v>14364</v>
      </c>
      <c r="R323" s="11">
        <v>1436.4</v>
      </c>
    </row>
    <row r="324" spans="2:18" x14ac:dyDescent="0.25">
      <c r="B324" s="14">
        <v>1374</v>
      </c>
      <c r="C324" s="13">
        <v>43446</v>
      </c>
      <c r="D324" s="14">
        <v>12</v>
      </c>
      <c r="E324" t="s">
        <v>111</v>
      </c>
      <c r="F324" t="s">
        <v>110</v>
      </c>
      <c r="G324" t="s">
        <v>8</v>
      </c>
      <c r="H324" t="s">
        <v>37</v>
      </c>
      <c r="I324" t="s">
        <v>56</v>
      </c>
      <c r="J324" s="13">
        <v>43448</v>
      </c>
      <c r="K324" t="s">
        <v>70</v>
      </c>
      <c r="L324" t="s">
        <v>74</v>
      </c>
      <c r="M324" t="s">
        <v>88</v>
      </c>
      <c r="N324" t="s">
        <v>33</v>
      </c>
      <c r="O324" s="11">
        <v>644</v>
      </c>
      <c r="P324">
        <v>83</v>
      </c>
      <c r="Q324" s="12">
        <f>Tabla1[[#This Row],[Precio unitario]]*Tabla1[[#This Row],[Cantidad]]</f>
        <v>53452</v>
      </c>
      <c r="R324" s="11">
        <v>5238.2960000000003</v>
      </c>
    </row>
    <row r="325" spans="2:18" x14ac:dyDescent="0.25">
      <c r="B325" s="14">
        <v>1375</v>
      </c>
      <c r="C325" s="13">
        <v>43442</v>
      </c>
      <c r="D325" s="14">
        <v>8</v>
      </c>
      <c r="E325" t="s">
        <v>84</v>
      </c>
      <c r="F325" t="s">
        <v>83</v>
      </c>
      <c r="G325" t="s">
        <v>10</v>
      </c>
      <c r="H325" t="s">
        <v>36</v>
      </c>
      <c r="I325" t="s">
        <v>65</v>
      </c>
      <c r="J325" s="13">
        <v>43444</v>
      </c>
      <c r="K325" t="s">
        <v>64</v>
      </c>
      <c r="L325" t="s">
        <v>74</v>
      </c>
      <c r="M325" t="s">
        <v>106</v>
      </c>
      <c r="N325" t="s">
        <v>24</v>
      </c>
      <c r="O325" s="11">
        <v>128.79999999999998</v>
      </c>
      <c r="P325">
        <v>76</v>
      </c>
      <c r="Q325" s="12">
        <f>Tabla1[[#This Row],[Precio unitario]]*Tabla1[[#This Row],[Cantidad]]</f>
        <v>9788.7999999999993</v>
      </c>
      <c r="R325" s="11">
        <v>939.72479999999996</v>
      </c>
    </row>
    <row r="326" spans="2:18" x14ac:dyDescent="0.25">
      <c r="B326" s="14">
        <v>1376</v>
      </c>
      <c r="C326" s="13">
        <v>43438</v>
      </c>
      <c r="D326" s="14">
        <v>4</v>
      </c>
      <c r="E326" t="s">
        <v>61</v>
      </c>
      <c r="F326" t="s">
        <v>9</v>
      </c>
      <c r="G326" t="s">
        <v>9</v>
      </c>
      <c r="H326" t="s">
        <v>41</v>
      </c>
      <c r="I326" t="s">
        <v>60</v>
      </c>
      <c r="J326" s="13">
        <v>43440</v>
      </c>
      <c r="K326" t="s">
        <v>64</v>
      </c>
      <c r="L326" t="s">
        <v>63</v>
      </c>
      <c r="M326" t="s">
        <v>106</v>
      </c>
      <c r="N326" t="s">
        <v>24</v>
      </c>
      <c r="O326" s="11">
        <v>128.79999999999998</v>
      </c>
      <c r="P326">
        <v>80</v>
      </c>
      <c r="Q326" s="12">
        <f>Tabla1[[#This Row],[Precio unitario]]*Tabla1[[#This Row],[Cantidad]]</f>
        <v>10303.999999999998</v>
      </c>
      <c r="R326" s="11">
        <v>1020.096</v>
      </c>
    </row>
    <row r="327" spans="2:18" x14ac:dyDescent="0.25">
      <c r="B327" s="14">
        <v>1377</v>
      </c>
      <c r="C327" s="13">
        <v>43463</v>
      </c>
      <c r="D327" s="14">
        <v>29</v>
      </c>
      <c r="E327" t="s">
        <v>72</v>
      </c>
      <c r="F327" t="s">
        <v>71</v>
      </c>
      <c r="G327" t="s">
        <v>11</v>
      </c>
      <c r="H327" t="s">
        <v>40</v>
      </c>
      <c r="I327" t="s">
        <v>56</v>
      </c>
      <c r="J327" s="13">
        <v>43465</v>
      </c>
      <c r="K327" t="s">
        <v>70</v>
      </c>
      <c r="L327" t="s">
        <v>63</v>
      </c>
      <c r="M327" t="s">
        <v>82</v>
      </c>
      <c r="N327" t="s">
        <v>30</v>
      </c>
      <c r="O327" s="11">
        <v>178.5</v>
      </c>
      <c r="P327">
        <v>47</v>
      </c>
      <c r="Q327" s="12">
        <f>Tabla1[[#This Row],[Precio unitario]]*Tabla1[[#This Row],[Cantidad]]</f>
        <v>8389.5</v>
      </c>
      <c r="R327" s="11">
        <v>830.56050000000005</v>
      </c>
    </row>
    <row r="328" spans="2:18" x14ac:dyDescent="0.25">
      <c r="B328" s="14">
        <v>1378</v>
      </c>
      <c r="C328" s="13">
        <v>43437</v>
      </c>
      <c r="D328" s="14">
        <v>3</v>
      </c>
      <c r="E328" t="s">
        <v>58</v>
      </c>
      <c r="F328" t="s">
        <v>57</v>
      </c>
      <c r="G328" t="s">
        <v>12</v>
      </c>
      <c r="H328" t="s">
        <v>37</v>
      </c>
      <c r="I328" t="s">
        <v>56</v>
      </c>
      <c r="J328" s="13">
        <v>43439</v>
      </c>
      <c r="K328" t="s">
        <v>70</v>
      </c>
      <c r="L328" t="s">
        <v>78</v>
      </c>
      <c r="M328" t="s">
        <v>85</v>
      </c>
      <c r="N328" t="s">
        <v>21</v>
      </c>
      <c r="O328" s="11">
        <v>135.1</v>
      </c>
      <c r="P328">
        <v>96</v>
      </c>
      <c r="Q328" s="12">
        <f>Tabla1[[#This Row],[Precio unitario]]*Tabla1[[#This Row],[Cantidad]]</f>
        <v>12969.599999999999</v>
      </c>
      <c r="R328" s="11">
        <v>1322.8992000000003</v>
      </c>
    </row>
    <row r="329" spans="2:18" x14ac:dyDescent="0.25">
      <c r="B329" s="14">
        <v>1379</v>
      </c>
      <c r="C329" s="13">
        <v>43440</v>
      </c>
      <c r="D329" s="14">
        <v>6</v>
      </c>
      <c r="E329" t="s">
        <v>67</v>
      </c>
      <c r="F329" t="s">
        <v>66</v>
      </c>
      <c r="G329" t="s">
        <v>18</v>
      </c>
      <c r="H329" t="s">
        <v>38</v>
      </c>
      <c r="I329" t="s">
        <v>65</v>
      </c>
      <c r="J329" s="13">
        <v>43442</v>
      </c>
      <c r="K329" t="s">
        <v>70</v>
      </c>
      <c r="L329" t="s">
        <v>74</v>
      </c>
      <c r="M329" t="s">
        <v>94</v>
      </c>
      <c r="N329" t="s">
        <v>22</v>
      </c>
      <c r="O329" s="11">
        <v>560</v>
      </c>
      <c r="P329">
        <v>32</v>
      </c>
      <c r="Q329" s="12">
        <f>Tabla1[[#This Row],[Precio unitario]]*Tabla1[[#This Row],[Cantidad]]</f>
        <v>17920</v>
      </c>
      <c r="R329" s="11">
        <v>1881.6000000000001</v>
      </c>
    </row>
    <row r="330" spans="2:18" x14ac:dyDescent="0.25">
      <c r="B330" s="14">
        <v>1380</v>
      </c>
      <c r="C330" s="13">
        <v>43462</v>
      </c>
      <c r="D330" s="14">
        <v>28</v>
      </c>
      <c r="E330" t="s">
        <v>90</v>
      </c>
      <c r="F330" t="s">
        <v>89</v>
      </c>
      <c r="G330" t="s">
        <v>14</v>
      </c>
      <c r="H330" t="s">
        <v>42</v>
      </c>
      <c r="I330" t="s">
        <v>75</v>
      </c>
      <c r="J330" s="13">
        <v>43464</v>
      </c>
      <c r="K330" t="s">
        <v>64</v>
      </c>
      <c r="L330" t="s">
        <v>63</v>
      </c>
      <c r="M330" t="s">
        <v>88</v>
      </c>
      <c r="N330" t="s">
        <v>33</v>
      </c>
      <c r="O330" s="11">
        <v>644</v>
      </c>
      <c r="P330">
        <v>16</v>
      </c>
      <c r="Q330" s="12">
        <f>Tabla1[[#This Row],[Precio unitario]]*Tabla1[[#This Row],[Cantidad]]</f>
        <v>10304</v>
      </c>
      <c r="R330" s="11">
        <v>1030.4000000000001</v>
      </c>
    </row>
    <row r="331" spans="2:18" x14ac:dyDescent="0.25">
      <c r="B331" s="14">
        <v>1381</v>
      </c>
      <c r="C331" s="13">
        <v>43442</v>
      </c>
      <c r="D331" s="14">
        <v>8</v>
      </c>
      <c r="E331" t="s">
        <v>84</v>
      </c>
      <c r="F331" t="s">
        <v>83</v>
      </c>
      <c r="G331" t="s">
        <v>10</v>
      </c>
      <c r="H331" t="s">
        <v>36</v>
      </c>
      <c r="I331" t="s">
        <v>65</v>
      </c>
      <c r="J331" s="13">
        <v>43444</v>
      </c>
      <c r="K331" t="s">
        <v>64</v>
      </c>
      <c r="L331" t="s">
        <v>63</v>
      </c>
      <c r="M331" t="s">
        <v>82</v>
      </c>
      <c r="N331" t="s">
        <v>30</v>
      </c>
      <c r="O331" s="11">
        <v>178.5</v>
      </c>
      <c r="P331">
        <v>41</v>
      </c>
      <c r="Q331" s="12">
        <f>Tabla1[[#This Row],[Precio unitario]]*Tabla1[[#This Row],[Cantidad]]</f>
        <v>7318.5</v>
      </c>
      <c r="R331" s="11">
        <v>717.21299999999997</v>
      </c>
    </row>
    <row r="332" spans="2:18" x14ac:dyDescent="0.25">
      <c r="B332" s="14">
        <v>1382</v>
      </c>
      <c r="C332" s="13">
        <v>43444</v>
      </c>
      <c r="D332" s="14">
        <v>10</v>
      </c>
      <c r="E332" t="s">
        <v>97</v>
      </c>
      <c r="F332" t="s">
        <v>80</v>
      </c>
      <c r="G332" t="s">
        <v>13</v>
      </c>
      <c r="H332" t="s">
        <v>39</v>
      </c>
      <c r="I332" t="s">
        <v>60</v>
      </c>
      <c r="J332" s="13">
        <v>43446</v>
      </c>
      <c r="K332" t="s">
        <v>70</v>
      </c>
      <c r="L332" t="s">
        <v>74</v>
      </c>
      <c r="M332" t="s">
        <v>55</v>
      </c>
      <c r="N332" t="s">
        <v>33</v>
      </c>
      <c r="O332" s="11">
        <v>41.86</v>
      </c>
      <c r="P332">
        <v>41</v>
      </c>
      <c r="Q332" s="12">
        <f>Tabla1[[#This Row],[Precio unitario]]*Tabla1[[#This Row],[Cantidad]]</f>
        <v>1716.26</v>
      </c>
      <c r="R332" s="11">
        <v>180.20730000000003</v>
      </c>
    </row>
    <row r="333" spans="2:18" x14ac:dyDescent="0.25">
      <c r="B333" s="14">
        <v>1383</v>
      </c>
      <c r="C333" s="13">
        <v>43441</v>
      </c>
      <c r="D333" s="14">
        <v>7</v>
      </c>
      <c r="E333" t="s">
        <v>109</v>
      </c>
      <c r="F333" t="s">
        <v>17</v>
      </c>
      <c r="G333" t="s">
        <v>17</v>
      </c>
      <c r="H333" t="s">
        <v>36</v>
      </c>
      <c r="I333" t="s">
        <v>65</v>
      </c>
      <c r="J333" s="13"/>
      <c r="L333"/>
      <c r="M333" t="s">
        <v>88</v>
      </c>
      <c r="N333" t="s">
        <v>33</v>
      </c>
      <c r="O333" s="11">
        <v>644</v>
      </c>
      <c r="P333">
        <v>41</v>
      </c>
      <c r="Q333" s="12">
        <f>Tabla1[[#This Row],[Precio unitario]]*Tabla1[[#This Row],[Cantidad]]</f>
        <v>26404</v>
      </c>
      <c r="R333" s="11">
        <v>2719.6120000000005</v>
      </c>
    </row>
    <row r="334" spans="2:18" x14ac:dyDescent="0.25">
      <c r="B334" s="14">
        <v>1384</v>
      </c>
      <c r="C334" s="13">
        <v>43444</v>
      </c>
      <c r="D334" s="14">
        <v>10</v>
      </c>
      <c r="E334" t="s">
        <v>97</v>
      </c>
      <c r="F334" t="s">
        <v>80</v>
      </c>
      <c r="G334" t="s">
        <v>13</v>
      </c>
      <c r="H334" t="s">
        <v>39</v>
      </c>
      <c r="I334" t="s">
        <v>60</v>
      </c>
      <c r="J334" s="13">
        <v>43446</v>
      </c>
      <c r="K334" t="s">
        <v>79</v>
      </c>
      <c r="L334"/>
      <c r="M334" t="s">
        <v>73</v>
      </c>
      <c r="N334" t="s">
        <v>26</v>
      </c>
      <c r="O334" s="11">
        <v>350</v>
      </c>
      <c r="P334">
        <v>94</v>
      </c>
      <c r="Q334" s="12">
        <f>Tabla1[[#This Row],[Precio unitario]]*Tabla1[[#This Row],[Cantidad]]</f>
        <v>32900</v>
      </c>
      <c r="R334" s="11">
        <v>3290</v>
      </c>
    </row>
    <row r="335" spans="2:18" x14ac:dyDescent="0.25">
      <c r="B335" s="14">
        <v>1385</v>
      </c>
      <c r="C335" s="13">
        <v>43444</v>
      </c>
      <c r="D335" s="14">
        <v>10</v>
      </c>
      <c r="E335" t="s">
        <v>97</v>
      </c>
      <c r="F335" t="s">
        <v>80</v>
      </c>
      <c r="G335" t="s">
        <v>13</v>
      </c>
      <c r="H335" t="s">
        <v>39</v>
      </c>
      <c r="I335" t="s">
        <v>60</v>
      </c>
      <c r="J335" s="13">
        <v>43446</v>
      </c>
      <c r="K335" t="s">
        <v>79</v>
      </c>
      <c r="L335"/>
      <c r="M335" t="s">
        <v>77</v>
      </c>
      <c r="N335" t="s">
        <v>31</v>
      </c>
      <c r="O335" s="11">
        <v>308</v>
      </c>
      <c r="P335">
        <v>20</v>
      </c>
      <c r="Q335" s="12">
        <f>Tabla1[[#This Row],[Precio unitario]]*Tabla1[[#This Row],[Cantidad]]</f>
        <v>6160</v>
      </c>
      <c r="R335" s="11">
        <v>646.80000000000007</v>
      </c>
    </row>
    <row r="336" spans="2:18" x14ac:dyDescent="0.25">
      <c r="B336" s="14">
        <v>1386</v>
      </c>
      <c r="C336" s="13">
        <v>43444</v>
      </c>
      <c r="D336" s="14">
        <v>10</v>
      </c>
      <c r="E336" t="s">
        <v>97</v>
      </c>
      <c r="F336" t="s">
        <v>80</v>
      </c>
      <c r="G336" t="s">
        <v>13</v>
      </c>
      <c r="H336" t="s">
        <v>39</v>
      </c>
      <c r="I336" t="s">
        <v>60</v>
      </c>
      <c r="J336" s="13">
        <v>43446</v>
      </c>
      <c r="K336" t="s">
        <v>79</v>
      </c>
      <c r="L336"/>
      <c r="M336" t="s">
        <v>106</v>
      </c>
      <c r="N336" t="s">
        <v>24</v>
      </c>
      <c r="O336" s="11">
        <v>128.79999999999998</v>
      </c>
      <c r="P336">
        <v>13</v>
      </c>
      <c r="Q336" s="12">
        <f>Tabla1[[#This Row],[Precio unitario]]*Tabla1[[#This Row],[Cantidad]]</f>
        <v>1674.3999999999999</v>
      </c>
      <c r="R336" s="11">
        <v>174.13760000000002</v>
      </c>
    </row>
    <row r="337" spans="2:18" x14ac:dyDescent="0.25">
      <c r="B337" s="14">
        <v>1387</v>
      </c>
      <c r="C337" s="13">
        <v>43445</v>
      </c>
      <c r="D337" s="14">
        <v>11</v>
      </c>
      <c r="E337" t="s">
        <v>95</v>
      </c>
      <c r="F337" t="s">
        <v>16</v>
      </c>
      <c r="G337" t="s">
        <v>16</v>
      </c>
      <c r="H337" t="s">
        <v>42</v>
      </c>
      <c r="I337" t="s">
        <v>75</v>
      </c>
      <c r="J337" s="13"/>
      <c r="K337" t="s">
        <v>64</v>
      </c>
      <c r="L337"/>
      <c r="M337" t="s">
        <v>96</v>
      </c>
      <c r="N337" t="s">
        <v>29</v>
      </c>
      <c r="O337" s="11">
        <v>49</v>
      </c>
      <c r="P337">
        <v>74</v>
      </c>
      <c r="Q337" s="12">
        <f>Tabla1[[#This Row],[Precio unitario]]*Tabla1[[#This Row],[Cantidad]]</f>
        <v>3626</v>
      </c>
      <c r="R337" s="11">
        <v>377.10400000000004</v>
      </c>
    </row>
    <row r="338" spans="2:18" x14ac:dyDescent="0.25">
      <c r="B338" s="14">
        <v>1388</v>
      </c>
      <c r="C338" s="13">
        <v>43445</v>
      </c>
      <c r="D338" s="14">
        <v>11</v>
      </c>
      <c r="E338" t="s">
        <v>95</v>
      </c>
      <c r="F338" t="s">
        <v>16</v>
      </c>
      <c r="G338" t="s">
        <v>16</v>
      </c>
      <c r="H338" t="s">
        <v>42</v>
      </c>
      <c r="I338" t="s">
        <v>75</v>
      </c>
      <c r="J338" s="13"/>
      <c r="K338" t="s">
        <v>64</v>
      </c>
      <c r="L338"/>
      <c r="M338" t="s">
        <v>55</v>
      </c>
      <c r="N338" t="s">
        <v>33</v>
      </c>
      <c r="O338" s="11">
        <v>41.86</v>
      </c>
      <c r="P338">
        <v>53</v>
      </c>
      <c r="Q338" s="12">
        <f>Tabla1[[#This Row],[Precio unitario]]*Tabla1[[#This Row],[Cantidad]]</f>
        <v>2218.58</v>
      </c>
      <c r="R338" s="11">
        <v>224.07658000000004</v>
      </c>
    </row>
    <row r="339" spans="2:18" x14ac:dyDescent="0.25">
      <c r="B339" s="14">
        <v>1389</v>
      </c>
      <c r="C339" s="13">
        <v>43435</v>
      </c>
      <c r="D339" s="14">
        <v>1</v>
      </c>
      <c r="E339" t="s">
        <v>93</v>
      </c>
      <c r="F339" t="s">
        <v>92</v>
      </c>
      <c r="G339" t="s">
        <v>15</v>
      </c>
      <c r="H339" t="s">
        <v>36</v>
      </c>
      <c r="I339" t="s">
        <v>65</v>
      </c>
      <c r="J339" s="13"/>
      <c r="L339"/>
      <c r="M339" t="s">
        <v>108</v>
      </c>
      <c r="N339" t="s">
        <v>33</v>
      </c>
      <c r="O339" s="11">
        <v>252</v>
      </c>
      <c r="P339">
        <v>99</v>
      </c>
      <c r="Q339" s="12">
        <f>Tabla1[[#This Row],[Precio unitario]]*Tabla1[[#This Row],[Cantidad]]</f>
        <v>24948</v>
      </c>
      <c r="R339" s="11">
        <v>2444.9040000000005</v>
      </c>
    </row>
    <row r="340" spans="2:18" x14ac:dyDescent="0.25">
      <c r="B340" s="14">
        <v>1390</v>
      </c>
      <c r="C340" s="13">
        <v>43435</v>
      </c>
      <c r="D340" s="14">
        <v>1</v>
      </c>
      <c r="E340" t="s">
        <v>93</v>
      </c>
      <c r="F340" t="s">
        <v>92</v>
      </c>
      <c r="G340" t="s">
        <v>15</v>
      </c>
      <c r="H340" t="s">
        <v>36</v>
      </c>
      <c r="I340" t="s">
        <v>65</v>
      </c>
      <c r="J340" s="13"/>
      <c r="L340"/>
      <c r="M340" t="s">
        <v>88</v>
      </c>
      <c r="N340" t="s">
        <v>33</v>
      </c>
      <c r="O340" s="11">
        <v>644</v>
      </c>
      <c r="P340">
        <v>89</v>
      </c>
      <c r="Q340" s="12">
        <f>Tabla1[[#This Row],[Precio unitario]]*Tabla1[[#This Row],[Cantidad]]</f>
        <v>57316</v>
      </c>
      <c r="R340" s="11">
        <v>5445.02</v>
      </c>
    </row>
    <row r="341" spans="2:18" x14ac:dyDescent="0.25">
      <c r="B341" s="14">
        <v>1391</v>
      </c>
      <c r="C341" s="13">
        <v>43435</v>
      </c>
      <c r="D341" s="14">
        <v>1</v>
      </c>
      <c r="E341" t="s">
        <v>93</v>
      </c>
      <c r="F341" t="s">
        <v>92</v>
      </c>
      <c r="G341" t="s">
        <v>15</v>
      </c>
      <c r="H341" t="s">
        <v>36</v>
      </c>
      <c r="I341" t="s">
        <v>65</v>
      </c>
      <c r="J341" s="13"/>
      <c r="L341"/>
      <c r="M341" t="s">
        <v>55</v>
      </c>
      <c r="N341" t="s">
        <v>33</v>
      </c>
      <c r="O341" s="11">
        <v>41.86</v>
      </c>
      <c r="P341">
        <v>64</v>
      </c>
      <c r="Q341" s="12">
        <f>Tabla1[[#This Row],[Precio unitario]]*Tabla1[[#This Row],[Cantidad]]</f>
        <v>2679.04</v>
      </c>
      <c r="R341" s="11">
        <v>273.26208000000003</v>
      </c>
    </row>
    <row r="342" spans="2:18" x14ac:dyDescent="0.25">
      <c r="B342" s="14">
        <v>1392</v>
      </c>
      <c r="C342" s="13">
        <v>43462</v>
      </c>
      <c r="D342" s="14">
        <v>28</v>
      </c>
      <c r="E342" t="s">
        <v>90</v>
      </c>
      <c r="F342" t="s">
        <v>89</v>
      </c>
      <c r="G342" t="s">
        <v>14</v>
      </c>
      <c r="H342" t="s">
        <v>42</v>
      </c>
      <c r="I342" t="s">
        <v>75</v>
      </c>
      <c r="J342" s="13">
        <v>43464</v>
      </c>
      <c r="K342" t="s">
        <v>64</v>
      </c>
      <c r="L342" t="s">
        <v>74</v>
      </c>
      <c r="M342" t="s">
        <v>85</v>
      </c>
      <c r="N342" t="s">
        <v>21</v>
      </c>
      <c r="O342" s="11">
        <v>135.1</v>
      </c>
      <c r="P342">
        <v>98</v>
      </c>
      <c r="Q342" s="12">
        <f>Tabla1[[#This Row],[Precio unitario]]*Tabla1[[#This Row],[Cantidad]]</f>
        <v>13239.8</v>
      </c>
      <c r="R342" s="11">
        <v>1350.4596000000001</v>
      </c>
    </row>
    <row r="343" spans="2:18" x14ac:dyDescent="0.25">
      <c r="B343" s="14">
        <v>1393</v>
      </c>
      <c r="C343" s="13">
        <v>43462</v>
      </c>
      <c r="D343" s="14">
        <v>28</v>
      </c>
      <c r="E343" t="s">
        <v>90</v>
      </c>
      <c r="F343" t="s">
        <v>89</v>
      </c>
      <c r="G343" t="s">
        <v>14</v>
      </c>
      <c r="H343" t="s">
        <v>42</v>
      </c>
      <c r="I343" t="s">
        <v>75</v>
      </c>
      <c r="J343" s="13">
        <v>43464</v>
      </c>
      <c r="K343" t="s">
        <v>64</v>
      </c>
      <c r="L343" t="s">
        <v>74</v>
      </c>
      <c r="M343" t="s">
        <v>91</v>
      </c>
      <c r="N343" t="s">
        <v>32</v>
      </c>
      <c r="O343" s="11">
        <v>257.59999999999997</v>
      </c>
      <c r="P343">
        <v>86</v>
      </c>
      <c r="Q343" s="12">
        <f>Tabla1[[#This Row],[Precio unitario]]*Tabla1[[#This Row],[Cantidad]]</f>
        <v>22153.599999999999</v>
      </c>
      <c r="R343" s="11">
        <v>2171.0527999999999</v>
      </c>
    </row>
    <row r="344" spans="2:18" x14ac:dyDescent="0.25">
      <c r="B344" s="14">
        <v>1394</v>
      </c>
      <c r="C344" s="13">
        <v>43443</v>
      </c>
      <c r="D344" s="14">
        <v>9</v>
      </c>
      <c r="E344" t="s">
        <v>87</v>
      </c>
      <c r="F344" t="s">
        <v>86</v>
      </c>
      <c r="G344" t="s">
        <v>11</v>
      </c>
      <c r="H344" t="s">
        <v>35</v>
      </c>
      <c r="I344" t="s">
        <v>56</v>
      </c>
      <c r="J344" s="13">
        <v>43445</v>
      </c>
      <c r="K344" t="s">
        <v>79</v>
      </c>
      <c r="L344" t="s">
        <v>63</v>
      </c>
      <c r="M344" t="s">
        <v>107</v>
      </c>
      <c r="N344" t="s">
        <v>25</v>
      </c>
      <c r="O344" s="11">
        <v>273</v>
      </c>
      <c r="P344">
        <v>20</v>
      </c>
      <c r="Q344" s="12">
        <f>Tabla1[[#This Row],[Precio unitario]]*Tabla1[[#This Row],[Cantidad]]</f>
        <v>5460</v>
      </c>
      <c r="R344" s="11">
        <v>573.30000000000007</v>
      </c>
    </row>
    <row r="345" spans="2:18" x14ac:dyDescent="0.25">
      <c r="B345" s="14">
        <v>1395</v>
      </c>
      <c r="C345" s="13">
        <v>43443</v>
      </c>
      <c r="D345" s="14">
        <v>9</v>
      </c>
      <c r="E345" t="s">
        <v>87</v>
      </c>
      <c r="F345" t="s">
        <v>86</v>
      </c>
      <c r="G345" t="s">
        <v>11</v>
      </c>
      <c r="H345" t="s">
        <v>35</v>
      </c>
      <c r="I345" t="s">
        <v>56</v>
      </c>
      <c r="J345" s="13">
        <v>43445</v>
      </c>
      <c r="K345" t="s">
        <v>79</v>
      </c>
      <c r="L345" t="s">
        <v>63</v>
      </c>
      <c r="M345" t="s">
        <v>100</v>
      </c>
      <c r="N345" t="s">
        <v>23</v>
      </c>
      <c r="O345" s="11">
        <v>487.19999999999993</v>
      </c>
      <c r="P345">
        <v>69</v>
      </c>
      <c r="Q345" s="12">
        <f>Tabla1[[#This Row],[Precio unitario]]*Tabla1[[#This Row],[Cantidad]]</f>
        <v>33616.799999999996</v>
      </c>
      <c r="R345" s="11">
        <v>3361.6800000000003</v>
      </c>
    </row>
    <row r="346" spans="2:18" x14ac:dyDescent="0.25">
      <c r="B346" s="14">
        <v>1396</v>
      </c>
      <c r="C346" s="13">
        <v>43440</v>
      </c>
      <c r="D346" s="14">
        <v>6</v>
      </c>
      <c r="E346" t="s">
        <v>67</v>
      </c>
      <c r="F346" t="s">
        <v>66</v>
      </c>
      <c r="G346" t="s">
        <v>18</v>
      </c>
      <c r="H346" t="s">
        <v>38</v>
      </c>
      <c r="I346" t="s">
        <v>65</v>
      </c>
      <c r="J346" s="13">
        <v>43442</v>
      </c>
      <c r="K346" t="s">
        <v>70</v>
      </c>
      <c r="L346" t="s">
        <v>74</v>
      </c>
      <c r="M346" t="s">
        <v>103</v>
      </c>
      <c r="N346" t="s">
        <v>33</v>
      </c>
      <c r="O346" s="11">
        <v>196</v>
      </c>
      <c r="P346">
        <v>68</v>
      </c>
      <c r="Q346" s="12">
        <f>Tabla1[[#This Row],[Precio unitario]]*Tabla1[[#This Row],[Cantidad]]</f>
        <v>13328</v>
      </c>
      <c r="R346" s="11">
        <v>1279.4879999999998</v>
      </c>
    </row>
    <row r="347" spans="2:18" x14ac:dyDescent="0.25">
      <c r="B347" s="14">
        <v>1397</v>
      </c>
      <c r="C347" s="13">
        <v>43442</v>
      </c>
      <c r="D347" s="14">
        <v>8</v>
      </c>
      <c r="E347" t="s">
        <v>84</v>
      </c>
      <c r="F347" t="s">
        <v>83</v>
      </c>
      <c r="G347" t="s">
        <v>10</v>
      </c>
      <c r="H347" t="s">
        <v>36</v>
      </c>
      <c r="I347" t="s">
        <v>65</v>
      </c>
      <c r="J347" s="13">
        <v>43444</v>
      </c>
      <c r="K347" t="s">
        <v>70</v>
      </c>
      <c r="L347" t="s">
        <v>63</v>
      </c>
      <c r="M347" t="s">
        <v>94</v>
      </c>
      <c r="N347" t="s">
        <v>22</v>
      </c>
      <c r="O347" s="11">
        <v>560</v>
      </c>
      <c r="P347">
        <v>52</v>
      </c>
      <c r="Q347" s="12">
        <f>Tabla1[[#This Row],[Precio unitario]]*Tabla1[[#This Row],[Cantidad]]</f>
        <v>29120</v>
      </c>
      <c r="R347" s="11">
        <v>2853.76</v>
      </c>
    </row>
    <row r="348" spans="2:18" x14ac:dyDescent="0.25">
      <c r="B348" s="14">
        <v>1398</v>
      </c>
      <c r="C348" s="13">
        <v>43442</v>
      </c>
      <c r="D348" s="14">
        <v>8</v>
      </c>
      <c r="E348" t="s">
        <v>84</v>
      </c>
      <c r="F348" t="s">
        <v>83</v>
      </c>
      <c r="G348" t="s">
        <v>10</v>
      </c>
      <c r="H348" t="s">
        <v>36</v>
      </c>
      <c r="I348" t="s">
        <v>65</v>
      </c>
      <c r="J348" s="13">
        <v>43444</v>
      </c>
      <c r="K348" t="s">
        <v>70</v>
      </c>
      <c r="L348" t="s">
        <v>63</v>
      </c>
      <c r="M348" t="s">
        <v>106</v>
      </c>
      <c r="N348" t="s">
        <v>24</v>
      </c>
      <c r="O348" s="11">
        <v>128.79999999999998</v>
      </c>
      <c r="P348">
        <v>40</v>
      </c>
      <c r="Q348" s="12">
        <f>Tabla1[[#This Row],[Precio unitario]]*Tabla1[[#This Row],[Cantidad]]</f>
        <v>5151.9999999999991</v>
      </c>
      <c r="R348" s="11">
        <v>540.96000000000015</v>
      </c>
    </row>
    <row r="349" spans="2:18" x14ac:dyDescent="0.25">
      <c r="B349" s="14">
        <v>1399</v>
      </c>
      <c r="C349" s="13">
        <v>43459</v>
      </c>
      <c r="D349" s="14">
        <v>25</v>
      </c>
      <c r="E349" t="s">
        <v>81</v>
      </c>
      <c r="F349" t="s">
        <v>80</v>
      </c>
      <c r="G349" t="s">
        <v>13</v>
      </c>
      <c r="H349" t="s">
        <v>39</v>
      </c>
      <c r="I349" t="s">
        <v>60</v>
      </c>
      <c r="J349" s="13">
        <v>43461</v>
      </c>
      <c r="K349" t="s">
        <v>79</v>
      </c>
      <c r="L349" t="s">
        <v>78</v>
      </c>
      <c r="M349" t="s">
        <v>105</v>
      </c>
      <c r="N349" t="s">
        <v>24</v>
      </c>
      <c r="O349" s="11">
        <v>140</v>
      </c>
      <c r="P349">
        <v>100</v>
      </c>
      <c r="Q349" s="12">
        <f>Tabla1[[#This Row],[Precio unitario]]*Tabla1[[#This Row],[Cantidad]]</f>
        <v>14000</v>
      </c>
      <c r="R349" s="11">
        <v>1372</v>
      </c>
    </row>
    <row r="350" spans="2:18" x14ac:dyDescent="0.25">
      <c r="B350" s="14">
        <v>1400</v>
      </c>
      <c r="C350" s="13">
        <v>43460</v>
      </c>
      <c r="D350" s="14">
        <v>26</v>
      </c>
      <c r="E350" t="s">
        <v>76</v>
      </c>
      <c r="F350" t="s">
        <v>16</v>
      </c>
      <c r="G350" t="s">
        <v>16</v>
      </c>
      <c r="H350" t="s">
        <v>42</v>
      </c>
      <c r="I350" t="s">
        <v>75</v>
      </c>
      <c r="J350" s="13">
        <v>43462</v>
      </c>
      <c r="K350" t="s">
        <v>64</v>
      </c>
      <c r="L350" t="s">
        <v>74</v>
      </c>
      <c r="M350" t="s">
        <v>104</v>
      </c>
      <c r="N350" t="s">
        <v>34</v>
      </c>
      <c r="O350" s="11">
        <v>298.90000000000003</v>
      </c>
      <c r="P350">
        <v>88</v>
      </c>
      <c r="Q350" s="12">
        <f>Tabla1[[#This Row],[Precio unitario]]*Tabla1[[#This Row],[Cantidad]]</f>
        <v>26303.200000000004</v>
      </c>
      <c r="R350" s="11">
        <v>2577.7136000000005</v>
      </c>
    </row>
    <row r="351" spans="2:18" x14ac:dyDescent="0.25">
      <c r="B351" s="14">
        <v>1401</v>
      </c>
      <c r="C351" s="13">
        <v>43460</v>
      </c>
      <c r="D351" s="14">
        <v>26</v>
      </c>
      <c r="E351" t="s">
        <v>76</v>
      </c>
      <c r="F351" t="s">
        <v>16</v>
      </c>
      <c r="G351" t="s">
        <v>16</v>
      </c>
      <c r="H351" t="s">
        <v>42</v>
      </c>
      <c r="I351" t="s">
        <v>75</v>
      </c>
      <c r="J351" s="13">
        <v>43462</v>
      </c>
      <c r="K351" t="s">
        <v>64</v>
      </c>
      <c r="L351" t="s">
        <v>74</v>
      </c>
      <c r="M351" t="s">
        <v>85</v>
      </c>
      <c r="N351" t="s">
        <v>21</v>
      </c>
      <c r="O351" s="11">
        <v>135.1</v>
      </c>
      <c r="P351">
        <v>46</v>
      </c>
      <c r="Q351" s="12">
        <f>Tabla1[[#This Row],[Precio unitario]]*Tabla1[[#This Row],[Cantidad]]</f>
        <v>6214.5999999999995</v>
      </c>
      <c r="R351" s="11">
        <v>596.60160000000008</v>
      </c>
    </row>
    <row r="352" spans="2:18" x14ac:dyDescent="0.25">
      <c r="B352" s="14">
        <v>1402</v>
      </c>
      <c r="C352" s="13">
        <v>43460</v>
      </c>
      <c r="D352" s="14">
        <v>26</v>
      </c>
      <c r="E352" t="s">
        <v>76</v>
      </c>
      <c r="F352" t="s">
        <v>16</v>
      </c>
      <c r="G352" t="s">
        <v>16</v>
      </c>
      <c r="H352" t="s">
        <v>42</v>
      </c>
      <c r="I352" t="s">
        <v>75</v>
      </c>
      <c r="J352" s="13">
        <v>43462</v>
      </c>
      <c r="K352" t="s">
        <v>64</v>
      </c>
      <c r="L352" t="s">
        <v>74</v>
      </c>
      <c r="M352" t="s">
        <v>91</v>
      </c>
      <c r="N352" t="s">
        <v>32</v>
      </c>
      <c r="O352" s="11">
        <v>257.59999999999997</v>
      </c>
      <c r="P352">
        <v>93</v>
      </c>
      <c r="Q352" s="12">
        <f>Tabla1[[#This Row],[Precio unitario]]*Tabla1[[#This Row],[Cantidad]]</f>
        <v>23956.799999999996</v>
      </c>
      <c r="R352" s="11">
        <v>2347.7664</v>
      </c>
    </row>
    <row r="353" spans="2:18" x14ac:dyDescent="0.25">
      <c r="B353" s="14">
        <v>1403</v>
      </c>
      <c r="C353" s="13">
        <v>43463</v>
      </c>
      <c r="D353" s="14">
        <v>29</v>
      </c>
      <c r="E353" t="s">
        <v>72</v>
      </c>
      <c r="F353" t="s">
        <v>71</v>
      </c>
      <c r="G353" t="s">
        <v>11</v>
      </c>
      <c r="H353" t="s">
        <v>40</v>
      </c>
      <c r="I353" t="s">
        <v>56</v>
      </c>
      <c r="J353" s="13">
        <v>43465</v>
      </c>
      <c r="K353" t="s">
        <v>70</v>
      </c>
      <c r="L353" t="s">
        <v>63</v>
      </c>
      <c r="M353" t="s">
        <v>103</v>
      </c>
      <c r="N353" t="s">
        <v>33</v>
      </c>
      <c r="O353" s="11">
        <v>196</v>
      </c>
      <c r="P353">
        <v>96</v>
      </c>
      <c r="Q353" s="12">
        <f>Tabla1[[#This Row],[Precio unitario]]*Tabla1[[#This Row],[Cantidad]]</f>
        <v>18816</v>
      </c>
      <c r="R353" s="11">
        <v>1975.68</v>
      </c>
    </row>
    <row r="354" spans="2:18" x14ac:dyDescent="0.25">
      <c r="B354" s="14">
        <v>1404</v>
      </c>
      <c r="C354" s="13">
        <v>43440</v>
      </c>
      <c r="D354" s="14">
        <v>6</v>
      </c>
      <c r="E354" t="s">
        <v>67</v>
      </c>
      <c r="F354" t="s">
        <v>66</v>
      </c>
      <c r="G354" t="s">
        <v>18</v>
      </c>
      <c r="H354" t="s">
        <v>38</v>
      </c>
      <c r="I354" t="s">
        <v>65</v>
      </c>
      <c r="J354" s="13">
        <v>43442</v>
      </c>
      <c r="K354" t="s">
        <v>64</v>
      </c>
      <c r="L354" t="s">
        <v>63</v>
      </c>
      <c r="M354" t="s">
        <v>82</v>
      </c>
      <c r="N354" t="s">
        <v>30</v>
      </c>
      <c r="O354" s="11">
        <v>178.5</v>
      </c>
      <c r="P354">
        <v>12</v>
      </c>
      <c r="Q354" s="12">
        <f>Tabla1[[#This Row],[Precio unitario]]*Tabla1[[#This Row],[Cantidad]]</f>
        <v>2142</v>
      </c>
      <c r="R354" s="11">
        <v>224.91000000000003</v>
      </c>
    </row>
    <row r="355" spans="2:18" x14ac:dyDescent="0.25">
      <c r="B355" s="14">
        <v>1406</v>
      </c>
      <c r="C355" s="13">
        <v>43438</v>
      </c>
      <c r="D355" s="14">
        <v>4</v>
      </c>
      <c r="E355" t="s">
        <v>61</v>
      </c>
      <c r="F355" t="s">
        <v>9</v>
      </c>
      <c r="G355" t="s">
        <v>9</v>
      </c>
      <c r="H355" t="s">
        <v>41</v>
      </c>
      <c r="I355" t="s">
        <v>60</v>
      </c>
      <c r="J355" s="13">
        <v>43440</v>
      </c>
      <c r="K355" t="s">
        <v>79</v>
      </c>
      <c r="L355" t="s">
        <v>74</v>
      </c>
      <c r="M355" t="s">
        <v>102</v>
      </c>
      <c r="N355" t="s">
        <v>26</v>
      </c>
      <c r="O355" s="11">
        <v>1134</v>
      </c>
      <c r="P355">
        <v>38</v>
      </c>
      <c r="Q355" s="12">
        <f>Tabla1[[#This Row],[Precio unitario]]*Tabla1[[#This Row],[Cantidad]]</f>
        <v>43092</v>
      </c>
      <c r="R355" s="11">
        <v>4093.7400000000002</v>
      </c>
    </row>
    <row r="356" spans="2:18" x14ac:dyDescent="0.25">
      <c r="B356" s="14">
        <v>1407</v>
      </c>
      <c r="C356" s="13">
        <v>43438</v>
      </c>
      <c r="D356" s="14">
        <v>4</v>
      </c>
      <c r="E356" t="s">
        <v>61</v>
      </c>
      <c r="F356" t="s">
        <v>9</v>
      </c>
      <c r="G356" t="s">
        <v>9</v>
      </c>
      <c r="H356" t="s">
        <v>41</v>
      </c>
      <c r="I356" t="s">
        <v>60</v>
      </c>
      <c r="J356" s="13">
        <v>43440</v>
      </c>
      <c r="K356" t="s">
        <v>79</v>
      </c>
      <c r="L356" t="s">
        <v>74</v>
      </c>
      <c r="M356" t="s">
        <v>101</v>
      </c>
      <c r="N356" t="s">
        <v>27</v>
      </c>
      <c r="O356" s="11">
        <v>98</v>
      </c>
      <c r="P356">
        <v>42</v>
      </c>
      <c r="Q356" s="12">
        <f>Tabla1[[#This Row],[Precio unitario]]*Tabla1[[#This Row],[Cantidad]]</f>
        <v>4116</v>
      </c>
      <c r="R356" s="11">
        <v>407.48400000000004</v>
      </c>
    </row>
    <row r="357" spans="2:18" x14ac:dyDescent="0.25">
      <c r="B357" s="14">
        <v>1409</v>
      </c>
      <c r="C357" s="13">
        <v>43442</v>
      </c>
      <c r="D357" s="14">
        <v>8</v>
      </c>
      <c r="E357" t="s">
        <v>84</v>
      </c>
      <c r="F357" t="s">
        <v>83</v>
      </c>
      <c r="G357" t="s">
        <v>10</v>
      </c>
      <c r="H357" t="s">
        <v>36</v>
      </c>
      <c r="I357" t="s">
        <v>65</v>
      </c>
      <c r="J357" s="13">
        <v>43444</v>
      </c>
      <c r="K357" t="s">
        <v>64</v>
      </c>
      <c r="L357" t="s">
        <v>74</v>
      </c>
      <c r="M357" t="s">
        <v>100</v>
      </c>
      <c r="N357" t="s">
        <v>23</v>
      </c>
      <c r="O357" s="11">
        <v>487.19999999999993</v>
      </c>
      <c r="P357">
        <v>100</v>
      </c>
      <c r="Q357" s="12">
        <f>Tabla1[[#This Row],[Precio unitario]]*Tabla1[[#This Row],[Cantidad]]</f>
        <v>48719.999999999993</v>
      </c>
      <c r="R357" s="11">
        <v>4823.28</v>
      </c>
    </row>
    <row r="358" spans="2:18" x14ac:dyDescent="0.25">
      <c r="B358" s="14">
        <v>1412</v>
      </c>
      <c r="C358" s="13">
        <v>43437</v>
      </c>
      <c r="D358" s="14">
        <v>3</v>
      </c>
      <c r="E358" t="s">
        <v>58</v>
      </c>
      <c r="F358" t="s">
        <v>57</v>
      </c>
      <c r="G358" t="s">
        <v>12</v>
      </c>
      <c r="H358" t="s">
        <v>37</v>
      </c>
      <c r="I358" t="s">
        <v>56</v>
      </c>
      <c r="J358" s="13">
        <v>43439</v>
      </c>
      <c r="K358" t="s">
        <v>70</v>
      </c>
      <c r="L358" t="s">
        <v>78</v>
      </c>
      <c r="M358" t="s">
        <v>99</v>
      </c>
      <c r="N358" t="s">
        <v>31</v>
      </c>
      <c r="O358" s="11">
        <v>140</v>
      </c>
      <c r="P358">
        <v>89</v>
      </c>
      <c r="Q358" s="12">
        <f>Tabla1[[#This Row],[Precio unitario]]*Tabla1[[#This Row],[Cantidad]]</f>
        <v>12460</v>
      </c>
      <c r="R358" s="11">
        <v>1221.08</v>
      </c>
    </row>
    <row r="359" spans="2:18" x14ac:dyDescent="0.25">
      <c r="B359" s="14">
        <v>1413</v>
      </c>
      <c r="C359" s="13">
        <v>43437</v>
      </c>
      <c r="D359" s="14">
        <v>3</v>
      </c>
      <c r="E359" t="s">
        <v>58</v>
      </c>
      <c r="F359" t="s">
        <v>57</v>
      </c>
      <c r="G359" t="s">
        <v>12</v>
      </c>
      <c r="H359" t="s">
        <v>37</v>
      </c>
      <c r="I359" t="s">
        <v>56</v>
      </c>
      <c r="J359" s="13">
        <v>43439</v>
      </c>
      <c r="K359" t="s">
        <v>70</v>
      </c>
      <c r="L359" t="s">
        <v>78</v>
      </c>
      <c r="M359" t="s">
        <v>94</v>
      </c>
      <c r="N359" t="s">
        <v>22</v>
      </c>
      <c r="O359" s="11">
        <v>560</v>
      </c>
      <c r="P359">
        <v>12</v>
      </c>
      <c r="Q359" s="12">
        <f>Tabla1[[#This Row],[Precio unitario]]*Tabla1[[#This Row],[Cantidad]]</f>
        <v>6720</v>
      </c>
      <c r="R359" s="11">
        <v>651.84</v>
      </c>
    </row>
    <row r="360" spans="2:18" x14ac:dyDescent="0.25">
      <c r="B360" s="14">
        <v>1417</v>
      </c>
      <c r="C360" s="13">
        <v>43444</v>
      </c>
      <c r="D360" s="14">
        <v>10</v>
      </c>
      <c r="E360" t="s">
        <v>97</v>
      </c>
      <c r="F360" t="s">
        <v>80</v>
      </c>
      <c r="G360" t="s">
        <v>13</v>
      </c>
      <c r="H360" t="s">
        <v>39</v>
      </c>
      <c r="I360" t="s">
        <v>60</v>
      </c>
      <c r="J360" s="13">
        <v>43446</v>
      </c>
      <c r="K360" t="s">
        <v>70</v>
      </c>
      <c r="L360" t="s">
        <v>74</v>
      </c>
      <c r="M360" t="s">
        <v>98</v>
      </c>
      <c r="N360" t="s">
        <v>29</v>
      </c>
      <c r="O360" s="11">
        <v>140</v>
      </c>
      <c r="P360">
        <v>97</v>
      </c>
      <c r="Q360" s="12">
        <f>Tabla1[[#This Row],[Precio unitario]]*Tabla1[[#This Row],[Cantidad]]</f>
        <v>13580</v>
      </c>
      <c r="R360" s="11">
        <v>1412.3200000000002</v>
      </c>
    </row>
    <row r="361" spans="2:18" x14ac:dyDescent="0.25">
      <c r="B361" s="14">
        <v>1419</v>
      </c>
      <c r="C361" s="13">
        <v>43444</v>
      </c>
      <c r="D361" s="14">
        <v>10</v>
      </c>
      <c r="E361" t="s">
        <v>97</v>
      </c>
      <c r="F361" t="s">
        <v>80</v>
      </c>
      <c r="G361" t="s">
        <v>13</v>
      </c>
      <c r="H361" t="s">
        <v>39</v>
      </c>
      <c r="I361" t="s">
        <v>60</v>
      </c>
      <c r="J361" s="13"/>
      <c r="K361" t="s">
        <v>79</v>
      </c>
      <c r="L361"/>
      <c r="M361" t="s">
        <v>96</v>
      </c>
      <c r="N361" t="s">
        <v>29</v>
      </c>
      <c r="O361" s="11">
        <v>49</v>
      </c>
      <c r="P361">
        <v>53</v>
      </c>
      <c r="Q361" s="12">
        <f>Tabla1[[#This Row],[Precio unitario]]*Tabla1[[#This Row],[Cantidad]]</f>
        <v>2597</v>
      </c>
      <c r="R361" s="11">
        <v>246.71499999999997</v>
      </c>
    </row>
    <row r="362" spans="2:18" x14ac:dyDescent="0.25">
      <c r="B362" s="14">
        <v>1420</v>
      </c>
      <c r="C362" s="13">
        <v>43445</v>
      </c>
      <c r="D362" s="14">
        <v>11</v>
      </c>
      <c r="E362" t="s">
        <v>95</v>
      </c>
      <c r="F362" t="s">
        <v>16</v>
      </c>
      <c r="G362" t="s">
        <v>16</v>
      </c>
      <c r="H362" t="s">
        <v>42</v>
      </c>
      <c r="I362" t="s">
        <v>75</v>
      </c>
      <c r="J362" s="13"/>
      <c r="K362" t="s">
        <v>64</v>
      </c>
      <c r="L362"/>
      <c r="M362" t="s">
        <v>94</v>
      </c>
      <c r="N362" t="s">
        <v>22</v>
      </c>
      <c r="O362" s="11">
        <v>560</v>
      </c>
      <c r="P362">
        <v>61</v>
      </c>
      <c r="Q362" s="12">
        <f>Tabla1[[#This Row],[Precio unitario]]*Tabla1[[#This Row],[Cantidad]]</f>
        <v>34160</v>
      </c>
      <c r="R362" s="11">
        <v>3484.3199999999997</v>
      </c>
    </row>
    <row r="363" spans="2:18" x14ac:dyDescent="0.25">
      <c r="B363" s="14">
        <v>1421</v>
      </c>
      <c r="C363" s="13">
        <v>43435</v>
      </c>
      <c r="D363" s="14">
        <v>1</v>
      </c>
      <c r="E363" t="s">
        <v>93</v>
      </c>
      <c r="F363" t="s">
        <v>92</v>
      </c>
      <c r="G363" t="s">
        <v>15</v>
      </c>
      <c r="H363" t="s">
        <v>36</v>
      </c>
      <c r="I363" t="s">
        <v>65</v>
      </c>
      <c r="J363" s="13"/>
      <c r="K363" t="s">
        <v>64</v>
      </c>
      <c r="L363"/>
      <c r="M363" t="s">
        <v>91</v>
      </c>
      <c r="N363" t="s">
        <v>32</v>
      </c>
      <c r="O363" s="11">
        <v>257.59999999999997</v>
      </c>
      <c r="P363">
        <v>45</v>
      </c>
      <c r="Q363" s="12">
        <f>Tabla1[[#This Row],[Precio unitario]]*Tabla1[[#This Row],[Cantidad]]</f>
        <v>11591.999999999998</v>
      </c>
      <c r="R363" s="11">
        <v>1136.0159999999998</v>
      </c>
    </row>
    <row r="364" spans="2:18" x14ac:dyDescent="0.25">
      <c r="B364" s="14">
        <v>1422</v>
      </c>
      <c r="C364" s="13">
        <v>43462</v>
      </c>
      <c r="D364" s="14">
        <v>28</v>
      </c>
      <c r="E364" t="s">
        <v>90</v>
      </c>
      <c r="F364" t="s">
        <v>89</v>
      </c>
      <c r="G364" t="s">
        <v>14</v>
      </c>
      <c r="H364" t="s">
        <v>42</v>
      </c>
      <c r="I364" t="s">
        <v>75</v>
      </c>
      <c r="J364" s="13">
        <v>43464</v>
      </c>
      <c r="K364" t="s">
        <v>64</v>
      </c>
      <c r="L364" t="s">
        <v>74</v>
      </c>
      <c r="M364" t="s">
        <v>88</v>
      </c>
      <c r="N364" t="s">
        <v>33</v>
      </c>
      <c r="O364" s="11">
        <v>644</v>
      </c>
      <c r="P364">
        <v>43</v>
      </c>
      <c r="Q364" s="12">
        <f>Tabla1[[#This Row],[Precio unitario]]*Tabla1[[#This Row],[Cantidad]]</f>
        <v>27692</v>
      </c>
      <c r="R364" s="11">
        <v>2769.2000000000003</v>
      </c>
    </row>
    <row r="365" spans="2:18" x14ac:dyDescent="0.25">
      <c r="B365" s="14">
        <v>1423</v>
      </c>
      <c r="C365" s="13">
        <v>43443</v>
      </c>
      <c r="D365" s="14">
        <v>9</v>
      </c>
      <c r="E365" t="s">
        <v>87</v>
      </c>
      <c r="F365" t="s">
        <v>86</v>
      </c>
      <c r="G365" t="s">
        <v>11</v>
      </c>
      <c r="H365" t="s">
        <v>35</v>
      </c>
      <c r="I365" t="s">
        <v>56</v>
      </c>
      <c r="J365" s="13">
        <v>43445</v>
      </c>
      <c r="K365" t="s">
        <v>79</v>
      </c>
      <c r="L365" t="s">
        <v>63</v>
      </c>
      <c r="M365" t="s">
        <v>85</v>
      </c>
      <c r="N365" t="s">
        <v>21</v>
      </c>
      <c r="O365" s="11">
        <v>135.1</v>
      </c>
      <c r="P365">
        <v>18</v>
      </c>
      <c r="Q365" s="12">
        <f>Tabla1[[#This Row],[Precio unitario]]*Tabla1[[#This Row],[Cantidad]]</f>
        <v>2431.7999999999997</v>
      </c>
      <c r="R365" s="11">
        <v>231.02100000000002</v>
      </c>
    </row>
    <row r="366" spans="2:18" x14ac:dyDescent="0.25">
      <c r="B366" s="14">
        <v>1424</v>
      </c>
      <c r="C366" s="13">
        <v>43440</v>
      </c>
      <c r="D366" s="14">
        <v>6</v>
      </c>
      <c r="E366" t="s">
        <v>67</v>
      </c>
      <c r="F366" t="s">
        <v>66</v>
      </c>
      <c r="G366" t="s">
        <v>18</v>
      </c>
      <c r="H366" t="s">
        <v>38</v>
      </c>
      <c r="I366" t="s">
        <v>65</v>
      </c>
      <c r="J366" s="13">
        <v>43442</v>
      </c>
      <c r="K366" t="s">
        <v>70</v>
      </c>
      <c r="L366" t="s">
        <v>74</v>
      </c>
      <c r="M366" t="s">
        <v>82</v>
      </c>
      <c r="N366" t="s">
        <v>30</v>
      </c>
      <c r="O366" s="11">
        <v>178.5</v>
      </c>
      <c r="P366">
        <v>41</v>
      </c>
      <c r="Q366" s="12">
        <f>Tabla1[[#This Row],[Precio unitario]]*Tabla1[[#This Row],[Cantidad]]</f>
        <v>7318.5</v>
      </c>
      <c r="R366" s="11">
        <v>709.89450000000011</v>
      </c>
    </row>
    <row r="367" spans="2:18" x14ac:dyDescent="0.25">
      <c r="B367" s="14">
        <v>1425</v>
      </c>
      <c r="C367" s="13">
        <v>43442</v>
      </c>
      <c r="D367" s="14">
        <v>8</v>
      </c>
      <c r="E367" t="s">
        <v>84</v>
      </c>
      <c r="F367" t="s">
        <v>83</v>
      </c>
      <c r="G367" t="s">
        <v>10</v>
      </c>
      <c r="H367" t="s">
        <v>36</v>
      </c>
      <c r="I367" t="s">
        <v>65</v>
      </c>
      <c r="J367" s="13">
        <v>43444</v>
      </c>
      <c r="K367" t="s">
        <v>70</v>
      </c>
      <c r="L367" t="s">
        <v>63</v>
      </c>
      <c r="M367" t="s">
        <v>82</v>
      </c>
      <c r="N367" t="s">
        <v>30</v>
      </c>
      <c r="O367" s="11">
        <v>178.5</v>
      </c>
      <c r="P367">
        <v>19</v>
      </c>
      <c r="Q367" s="12">
        <f>Tabla1[[#This Row],[Precio unitario]]*Tabla1[[#This Row],[Cantidad]]</f>
        <v>3391.5</v>
      </c>
      <c r="R367" s="11">
        <v>335.75850000000003</v>
      </c>
    </row>
    <row r="368" spans="2:18" x14ac:dyDescent="0.25">
      <c r="B368" s="14">
        <v>1426</v>
      </c>
      <c r="C368" s="13">
        <v>43459</v>
      </c>
      <c r="D368" s="14">
        <v>25</v>
      </c>
      <c r="E368" t="s">
        <v>81</v>
      </c>
      <c r="F368" t="s">
        <v>80</v>
      </c>
      <c r="G368" t="s">
        <v>13</v>
      </c>
      <c r="H368" t="s">
        <v>39</v>
      </c>
      <c r="I368" t="s">
        <v>60</v>
      </c>
      <c r="J368" s="13">
        <v>43461</v>
      </c>
      <c r="K368" t="s">
        <v>79</v>
      </c>
      <c r="L368" t="s">
        <v>78</v>
      </c>
      <c r="M368" t="s">
        <v>77</v>
      </c>
      <c r="N368" t="s">
        <v>31</v>
      </c>
      <c r="O368" s="11">
        <v>308</v>
      </c>
      <c r="P368">
        <v>65</v>
      </c>
      <c r="Q368" s="12">
        <f>Tabla1[[#This Row],[Precio unitario]]*Tabla1[[#This Row],[Cantidad]]</f>
        <v>20020</v>
      </c>
      <c r="R368" s="11">
        <v>1941.94</v>
      </c>
    </row>
    <row r="369" spans="2:18" x14ac:dyDescent="0.25">
      <c r="B369" s="14">
        <v>1427</v>
      </c>
      <c r="C369" s="13">
        <v>43460</v>
      </c>
      <c r="D369" s="14">
        <v>26</v>
      </c>
      <c r="E369" t="s">
        <v>76</v>
      </c>
      <c r="F369" t="s">
        <v>16</v>
      </c>
      <c r="G369" t="s">
        <v>16</v>
      </c>
      <c r="H369" t="s">
        <v>42</v>
      </c>
      <c r="I369" t="s">
        <v>75</v>
      </c>
      <c r="J369" s="13">
        <v>43462</v>
      </c>
      <c r="K369" t="s">
        <v>64</v>
      </c>
      <c r="L369" t="s">
        <v>74</v>
      </c>
      <c r="M369" t="s">
        <v>73</v>
      </c>
      <c r="N369" t="s">
        <v>26</v>
      </c>
      <c r="O369" s="11">
        <v>350</v>
      </c>
      <c r="P369">
        <v>13</v>
      </c>
      <c r="Q369" s="12">
        <f>Tabla1[[#This Row],[Precio unitario]]*Tabla1[[#This Row],[Cantidad]]</f>
        <v>4550</v>
      </c>
      <c r="R369" s="11">
        <v>450.44999999999993</v>
      </c>
    </row>
    <row r="370" spans="2:18" x14ac:dyDescent="0.25">
      <c r="B370" s="14">
        <v>1428</v>
      </c>
      <c r="C370" s="13">
        <v>43463</v>
      </c>
      <c r="D370" s="14">
        <v>29</v>
      </c>
      <c r="E370" t="s">
        <v>72</v>
      </c>
      <c r="F370" t="s">
        <v>71</v>
      </c>
      <c r="G370" t="s">
        <v>11</v>
      </c>
      <c r="H370" t="s">
        <v>40</v>
      </c>
      <c r="I370" t="s">
        <v>56</v>
      </c>
      <c r="J370" s="13">
        <v>43465</v>
      </c>
      <c r="K370" t="s">
        <v>70</v>
      </c>
      <c r="L370" t="s">
        <v>63</v>
      </c>
      <c r="M370" t="s">
        <v>69</v>
      </c>
      <c r="N370" t="s">
        <v>28</v>
      </c>
      <c r="O370" s="11">
        <v>546</v>
      </c>
      <c r="P370">
        <v>54</v>
      </c>
      <c r="Q370" s="12">
        <f>Tabla1[[#This Row],[Precio unitario]]*Tabla1[[#This Row],[Cantidad]]</f>
        <v>29484</v>
      </c>
      <c r="R370" s="11">
        <v>3007.3680000000004</v>
      </c>
    </row>
    <row r="371" spans="2:18" x14ac:dyDescent="0.25">
      <c r="B371" s="14">
        <v>1429</v>
      </c>
      <c r="C371" s="13">
        <v>43440</v>
      </c>
      <c r="D371" s="14">
        <v>6</v>
      </c>
      <c r="E371" t="s">
        <v>67</v>
      </c>
      <c r="F371" t="s">
        <v>66</v>
      </c>
      <c r="G371" t="s">
        <v>18</v>
      </c>
      <c r="H371" t="s">
        <v>38</v>
      </c>
      <c r="I371" t="s">
        <v>65</v>
      </c>
      <c r="J371" s="13">
        <v>43442</v>
      </c>
      <c r="K371" t="s">
        <v>64</v>
      </c>
      <c r="L371" t="s">
        <v>63</v>
      </c>
      <c r="M371" t="s">
        <v>68</v>
      </c>
      <c r="N371" t="s">
        <v>29</v>
      </c>
      <c r="O371" s="11">
        <v>420</v>
      </c>
      <c r="P371">
        <v>33</v>
      </c>
      <c r="Q371" s="12">
        <f>Tabla1[[#This Row],[Precio unitario]]*Tabla1[[#This Row],[Cantidad]]</f>
        <v>13860</v>
      </c>
      <c r="R371" s="11">
        <v>1330.56</v>
      </c>
    </row>
    <row r="372" spans="2:18" x14ac:dyDescent="0.25">
      <c r="B372" s="14">
        <v>1430</v>
      </c>
      <c r="C372" s="13">
        <v>43440</v>
      </c>
      <c r="D372" s="14">
        <v>6</v>
      </c>
      <c r="E372" t="s">
        <v>67</v>
      </c>
      <c r="F372" t="s">
        <v>66</v>
      </c>
      <c r="G372" t="s">
        <v>18</v>
      </c>
      <c r="H372" t="s">
        <v>38</v>
      </c>
      <c r="I372" t="s">
        <v>65</v>
      </c>
      <c r="J372" s="13">
        <v>43442</v>
      </c>
      <c r="K372" t="s">
        <v>64</v>
      </c>
      <c r="L372" t="s">
        <v>63</v>
      </c>
      <c r="M372" t="s">
        <v>62</v>
      </c>
      <c r="N372" t="s">
        <v>29</v>
      </c>
      <c r="O372" s="11">
        <v>742</v>
      </c>
      <c r="P372">
        <v>34</v>
      </c>
      <c r="Q372" s="12">
        <f>Tabla1[[#This Row],[Precio unitario]]*Tabla1[[#This Row],[Cantidad]]</f>
        <v>25228</v>
      </c>
      <c r="R372" s="11">
        <v>2598.4840000000004</v>
      </c>
    </row>
    <row r="373" spans="2:18" x14ac:dyDescent="0.25">
      <c r="B373" s="14">
        <v>1431</v>
      </c>
      <c r="C373" s="13">
        <v>43438</v>
      </c>
      <c r="D373" s="14">
        <v>4</v>
      </c>
      <c r="E373" t="s">
        <v>61</v>
      </c>
      <c r="F373" t="s">
        <v>9</v>
      </c>
      <c r="G373" t="s">
        <v>9</v>
      </c>
      <c r="H373" t="s">
        <v>41</v>
      </c>
      <c r="I373" t="s">
        <v>60</v>
      </c>
      <c r="J373" s="13"/>
      <c r="L373"/>
      <c r="M373" t="s">
        <v>59</v>
      </c>
      <c r="N373" t="s">
        <v>25</v>
      </c>
      <c r="O373" s="11">
        <v>532</v>
      </c>
      <c r="P373">
        <v>59</v>
      </c>
      <c r="Q373" s="12">
        <f>Tabla1[[#This Row],[Precio unitario]]*Tabla1[[#This Row],[Cantidad]]</f>
        <v>31388</v>
      </c>
      <c r="R373" s="11">
        <v>3170.1880000000001</v>
      </c>
    </row>
    <row r="374" spans="2:18" x14ac:dyDescent="0.25">
      <c r="B374" s="14">
        <v>1432</v>
      </c>
      <c r="C374" s="13">
        <v>43437</v>
      </c>
      <c r="D374" s="14">
        <v>3</v>
      </c>
      <c r="E374" t="s">
        <v>58</v>
      </c>
      <c r="F374" t="s">
        <v>57</v>
      </c>
      <c r="G374" t="s">
        <v>12</v>
      </c>
      <c r="H374" t="s">
        <v>37</v>
      </c>
      <c r="I374" t="s">
        <v>56</v>
      </c>
      <c r="J374" s="13"/>
      <c r="L374"/>
      <c r="M374" t="s">
        <v>55</v>
      </c>
      <c r="N374" t="s">
        <v>33</v>
      </c>
      <c r="O374" s="11">
        <v>41.86</v>
      </c>
      <c r="P374">
        <v>24</v>
      </c>
      <c r="Q374" s="12">
        <f>Tabla1[[#This Row],[Precio unitario]]*Tabla1[[#This Row],[Cantidad]]</f>
        <v>1004.64</v>
      </c>
      <c r="R374" s="11">
        <v>99.459360000000004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DASHBOARD</vt:lpstr>
      <vt:lpstr>Tablas dinamicas</vt:lpstr>
      <vt:lpstr>Hoja1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ALEJANDRO SANTA CRUZ GUTIERREZ</dc:creator>
  <cp:lastModifiedBy>LUIS ALEJANDRO SANTA CRUZ GUTIERREZ</cp:lastModifiedBy>
  <dcterms:created xsi:type="dcterms:W3CDTF">2025-05-20T00:41:24Z</dcterms:created>
  <dcterms:modified xsi:type="dcterms:W3CDTF">2025-05-20T00:44:16Z</dcterms:modified>
</cp:coreProperties>
</file>