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aveExternalLinkValues="0"/>
  <mc:AlternateContent xmlns:mc="http://schemas.openxmlformats.org/markup-compatibility/2006">
    <mc:Choice Requires="x15">
      <x15ac:absPath xmlns:x15ac="http://schemas.microsoft.com/office/spreadsheetml/2010/11/ac" url="C:\MSBA\SCM 518\Group Project\"/>
    </mc:Choice>
  </mc:AlternateContent>
  <xr:revisionPtr revIDLastSave="0" documentId="13_ncr:1_{977E7C82-87E6-484F-AACF-ECA71B7CD9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te" sheetId="1" r:id="rId1"/>
    <sheet name="Solution" sheetId="2" r:id="rId2"/>
  </sheets>
  <definedNames>
    <definedName name="Carrier_Flow">Solution!$R$27:$R$32</definedName>
    <definedName name="Carrier_Flow_2">Solution!$W$27:$W$32</definedName>
    <definedName name="Carrier_Name">Solution!$Q$27:$Q$32</definedName>
    <definedName name="Destination_Flow">Solution!$R$35:$R$46</definedName>
    <definedName name="Destination_Name">Solution!$Q$35:$Q$46</definedName>
    <definedName name="Flow">Solution!$E$26:$E$83</definedName>
    <definedName name="Max_Usage">Solution!$Y$27:$Y$32</definedName>
    <definedName name="Min_Usage">Solution!$T$27:$T$32</definedName>
    <definedName name="Required">Solution!$T$35:$T$46</definedName>
    <definedName name="solver_adj" localSheetId="1" hidden="1">Solution!$E$26:$E$83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1" hidden="1">Solution!$R$27:$R$32</definedName>
    <definedName name="solver_lhs2" localSheetId="1" hidden="1">Solution!$R$27:$R$32</definedName>
    <definedName name="solver_lhs3" localSheetId="1" hidden="1">Solution!$R$35:$R$46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1" hidden="1">Solution!$N$85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2</definedName>
    <definedName name="solver_rhs1" localSheetId="1" hidden="1">Max_Usage</definedName>
    <definedName name="solver_rhs2" localSheetId="1" hidden="1">Min_Usage</definedName>
    <definedName name="solver_rhs3" localSheetId="1" hidden="1">Required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otal_Cost">Solution!$N$85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2" l="1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26" i="2"/>
  <c r="W32" i="2"/>
  <c r="W31" i="2"/>
  <c r="W30" i="2"/>
  <c r="W29" i="2"/>
  <c r="W28" i="2"/>
  <c r="W27" i="2"/>
  <c r="R36" i="2"/>
  <c r="R37" i="2"/>
  <c r="R38" i="2"/>
  <c r="R39" i="2"/>
  <c r="R40" i="2"/>
  <c r="R41" i="2"/>
  <c r="R42" i="2"/>
  <c r="R43" i="2"/>
  <c r="R44" i="2"/>
  <c r="R45" i="2"/>
  <c r="R46" i="2"/>
  <c r="R35" i="2"/>
  <c r="Q27" i="2" a="1"/>
  <c r="Q27" i="2" s="1"/>
  <c r="R27" i="2" s="1"/>
  <c r="Y27" i="2" a="1"/>
  <c r="Y27" i="2" s="1"/>
  <c r="T27" i="2" a="1"/>
  <c r="T27" i="2" s="1"/>
  <c r="K27" i="2" l="1"/>
  <c r="M27" i="2" s="1"/>
  <c r="N27" i="2" s="1"/>
  <c r="R32" i="2"/>
  <c r="R31" i="2"/>
  <c r="R30" i="2"/>
  <c r="R29" i="2"/>
  <c r="R28" i="2"/>
  <c r="K79" i="2"/>
  <c r="M79" i="2" s="1"/>
  <c r="N79" i="2" s="1"/>
  <c r="K80" i="2"/>
  <c r="M80" i="2" s="1"/>
  <c r="N80" i="2" s="1"/>
  <c r="K73" i="2"/>
  <c r="M73" i="2" s="1"/>
  <c r="N73" i="2" s="1"/>
  <c r="K81" i="2"/>
  <c r="M81" i="2" s="1"/>
  <c r="N81" i="2" s="1"/>
  <c r="K65" i="2"/>
  <c r="M65" i="2" s="1"/>
  <c r="N65" i="2" s="1"/>
  <c r="K49" i="2"/>
  <c r="M49" i="2" s="1"/>
  <c r="N49" i="2" s="1"/>
  <c r="K41" i="2"/>
  <c r="M41" i="2" s="1"/>
  <c r="N41" i="2" s="1"/>
  <c r="K40" i="2"/>
  <c r="M40" i="2" s="1"/>
  <c r="N40" i="2" s="1"/>
  <c r="K55" i="2"/>
  <c r="M55" i="2" s="1"/>
  <c r="N55" i="2" s="1"/>
  <c r="K39" i="2"/>
  <c r="M39" i="2" s="1"/>
  <c r="N39" i="2" s="1"/>
  <c r="K54" i="2"/>
  <c r="M54" i="2" s="1"/>
  <c r="N54" i="2" s="1"/>
  <c r="K38" i="2"/>
  <c r="M38" i="2" s="1"/>
  <c r="N38" i="2" s="1"/>
  <c r="K69" i="2"/>
  <c r="M69" i="2" s="1"/>
  <c r="N69" i="2" s="1"/>
  <c r="K53" i="2"/>
  <c r="M53" i="2" s="1"/>
  <c r="N53" i="2" s="1"/>
  <c r="K37" i="2"/>
  <c r="M37" i="2" s="1"/>
  <c r="N37" i="2" s="1"/>
  <c r="K47" i="2"/>
  <c r="M47" i="2" s="1"/>
  <c r="N47" i="2" s="1"/>
  <c r="K68" i="2"/>
  <c r="M68" i="2" s="1"/>
  <c r="N68" i="2" s="1"/>
  <c r="K52" i="2"/>
  <c r="M52" i="2" s="1"/>
  <c r="N52" i="2" s="1"/>
  <c r="K36" i="2"/>
  <c r="M36" i="2" s="1"/>
  <c r="N36" i="2" s="1"/>
  <c r="K67" i="2"/>
  <c r="M67" i="2" s="1"/>
  <c r="N67" i="2" s="1"/>
  <c r="K51" i="2"/>
  <c r="M51" i="2" s="1"/>
  <c r="N51" i="2" s="1"/>
  <c r="K35" i="2"/>
  <c r="M35" i="2" s="1"/>
  <c r="N35" i="2" s="1"/>
  <c r="K45" i="2"/>
  <c r="M45" i="2" s="1"/>
  <c r="N45" i="2" s="1"/>
  <c r="K82" i="2"/>
  <c r="M82" i="2" s="1"/>
  <c r="N82" i="2" s="1"/>
  <c r="K66" i="2"/>
  <c r="M66" i="2" s="1"/>
  <c r="N66" i="2" s="1"/>
  <c r="K50" i="2"/>
  <c r="M50" i="2" s="1"/>
  <c r="N50" i="2" s="1"/>
  <c r="K34" i="2"/>
  <c r="M34" i="2" s="1"/>
  <c r="N34" i="2" s="1"/>
  <c r="K44" i="2"/>
  <c r="M44" i="2" s="1"/>
  <c r="N44" i="2" s="1"/>
  <c r="K58" i="2"/>
  <c r="M58" i="2" s="1"/>
  <c r="N58" i="2" s="1"/>
  <c r="K78" i="2"/>
  <c r="M78" i="2" s="1"/>
  <c r="N78" i="2" s="1"/>
  <c r="K64" i="2"/>
  <c r="M64" i="2" s="1"/>
  <c r="N64" i="2" s="1"/>
  <c r="K42" i="2"/>
  <c r="M42" i="2" s="1"/>
  <c r="N42" i="2" s="1"/>
  <c r="K26" i="2"/>
  <c r="M26" i="2" s="1"/>
  <c r="N26" i="2" s="1"/>
  <c r="K63" i="2"/>
  <c r="M63" i="2" s="1"/>
  <c r="N63" i="2" s="1"/>
  <c r="K33" i="2"/>
  <c r="M33" i="2" s="1"/>
  <c r="N33" i="2" s="1"/>
  <c r="K32" i="2"/>
  <c r="M32" i="2" s="1"/>
  <c r="N32" i="2" s="1"/>
  <c r="K62" i="2"/>
  <c r="M62" i="2" s="1"/>
  <c r="N62" i="2" s="1"/>
  <c r="K76" i="2"/>
  <c r="M76" i="2" s="1"/>
  <c r="N76" i="2" s="1"/>
  <c r="K61" i="2"/>
  <c r="M61" i="2" s="1"/>
  <c r="N61" i="2" s="1"/>
  <c r="K31" i="2"/>
  <c r="M31" i="2" s="1"/>
  <c r="N31" i="2" s="1"/>
  <c r="K48" i="2"/>
  <c r="M48" i="2" s="1"/>
  <c r="N48" i="2" s="1"/>
  <c r="K75" i="2"/>
  <c r="M75" i="2" s="1"/>
  <c r="N75" i="2" s="1"/>
  <c r="K60" i="2"/>
  <c r="M60" i="2" s="1"/>
  <c r="N60" i="2" s="1"/>
  <c r="K46" i="2"/>
  <c r="M46" i="2" s="1"/>
  <c r="N46" i="2" s="1"/>
  <c r="K30" i="2"/>
  <c r="M30" i="2" s="1"/>
  <c r="N30" i="2" s="1"/>
  <c r="K77" i="2"/>
  <c r="M77" i="2" s="1"/>
  <c r="N77" i="2" s="1"/>
  <c r="K74" i="2"/>
  <c r="M74" i="2" s="1"/>
  <c r="N74" i="2" s="1"/>
  <c r="K59" i="2"/>
  <c r="M59" i="2" s="1"/>
  <c r="N59" i="2" s="1"/>
  <c r="K29" i="2"/>
  <c r="M29" i="2" s="1"/>
  <c r="N29" i="2" s="1"/>
  <c r="K72" i="2"/>
  <c r="M72" i="2" s="1"/>
  <c r="N72" i="2" s="1"/>
  <c r="K57" i="2"/>
  <c r="M57" i="2" s="1"/>
  <c r="N57" i="2" s="1"/>
  <c r="K43" i="2"/>
  <c r="M43" i="2" s="1"/>
  <c r="N43" i="2" s="1"/>
  <c r="K28" i="2"/>
  <c r="M28" i="2" s="1"/>
  <c r="N28" i="2" s="1"/>
  <c r="K71" i="2"/>
  <c r="M71" i="2" s="1"/>
  <c r="N71" i="2" s="1"/>
  <c r="K56" i="2"/>
  <c r="M56" i="2" s="1"/>
  <c r="N56" i="2" s="1"/>
  <c r="K83" i="2"/>
  <c r="M83" i="2" s="1"/>
  <c r="N83" i="2" s="1"/>
  <c r="K70" i="2"/>
  <c r="M70" i="2" s="1"/>
  <c r="N70" i="2" s="1"/>
  <c r="N8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<sst xmlns="http://schemas.openxmlformats.org/spreadsheetml/2006/main" count="354" uniqueCount="66">
  <si>
    <t>Carrier:</t>
  </si>
  <si>
    <t>Min charge per truckload:</t>
  </si>
  <si>
    <t>Stop-off charge:</t>
  </si>
  <si>
    <t>Destination</t>
  </si>
  <si>
    <t>St</t>
  </si>
  <si>
    <t>Trips</t>
  </si>
  <si>
    <t>Stops</t>
  </si>
  <si>
    <t>Miles</t>
  </si>
  <si>
    <t>ABCT</t>
  </si>
  <si>
    <t>IRST</t>
  </si>
  <si>
    <t>LAST</t>
  </si>
  <si>
    <t>MRST</t>
  </si>
  <si>
    <t>NEST</t>
  </si>
  <si>
    <t>PSST</t>
  </si>
  <si>
    <t>ATLANTA</t>
  </si>
  <si>
    <t>GA</t>
  </si>
  <si>
    <t>*</t>
  </si>
  <si>
    <t>EVERETT</t>
  </si>
  <si>
    <t>MA</t>
  </si>
  <si>
    <t>EPHRATA</t>
  </si>
  <si>
    <t>PA</t>
  </si>
  <si>
    <t>RIVERVIEW</t>
  </si>
  <si>
    <t>MI</t>
  </si>
  <si>
    <t>CARSON</t>
  </si>
  <si>
    <t>CA</t>
  </si>
  <si>
    <t>CHAMBLEE</t>
  </si>
  <si>
    <t>ROSEVILLE</t>
  </si>
  <si>
    <t>MN</t>
  </si>
  <si>
    <t>HANOVER</t>
  </si>
  <si>
    <t>SPARKS</t>
  </si>
  <si>
    <t>NV</t>
  </si>
  <si>
    <t>PARSIPPANY</t>
  </si>
  <si>
    <t>NJ</t>
  </si>
  <si>
    <t>EFFINGHAM</t>
  </si>
  <si>
    <t>IL</t>
  </si>
  <si>
    <t>KEARNY</t>
  </si>
  <si>
    <t>Note:  Asterisks (*) indicate carrier does not travel to the destination. Rates in $/mile.</t>
  </si>
  <si>
    <t>Available Pulls:</t>
  </si>
  <si>
    <t>Commitment:</t>
  </si>
  <si>
    <t>Rate matrix</t>
  </si>
  <si>
    <t>Optimized Motor Carrier Selection at Westvaco</t>
  </si>
  <si>
    <t>Total Cost</t>
  </si>
  <si>
    <t>Required</t>
  </si>
  <si>
    <t>=</t>
  </si>
  <si>
    <t>&lt;=</t>
  </si>
  <si>
    <t>Carrier</t>
  </si>
  <si>
    <t>Cost per mile</t>
  </si>
  <si>
    <t>Flow</t>
  </si>
  <si>
    <t>Stop Cost</t>
  </si>
  <si>
    <t>Stop Cost/Carrier</t>
  </si>
  <si>
    <t>Miles Cost</t>
  </si>
  <si>
    <t xml:space="preserve">&gt; = </t>
  </si>
  <si>
    <t>Min Cost</t>
  </si>
  <si>
    <t>Constraints</t>
  </si>
  <si>
    <t>Destination Constraints</t>
  </si>
  <si>
    <t>Carrier Name</t>
  </si>
  <si>
    <t>Carrier Constraints</t>
  </si>
  <si>
    <t>Min Usage</t>
  </si>
  <si>
    <t>Max Usage</t>
  </si>
  <si>
    <t>Destination Name</t>
  </si>
  <si>
    <t>Carrier_Flow</t>
  </si>
  <si>
    <t>Carrier_Flow_2</t>
  </si>
  <si>
    <t>Destination Flow</t>
  </si>
  <si>
    <t>Total trip Cost</t>
  </si>
  <si>
    <t>Final Cost per trip</t>
  </si>
  <si>
    <t>Net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</si>
</sst>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0_)"/>
    <numFmt numFmtId="166" formatCode="[$$-1009]#,##0.00"/>
  </numFmts>
  <fonts count="5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2" borderId="0" xfId="0" applyFont="1" applyFill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165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/>
    <xf numFmtId="0" fontId="1" fillId="0" borderId="0" xfId="0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3" fillId="0" borderId="0" xfId="0" applyFont="1"/>
    <xf numFmtId="165" fontId="0" fillId="0" borderId="0" xfId="0" applyNumberForma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/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0" fontId="0" fillId="0" borderId="3" xfId="0" applyBorder="1"/>
    <xf numFmtId="0" fontId="3" fillId="0" borderId="3" xfId="0" applyFont="1" applyBorder="1"/>
    <xf numFmtId="164" fontId="2" fillId="0" borderId="4" xfId="0" applyNumberFormat="1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2" fillId="0" borderId="8" xfId="0" applyNumberFormat="1" applyFont="1" applyBorder="1" applyAlignment="1">
      <alignment horizontal="right"/>
    </xf>
    <xf numFmtId="0" fontId="0" fillId="0" borderId="8" xfId="0" applyBorder="1"/>
    <xf numFmtId="0" fontId="3" fillId="0" borderId="8" xfId="0" applyFont="1" applyBorder="1"/>
    <xf numFmtId="0" fontId="0" fillId="0" borderId="9" xfId="0" applyBorder="1"/>
    <xf numFmtId="164" fontId="2" fillId="0" borderId="4" xfId="0" applyNumberFormat="1" applyFont="1" applyBorder="1"/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/>
    <xf numFmtId="164" fontId="2" fillId="0" borderId="7" xfId="0" applyNumberFormat="1" applyFont="1" applyBorder="1" applyAlignment="1">
      <alignment horizontal="left"/>
    </xf>
    <xf numFmtId="164" fontId="2" fillId="0" borderId="9" xfId="0" applyNumberFormat="1" applyFont="1" applyBorder="1"/>
    <xf numFmtId="0" fontId="0" fillId="0" borderId="11" xfId="0" applyBorder="1"/>
    <xf numFmtId="0" fontId="4" fillId="0" borderId="11" xfId="0" applyFont="1" applyBorder="1"/>
    <xf numFmtId="0" fontId="4" fillId="0" borderId="1" xfId="0" applyFont="1" applyBorder="1"/>
    <xf numFmtId="0" fontId="4" fillId="0" borderId="3" xfId="0" applyFont="1" applyBorder="1"/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left"/>
    </xf>
    <xf numFmtId="165" fontId="2" fillId="0" borderId="8" xfId="0" applyNumberFormat="1" applyFont="1" applyBorder="1"/>
    <xf numFmtId="0" fontId="0" fillId="3" borderId="8" xfId="0" applyFill="1" applyBorder="1"/>
    <xf numFmtId="164" fontId="2" fillId="0" borderId="8" xfId="0" applyNumberFormat="1" applyFont="1" applyBorder="1"/>
    <xf numFmtId="0" fontId="2" fillId="0" borderId="8" xfId="0" applyFont="1" applyBorder="1"/>
    <xf numFmtId="164" fontId="0" fillId="0" borderId="8" xfId="0" applyNumberFormat="1" applyBorder="1"/>
    <xf numFmtId="166" fontId="0" fillId="4" borderId="1" xfId="0" applyNumberFormat="1" applyFill="1" applyBorder="1"/>
    <xf numFmtId="166" fontId="0" fillId="0" borderId="0" xfId="0" applyNumberFormat="1"/>
    <xf numFmtId="0" fontId="0" fillId="3" borderId="0" xfId="0" applyFill="1"/>
    <xf numFmtId="166" fontId="0" fillId="0" borderId="10" xfId="0" applyNumberFormat="1" applyBorder="1"/>
    <xf numFmtId="0" fontId="4" fillId="0" borderId="13" xfId="0" applyFont="1" applyBorder="1"/>
    <xf numFmtId="0" fontId="4" fillId="0" borderId="14" xfId="0" applyFont="1" applyBorder="1"/>
    <xf numFmtId="0" fontId="4" fillId="0" borderId="12" xfId="0" applyFont="1" applyBorder="1"/>
    <xf numFmtId="0" fontId="0" fillId="0" borderId="15" xfId="0" applyBorder="1"/>
    <xf numFmtId="0" fontId="0" fillId="0" borderId="16" xfId="0" applyBorder="1"/>
    <xf numFmtId="0" fontId="4" fillId="5" borderId="14" xfId="0" applyFont="1" applyFill="1" applyBorder="1"/>
    <xf numFmtId="164" fontId="2" fillId="6" borderId="5" xfId="0" applyNumberFormat="1" applyFont="1" applyFill="1" applyBorder="1" applyAlignment="1">
      <alignment horizontal="right"/>
    </xf>
    <xf numFmtId="164" fontId="2" fillId="6" borderId="0" xfId="0" applyNumberFormat="1" applyFont="1" applyFill="1" applyAlignment="1">
      <alignment horizontal="left"/>
    </xf>
    <xf numFmtId="165" fontId="2" fillId="6" borderId="0" xfId="0" applyNumberFormat="1" applyFont="1" applyFill="1"/>
    <xf numFmtId="0" fontId="0" fillId="6" borderId="0" xfId="0" applyFill="1"/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ill>
        <patternFill>
          <bgColor rgb="FFFFFF00"/>
        </patternFill>
      </fill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137160</xdr:colOff>
      <xdr:row>33</xdr:row>
      <xdr:rowOff>45720</xdr:rowOff>
    </xdr:from>
    <xdr:to>
      <xdr:col>24</xdr:col>
      <xdr:colOff>38100</xdr:colOff>
      <xdr:row>37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D2CBC8-CC7F-F8C5-552D-6B51A8A3BCB8}"/>
            </a:ext>
          </a:extLst>
        </xdr:cNvPr>
        <xdr:cNvSpPr txBox="1"/>
      </xdr:nvSpPr>
      <xdr:spPr>
        <a:xfrm>
          <a:off x="17365980" y="6027420"/>
          <a:ext cx="286512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Question</a:t>
          </a:r>
          <a:r>
            <a:rPr lang="en-IN" sz="1100" baseline="0"/>
            <a:t> 2: Least Cost distribution for the model is $22394.38</a:t>
          </a:r>
        </a:p>
        <a:p>
          <a:endParaRPr lang="en-IN" sz="1100" baseline="0"/>
        </a:p>
        <a:p>
          <a:endParaRPr lang="en-IN" sz="1100"/>
        </a:p>
      </xdr:txBody>
    </xdr:sp>
    <xdr:clientData/>
  </xdr:twoCellAnchor>
  <xdr:twoCellAnchor>
    <xdr:from>
      <xdr:col>0</xdr:col>
      <xdr:colOff>83820</xdr:colOff>
      <xdr:row>22</xdr:row>
      <xdr:rowOff>45720</xdr:rowOff>
    </xdr:from>
    <xdr:to>
      <xdr:col>6</xdr:col>
      <xdr:colOff>175260</xdr:colOff>
      <xdr:row>23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FC8772-3251-6EEA-37E1-C219F2C4532C}"/>
            </a:ext>
          </a:extLst>
        </xdr:cNvPr>
        <xdr:cNvSpPr txBox="1"/>
      </xdr:nvSpPr>
      <xdr:spPr>
        <a:xfrm>
          <a:off x="83820" y="4008120"/>
          <a:ext cx="46253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Question</a:t>
          </a:r>
          <a:r>
            <a:rPr lang="en-IN" sz="1100" baseline="0"/>
            <a:t> 1:Least cost assignment of truckloads to carriers is found in Flow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workbookViewId="0">
      <selection activeCell="F6" sqref="F6:K18"/>
    </sheetView>
  </sheetViews>
  <sheetFormatPr defaultColWidth="9.21875" defaultRowHeight="14.4" x14ac:dyDescent="0.3"/>
  <cols>
    <col min="1" max="1" width="14.44140625" style="2" customWidth="1"/>
    <col min="2" max="2" width="4.77734375" style="2" customWidth="1"/>
    <col min="3" max="3" width="5.77734375" style="2" customWidth="1"/>
    <col min="4" max="4" width="6.77734375" style="2" customWidth="1"/>
    <col min="5" max="5" width="6.44140625" style="2" customWidth="1"/>
    <col min="6" max="11" width="7.77734375" style="2" customWidth="1"/>
    <col min="12" max="16384" width="9.21875" style="2"/>
  </cols>
  <sheetData>
    <row r="1" spans="1:19" x14ac:dyDescent="0.3">
      <c r="A1" s="1" t="s">
        <v>40</v>
      </c>
    </row>
    <row r="2" spans="1:19" x14ac:dyDescent="0.3">
      <c r="A2" s="3"/>
      <c r="D2" s="3"/>
    </row>
    <row r="3" spans="1:19" x14ac:dyDescent="0.3">
      <c r="A3" s="4" t="s">
        <v>39</v>
      </c>
      <c r="F3" s="4" t="s">
        <v>0</v>
      </c>
    </row>
    <row r="4" spans="1:19" x14ac:dyDescent="0.3">
      <c r="B4" s="3" t="s">
        <v>1</v>
      </c>
      <c r="F4" s="5">
        <v>350</v>
      </c>
      <c r="G4" s="5">
        <v>400</v>
      </c>
      <c r="H4" s="5">
        <v>350</v>
      </c>
      <c r="I4" s="5">
        <v>300</v>
      </c>
      <c r="J4" s="5">
        <v>350</v>
      </c>
      <c r="K4" s="5">
        <v>300</v>
      </c>
    </row>
    <row r="5" spans="1:19" x14ac:dyDescent="0.3">
      <c r="B5" s="3" t="s">
        <v>2</v>
      </c>
      <c r="F5" s="5">
        <v>50</v>
      </c>
      <c r="G5" s="5">
        <v>75</v>
      </c>
      <c r="H5" s="5">
        <v>50</v>
      </c>
      <c r="I5" s="5">
        <v>35</v>
      </c>
      <c r="J5" s="5">
        <v>50</v>
      </c>
      <c r="K5" s="5">
        <v>50</v>
      </c>
    </row>
    <row r="6" spans="1:19" x14ac:dyDescent="0.3">
      <c r="A6" s="4" t="s">
        <v>3</v>
      </c>
      <c r="B6" s="4" t="s">
        <v>4</v>
      </c>
      <c r="C6" s="6" t="s">
        <v>5</v>
      </c>
      <c r="D6" s="6" t="s">
        <v>6</v>
      </c>
      <c r="E6" s="6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</row>
    <row r="7" spans="1:19" x14ac:dyDescent="0.3">
      <c r="A7" s="8" t="s">
        <v>14</v>
      </c>
      <c r="B7" s="9" t="s">
        <v>15</v>
      </c>
      <c r="C7" s="10">
        <v>4</v>
      </c>
      <c r="D7" s="10">
        <v>0</v>
      </c>
      <c r="E7" s="10">
        <v>612</v>
      </c>
      <c r="F7" s="11" t="s">
        <v>16</v>
      </c>
      <c r="G7" s="12">
        <v>0.88</v>
      </c>
      <c r="H7" s="12">
        <v>1.1499999999999999</v>
      </c>
      <c r="I7" s="12">
        <v>0.87</v>
      </c>
      <c r="J7" s="12">
        <v>0.95</v>
      </c>
      <c r="K7" s="12">
        <v>1.05</v>
      </c>
      <c r="M7" s="13"/>
      <c r="N7" s="14"/>
      <c r="O7" s="15"/>
      <c r="P7" s="15"/>
      <c r="Q7" s="15"/>
      <c r="R7" s="15"/>
      <c r="S7" s="15"/>
    </row>
    <row r="8" spans="1:19" x14ac:dyDescent="0.3">
      <c r="A8" s="8" t="s">
        <v>17</v>
      </c>
      <c r="B8" s="9" t="s">
        <v>18</v>
      </c>
      <c r="C8" s="10">
        <v>1</v>
      </c>
      <c r="D8" s="10">
        <v>3</v>
      </c>
      <c r="E8" s="10">
        <v>612</v>
      </c>
      <c r="F8" s="11" t="s">
        <v>16</v>
      </c>
      <c r="G8" s="12">
        <v>1.18</v>
      </c>
      <c r="H8" s="12">
        <v>1.27</v>
      </c>
      <c r="I8" s="12">
        <v>1.39</v>
      </c>
      <c r="J8" s="12">
        <v>1.35</v>
      </c>
      <c r="K8" s="12">
        <v>1.28</v>
      </c>
      <c r="N8" s="14"/>
      <c r="O8" s="15"/>
      <c r="P8" s="15"/>
      <c r="Q8" s="15"/>
      <c r="R8" s="15"/>
      <c r="S8" s="15"/>
    </row>
    <row r="9" spans="1:19" x14ac:dyDescent="0.3">
      <c r="A9" s="8" t="s">
        <v>19</v>
      </c>
      <c r="B9" s="9" t="s">
        <v>20</v>
      </c>
      <c r="C9" s="10">
        <v>3</v>
      </c>
      <c r="D9" s="10">
        <v>0</v>
      </c>
      <c r="E9" s="10">
        <v>190</v>
      </c>
      <c r="F9" s="11" t="s">
        <v>16</v>
      </c>
      <c r="G9" s="12">
        <v>3.42</v>
      </c>
      <c r="H9" s="12">
        <v>1.73</v>
      </c>
      <c r="I9" s="12">
        <v>1.71</v>
      </c>
      <c r="J9" s="12">
        <v>1.82</v>
      </c>
      <c r="K9" s="12">
        <v>2</v>
      </c>
      <c r="N9" s="14"/>
      <c r="O9" s="15"/>
      <c r="P9" s="15"/>
      <c r="Q9" s="15"/>
      <c r="R9" s="15"/>
      <c r="S9" s="15"/>
    </row>
    <row r="10" spans="1:19" x14ac:dyDescent="0.3">
      <c r="A10" s="8" t="s">
        <v>21</v>
      </c>
      <c r="B10" s="9" t="s">
        <v>22</v>
      </c>
      <c r="C10" s="10">
        <v>5</v>
      </c>
      <c r="D10" s="10">
        <v>0</v>
      </c>
      <c r="E10" s="10">
        <v>383</v>
      </c>
      <c r="F10" s="12">
        <v>0.79</v>
      </c>
      <c r="G10" s="12">
        <v>1.01</v>
      </c>
      <c r="H10" s="12">
        <v>1.25</v>
      </c>
      <c r="I10" s="12">
        <v>0.96</v>
      </c>
      <c r="J10" s="12">
        <v>0.95</v>
      </c>
      <c r="K10" s="12">
        <v>1.1100000000000001</v>
      </c>
      <c r="N10" s="15"/>
      <c r="O10" s="15"/>
      <c r="P10" s="15"/>
      <c r="Q10" s="15"/>
      <c r="R10" s="15"/>
      <c r="S10" s="15"/>
    </row>
    <row r="11" spans="1:19" x14ac:dyDescent="0.3">
      <c r="A11" s="8" t="s">
        <v>23</v>
      </c>
      <c r="B11" s="9" t="s">
        <v>24</v>
      </c>
      <c r="C11" s="10">
        <v>1</v>
      </c>
      <c r="D11" s="10">
        <v>2</v>
      </c>
      <c r="E11" s="10">
        <v>3063</v>
      </c>
      <c r="F11" s="11" t="s">
        <v>16</v>
      </c>
      <c r="G11" s="12">
        <v>0.8</v>
      </c>
      <c r="H11" s="12">
        <v>0.87</v>
      </c>
      <c r="I11" s="11" t="s">
        <v>16</v>
      </c>
      <c r="J11" s="12">
        <v>1</v>
      </c>
      <c r="K11" s="11" t="s">
        <v>16</v>
      </c>
      <c r="N11" s="14"/>
      <c r="O11" s="15"/>
      <c r="P11" s="15"/>
      <c r="Q11" s="14"/>
      <c r="R11" s="15"/>
      <c r="S11" s="14"/>
    </row>
    <row r="12" spans="1:19" x14ac:dyDescent="0.3">
      <c r="A12" s="8" t="s">
        <v>25</v>
      </c>
      <c r="B12" s="9" t="s">
        <v>15</v>
      </c>
      <c r="C12" s="10">
        <v>1</v>
      </c>
      <c r="D12" s="10">
        <v>0</v>
      </c>
      <c r="E12" s="10">
        <v>429</v>
      </c>
      <c r="F12" s="11" t="s">
        <v>16</v>
      </c>
      <c r="G12" s="12">
        <v>1.23</v>
      </c>
      <c r="H12" s="12">
        <v>1.61</v>
      </c>
      <c r="I12" s="12">
        <v>1.22</v>
      </c>
      <c r="J12" s="12">
        <v>1.33</v>
      </c>
      <c r="K12" s="12">
        <v>1.47</v>
      </c>
      <c r="N12" s="14"/>
      <c r="O12" s="15"/>
      <c r="P12" s="15"/>
      <c r="Q12" s="15"/>
      <c r="R12" s="15"/>
      <c r="S12" s="15"/>
    </row>
    <row r="13" spans="1:19" x14ac:dyDescent="0.3">
      <c r="A13" s="8" t="s">
        <v>26</v>
      </c>
      <c r="B13" s="9" t="s">
        <v>27</v>
      </c>
      <c r="C13" s="10">
        <v>1</v>
      </c>
      <c r="D13" s="10">
        <v>3</v>
      </c>
      <c r="E13" s="10">
        <v>600</v>
      </c>
      <c r="F13" s="12">
        <v>1.24</v>
      </c>
      <c r="G13" s="12">
        <v>1.1299999999999999</v>
      </c>
      <c r="H13" s="12">
        <v>1.89</v>
      </c>
      <c r="I13" s="12">
        <v>1.32</v>
      </c>
      <c r="J13" s="12">
        <v>1.41</v>
      </c>
      <c r="K13" s="12">
        <v>1.41</v>
      </c>
      <c r="N13" s="15"/>
      <c r="O13" s="15"/>
      <c r="P13" s="15"/>
      <c r="Q13" s="15"/>
      <c r="R13" s="15"/>
      <c r="S13" s="15"/>
    </row>
    <row r="14" spans="1:19" x14ac:dyDescent="0.3">
      <c r="A14" s="8" t="s">
        <v>28</v>
      </c>
      <c r="B14" s="9" t="s">
        <v>20</v>
      </c>
      <c r="C14" s="10">
        <v>1</v>
      </c>
      <c r="D14" s="10">
        <v>0</v>
      </c>
      <c r="E14" s="10">
        <v>136</v>
      </c>
      <c r="F14" s="11" t="s">
        <v>16</v>
      </c>
      <c r="G14" s="12">
        <v>4.78</v>
      </c>
      <c r="H14" s="12">
        <v>2.23</v>
      </c>
      <c r="I14" s="12">
        <v>2.39</v>
      </c>
      <c r="J14" s="12">
        <v>2.2599999999999998</v>
      </c>
      <c r="K14" s="12">
        <v>2.57</v>
      </c>
      <c r="N14" s="14"/>
      <c r="O14" s="15"/>
      <c r="P14" s="15"/>
      <c r="Q14" s="15"/>
      <c r="R14" s="15"/>
      <c r="S14" s="15"/>
    </row>
    <row r="15" spans="1:19" x14ac:dyDescent="0.3">
      <c r="A15" s="8" t="s">
        <v>29</v>
      </c>
      <c r="B15" s="9" t="s">
        <v>30</v>
      </c>
      <c r="C15" s="10">
        <v>2</v>
      </c>
      <c r="D15" s="10">
        <v>0</v>
      </c>
      <c r="E15" s="10">
        <v>2439</v>
      </c>
      <c r="F15" s="11" t="s">
        <v>16</v>
      </c>
      <c r="G15" s="12">
        <v>1.45</v>
      </c>
      <c r="H15" s="11" t="s">
        <v>16</v>
      </c>
      <c r="I15" s="12">
        <v>1.2</v>
      </c>
      <c r="J15" s="11" t="s">
        <v>16</v>
      </c>
      <c r="K15" s="11" t="s">
        <v>16</v>
      </c>
      <c r="N15" s="14"/>
      <c r="O15" s="15"/>
      <c r="P15" s="14"/>
      <c r="Q15" s="15"/>
      <c r="R15" s="14"/>
      <c r="S15" s="14"/>
    </row>
    <row r="16" spans="1:19" x14ac:dyDescent="0.3">
      <c r="A16" s="8" t="s">
        <v>31</v>
      </c>
      <c r="B16" s="9" t="s">
        <v>32</v>
      </c>
      <c r="C16" s="10">
        <v>1</v>
      </c>
      <c r="D16" s="10">
        <v>1</v>
      </c>
      <c r="E16" s="10">
        <v>355</v>
      </c>
      <c r="F16" s="11" t="s">
        <v>16</v>
      </c>
      <c r="G16" s="12">
        <v>1.62</v>
      </c>
      <c r="H16" s="12">
        <v>1.36</v>
      </c>
      <c r="I16" s="12">
        <v>1.39</v>
      </c>
      <c r="J16" s="12">
        <v>1.03</v>
      </c>
      <c r="K16" s="12">
        <v>1.76</v>
      </c>
      <c r="N16" s="14"/>
      <c r="O16" s="15"/>
      <c r="P16" s="15"/>
      <c r="Q16" s="15"/>
      <c r="R16" s="15"/>
      <c r="S16" s="15"/>
    </row>
    <row r="17" spans="1:19" x14ac:dyDescent="0.3">
      <c r="A17" s="8" t="s">
        <v>33</v>
      </c>
      <c r="B17" s="9" t="s">
        <v>34</v>
      </c>
      <c r="C17" s="10">
        <v>5</v>
      </c>
      <c r="D17" s="10">
        <v>0</v>
      </c>
      <c r="E17" s="10">
        <v>570</v>
      </c>
      <c r="F17" s="12">
        <v>0.87</v>
      </c>
      <c r="G17" s="12">
        <v>0.87</v>
      </c>
      <c r="H17" s="12">
        <v>1.25</v>
      </c>
      <c r="I17" s="12">
        <v>0.87</v>
      </c>
      <c r="J17" s="12">
        <v>0.9</v>
      </c>
      <c r="K17" s="12">
        <v>1.31</v>
      </c>
      <c r="N17" s="15"/>
      <c r="O17" s="15"/>
      <c r="P17" s="15"/>
      <c r="Q17" s="15"/>
      <c r="R17" s="15"/>
      <c r="S17" s="15"/>
    </row>
    <row r="18" spans="1:19" x14ac:dyDescent="0.3">
      <c r="A18" s="8" t="s">
        <v>35</v>
      </c>
      <c r="B18" s="9" t="s">
        <v>32</v>
      </c>
      <c r="C18" s="10">
        <v>7</v>
      </c>
      <c r="D18" s="10">
        <v>0</v>
      </c>
      <c r="E18" s="10">
        <v>324</v>
      </c>
      <c r="F18" s="11" t="s">
        <v>16</v>
      </c>
      <c r="G18" s="12">
        <v>2.0099999999999998</v>
      </c>
      <c r="H18" s="12">
        <v>1.54</v>
      </c>
      <c r="I18" s="12">
        <v>1.53</v>
      </c>
      <c r="J18" s="12">
        <v>1.28</v>
      </c>
      <c r="K18" s="12">
        <v>1.95</v>
      </c>
      <c r="N18" s="14"/>
      <c r="O18" s="15"/>
      <c r="P18" s="15"/>
      <c r="Q18" s="15"/>
      <c r="R18" s="15"/>
      <c r="S18" s="15"/>
    </row>
    <row r="20" spans="1:19" x14ac:dyDescent="0.3">
      <c r="A20" s="3" t="s">
        <v>36</v>
      </c>
    </row>
    <row r="22" spans="1:19" x14ac:dyDescent="0.3">
      <c r="C22" s="8" t="s">
        <v>37</v>
      </c>
      <c r="F22" s="10">
        <v>4</v>
      </c>
      <c r="G22" s="10">
        <v>8</v>
      </c>
      <c r="H22" s="10">
        <v>7</v>
      </c>
      <c r="I22" s="10">
        <v>7</v>
      </c>
      <c r="J22" s="10">
        <v>3</v>
      </c>
      <c r="K22" s="10">
        <v>4</v>
      </c>
    </row>
    <row r="23" spans="1:19" x14ac:dyDescent="0.3">
      <c r="C23" s="8" t="s">
        <v>38</v>
      </c>
      <c r="F23" s="10">
        <v>1</v>
      </c>
      <c r="G23" s="10">
        <v>7</v>
      </c>
      <c r="H23" s="10">
        <v>6</v>
      </c>
      <c r="I23" s="10">
        <v>0</v>
      </c>
      <c r="J23" s="10">
        <v>0</v>
      </c>
      <c r="K23" s="10">
        <v>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D922-D4F0-4C29-9DE7-F881643E32D7}">
  <dimension ref="A3:Y85"/>
  <sheetViews>
    <sheetView tabSelected="1" topLeftCell="A59" workbookViewId="0">
      <selection activeCell="G76" sqref="G76"/>
    </sheetView>
  </sheetViews>
  <sheetFormatPr defaultRowHeight="13.2" x14ac:dyDescent="0.25"/>
  <cols>
    <col min="1" max="1" width="11.77734375" customWidth="1"/>
    <col min="2" max="2" width="10.6640625" customWidth="1"/>
    <col min="3" max="3" width="11.21875" customWidth="1"/>
    <col min="4" max="4" width="12.5546875" customWidth="1"/>
    <col min="5" max="5" width="11" bestFit="1" customWidth="1"/>
    <col min="7" max="7" width="17.6640625" customWidth="1"/>
    <col min="8" max="8" width="11.33203125" customWidth="1"/>
    <col min="9" max="9" width="9.109375" bestFit="1" customWidth="1"/>
    <col min="10" max="10" width="13.109375" customWidth="1"/>
    <col min="11" max="11" width="14.88671875" customWidth="1"/>
    <col min="12" max="12" width="9.109375" customWidth="1"/>
    <col min="13" max="14" width="17.21875" customWidth="1"/>
    <col min="15" max="15" width="15.6640625" customWidth="1"/>
    <col min="16" max="16" width="17.109375" customWidth="1"/>
    <col min="17" max="17" width="16" customWidth="1"/>
    <col min="22" max="22" width="14" customWidth="1"/>
    <col min="24" max="24" width="11.44140625" customWidth="1"/>
  </cols>
  <sheetData>
    <row r="3" spans="1:24" ht="14.4" x14ac:dyDescent="0.3">
      <c r="A3" s="4" t="s">
        <v>39</v>
      </c>
      <c r="B3" s="2"/>
      <c r="C3" s="2"/>
      <c r="D3" s="2"/>
      <c r="E3" s="2"/>
      <c r="F3" s="2"/>
      <c r="G3" s="4" t="s">
        <v>0</v>
      </c>
      <c r="H3" s="2"/>
      <c r="I3" s="2"/>
      <c r="J3" s="2"/>
      <c r="K3" s="2"/>
      <c r="L3" s="2"/>
    </row>
    <row r="4" spans="1:24" ht="14.4" x14ac:dyDescent="0.3">
      <c r="A4" s="2"/>
      <c r="B4" s="3" t="s">
        <v>1</v>
      </c>
      <c r="C4" s="3"/>
      <c r="D4" s="18"/>
      <c r="E4" s="18"/>
      <c r="F4" s="2"/>
      <c r="G4" s="5">
        <v>350</v>
      </c>
      <c r="H4" s="5">
        <v>400</v>
      </c>
      <c r="I4" s="5">
        <v>350</v>
      </c>
      <c r="J4" s="5">
        <v>300</v>
      </c>
      <c r="K4" s="5">
        <v>350</v>
      </c>
      <c r="L4" s="5">
        <v>300</v>
      </c>
    </row>
    <row r="5" spans="1:24" ht="14.4" x14ac:dyDescent="0.3">
      <c r="A5" s="2"/>
      <c r="B5" s="3" t="s">
        <v>2</v>
      </c>
      <c r="C5" s="3"/>
      <c r="D5" s="2"/>
      <c r="E5" s="2"/>
      <c r="F5" s="2"/>
      <c r="G5" s="5">
        <v>50</v>
      </c>
      <c r="H5" s="5">
        <v>75</v>
      </c>
      <c r="I5" s="5">
        <v>50</v>
      </c>
      <c r="J5" s="5">
        <v>35</v>
      </c>
      <c r="K5" s="5">
        <v>50</v>
      </c>
      <c r="L5" s="5">
        <v>50</v>
      </c>
    </row>
    <row r="7" spans="1:24" ht="14.4" x14ac:dyDescent="0.3">
      <c r="A7" s="4" t="s">
        <v>3</v>
      </c>
      <c r="B7" s="4" t="s">
        <v>4</v>
      </c>
      <c r="C7" s="4"/>
      <c r="D7" s="6" t="s">
        <v>5</v>
      </c>
      <c r="E7" s="6" t="s">
        <v>6</v>
      </c>
      <c r="F7" s="6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O7" s="7"/>
      <c r="P7" s="7"/>
      <c r="Q7" s="7"/>
      <c r="R7" s="7"/>
      <c r="S7" s="7"/>
      <c r="T7" s="7"/>
      <c r="U7" s="7"/>
      <c r="V7" s="7"/>
      <c r="X7" s="7"/>
    </row>
    <row r="8" spans="1:24" ht="14.4" x14ac:dyDescent="0.3">
      <c r="A8" s="8" t="s">
        <v>14</v>
      </c>
      <c r="B8" s="9" t="s">
        <v>15</v>
      </c>
      <c r="C8" s="9"/>
      <c r="D8" s="10">
        <v>4</v>
      </c>
      <c r="E8" s="10">
        <v>0</v>
      </c>
      <c r="F8" s="10">
        <v>612</v>
      </c>
      <c r="G8" s="11" t="s">
        <v>16</v>
      </c>
      <c r="H8" s="12">
        <v>0.88</v>
      </c>
      <c r="I8" s="12">
        <v>1.1499999999999999</v>
      </c>
      <c r="J8" s="12">
        <v>0.87</v>
      </c>
      <c r="K8" s="12">
        <v>0.95</v>
      </c>
      <c r="L8" s="12">
        <v>1.05</v>
      </c>
      <c r="P8" s="14"/>
      <c r="Q8" s="15"/>
      <c r="R8" s="15"/>
      <c r="S8" s="15"/>
      <c r="T8" s="15"/>
      <c r="U8" s="15"/>
      <c r="V8" s="17"/>
      <c r="W8" s="19"/>
      <c r="X8" s="18"/>
    </row>
    <row r="9" spans="1:24" ht="14.4" x14ac:dyDescent="0.3">
      <c r="A9" s="8" t="s">
        <v>17</v>
      </c>
      <c r="B9" s="9" t="s">
        <v>18</v>
      </c>
      <c r="C9" s="9"/>
      <c r="D9" s="10">
        <v>1</v>
      </c>
      <c r="E9" s="10">
        <v>3</v>
      </c>
      <c r="F9" s="10">
        <v>612</v>
      </c>
      <c r="G9" s="11" t="s">
        <v>16</v>
      </c>
      <c r="H9" s="12">
        <v>1.18</v>
      </c>
      <c r="I9" s="12">
        <v>1.27</v>
      </c>
      <c r="J9" s="12">
        <v>1.39</v>
      </c>
      <c r="K9" s="12">
        <v>1.35</v>
      </c>
      <c r="L9" s="12">
        <v>1.28</v>
      </c>
      <c r="P9" s="14"/>
      <c r="Q9" s="15"/>
      <c r="R9" s="15"/>
      <c r="S9" s="15"/>
      <c r="T9" s="15"/>
      <c r="U9" s="15"/>
      <c r="V9" s="17"/>
      <c r="W9" s="19"/>
      <c r="X9" s="18"/>
    </row>
    <row r="10" spans="1:24" ht="14.4" x14ac:dyDescent="0.3">
      <c r="A10" s="8" t="s">
        <v>19</v>
      </c>
      <c r="B10" s="9" t="s">
        <v>20</v>
      </c>
      <c r="C10" s="9"/>
      <c r="D10" s="10">
        <v>3</v>
      </c>
      <c r="E10" s="10">
        <v>0</v>
      </c>
      <c r="F10" s="10">
        <v>190</v>
      </c>
      <c r="G10" s="11" t="s">
        <v>16</v>
      </c>
      <c r="H10" s="12">
        <v>3.42</v>
      </c>
      <c r="I10" s="12">
        <v>1.73</v>
      </c>
      <c r="J10" s="12">
        <v>1.71</v>
      </c>
      <c r="K10" s="12">
        <v>1.82</v>
      </c>
      <c r="L10" s="12">
        <v>2</v>
      </c>
      <c r="P10" s="14"/>
      <c r="Q10" s="15"/>
      <c r="R10" s="15"/>
      <c r="S10" s="15"/>
      <c r="T10" s="15"/>
      <c r="U10" s="15"/>
      <c r="V10" s="17"/>
      <c r="W10" s="19"/>
      <c r="X10" s="18"/>
    </row>
    <row r="11" spans="1:24" ht="14.4" x14ac:dyDescent="0.3">
      <c r="A11" s="8" t="s">
        <v>21</v>
      </c>
      <c r="B11" s="9" t="s">
        <v>22</v>
      </c>
      <c r="C11" s="9"/>
      <c r="D11" s="10">
        <v>5</v>
      </c>
      <c r="E11" s="10">
        <v>0</v>
      </c>
      <c r="F11" s="10">
        <v>383</v>
      </c>
      <c r="G11" s="12">
        <v>0.79</v>
      </c>
      <c r="H11" s="12">
        <v>1.01</v>
      </c>
      <c r="I11" s="12">
        <v>1.25</v>
      </c>
      <c r="J11" s="12">
        <v>0.96</v>
      </c>
      <c r="K11" s="12">
        <v>0.95</v>
      </c>
      <c r="L11" s="12">
        <v>1.1100000000000001</v>
      </c>
      <c r="P11" s="15"/>
      <c r="Q11" s="15"/>
      <c r="R11" s="15"/>
      <c r="S11" s="15"/>
      <c r="T11" s="15"/>
      <c r="U11" s="15"/>
      <c r="V11" s="17"/>
      <c r="W11" s="19"/>
      <c r="X11" s="18"/>
    </row>
    <row r="12" spans="1:24" ht="14.4" x14ac:dyDescent="0.3">
      <c r="A12" s="8" t="s">
        <v>23</v>
      </c>
      <c r="B12" s="9" t="s">
        <v>24</v>
      </c>
      <c r="C12" s="9"/>
      <c r="D12" s="10">
        <v>1</v>
      </c>
      <c r="E12" s="10">
        <v>2</v>
      </c>
      <c r="F12" s="10">
        <v>3063</v>
      </c>
      <c r="G12" s="11" t="s">
        <v>16</v>
      </c>
      <c r="H12" s="12">
        <v>0.8</v>
      </c>
      <c r="I12" s="12">
        <v>0.87</v>
      </c>
      <c r="J12" s="11" t="s">
        <v>16</v>
      </c>
      <c r="K12" s="12">
        <v>1</v>
      </c>
      <c r="L12" s="11" t="s">
        <v>16</v>
      </c>
      <c r="P12" s="14"/>
      <c r="Q12" s="15"/>
      <c r="R12" s="15"/>
      <c r="S12" s="14"/>
      <c r="T12" s="15"/>
      <c r="U12" s="14"/>
      <c r="V12" s="17"/>
      <c r="W12" s="19"/>
      <c r="X12" s="18"/>
    </row>
    <row r="13" spans="1:24" ht="14.4" x14ac:dyDescent="0.3">
      <c r="A13" s="8" t="s">
        <v>25</v>
      </c>
      <c r="B13" s="9" t="s">
        <v>15</v>
      </c>
      <c r="C13" s="9"/>
      <c r="D13" s="10">
        <v>1</v>
      </c>
      <c r="E13" s="10">
        <v>0</v>
      </c>
      <c r="F13" s="10">
        <v>429</v>
      </c>
      <c r="G13" s="11" t="s">
        <v>16</v>
      </c>
      <c r="H13" s="12">
        <v>1.23</v>
      </c>
      <c r="I13" s="12">
        <v>1.61</v>
      </c>
      <c r="J13" s="12">
        <v>1.22</v>
      </c>
      <c r="K13" s="12">
        <v>1.33</v>
      </c>
      <c r="L13" s="12">
        <v>1.47</v>
      </c>
      <c r="P13" s="14"/>
      <c r="Q13" s="15"/>
      <c r="R13" s="15"/>
      <c r="S13" s="15"/>
      <c r="T13" s="15"/>
      <c r="U13" s="15"/>
      <c r="V13" s="17"/>
      <c r="W13" s="19"/>
      <c r="X13" s="18"/>
    </row>
    <row r="14" spans="1:24" ht="14.4" x14ac:dyDescent="0.3">
      <c r="A14" s="8" t="s">
        <v>26</v>
      </c>
      <c r="B14" s="9" t="s">
        <v>27</v>
      </c>
      <c r="C14" s="9"/>
      <c r="D14" s="10">
        <v>1</v>
      </c>
      <c r="E14" s="10">
        <v>3</v>
      </c>
      <c r="F14" s="10">
        <v>600</v>
      </c>
      <c r="G14" s="12">
        <v>1.24</v>
      </c>
      <c r="H14" s="12">
        <v>1.1299999999999999</v>
      </c>
      <c r="I14" s="12">
        <v>1.89</v>
      </c>
      <c r="J14" s="12">
        <v>1.32</v>
      </c>
      <c r="K14" s="12">
        <v>1.41</v>
      </c>
      <c r="L14" s="12">
        <v>1.41</v>
      </c>
      <c r="P14" s="15"/>
      <c r="Q14" s="15"/>
      <c r="R14" s="15"/>
      <c r="S14" s="15"/>
      <c r="T14" s="15"/>
      <c r="U14" s="15"/>
      <c r="V14" s="17"/>
      <c r="W14" s="19"/>
      <c r="X14" s="18"/>
    </row>
    <row r="15" spans="1:24" ht="14.4" x14ac:dyDescent="0.3">
      <c r="A15" s="8" t="s">
        <v>28</v>
      </c>
      <c r="B15" s="9" t="s">
        <v>20</v>
      </c>
      <c r="C15" s="9"/>
      <c r="D15" s="10">
        <v>1</v>
      </c>
      <c r="E15" s="10">
        <v>0</v>
      </c>
      <c r="F15" s="10">
        <v>136</v>
      </c>
      <c r="G15" s="11" t="s">
        <v>16</v>
      </c>
      <c r="H15" s="12">
        <v>4.78</v>
      </c>
      <c r="I15" s="12">
        <v>2.23</v>
      </c>
      <c r="J15" s="12">
        <v>2.39</v>
      </c>
      <c r="K15" s="12">
        <v>2.2599999999999998</v>
      </c>
      <c r="L15" s="12">
        <v>2.57</v>
      </c>
      <c r="P15" s="14"/>
      <c r="Q15" s="15"/>
      <c r="R15" s="15"/>
      <c r="S15" s="15"/>
      <c r="T15" s="15"/>
      <c r="U15" s="15"/>
      <c r="V15" s="17"/>
      <c r="W15" s="19"/>
      <c r="X15" s="18"/>
    </row>
    <row r="16" spans="1:24" ht="14.4" x14ac:dyDescent="0.3">
      <c r="A16" s="8" t="s">
        <v>29</v>
      </c>
      <c r="B16" s="9" t="s">
        <v>30</v>
      </c>
      <c r="C16" s="9"/>
      <c r="D16" s="10">
        <v>2</v>
      </c>
      <c r="E16" s="10">
        <v>0</v>
      </c>
      <c r="F16" s="10">
        <v>2439</v>
      </c>
      <c r="G16" s="11" t="s">
        <v>16</v>
      </c>
      <c r="H16" s="12">
        <v>1.45</v>
      </c>
      <c r="I16" s="11" t="s">
        <v>16</v>
      </c>
      <c r="J16" s="12">
        <v>1.2</v>
      </c>
      <c r="K16" s="11" t="s">
        <v>16</v>
      </c>
      <c r="L16" s="11" t="s">
        <v>16</v>
      </c>
      <c r="P16" s="14"/>
      <c r="Q16" s="15"/>
      <c r="R16" s="14"/>
      <c r="S16" s="15"/>
      <c r="T16" s="14"/>
      <c r="U16" s="14"/>
      <c r="V16" s="17"/>
      <c r="W16" s="19"/>
      <c r="X16" s="18"/>
    </row>
    <row r="17" spans="1:25" ht="14.4" x14ac:dyDescent="0.3">
      <c r="A17" s="8" t="s">
        <v>31</v>
      </c>
      <c r="B17" s="9" t="s">
        <v>32</v>
      </c>
      <c r="C17" s="9"/>
      <c r="D17" s="10">
        <v>1</v>
      </c>
      <c r="E17" s="10">
        <v>1</v>
      </c>
      <c r="F17" s="10">
        <v>355</v>
      </c>
      <c r="G17" s="11" t="s">
        <v>16</v>
      </c>
      <c r="H17" s="12">
        <v>1.62</v>
      </c>
      <c r="I17" s="12">
        <v>1.36</v>
      </c>
      <c r="J17" s="12">
        <v>1.39</v>
      </c>
      <c r="K17" s="12">
        <v>1.03</v>
      </c>
      <c r="L17" s="12">
        <v>1.76</v>
      </c>
      <c r="P17" s="14"/>
      <c r="Q17" s="15"/>
      <c r="R17" s="15"/>
      <c r="S17" s="15"/>
      <c r="T17" s="15"/>
      <c r="U17" s="15"/>
      <c r="V17" s="17"/>
      <c r="W17" s="19"/>
      <c r="X17" s="18"/>
    </row>
    <row r="18" spans="1:25" ht="14.4" x14ac:dyDescent="0.3">
      <c r="A18" s="8" t="s">
        <v>33</v>
      </c>
      <c r="B18" s="9" t="s">
        <v>34</v>
      </c>
      <c r="C18" s="9"/>
      <c r="D18" s="10">
        <v>5</v>
      </c>
      <c r="E18" s="10">
        <v>0</v>
      </c>
      <c r="F18" s="10">
        <v>570</v>
      </c>
      <c r="G18" s="12">
        <v>0.87</v>
      </c>
      <c r="H18" s="12">
        <v>0.87</v>
      </c>
      <c r="I18" s="12">
        <v>1.25</v>
      </c>
      <c r="J18" s="12">
        <v>0.87</v>
      </c>
      <c r="K18" s="12">
        <v>0.9</v>
      </c>
      <c r="L18" s="12">
        <v>1.31</v>
      </c>
      <c r="P18" s="15"/>
      <c r="Q18" s="15"/>
      <c r="R18" s="15"/>
      <c r="S18" s="15"/>
      <c r="T18" s="15"/>
      <c r="U18" s="15"/>
      <c r="V18" s="17"/>
      <c r="W18" s="19"/>
      <c r="X18" s="18"/>
    </row>
    <row r="19" spans="1:25" ht="14.4" x14ac:dyDescent="0.3">
      <c r="A19" s="8" t="s">
        <v>35</v>
      </c>
      <c r="B19" s="9" t="s">
        <v>32</v>
      </c>
      <c r="C19" s="9"/>
      <c r="D19" s="10">
        <v>7</v>
      </c>
      <c r="E19" s="10">
        <v>0</v>
      </c>
      <c r="F19" s="10">
        <v>324</v>
      </c>
      <c r="G19" s="11" t="s">
        <v>16</v>
      </c>
      <c r="H19" s="12">
        <v>2.0099999999999998</v>
      </c>
      <c r="I19" s="12">
        <v>1.54</v>
      </c>
      <c r="J19" s="12">
        <v>1.53</v>
      </c>
      <c r="K19" s="12">
        <v>1.28</v>
      </c>
      <c r="L19" s="12">
        <v>1.95</v>
      </c>
      <c r="P19" s="14"/>
      <c r="Q19" s="15"/>
      <c r="R19" s="15"/>
      <c r="S19" s="15"/>
      <c r="T19" s="15"/>
      <c r="U19" s="15"/>
      <c r="V19" s="17"/>
      <c r="W19" s="19"/>
      <c r="X19" s="18"/>
    </row>
    <row r="21" spans="1:25" ht="14.4" x14ac:dyDescent="0.3">
      <c r="D21" s="8" t="s">
        <v>37</v>
      </c>
      <c r="E21" s="2"/>
      <c r="F21" s="2"/>
      <c r="G21" s="10">
        <v>4</v>
      </c>
      <c r="H21" s="10">
        <v>8</v>
      </c>
      <c r="I21" s="10">
        <v>7</v>
      </c>
      <c r="J21" s="10">
        <v>7</v>
      </c>
      <c r="K21" s="10">
        <v>3</v>
      </c>
      <c r="L21" s="10">
        <v>4</v>
      </c>
      <c r="P21" s="17"/>
      <c r="Q21" s="17"/>
      <c r="R21" s="17"/>
      <c r="S21" s="17"/>
      <c r="T21" s="17"/>
      <c r="U21" s="17"/>
    </row>
    <row r="22" spans="1:25" ht="14.4" x14ac:dyDescent="0.3">
      <c r="D22" s="8" t="s">
        <v>38</v>
      </c>
      <c r="E22" s="2"/>
      <c r="F22" s="2"/>
      <c r="G22" s="10">
        <v>1</v>
      </c>
      <c r="H22" s="10">
        <v>7</v>
      </c>
      <c r="I22" s="10">
        <v>6</v>
      </c>
      <c r="J22" s="10">
        <v>0</v>
      </c>
      <c r="K22" s="10">
        <v>0</v>
      </c>
      <c r="L22" s="10">
        <v>4</v>
      </c>
      <c r="P22" s="16"/>
      <c r="Q22" s="16"/>
      <c r="R22" s="16"/>
      <c r="S22" s="16"/>
      <c r="T22" s="16"/>
      <c r="U22" s="16"/>
    </row>
    <row r="23" spans="1:25" ht="14.4" x14ac:dyDescent="0.3">
      <c r="A23" s="7"/>
      <c r="B23" s="8"/>
      <c r="C23" s="8"/>
      <c r="D23" s="14"/>
      <c r="F23" s="18"/>
      <c r="G23" s="2"/>
      <c r="H23" s="21"/>
      <c r="I23" s="18"/>
      <c r="J23" s="21"/>
      <c r="K23" s="21"/>
    </row>
    <row r="24" spans="1:25" ht="13.8" thickBot="1" x14ac:dyDescent="0.3"/>
    <row r="25" spans="1:25" ht="13.8" thickBot="1" x14ac:dyDescent="0.3">
      <c r="A25" s="55" t="s">
        <v>45</v>
      </c>
      <c r="B25" s="56" t="s">
        <v>4</v>
      </c>
      <c r="C25" s="56" t="s">
        <v>3</v>
      </c>
      <c r="D25" s="56" t="s">
        <v>46</v>
      </c>
      <c r="E25" s="60" t="s">
        <v>47</v>
      </c>
      <c r="F25" s="56" t="s">
        <v>6</v>
      </c>
      <c r="G25" s="56" t="s">
        <v>49</v>
      </c>
      <c r="H25" s="56" t="s">
        <v>48</v>
      </c>
      <c r="I25" s="56" t="s">
        <v>7</v>
      </c>
      <c r="J25" s="56" t="s">
        <v>50</v>
      </c>
      <c r="K25" s="56" t="s">
        <v>63</v>
      </c>
      <c r="L25" s="56" t="s">
        <v>52</v>
      </c>
      <c r="M25" s="56" t="s">
        <v>64</v>
      </c>
      <c r="N25" s="57" t="s">
        <v>65</v>
      </c>
      <c r="P25" s="20" t="s">
        <v>53</v>
      </c>
      <c r="Q25" s="20" t="s">
        <v>56</v>
      </c>
    </row>
    <row r="26" spans="1:25" ht="15" thickBot="1" x14ac:dyDescent="0.35">
      <c r="A26" s="61" t="s">
        <v>8</v>
      </c>
      <c r="B26" s="62" t="s">
        <v>22</v>
      </c>
      <c r="C26" s="62" t="s">
        <v>21</v>
      </c>
      <c r="D26" s="63">
        <v>0.79</v>
      </c>
      <c r="E26" s="64">
        <v>4</v>
      </c>
      <c r="F26" s="18">
        <v>0</v>
      </c>
      <c r="G26" s="2">
        <v>50</v>
      </c>
      <c r="H26" s="21">
        <f>G26*F26</f>
        <v>0</v>
      </c>
      <c r="I26" s="18">
        <v>383</v>
      </c>
      <c r="J26" s="21">
        <f>I26*D26</f>
        <v>302.57</v>
      </c>
      <c r="K26" s="21">
        <f t="shared" ref="K26:K57" si="0">J26+H26</f>
        <v>302.57</v>
      </c>
      <c r="L26" s="2">
        <v>350</v>
      </c>
      <c r="M26">
        <f>IF(L26&gt;K26,L26,K26)</f>
        <v>350</v>
      </c>
      <c r="N26" s="58">
        <f>M26*E26</f>
        <v>1400</v>
      </c>
      <c r="P26" s="20"/>
      <c r="Q26" s="41" t="s">
        <v>55</v>
      </c>
      <c r="R26" s="40" t="s">
        <v>60</v>
      </c>
      <c r="S26" s="39"/>
      <c r="T26" s="41" t="s">
        <v>57</v>
      </c>
      <c r="U26" s="39"/>
      <c r="V26" s="39"/>
      <c r="W26" s="40" t="s">
        <v>61</v>
      </c>
      <c r="X26" s="39"/>
      <c r="Y26" s="41" t="s">
        <v>58</v>
      </c>
    </row>
    <row r="27" spans="1:25" ht="14.4" x14ac:dyDescent="0.3">
      <c r="A27" s="43" t="s">
        <v>8</v>
      </c>
      <c r="B27" s="8" t="s">
        <v>27</v>
      </c>
      <c r="C27" s="8" t="s">
        <v>26</v>
      </c>
      <c r="D27" s="15">
        <v>1.24</v>
      </c>
      <c r="E27" s="53">
        <v>0</v>
      </c>
      <c r="F27" s="18">
        <v>3</v>
      </c>
      <c r="G27" s="2">
        <v>50</v>
      </c>
      <c r="H27" s="21">
        <f t="shared" ref="H27:H83" si="1">G27*F27</f>
        <v>150</v>
      </c>
      <c r="I27" s="18">
        <v>600</v>
      </c>
      <c r="J27" s="21">
        <f t="shared" ref="J27:J83" si="2">I27*D27</f>
        <v>744</v>
      </c>
      <c r="K27" s="21">
        <f t="shared" si="0"/>
        <v>894</v>
      </c>
      <c r="L27" s="2">
        <v>350</v>
      </c>
      <c r="M27">
        <f t="shared" ref="M27:M83" si="3">IF(L27&gt;K27,L27,K27)</f>
        <v>894</v>
      </c>
      <c r="N27" s="58">
        <f t="shared" ref="N27:N83" si="4">M27*E27</f>
        <v>0</v>
      </c>
      <c r="Q27" s="22" t="str" cm="1">
        <f t="array" ref="Q27:Q32">TRANSPOSE(G7:L7)</f>
        <v>ABCT</v>
      </c>
      <c r="R27" s="23">
        <f t="shared" ref="R27:R32" si="5">SUMIF($A$26:$A$83,Q27,$E$26:$E$83)</f>
        <v>4</v>
      </c>
      <c r="S27" s="23" t="s">
        <v>51</v>
      </c>
      <c r="T27" s="23" cm="1">
        <f t="array" ref="T27:T32">TRANSPOSE(G22:L22)</f>
        <v>1</v>
      </c>
      <c r="U27" s="24"/>
      <c r="V27" s="24" t="s">
        <v>8</v>
      </c>
      <c r="W27" s="23">
        <f t="shared" ref="W27:W32" si="6">SUMIF($A$26:$A$83,V27,$E$26:$E$83)</f>
        <v>4</v>
      </c>
      <c r="X27" s="25" t="s">
        <v>44</v>
      </c>
      <c r="Y27" s="26" cm="1">
        <f t="array" ref="Y27:Y32">TRANSPOSE(G21:L21)</f>
        <v>4</v>
      </c>
    </row>
    <row r="28" spans="1:25" ht="14.4" x14ac:dyDescent="0.3">
      <c r="A28" s="43" t="s">
        <v>8</v>
      </c>
      <c r="B28" s="8" t="s">
        <v>34</v>
      </c>
      <c r="C28" s="8" t="s">
        <v>33</v>
      </c>
      <c r="D28" s="15">
        <v>0.87</v>
      </c>
      <c r="E28" s="53">
        <v>0</v>
      </c>
      <c r="F28" s="18">
        <v>0</v>
      </c>
      <c r="G28" s="2">
        <v>50</v>
      </c>
      <c r="H28" s="21">
        <f t="shared" si="1"/>
        <v>0</v>
      </c>
      <c r="I28" s="18">
        <v>570</v>
      </c>
      <c r="J28" s="21">
        <f t="shared" si="2"/>
        <v>495.9</v>
      </c>
      <c r="K28" s="21">
        <f t="shared" si="0"/>
        <v>495.9</v>
      </c>
      <c r="L28" s="2">
        <v>350</v>
      </c>
      <c r="M28">
        <f t="shared" si="3"/>
        <v>495.9</v>
      </c>
      <c r="N28" s="58">
        <f t="shared" si="4"/>
        <v>0</v>
      </c>
      <c r="Q28" s="27" t="str">
        <v>IRST</v>
      </c>
      <c r="R28" s="7">
        <f t="shared" si="5"/>
        <v>8</v>
      </c>
      <c r="S28" s="7" t="s">
        <v>51</v>
      </c>
      <c r="T28">
        <v>7</v>
      </c>
      <c r="V28" t="s">
        <v>9</v>
      </c>
      <c r="W28" s="7">
        <f t="shared" si="6"/>
        <v>8</v>
      </c>
      <c r="X28" s="16" t="s">
        <v>44</v>
      </c>
      <c r="Y28" s="28">
        <v>8</v>
      </c>
    </row>
    <row r="29" spans="1:25" ht="14.4" x14ac:dyDescent="0.3">
      <c r="A29" s="43" t="s">
        <v>9</v>
      </c>
      <c r="B29" s="8" t="s">
        <v>15</v>
      </c>
      <c r="C29" s="8" t="s">
        <v>14</v>
      </c>
      <c r="D29" s="15">
        <v>0.88</v>
      </c>
      <c r="E29" s="53">
        <v>0</v>
      </c>
      <c r="F29" s="18">
        <v>0</v>
      </c>
      <c r="G29" s="2">
        <v>75</v>
      </c>
      <c r="H29" s="21">
        <f t="shared" si="1"/>
        <v>0</v>
      </c>
      <c r="I29" s="18">
        <v>612</v>
      </c>
      <c r="J29" s="21">
        <f t="shared" si="2"/>
        <v>538.56000000000006</v>
      </c>
      <c r="K29" s="21">
        <f t="shared" si="0"/>
        <v>538.56000000000006</v>
      </c>
      <c r="L29" s="2">
        <v>400</v>
      </c>
      <c r="M29">
        <f t="shared" si="3"/>
        <v>538.56000000000006</v>
      </c>
      <c r="N29" s="58">
        <f t="shared" si="4"/>
        <v>0</v>
      </c>
      <c r="Q29" s="27" t="str">
        <v>LAST</v>
      </c>
      <c r="R29" s="7">
        <f t="shared" si="5"/>
        <v>6</v>
      </c>
      <c r="S29" s="7" t="s">
        <v>51</v>
      </c>
      <c r="T29">
        <v>6</v>
      </c>
      <c r="V29" t="s">
        <v>10</v>
      </c>
      <c r="W29" s="7">
        <f t="shared" si="6"/>
        <v>6</v>
      </c>
      <c r="X29" s="16" t="s">
        <v>44</v>
      </c>
      <c r="Y29" s="28">
        <v>7</v>
      </c>
    </row>
    <row r="30" spans="1:25" ht="14.4" x14ac:dyDescent="0.3">
      <c r="A30" s="43" t="s">
        <v>9</v>
      </c>
      <c r="B30" s="8" t="s">
        <v>18</v>
      </c>
      <c r="C30" s="8" t="s">
        <v>17</v>
      </c>
      <c r="D30" s="15">
        <v>1.18</v>
      </c>
      <c r="E30" s="53">
        <v>0</v>
      </c>
      <c r="F30" s="18">
        <v>3</v>
      </c>
      <c r="G30" s="2">
        <v>75</v>
      </c>
      <c r="H30" s="21">
        <f t="shared" si="1"/>
        <v>225</v>
      </c>
      <c r="I30" s="18">
        <v>612</v>
      </c>
      <c r="J30" s="21">
        <f t="shared" si="2"/>
        <v>722.16</v>
      </c>
      <c r="K30" s="21">
        <f t="shared" si="0"/>
        <v>947.16</v>
      </c>
      <c r="L30" s="2">
        <v>400</v>
      </c>
      <c r="M30">
        <f t="shared" si="3"/>
        <v>947.16</v>
      </c>
      <c r="N30" s="58">
        <f t="shared" si="4"/>
        <v>0</v>
      </c>
      <c r="Q30" s="27" t="str">
        <v>MRST</v>
      </c>
      <c r="R30" s="7">
        <f t="shared" si="5"/>
        <v>7</v>
      </c>
      <c r="S30" s="7" t="s">
        <v>51</v>
      </c>
      <c r="T30">
        <v>0</v>
      </c>
      <c r="V30" t="s">
        <v>11</v>
      </c>
      <c r="W30" s="7">
        <f t="shared" si="6"/>
        <v>7</v>
      </c>
      <c r="X30" s="16" t="s">
        <v>44</v>
      </c>
      <c r="Y30" s="28">
        <v>7</v>
      </c>
    </row>
    <row r="31" spans="1:25" ht="14.4" x14ac:dyDescent="0.3">
      <c r="A31" s="43" t="s">
        <v>9</v>
      </c>
      <c r="B31" s="8" t="s">
        <v>20</v>
      </c>
      <c r="C31" s="8" t="s">
        <v>19</v>
      </c>
      <c r="D31" s="15">
        <v>3.42</v>
      </c>
      <c r="E31" s="53">
        <v>0</v>
      </c>
      <c r="F31" s="18">
        <v>0</v>
      </c>
      <c r="G31" s="2">
        <v>75</v>
      </c>
      <c r="H31" s="21">
        <f t="shared" si="1"/>
        <v>0</v>
      </c>
      <c r="I31" s="18">
        <v>190</v>
      </c>
      <c r="J31" s="21">
        <f t="shared" si="2"/>
        <v>649.79999999999995</v>
      </c>
      <c r="K31" s="21">
        <f t="shared" si="0"/>
        <v>649.79999999999995</v>
      </c>
      <c r="L31" s="2">
        <v>400</v>
      </c>
      <c r="M31">
        <f t="shared" si="3"/>
        <v>649.79999999999995</v>
      </c>
      <c r="N31" s="58">
        <f t="shared" si="4"/>
        <v>0</v>
      </c>
      <c r="Q31" s="27" t="str">
        <v>NEST</v>
      </c>
      <c r="R31" s="7">
        <f t="shared" si="5"/>
        <v>3</v>
      </c>
      <c r="S31" s="7" t="s">
        <v>51</v>
      </c>
      <c r="T31">
        <v>0</v>
      </c>
      <c r="V31" t="s">
        <v>12</v>
      </c>
      <c r="W31" s="7">
        <f t="shared" si="6"/>
        <v>3</v>
      </c>
      <c r="X31" s="16" t="s">
        <v>44</v>
      </c>
      <c r="Y31" s="28">
        <v>3</v>
      </c>
    </row>
    <row r="32" spans="1:25" ht="15" thickBot="1" x14ac:dyDescent="0.35">
      <c r="A32" s="43" t="s">
        <v>9</v>
      </c>
      <c r="B32" s="8" t="s">
        <v>22</v>
      </c>
      <c r="C32" s="8" t="s">
        <v>21</v>
      </c>
      <c r="D32" s="15">
        <v>1.01</v>
      </c>
      <c r="E32" s="53">
        <v>0</v>
      </c>
      <c r="F32" s="18">
        <v>0</v>
      </c>
      <c r="G32" s="2">
        <v>75</v>
      </c>
      <c r="H32" s="21">
        <f t="shared" si="1"/>
        <v>0</v>
      </c>
      <c r="I32" s="18">
        <v>383</v>
      </c>
      <c r="J32" s="21">
        <f t="shared" si="2"/>
        <v>386.83</v>
      </c>
      <c r="K32" s="21">
        <f t="shared" si="0"/>
        <v>386.83</v>
      </c>
      <c r="L32" s="2">
        <v>400</v>
      </c>
      <c r="M32">
        <f t="shared" si="3"/>
        <v>400</v>
      </c>
      <c r="N32" s="58">
        <f t="shared" si="4"/>
        <v>0</v>
      </c>
      <c r="Q32" s="29" t="str">
        <v>PSST</v>
      </c>
      <c r="R32" s="30">
        <f t="shared" si="5"/>
        <v>4</v>
      </c>
      <c r="S32" s="30" t="s">
        <v>51</v>
      </c>
      <c r="T32" s="31">
        <v>4</v>
      </c>
      <c r="U32" s="31"/>
      <c r="V32" s="31" t="s">
        <v>13</v>
      </c>
      <c r="W32" s="30">
        <f t="shared" si="6"/>
        <v>4</v>
      </c>
      <c r="X32" s="32" t="s">
        <v>44</v>
      </c>
      <c r="Y32" s="33">
        <v>4</v>
      </c>
    </row>
    <row r="33" spans="1:20" ht="15" thickBot="1" x14ac:dyDescent="0.35">
      <c r="A33" s="61" t="s">
        <v>9</v>
      </c>
      <c r="B33" s="62" t="s">
        <v>24</v>
      </c>
      <c r="C33" s="62" t="s">
        <v>23</v>
      </c>
      <c r="D33" s="63">
        <v>0.8</v>
      </c>
      <c r="E33" s="64">
        <v>1</v>
      </c>
      <c r="F33" s="18">
        <v>2</v>
      </c>
      <c r="G33" s="2">
        <v>75</v>
      </c>
      <c r="H33" s="21">
        <f t="shared" si="1"/>
        <v>150</v>
      </c>
      <c r="I33" s="18">
        <v>3063</v>
      </c>
      <c r="J33" s="21">
        <f t="shared" si="2"/>
        <v>2450.4</v>
      </c>
      <c r="K33" s="21">
        <f t="shared" si="0"/>
        <v>2600.4</v>
      </c>
      <c r="L33" s="2">
        <v>400</v>
      </c>
      <c r="M33">
        <f>IF(L33&gt;K33,L33,K33)</f>
        <v>2600.4</v>
      </c>
      <c r="N33" s="58">
        <f>M33*E33</f>
        <v>2600.4</v>
      </c>
      <c r="Q33" s="20" t="s">
        <v>54</v>
      </c>
    </row>
    <row r="34" spans="1:20" ht="15" thickBot="1" x14ac:dyDescent="0.35">
      <c r="A34" s="61" t="s">
        <v>9</v>
      </c>
      <c r="B34" s="62" t="s">
        <v>15</v>
      </c>
      <c r="C34" s="62" t="s">
        <v>25</v>
      </c>
      <c r="D34" s="63">
        <v>1.23</v>
      </c>
      <c r="E34" s="64">
        <v>1</v>
      </c>
      <c r="F34" s="18">
        <v>0</v>
      </c>
      <c r="G34" s="2">
        <v>75</v>
      </c>
      <c r="H34" s="21">
        <f t="shared" si="1"/>
        <v>0</v>
      </c>
      <c r="I34" s="18">
        <v>429</v>
      </c>
      <c r="J34" s="21">
        <f t="shared" si="2"/>
        <v>527.66999999999996</v>
      </c>
      <c r="K34" s="21">
        <f t="shared" si="0"/>
        <v>527.66999999999996</v>
      </c>
      <c r="L34" s="2">
        <v>400</v>
      </c>
      <c r="M34">
        <f t="shared" si="3"/>
        <v>527.66999999999996</v>
      </c>
      <c r="N34" s="58">
        <f t="shared" si="4"/>
        <v>527.66999999999996</v>
      </c>
      <c r="Q34" s="41" t="s">
        <v>59</v>
      </c>
      <c r="R34" s="41" t="s">
        <v>62</v>
      </c>
      <c r="S34" s="42"/>
      <c r="T34" s="41" t="s">
        <v>42</v>
      </c>
    </row>
    <row r="35" spans="1:20" ht="14.4" x14ac:dyDescent="0.3">
      <c r="A35" s="61" t="s">
        <v>9</v>
      </c>
      <c r="B35" s="62" t="s">
        <v>27</v>
      </c>
      <c r="C35" s="62" t="s">
        <v>26</v>
      </c>
      <c r="D35" s="63">
        <v>1.1299999999999999</v>
      </c>
      <c r="E35" s="64">
        <v>1</v>
      </c>
      <c r="F35" s="18">
        <v>3</v>
      </c>
      <c r="G35" s="2">
        <v>75</v>
      </c>
      <c r="H35" s="21">
        <f t="shared" si="1"/>
        <v>225</v>
      </c>
      <c r="I35" s="18">
        <v>600</v>
      </c>
      <c r="J35" s="21">
        <f t="shared" si="2"/>
        <v>677.99999999999989</v>
      </c>
      <c r="K35" s="21">
        <f t="shared" si="0"/>
        <v>902.99999999999989</v>
      </c>
      <c r="L35" s="2">
        <v>400</v>
      </c>
      <c r="M35">
        <f t="shared" si="3"/>
        <v>902.99999999999989</v>
      </c>
      <c r="N35" s="58">
        <f t="shared" si="4"/>
        <v>902.99999999999989</v>
      </c>
      <c r="Q35" s="22" t="s">
        <v>14</v>
      </c>
      <c r="R35" s="24">
        <f>SUMIF($C$26:$C$83,Q35,$E$26:$E$83)</f>
        <v>4</v>
      </c>
      <c r="S35" s="25" t="s">
        <v>43</v>
      </c>
      <c r="T35" s="34">
        <v>4</v>
      </c>
    </row>
    <row r="36" spans="1:20" ht="14.4" x14ac:dyDescent="0.3">
      <c r="A36" s="43" t="s">
        <v>9</v>
      </c>
      <c r="B36" s="8" t="s">
        <v>20</v>
      </c>
      <c r="C36" s="8" t="s">
        <v>28</v>
      </c>
      <c r="D36" s="15">
        <v>4.78</v>
      </c>
      <c r="E36" s="53">
        <v>0</v>
      </c>
      <c r="F36" s="18">
        <v>0</v>
      </c>
      <c r="G36" s="2">
        <v>75</v>
      </c>
      <c r="H36" s="21">
        <f t="shared" si="1"/>
        <v>0</v>
      </c>
      <c r="I36" s="18">
        <v>136</v>
      </c>
      <c r="J36" s="21">
        <f t="shared" si="2"/>
        <v>650.08000000000004</v>
      </c>
      <c r="K36" s="21">
        <f t="shared" si="0"/>
        <v>650.08000000000004</v>
      </c>
      <c r="L36" s="2">
        <v>400</v>
      </c>
      <c r="M36">
        <f t="shared" si="3"/>
        <v>650.08000000000004</v>
      </c>
      <c r="N36" s="58">
        <f t="shared" si="4"/>
        <v>0</v>
      </c>
      <c r="Q36" s="35" t="s">
        <v>17</v>
      </c>
      <c r="R36">
        <f t="shared" ref="R36:R46" si="7">SUMIF($C$26:$C$83,Q36,$E$26:$E$83)</f>
        <v>1</v>
      </c>
      <c r="S36" s="16" t="s">
        <v>43</v>
      </c>
      <c r="T36" s="36">
        <v>1</v>
      </c>
    </row>
    <row r="37" spans="1:20" ht="14.4" x14ac:dyDescent="0.3">
      <c r="A37" s="43" t="s">
        <v>9</v>
      </c>
      <c r="B37" s="8" t="s">
        <v>30</v>
      </c>
      <c r="C37" s="8" t="s">
        <v>29</v>
      </c>
      <c r="D37" s="15">
        <v>1.45</v>
      </c>
      <c r="E37" s="53">
        <v>0</v>
      </c>
      <c r="F37" s="18">
        <v>0</v>
      </c>
      <c r="G37" s="2">
        <v>75</v>
      </c>
      <c r="H37" s="21">
        <f t="shared" si="1"/>
        <v>0</v>
      </c>
      <c r="I37" s="18">
        <v>2439</v>
      </c>
      <c r="J37" s="21">
        <f t="shared" si="2"/>
        <v>3536.5499999999997</v>
      </c>
      <c r="K37" s="21">
        <f t="shared" si="0"/>
        <v>3536.5499999999997</v>
      </c>
      <c r="L37" s="2">
        <v>400</v>
      </c>
      <c r="M37">
        <f t="shared" si="3"/>
        <v>3536.5499999999997</v>
      </c>
      <c r="N37" s="58">
        <f t="shared" si="4"/>
        <v>0</v>
      </c>
      <c r="Q37" s="35" t="s">
        <v>19</v>
      </c>
      <c r="R37">
        <f t="shared" si="7"/>
        <v>3</v>
      </c>
      <c r="S37" s="16" t="s">
        <v>43</v>
      </c>
      <c r="T37" s="36">
        <v>3</v>
      </c>
    </row>
    <row r="38" spans="1:20" ht="14.4" x14ac:dyDescent="0.3">
      <c r="A38" s="43" t="s">
        <v>9</v>
      </c>
      <c r="B38" s="8" t="s">
        <v>32</v>
      </c>
      <c r="C38" s="8" t="s">
        <v>31</v>
      </c>
      <c r="D38" s="15">
        <v>1.62</v>
      </c>
      <c r="E38" s="53">
        <v>0</v>
      </c>
      <c r="F38" s="18">
        <v>1</v>
      </c>
      <c r="G38" s="2">
        <v>75</v>
      </c>
      <c r="H38" s="21">
        <f t="shared" si="1"/>
        <v>75</v>
      </c>
      <c r="I38" s="18">
        <v>355</v>
      </c>
      <c r="J38" s="21">
        <f t="shared" si="2"/>
        <v>575.1</v>
      </c>
      <c r="K38" s="21">
        <f t="shared" si="0"/>
        <v>650.1</v>
      </c>
      <c r="L38" s="2">
        <v>400</v>
      </c>
      <c r="M38">
        <f t="shared" si="3"/>
        <v>650.1</v>
      </c>
      <c r="N38" s="58">
        <f t="shared" si="4"/>
        <v>0</v>
      </c>
      <c r="Q38" s="35" t="s">
        <v>21</v>
      </c>
      <c r="R38">
        <f t="shared" si="7"/>
        <v>5</v>
      </c>
      <c r="S38" s="16" t="s">
        <v>43</v>
      </c>
      <c r="T38" s="36">
        <v>5</v>
      </c>
    </row>
    <row r="39" spans="1:20" ht="14.4" x14ac:dyDescent="0.3">
      <c r="A39" s="61" t="s">
        <v>9</v>
      </c>
      <c r="B39" s="62" t="s">
        <v>34</v>
      </c>
      <c r="C39" s="62" t="s">
        <v>33</v>
      </c>
      <c r="D39" s="63">
        <v>0.87</v>
      </c>
      <c r="E39" s="64">
        <v>5</v>
      </c>
      <c r="F39" s="18">
        <v>0</v>
      </c>
      <c r="G39" s="2">
        <v>75</v>
      </c>
      <c r="H39" s="21">
        <f t="shared" si="1"/>
        <v>0</v>
      </c>
      <c r="I39" s="18">
        <v>570</v>
      </c>
      <c r="J39" s="21">
        <f t="shared" si="2"/>
        <v>495.9</v>
      </c>
      <c r="K39" s="21">
        <f t="shared" si="0"/>
        <v>495.9</v>
      </c>
      <c r="L39" s="2">
        <v>400</v>
      </c>
      <c r="M39">
        <f t="shared" si="3"/>
        <v>495.9</v>
      </c>
      <c r="N39" s="58">
        <f t="shared" si="4"/>
        <v>2479.5</v>
      </c>
      <c r="Q39" s="35" t="s">
        <v>23</v>
      </c>
      <c r="R39">
        <f t="shared" si="7"/>
        <v>1</v>
      </c>
      <c r="S39" s="16" t="s">
        <v>43</v>
      </c>
      <c r="T39" s="36">
        <v>1</v>
      </c>
    </row>
    <row r="40" spans="1:20" ht="14.4" x14ac:dyDescent="0.3">
      <c r="A40" s="43" t="s">
        <v>9</v>
      </c>
      <c r="B40" s="8" t="s">
        <v>32</v>
      </c>
      <c r="C40" s="8" t="s">
        <v>35</v>
      </c>
      <c r="D40" s="15">
        <v>2.0099999999999998</v>
      </c>
      <c r="E40" s="53">
        <v>0</v>
      </c>
      <c r="F40" s="18">
        <v>0</v>
      </c>
      <c r="G40" s="2">
        <v>75</v>
      </c>
      <c r="H40" s="21">
        <f t="shared" si="1"/>
        <v>0</v>
      </c>
      <c r="I40" s="18">
        <v>324</v>
      </c>
      <c r="J40" s="21">
        <f t="shared" si="2"/>
        <v>651.2399999999999</v>
      </c>
      <c r="K40" s="21">
        <f t="shared" si="0"/>
        <v>651.2399999999999</v>
      </c>
      <c r="L40" s="2">
        <v>400</v>
      </c>
      <c r="M40">
        <f t="shared" si="3"/>
        <v>651.2399999999999</v>
      </c>
      <c r="N40" s="58">
        <f t="shared" si="4"/>
        <v>0</v>
      </c>
      <c r="Q40" s="35" t="s">
        <v>25</v>
      </c>
      <c r="R40">
        <f t="shared" si="7"/>
        <v>1</v>
      </c>
      <c r="S40" s="16" t="s">
        <v>43</v>
      </c>
      <c r="T40" s="36">
        <v>1</v>
      </c>
    </row>
    <row r="41" spans="1:20" ht="14.4" x14ac:dyDescent="0.3">
      <c r="A41" s="43" t="s">
        <v>10</v>
      </c>
      <c r="B41" s="8" t="s">
        <v>15</v>
      </c>
      <c r="C41" s="8" t="s">
        <v>14</v>
      </c>
      <c r="D41" s="15">
        <v>1.1499999999999999</v>
      </c>
      <c r="E41" s="53">
        <v>0</v>
      </c>
      <c r="F41" s="18">
        <v>0</v>
      </c>
      <c r="G41" s="2">
        <v>50</v>
      </c>
      <c r="H41" s="21">
        <f t="shared" si="1"/>
        <v>0</v>
      </c>
      <c r="I41" s="18">
        <v>612</v>
      </c>
      <c r="J41" s="21">
        <f t="shared" si="2"/>
        <v>703.8</v>
      </c>
      <c r="K41" s="21">
        <f t="shared" si="0"/>
        <v>703.8</v>
      </c>
      <c r="L41" s="2">
        <v>350</v>
      </c>
      <c r="M41">
        <f t="shared" si="3"/>
        <v>703.8</v>
      </c>
      <c r="N41" s="58">
        <f t="shared" si="4"/>
        <v>0</v>
      </c>
      <c r="Q41" s="35" t="s">
        <v>26</v>
      </c>
      <c r="R41">
        <f t="shared" si="7"/>
        <v>1</v>
      </c>
      <c r="S41" s="16" t="s">
        <v>43</v>
      </c>
      <c r="T41" s="36">
        <v>1</v>
      </c>
    </row>
    <row r="42" spans="1:20" ht="14.4" x14ac:dyDescent="0.3">
      <c r="A42" s="43" t="s">
        <v>10</v>
      </c>
      <c r="B42" s="8" t="s">
        <v>18</v>
      </c>
      <c r="C42" s="8" t="s">
        <v>17</v>
      </c>
      <c r="D42" s="15">
        <v>1.27</v>
      </c>
      <c r="E42" s="53">
        <v>0</v>
      </c>
      <c r="F42" s="18">
        <v>3</v>
      </c>
      <c r="G42" s="2">
        <v>50</v>
      </c>
      <c r="H42" s="21">
        <f t="shared" si="1"/>
        <v>150</v>
      </c>
      <c r="I42" s="18">
        <v>612</v>
      </c>
      <c r="J42" s="21">
        <f t="shared" si="2"/>
        <v>777.24</v>
      </c>
      <c r="K42" s="21">
        <f t="shared" si="0"/>
        <v>927.24</v>
      </c>
      <c r="L42" s="2">
        <v>350</v>
      </c>
      <c r="M42">
        <f t="shared" si="3"/>
        <v>927.24</v>
      </c>
      <c r="N42" s="58">
        <f t="shared" si="4"/>
        <v>0</v>
      </c>
      <c r="Q42" s="35" t="s">
        <v>28</v>
      </c>
      <c r="R42">
        <f t="shared" si="7"/>
        <v>1</v>
      </c>
      <c r="S42" s="16" t="s">
        <v>43</v>
      </c>
      <c r="T42" s="36">
        <v>1</v>
      </c>
    </row>
    <row r="43" spans="1:20" ht="14.4" x14ac:dyDescent="0.3">
      <c r="A43" s="61" t="s">
        <v>10</v>
      </c>
      <c r="B43" s="62" t="s">
        <v>20</v>
      </c>
      <c r="C43" s="62" t="s">
        <v>19</v>
      </c>
      <c r="D43" s="63">
        <v>1.73</v>
      </c>
      <c r="E43" s="64">
        <v>1</v>
      </c>
      <c r="F43" s="18">
        <v>0</v>
      </c>
      <c r="G43" s="2">
        <v>50</v>
      </c>
      <c r="H43" s="21">
        <f t="shared" si="1"/>
        <v>0</v>
      </c>
      <c r="I43" s="18">
        <v>190</v>
      </c>
      <c r="J43" s="21">
        <f t="shared" si="2"/>
        <v>328.7</v>
      </c>
      <c r="K43" s="21">
        <f t="shared" si="0"/>
        <v>328.7</v>
      </c>
      <c r="L43" s="2">
        <v>350</v>
      </c>
      <c r="M43">
        <f t="shared" si="3"/>
        <v>350</v>
      </c>
      <c r="N43" s="58">
        <f t="shared" si="4"/>
        <v>350</v>
      </c>
      <c r="Q43" s="35" t="s">
        <v>29</v>
      </c>
      <c r="R43">
        <f t="shared" si="7"/>
        <v>2</v>
      </c>
      <c r="S43" s="16" t="s">
        <v>43</v>
      </c>
      <c r="T43" s="36">
        <v>2</v>
      </c>
    </row>
    <row r="44" spans="1:20" ht="14.4" x14ac:dyDescent="0.3">
      <c r="A44" s="43" t="s">
        <v>10</v>
      </c>
      <c r="B44" s="8" t="s">
        <v>22</v>
      </c>
      <c r="C44" s="8" t="s">
        <v>21</v>
      </c>
      <c r="D44" s="15">
        <v>1.25</v>
      </c>
      <c r="E44" s="53">
        <v>0</v>
      </c>
      <c r="F44" s="18">
        <v>0</v>
      </c>
      <c r="G44" s="2">
        <v>50</v>
      </c>
      <c r="H44" s="21">
        <f t="shared" si="1"/>
        <v>0</v>
      </c>
      <c r="I44" s="18">
        <v>383</v>
      </c>
      <c r="J44" s="21">
        <f t="shared" si="2"/>
        <v>478.75</v>
      </c>
      <c r="K44" s="21">
        <f t="shared" si="0"/>
        <v>478.75</v>
      </c>
      <c r="L44" s="2">
        <v>350</v>
      </c>
      <c r="M44">
        <f t="shared" si="3"/>
        <v>478.75</v>
      </c>
      <c r="N44" s="58">
        <f t="shared" si="4"/>
        <v>0</v>
      </c>
      <c r="Q44" s="35" t="s">
        <v>31</v>
      </c>
      <c r="R44">
        <f t="shared" si="7"/>
        <v>1</v>
      </c>
      <c r="S44" s="16" t="s">
        <v>43</v>
      </c>
      <c r="T44" s="36">
        <v>1</v>
      </c>
    </row>
    <row r="45" spans="1:20" ht="14.4" x14ac:dyDescent="0.3">
      <c r="A45" s="43" t="s">
        <v>10</v>
      </c>
      <c r="B45" s="8" t="s">
        <v>24</v>
      </c>
      <c r="C45" s="8" t="s">
        <v>23</v>
      </c>
      <c r="D45" s="15">
        <v>0.87</v>
      </c>
      <c r="E45" s="53">
        <v>0</v>
      </c>
      <c r="F45" s="18">
        <v>2</v>
      </c>
      <c r="G45" s="2">
        <v>50</v>
      </c>
      <c r="H45" s="21">
        <f t="shared" si="1"/>
        <v>100</v>
      </c>
      <c r="I45" s="18">
        <v>3063</v>
      </c>
      <c r="J45" s="21">
        <f t="shared" si="2"/>
        <v>2664.81</v>
      </c>
      <c r="K45" s="21">
        <f t="shared" si="0"/>
        <v>2764.81</v>
      </c>
      <c r="L45" s="2">
        <v>350</v>
      </c>
      <c r="M45">
        <f t="shared" si="3"/>
        <v>2764.81</v>
      </c>
      <c r="N45" s="58">
        <f t="shared" si="4"/>
        <v>0</v>
      </c>
      <c r="Q45" s="35" t="s">
        <v>33</v>
      </c>
      <c r="R45">
        <f t="shared" si="7"/>
        <v>5</v>
      </c>
      <c r="S45" s="16" t="s">
        <v>43</v>
      </c>
      <c r="T45" s="36">
        <v>5</v>
      </c>
    </row>
    <row r="46" spans="1:20" ht="15" thickBot="1" x14ac:dyDescent="0.35">
      <c r="A46" s="43" t="s">
        <v>10</v>
      </c>
      <c r="B46" s="8" t="s">
        <v>15</v>
      </c>
      <c r="C46" s="8" t="s">
        <v>25</v>
      </c>
      <c r="D46" s="15">
        <v>1.61</v>
      </c>
      <c r="E46" s="53">
        <v>0</v>
      </c>
      <c r="F46" s="18">
        <v>0</v>
      </c>
      <c r="G46" s="2">
        <v>50</v>
      </c>
      <c r="H46" s="21">
        <f t="shared" si="1"/>
        <v>0</v>
      </c>
      <c r="I46" s="18">
        <v>429</v>
      </c>
      <c r="J46" s="21">
        <f t="shared" si="2"/>
        <v>690.69</v>
      </c>
      <c r="K46" s="21">
        <f t="shared" si="0"/>
        <v>690.69</v>
      </c>
      <c r="L46" s="2">
        <v>350</v>
      </c>
      <c r="M46">
        <f t="shared" si="3"/>
        <v>690.69</v>
      </c>
      <c r="N46" s="58">
        <f t="shared" si="4"/>
        <v>0</v>
      </c>
      <c r="Q46" s="37" t="s">
        <v>35</v>
      </c>
      <c r="R46" s="31">
        <f t="shared" si="7"/>
        <v>7</v>
      </c>
      <c r="S46" s="32" t="s">
        <v>43</v>
      </c>
      <c r="T46" s="38">
        <v>7</v>
      </c>
    </row>
    <row r="47" spans="1:20" ht="14.4" x14ac:dyDescent="0.3">
      <c r="A47" s="43" t="s">
        <v>10</v>
      </c>
      <c r="B47" s="8" t="s">
        <v>27</v>
      </c>
      <c r="C47" s="8" t="s">
        <v>26</v>
      </c>
      <c r="D47" s="15">
        <v>1.89</v>
      </c>
      <c r="E47" s="53">
        <v>0</v>
      </c>
      <c r="F47" s="18">
        <v>3</v>
      </c>
      <c r="G47" s="2">
        <v>50</v>
      </c>
      <c r="H47" s="21">
        <f t="shared" si="1"/>
        <v>150</v>
      </c>
      <c r="I47" s="18">
        <v>600</v>
      </c>
      <c r="J47" s="21">
        <f t="shared" si="2"/>
        <v>1134</v>
      </c>
      <c r="K47" s="21">
        <f t="shared" si="0"/>
        <v>1284</v>
      </c>
      <c r="L47" s="2">
        <v>350</v>
      </c>
      <c r="M47">
        <f t="shared" si="3"/>
        <v>1284</v>
      </c>
      <c r="N47" s="58">
        <f t="shared" si="4"/>
        <v>0</v>
      </c>
    </row>
    <row r="48" spans="1:20" ht="14.4" x14ac:dyDescent="0.3">
      <c r="A48" s="43" t="s">
        <v>10</v>
      </c>
      <c r="B48" s="8" t="s">
        <v>20</v>
      </c>
      <c r="C48" s="8" t="s">
        <v>28</v>
      </c>
      <c r="D48" s="15">
        <v>2.23</v>
      </c>
      <c r="E48" s="53">
        <v>0</v>
      </c>
      <c r="F48" s="18">
        <v>0</v>
      </c>
      <c r="G48" s="2">
        <v>50</v>
      </c>
      <c r="H48" s="21">
        <f t="shared" si="1"/>
        <v>0</v>
      </c>
      <c r="I48" s="18">
        <v>136</v>
      </c>
      <c r="J48" s="21">
        <f t="shared" si="2"/>
        <v>303.27999999999997</v>
      </c>
      <c r="K48" s="21">
        <f t="shared" si="0"/>
        <v>303.27999999999997</v>
      </c>
      <c r="L48" s="2">
        <v>350</v>
      </c>
      <c r="M48">
        <f t="shared" si="3"/>
        <v>350</v>
      </c>
      <c r="N48" s="58">
        <f t="shared" si="4"/>
        <v>0</v>
      </c>
    </row>
    <row r="49" spans="1:14" ht="14.4" x14ac:dyDescent="0.3">
      <c r="A49" s="43" t="s">
        <v>10</v>
      </c>
      <c r="B49" s="8" t="s">
        <v>32</v>
      </c>
      <c r="C49" s="8" t="s">
        <v>31</v>
      </c>
      <c r="D49" s="15">
        <v>1.36</v>
      </c>
      <c r="E49" s="53">
        <v>0</v>
      </c>
      <c r="F49" s="18">
        <v>1</v>
      </c>
      <c r="G49" s="2">
        <v>50</v>
      </c>
      <c r="H49" s="21">
        <f t="shared" si="1"/>
        <v>50</v>
      </c>
      <c r="I49" s="18">
        <v>355</v>
      </c>
      <c r="J49" s="21">
        <f t="shared" si="2"/>
        <v>482.8</v>
      </c>
      <c r="K49" s="21">
        <f t="shared" si="0"/>
        <v>532.79999999999995</v>
      </c>
      <c r="L49" s="2">
        <v>350</v>
      </c>
      <c r="M49">
        <f t="shared" si="3"/>
        <v>532.79999999999995</v>
      </c>
      <c r="N49" s="58">
        <f t="shared" si="4"/>
        <v>0</v>
      </c>
    </row>
    <row r="50" spans="1:14" ht="14.4" x14ac:dyDescent="0.3">
      <c r="A50" s="43" t="s">
        <v>10</v>
      </c>
      <c r="B50" s="8" t="s">
        <v>34</v>
      </c>
      <c r="C50" s="8" t="s">
        <v>33</v>
      </c>
      <c r="D50" s="15">
        <v>1.25</v>
      </c>
      <c r="E50" s="53">
        <v>0</v>
      </c>
      <c r="F50" s="18">
        <v>0</v>
      </c>
      <c r="G50" s="2">
        <v>50</v>
      </c>
      <c r="H50" s="21">
        <f t="shared" si="1"/>
        <v>0</v>
      </c>
      <c r="I50" s="18">
        <v>570</v>
      </c>
      <c r="J50" s="21">
        <f t="shared" si="2"/>
        <v>712.5</v>
      </c>
      <c r="K50" s="21">
        <f t="shared" si="0"/>
        <v>712.5</v>
      </c>
      <c r="L50" s="2">
        <v>350</v>
      </c>
      <c r="M50">
        <f t="shared" si="3"/>
        <v>712.5</v>
      </c>
      <c r="N50" s="58">
        <f t="shared" si="4"/>
        <v>0</v>
      </c>
    </row>
    <row r="51" spans="1:14" ht="14.4" x14ac:dyDescent="0.3">
      <c r="A51" s="61" t="s">
        <v>10</v>
      </c>
      <c r="B51" s="62" t="s">
        <v>32</v>
      </c>
      <c r="C51" s="62" t="s">
        <v>35</v>
      </c>
      <c r="D51" s="63">
        <v>1.54</v>
      </c>
      <c r="E51" s="64">
        <v>5</v>
      </c>
      <c r="F51" s="18">
        <v>0</v>
      </c>
      <c r="G51" s="2">
        <v>50</v>
      </c>
      <c r="H51" s="21">
        <f t="shared" si="1"/>
        <v>0</v>
      </c>
      <c r="I51" s="18">
        <v>324</v>
      </c>
      <c r="J51" s="21">
        <f t="shared" si="2"/>
        <v>498.96000000000004</v>
      </c>
      <c r="K51" s="21">
        <f t="shared" si="0"/>
        <v>498.96000000000004</v>
      </c>
      <c r="L51" s="2">
        <v>350</v>
      </c>
      <c r="M51">
        <f t="shared" si="3"/>
        <v>498.96000000000004</v>
      </c>
      <c r="N51" s="58">
        <f t="shared" si="4"/>
        <v>2494.8000000000002</v>
      </c>
    </row>
    <row r="52" spans="1:14" ht="14.4" x14ac:dyDescent="0.3">
      <c r="A52" s="61" t="s">
        <v>11</v>
      </c>
      <c r="B52" s="62" t="s">
        <v>15</v>
      </c>
      <c r="C52" s="62" t="s">
        <v>14</v>
      </c>
      <c r="D52" s="63">
        <v>0.87</v>
      </c>
      <c r="E52" s="64">
        <v>4</v>
      </c>
      <c r="F52" s="18">
        <v>0</v>
      </c>
      <c r="G52" s="2">
        <v>35</v>
      </c>
      <c r="H52" s="21">
        <f t="shared" si="1"/>
        <v>0</v>
      </c>
      <c r="I52" s="18">
        <v>612</v>
      </c>
      <c r="J52" s="21">
        <f t="shared" si="2"/>
        <v>532.43999999999994</v>
      </c>
      <c r="K52" s="21">
        <f t="shared" si="0"/>
        <v>532.43999999999994</v>
      </c>
      <c r="L52" s="2">
        <v>300</v>
      </c>
      <c r="M52">
        <f t="shared" si="3"/>
        <v>532.43999999999994</v>
      </c>
      <c r="N52" s="58">
        <f t="shared" si="4"/>
        <v>2129.7599999999998</v>
      </c>
    </row>
    <row r="53" spans="1:14" ht="14.4" x14ac:dyDescent="0.3">
      <c r="A53" s="43" t="s">
        <v>11</v>
      </c>
      <c r="B53" s="8" t="s">
        <v>18</v>
      </c>
      <c r="C53" s="8" t="s">
        <v>17</v>
      </c>
      <c r="D53" s="15">
        <v>1.39</v>
      </c>
      <c r="E53" s="53">
        <v>0</v>
      </c>
      <c r="F53" s="18">
        <v>3</v>
      </c>
      <c r="G53" s="2">
        <v>35</v>
      </c>
      <c r="H53" s="21">
        <f t="shared" si="1"/>
        <v>105</v>
      </c>
      <c r="I53" s="18">
        <v>612</v>
      </c>
      <c r="J53" s="21">
        <f t="shared" si="2"/>
        <v>850.68</v>
      </c>
      <c r="K53" s="21">
        <f t="shared" si="0"/>
        <v>955.68</v>
      </c>
      <c r="L53" s="2">
        <v>300</v>
      </c>
      <c r="M53">
        <f t="shared" si="3"/>
        <v>955.68</v>
      </c>
      <c r="N53" s="58">
        <f t="shared" si="4"/>
        <v>0</v>
      </c>
    </row>
    <row r="54" spans="1:14" ht="14.4" x14ac:dyDescent="0.3">
      <c r="A54" s="43" t="s">
        <v>11</v>
      </c>
      <c r="B54" s="8" t="s">
        <v>20</v>
      </c>
      <c r="C54" s="8" t="s">
        <v>19</v>
      </c>
      <c r="D54" s="15">
        <v>1.71</v>
      </c>
      <c r="E54" s="53">
        <v>0</v>
      </c>
      <c r="F54" s="18">
        <v>0</v>
      </c>
      <c r="G54" s="2">
        <v>35</v>
      </c>
      <c r="H54" s="21">
        <f t="shared" si="1"/>
        <v>0</v>
      </c>
      <c r="I54" s="18">
        <v>190</v>
      </c>
      <c r="J54" s="21">
        <f t="shared" si="2"/>
        <v>324.89999999999998</v>
      </c>
      <c r="K54" s="21">
        <f t="shared" si="0"/>
        <v>324.89999999999998</v>
      </c>
      <c r="L54" s="2">
        <v>300</v>
      </c>
      <c r="M54">
        <f t="shared" si="3"/>
        <v>324.89999999999998</v>
      </c>
      <c r="N54" s="58">
        <f t="shared" si="4"/>
        <v>0</v>
      </c>
    </row>
    <row r="55" spans="1:14" ht="14.4" x14ac:dyDescent="0.3">
      <c r="A55" s="61" t="s">
        <v>11</v>
      </c>
      <c r="B55" s="62" t="s">
        <v>22</v>
      </c>
      <c r="C55" s="62" t="s">
        <v>21</v>
      </c>
      <c r="D55" s="63">
        <v>0.96</v>
      </c>
      <c r="E55" s="64">
        <v>1</v>
      </c>
      <c r="F55" s="18">
        <v>0</v>
      </c>
      <c r="G55" s="2">
        <v>35</v>
      </c>
      <c r="H55" s="21">
        <f t="shared" si="1"/>
        <v>0</v>
      </c>
      <c r="I55" s="18">
        <v>383</v>
      </c>
      <c r="J55" s="21">
        <f t="shared" si="2"/>
        <v>367.68</v>
      </c>
      <c r="K55" s="21">
        <f t="shared" si="0"/>
        <v>367.68</v>
      </c>
      <c r="L55" s="2">
        <v>300</v>
      </c>
      <c r="M55">
        <f t="shared" si="3"/>
        <v>367.68</v>
      </c>
      <c r="N55" s="58">
        <f t="shared" si="4"/>
        <v>367.68</v>
      </c>
    </row>
    <row r="56" spans="1:14" ht="14.4" x14ac:dyDescent="0.3">
      <c r="A56" s="43" t="s">
        <v>11</v>
      </c>
      <c r="B56" s="8" t="s">
        <v>15</v>
      </c>
      <c r="C56" s="8" t="s">
        <v>25</v>
      </c>
      <c r="D56" s="15">
        <v>1.22</v>
      </c>
      <c r="E56" s="53">
        <v>0</v>
      </c>
      <c r="F56" s="18">
        <v>0</v>
      </c>
      <c r="G56" s="2">
        <v>35</v>
      </c>
      <c r="H56" s="21">
        <f t="shared" si="1"/>
        <v>0</v>
      </c>
      <c r="I56" s="18">
        <v>429</v>
      </c>
      <c r="J56" s="21">
        <f t="shared" si="2"/>
        <v>523.38</v>
      </c>
      <c r="K56" s="21">
        <f t="shared" si="0"/>
        <v>523.38</v>
      </c>
      <c r="L56" s="2">
        <v>300</v>
      </c>
      <c r="M56">
        <f t="shared" si="3"/>
        <v>523.38</v>
      </c>
      <c r="N56" s="58">
        <f t="shared" si="4"/>
        <v>0</v>
      </c>
    </row>
    <row r="57" spans="1:14" ht="14.4" x14ac:dyDescent="0.3">
      <c r="A57" s="43" t="s">
        <v>11</v>
      </c>
      <c r="B57" s="8" t="s">
        <v>27</v>
      </c>
      <c r="C57" s="8" t="s">
        <v>26</v>
      </c>
      <c r="D57" s="15">
        <v>1.32</v>
      </c>
      <c r="E57" s="53">
        <v>0</v>
      </c>
      <c r="F57" s="18">
        <v>3</v>
      </c>
      <c r="G57" s="2">
        <v>35</v>
      </c>
      <c r="H57" s="21">
        <f t="shared" si="1"/>
        <v>105</v>
      </c>
      <c r="I57" s="18">
        <v>600</v>
      </c>
      <c r="J57" s="21">
        <f t="shared" si="2"/>
        <v>792</v>
      </c>
      <c r="K57" s="21">
        <f t="shared" si="0"/>
        <v>897</v>
      </c>
      <c r="L57" s="2">
        <v>300</v>
      </c>
      <c r="M57">
        <f t="shared" si="3"/>
        <v>897</v>
      </c>
      <c r="N57" s="58">
        <f t="shared" si="4"/>
        <v>0</v>
      </c>
    </row>
    <row r="58" spans="1:14" ht="14.4" x14ac:dyDescent="0.3">
      <c r="A58" s="43" t="s">
        <v>11</v>
      </c>
      <c r="B58" s="8" t="s">
        <v>20</v>
      </c>
      <c r="C58" s="8" t="s">
        <v>28</v>
      </c>
      <c r="D58" s="15">
        <v>2.39</v>
      </c>
      <c r="E58" s="53">
        <v>0</v>
      </c>
      <c r="F58" s="18">
        <v>0</v>
      </c>
      <c r="G58" s="2">
        <v>35</v>
      </c>
      <c r="H58" s="21">
        <f t="shared" si="1"/>
        <v>0</v>
      </c>
      <c r="I58" s="18">
        <v>136</v>
      </c>
      <c r="J58" s="21">
        <f t="shared" si="2"/>
        <v>325.04000000000002</v>
      </c>
      <c r="K58" s="21">
        <f t="shared" ref="K58:K83" si="8">J58+H58</f>
        <v>325.04000000000002</v>
      </c>
      <c r="L58" s="2">
        <v>300</v>
      </c>
      <c r="M58">
        <f t="shared" si="3"/>
        <v>325.04000000000002</v>
      </c>
      <c r="N58" s="58">
        <f t="shared" si="4"/>
        <v>0</v>
      </c>
    </row>
    <row r="59" spans="1:14" ht="14.4" x14ac:dyDescent="0.3">
      <c r="A59" s="61" t="s">
        <v>11</v>
      </c>
      <c r="B59" s="62" t="s">
        <v>30</v>
      </c>
      <c r="C59" s="62" t="s">
        <v>29</v>
      </c>
      <c r="D59" s="63">
        <v>1.2</v>
      </c>
      <c r="E59" s="64">
        <v>2</v>
      </c>
      <c r="F59" s="18">
        <v>0</v>
      </c>
      <c r="G59" s="2">
        <v>35</v>
      </c>
      <c r="H59" s="21">
        <f t="shared" si="1"/>
        <v>0</v>
      </c>
      <c r="I59" s="18">
        <v>2439</v>
      </c>
      <c r="J59" s="21">
        <f t="shared" si="2"/>
        <v>2926.7999999999997</v>
      </c>
      <c r="K59" s="21">
        <f t="shared" si="8"/>
        <v>2926.7999999999997</v>
      </c>
      <c r="L59" s="2">
        <v>300</v>
      </c>
      <c r="M59">
        <f t="shared" si="3"/>
        <v>2926.7999999999997</v>
      </c>
      <c r="N59" s="58">
        <f t="shared" si="4"/>
        <v>5853.5999999999995</v>
      </c>
    </row>
    <row r="60" spans="1:14" ht="14.4" x14ac:dyDescent="0.3">
      <c r="A60" s="43" t="s">
        <v>11</v>
      </c>
      <c r="B60" s="8" t="s">
        <v>32</v>
      </c>
      <c r="C60" s="8" t="s">
        <v>31</v>
      </c>
      <c r="D60" s="15">
        <v>1.39</v>
      </c>
      <c r="E60" s="53">
        <v>0</v>
      </c>
      <c r="F60" s="18">
        <v>1</v>
      </c>
      <c r="G60" s="2">
        <v>35</v>
      </c>
      <c r="H60" s="21">
        <f t="shared" si="1"/>
        <v>35</v>
      </c>
      <c r="I60" s="18">
        <v>355</v>
      </c>
      <c r="J60" s="21">
        <f t="shared" si="2"/>
        <v>493.45</v>
      </c>
      <c r="K60" s="21">
        <f t="shared" si="8"/>
        <v>528.45000000000005</v>
      </c>
      <c r="L60" s="2">
        <v>300</v>
      </c>
      <c r="M60">
        <f t="shared" si="3"/>
        <v>528.45000000000005</v>
      </c>
      <c r="N60" s="58">
        <f t="shared" si="4"/>
        <v>0</v>
      </c>
    </row>
    <row r="61" spans="1:14" ht="14.4" x14ac:dyDescent="0.3">
      <c r="A61" s="43" t="s">
        <v>11</v>
      </c>
      <c r="B61" s="8" t="s">
        <v>34</v>
      </c>
      <c r="C61" s="8" t="s">
        <v>33</v>
      </c>
      <c r="D61" s="15">
        <v>0.87</v>
      </c>
      <c r="E61" s="53">
        <v>0</v>
      </c>
      <c r="F61" s="18">
        <v>0</v>
      </c>
      <c r="G61" s="2">
        <v>35</v>
      </c>
      <c r="H61" s="21">
        <f t="shared" si="1"/>
        <v>0</v>
      </c>
      <c r="I61" s="18">
        <v>570</v>
      </c>
      <c r="J61" s="21">
        <f t="shared" si="2"/>
        <v>495.9</v>
      </c>
      <c r="K61" s="21">
        <f t="shared" si="8"/>
        <v>495.9</v>
      </c>
      <c r="L61" s="2">
        <v>300</v>
      </c>
      <c r="M61">
        <f t="shared" si="3"/>
        <v>495.9</v>
      </c>
      <c r="N61" s="58">
        <f t="shared" si="4"/>
        <v>0</v>
      </c>
    </row>
    <row r="62" spans="1:14" ht="14.4" x14ac:dyDescent="0.3">
      <c r="A62" s="43" t="s">
        <v>11</v>
      </c>
      <c r="B62" s="8" t="s">
        <v>32</v>
      </c>
      <c r="C62" s="8" t="s">
        <v>35</v>
      </c>
      <c r="D62" s="15">
        <v>1.53</v>
      </c>
      <c r="E62" s="53">
        <v>0</v>
      </c>
      <c r="F62" s="18">
        <v>0</v>
      </c>
      <c r="G62" s="2">
        <v>35</v>
      </c>
      <c r="H62" s="21">
        <f t="shared" si="1"/>
        <v>0</v>
      </c>
      <c r="I62" s="18">
        <v>324</v>
      </c>
      <c r="J62" s="21">
        <f t="shared" si="2"/>
        <v>495.72</v>
      </c>
      <c r="K62" s="21">
        <f t="shared" si="8"/>
        <v>495.72</v>
      </c>
      <c r="L62" s="2">
        <v>300</v>
      </c>
      <c r="M62">
        <f t="shared" si="3"/>
        <v>495.72</v>
      </c>
      <c r="N62" s="58">
        <f t="shared" si="4"/>
        <v>0</v>
      </c>
    </row>
    <row r="63" spans="1:14" ht="14.4" x14ac:dyDescent="0.3">
      <c r="A63" s="43" t="s">
        <v>12</v>
      </c>
      <c r="B63" s="8" t="s">
        <v>15</v>
      </c>
      <c r="C63" s="8" t="s">
        <v>14</v>
      </c>
      <c r="D63" s="15">
        <v>0.95</v>
      </c>
      <c r="E63" s="53">
        <v>0</v>
      </c>
      <c r="F63" s="18">
        <v>0</v>
      </c>
      <c r="G63" s="2">
        <v>50</v>
      </c>
      <c r="H63" s="21">
        <f t="shared" si="1"/>
        <v>0</v>
      </c>
      <c r="I63" s="18">
        <v>612</v>
      </c>
      <c r="J63" s="21">
        <f t="shared" si="2"/>
        <v>581.4</v>
      </c>
      <c r="K63" s="21">
        <f t="shared" si="8"/>
        <v>581.4</v>
      </c>
      <c r="L63" s="2">
        <v>350</v>
      </c>
      <c r="M63">
        <f t="shared" si="3"/>
        <v>581.4</v>
      </c>
      <c r="N63" s="58">
        <f t="shared" si="4"/>
        <v>0</v>
      </c>
    </row>
    <row r="64" spans="1:14" ht="14.4" x14ac:dyDescent="0.3">
      <c r="A64" s="43" t="s">
        <v>12</v>
      </c>
      <c r="B64" s="8" t="s">
        <v>18</v>
      </c>
      <c r="C64" s="8" t="s">
        <v>17</v>
      </c>
      <c r="D64" s="15">
        <v>1.35</v>
      </c>
      <c r="E64" s="53">
        <v>0</v>
      </c>
      <c r="F64" s="18">
        <v>3</v>
      </c>
      <c r="G64" s="2">
        <v>50</v>
      </c>
      <c r="H64" s="21">
        <f t="shared" si="1"/>
        <v>150</v>
      </c>
      <c r="I64" s="18">
        <v>612</v>
      </c>
      <c r="J64" s="21">
        <f t="shared" si="2"/>
        <v>826.2</v>
      </c>
      <c r="K64" s="21">
        <f t="shared" si="8"/>
        <v>976.2</v>
      </c>
      <c r="L64" s="2">
        <v>350</v>
      </c>
      <c r="M64">
        <f t="shared" si="3"/>
        <v>976.2</v>
      </c>
      <c r="N64" s="58">
        <f t="shared" si="4"/>
        <v>0</v>
      </c>
    </row>
    <row r="65" spans="1:14" ht="14.4" x14ac:dyDescent="0.3">
      <c r="A65" s="43" t="s">
        <v>12</v>
      </c>
      <c r="B65" s="8" t="s">
        <v>20</v>
      </c>
      <c r="C65" s="8" t="s">
        <v>19</v>
      </c>
      <c r="D65" s="15">
        <v>1.82</v>
      </c>
      <c r="E65" s="53">
        <v>0</v>
      </c>
      <c r="F65" s="18">
        <v>0</v>
      </c>
      <c r="G65" s="2">
        <v>50</v>
      </c>
      <c r="H65" s="21">
        <f t="shared" si="1"/>
        <v>0</v>
      </c>
      <c r="I65" s="18">
        <v>190</v>
      </c>
      <c r="J65" s="21">
        <f t="shared" si="2"/>
        <v>345.8</v>
      </c>
      <c r="K65" s="21">
        <f t="shared" si="8"/>
        <v>345.8</v>
      </c>
      <c r="L65" s="2">
        <v>350</v>
      </c>
      <c r="M65">
        <f t="shared" si="3"/>
        <v>350</v>
      </c>
      <c r="N65" s="58">
        <f t="shared" si="4"/>
        <v>0</v>
      </c>
    </row>
    <row r="66" spans="1:14" ht="14.4" x14ac:dyDescent="0.3">
      <c r="A66" s="43" t="s">
        <v>12</v>
      </c>
      <c r="B66" s="8" t="s">
        <v>22</v>
      </c>
      <c r="C66" s="8" t="s">
        <v>21</v>
      </c>
      <c r="D66" s="15">
        <v>0.95</v>
      </c>
      <c r="E66" s="53">
        <v>0</v>
      </c>
      <c r="F66" s="18">
        <v>0</v>
      </c>
      <c r="G66" s="2">
        <v>50</v>
      </c>
      <c r="H66" s="21">
        <f t="shared" si="1"/>
        <v>0</v>
      </c>
      <c r="I66" s="18">
        <v>383</v>
      </c>
      <c r="J66" s="21">
        <f t="shared" si="2"/>
        <v>363.84999999999997</v>
      </c>
      <c r="K66" s="21">
        <f t="shared" si="8"/>
        <v>363.84999999999997</v>
      </c>
      <c r="L66" s="2">
        <v>350</v>
      </c>
      <c r="M66">
        <f t="shared" si="3"/>
        <v>363.84999999999997</v>
      </c>
      <c r="N66" s="58">
        <f t="shared" si="4"/>
        <v>0</v>
      </c>
    </row>
    <row r="67" spans="1:14" ht="14.4" x14ac:dyDescent="0.3">
      <c r="A67" s="43" t="s">
        <v>12</v>
      </c>
      <c r="B67" s="8" t="s">
        <v>24</v>
      </c>
      <c r="C67" s="8" t="s">
        <v>23</v>
      </c>
      <c r="D67" s="15">
        <v>1</v>
      </c>
      <c r="E67" s="53">
        <v>0</v>
      </c>
      <c r="F67" s="18">
        <v>2</v>
      </c>
      <c r="G67" s="2">
        <v>50</v>
      </c>
      <c r="H67" s="21">
        <f t="shared" si="1"/>
        <v>100</v>
      </c>
      <c r="I67" s="18">
        <v>3063</v>
      </c>
      <c r="J67" s="21">
        <f t="shared" si="2"/>
        <v>3063</v>
      </c>
      <c r="K67" s="21">
        <f t="shared" si="8"/>
        <v>3163</v>
      </c>
      <c r="L67" s="2">
        <v>350</v>
      </c>
      <c r="M67">
        <f t="shared" si="3"/>
        <v>3163</v>
      </c>
      <c r="N67" s="58">
        <f t="shared" si="4"/>
        <v>0</v>
      </c>
    </row>
    <row r="68" spans="1:14" ht="14.4" x14ac:dyDescent="0.3">
      <c r="A68" s="43" t="s">
        <v>12</v>
      </c>
      <c r="B68" s="8" t="s">
        <v>15</v>
      </c>
      <c r="C68" s="8" t="s">
        <v>25</v>
      </c>
      <c r="D68" s="15">
        <v>1.33</v>
      </c>
      <c r="E68" s="53">
        <v>0</v>
      </c>
      <c r="F68" s="18">
        <v>0</v>
      </c>
      <c r="G68" s="2">
        <v>50</v>
      </c>
      <c r="H68" s="21">
        <f t="shared" si="1"/>
        <v>0</v>
      </c>
      <c r="I68" s="18">
        <v>429</v>
      </c>
      <c r="J68" s="21">
        <f t="shared" si="2"/>
        <v>570.57000000000005</v>
      </c>
      <c r="K68" s="21">
        <f t="shared" si="8"/>
        <v>570.57000000000005</v>
      </c>
      <c r="L68" s="2">
        <v>350</v>
      </c>
      <c r="M68">
        <f t="shared" si="3"/>
        <v>570.57000000000005</v>
      </c>
      <c r="N68" s="58">
        <f t="shared" si="4"/>
        <v>0</v>
      </c>
    </row>
    <row r="69" spans="1:14" ht="14.4" x14ac:dyDescent="0.3">
      <c r="A69" s="43" t="s">
        <v>12</v>
      </c>
      <c r="B69" s="8" t="s">
        <v>27</v>
      </c>
      <c r="C69" s="8" t="s">
        <v>26</v>
      </c>
      <c r="D69" s="15">
        <v>1.41</v>
      </c>
      <c r="E69" s="53">
        <v>0</v>
      </c>
      <c r="F69" s="18">
        <v>3</v>
      </c>
      <c r="G69" s="2">
        <v>50</v>
      </c>
      <c r="H69" s="21">
        <f t="shared" si="1"/>
        <v>150</v>
      </c>
      <c r="I69" s="18">
        <v>600</v>
      </c>
      <c r="J69" s="21">
        <f t="shared" si="2"/>
        <v>846</v>
      </c>
      <c r="K69" s="21">
        <f t="shared" si="8"/>
        <v>996</v>
      </c>
      <c r="L69" s="2">
        <v>350</v>
      </c>
      <c r="M69">
        <f t="shared" si="3"/>
        <v>996</v>
      </c>
      <c r="N69" s="58">
        <f t="shared" si="4"/>
        <v>0</v>
      </c>
    </row>
    <row r="70" spans="1:14" ht="14.4" x14ac:dyDescent="0.3">
      <c r="A70" s="43" t="s">
        <v>12</v>
      </c>
      <c r="B70" s="8" t="s">
        <v>20</v>
      </c>
      <c r="C70" s="8" t="s">
        <v>28</v>
      </c>
      <c r="D70" s="15">
        <v>2.2599999999999998</v>
      </c>
      <c r="E70" s="53">
        <v>0</v>
      </c>
      <c r="F70" s="18">
        <v>0</v>
      </c>
      <c r="G70" s="2">
        <v>50</v>
      </c>
      <c r="H70" s="21">
        <f t="shared" si="1"/>
        <v>0</v>
      </c>
      <c r="I70" s="18">
        <v>136</v>
      </c>
      <c r="J70" s="21">
        <f t="shared" si="2"/>
        <v>307.35999999999996</v>
      </c>
      <c r="K70" s="21">
        <f t="shared" si="8"/>
        <v>307.35999999999996</v>
      </c>
      <c r="L70" s="2">
        <v>350</v>
      </c>
      <c r="M70">
        <f t="shared" si="3"/>
        <v>350</v>
      </c>
      <c r="N70" s="58">
        <f t="shared" si="4"/>
        <v>0</v>
      </c>
    </row>
    <row r="71" spans="1:14" ht="14.4" x14ac:dyDescent="0.3">
      <c r="A71" s="61" t="s">
        <v>12</v>
      </c>
      <c r="B71" s="62" t="s">
        <v>32</v>
      </c>
      <c r="C71" s="62" t="s">
        <v>31</v>
      </c>
      <c r="D71" s="63">
        <v>1.03</v>
      </c>
      <c r="E71" s="64">
        <v>1</v>
      </c>
      <c r="F71" s="18">
        <v>1</v>
      </c>
      <c r="G71" s="2">
        <v>50</v>
      </c>
      <c r="H71" s="21">
        <f t="shared" si="1"/>
        <v>50</v>
      </c>
      <c r="I71" s="18">
        <v>355</v>
      </c>
      <c r="J71" s="21">
        <f t="shared" si="2"/>
        <v>365.65000000000003</v>
      </c>
      <c r="K71" s="21">
        <f t="shared" si="8"/>
        <v>415.65000000000003</v>
      </c>
      <c r="L71" s="2">
        <v>350</v>
      </c>
      <c r="M71">
        <f t="shared" si="3"/>
        <v>415.65000000000003</v>
      </c>
      <c r="N71" s="58">
        <f t="shared" si="4"/>
        <v>415.65000000000003</v>
      </c>
    </row>
    <row r="72" spans="1:14" ht="14.4" x14ac:dyDescent="0.3">
      <c r="A72" s="43" t="s">
        <v>12</v>
      </c>
      <c r="B72" s="8" t="s">
        <v>34</v>
      </c>
      <c r="C72" s="8" t="s">
        <v>33</v>
      </c>
      <c r="D72" s="15">
        <v>0.9</v>
      </c>
      <c r="E72" s="53">
        <v>0</v>
      </c>
      <c r="F72" s="18">
        <v>0</v>
      </c>
      <c r="G72" s="2">
        <v>50</v>
      </c>
      <c r="H72" s="21">
        <f t="shared" si="1"/>
        <v>0</v>
      </c>
      <c r="I72" s="18">
        <v>570</v>
      </c>
      <c r="J72" s="21">
        <f t="shared" si="2"/>
        <v>513</v>
      </c>
      <c r="K72" s="21">
        <f t="shared" si="8"/>
        <v>513</v>
      </c>
      <c r="L72" s="2">
        <v>350</v>
      </c>
      <c r="M72">
        <f t="shared" si="3"/>
        <v>513</v>
      </c>
      <c r="N72" s="58">
        <f t="shared" si="4"/>
        <v>0</v>
      </c>
    </row>
    <row r="73" spans="1:14" ht="14.4" x14ac:dyDescent="0.3">
      <c r="A73" s="61" t="s">
        <v>12</v>
      </c>
      <c r="B73" s="62" t="s">
        <v>32</v>
      </c>
      <c r="C73" s="62" t="s">
        <v>35</v>
      </c>
      <c r="D73" s="63">
        <v>1.28</v>
      </c>
      <c r="E73" s="64">
        <v>2</v>
      </c>
      <c r="F73" s="18">
        <v>0</v>
      </c>
      <c r="G73" s="2">
        <v>50</v>
      </c>
      <c r="H73" s="21">
        <f t="shared" si="1"/>
        <v>0</v>
      </c>
      <c r="I73" s="18">
        <v>324</v>
      </c>
      <c r="J73" s="21">
        <f t="shared" si="2"/>
        <v>414.72</v>
      </c>
      <c r="K73" s="21">
        <f t="shared" si="8"/>
        <v>414.72</v>
      </c>
      <c r="L73" s="2">
        <v>350</v>
      </c>
      <c r="M73">
        <f t="shared" si="3"/>
        <v>414.72</v>
      </c>
      <c r="N73" s="58">
        <f t="shared" si="4"/>
        <v>829.44</v>
      </c>
    </row>
    <row r="74" spans="1:14" ht="14.4" x14ac:dyDescent="0.3">
      <c r="A74" s="43" t="s">
        <v>13</v>
      </c>
      <c r="B74" s="8" t="s">
        <v>15</v>
      </c>
      <c r="C74" s="8" t="s">
        <v>14</v>
      </c>
      <c r="D74" s="15">
        <v>1.05</v>
      </c>
      <c r="E74" s="53">
        <v>0</v>
      </c>
      <c r="F74" s="18">
        <v>0</v>
      </c>
      <c r="G74" s="2">
        <v>50</v>
      </c>
      <c r="H74" s="21">
        <f t="shared" si="1"/>
        <v>0</v>
      </c>
      <c r="I74" s="18">
        <v>612</v>
      </c>
      <c r="J74" s="21">
        <f t="shared" si="2"/>
        <v>642.6</v>
      </c>
      <c r="K74" s="21">
        <f t="shared" si="8"/>
        <v>642.6</v>
      </c>
      <c r="L74" s="2">
        <v>300</v>
      </c>
      <c r="M74">
        <f t="shared" si="3"/>
        <v>642.6</v>
      </c>
      <c r="N74" s="58">
        <f t="shared" si="4"/>
        <v>0</v>
      </c>
    </row>
    <row r="75" spans="1:14" ht="14.4" x14ac:dyDescent="0.3">
      <c r="A75" s="61" t="s">
        <v>13</v>
      </c>
      <c r="B75" s="62" t="s">
        <v>18</v>
      </c>
      <c r="C75" s="62" t="s">
        <v>17</v>
      </c>
      <c r="D75" s="63">
        <v>1.28</v>
      </c>
      <c r="E75" s="64">
        <v>1</v>
      </c>
      <c r="F75" s="18">
        <v>3</v>
      </c>
      <c r="G75" s="2">
        <v>50</v>
      </c>
      <c r="H75" s="21">
        <f t="shared" si="1"/>
        <v>150</v>
      </c>
      <c r="I75" s="18">
        <v>612</v>
      </c>
      <c r="J75" s="21">
        <f t="shared" si="2"/>
        <v>783.36</v>
      </c>
      <c r="K75" s="21">
        <f t="shared" si="8"/>
        <v>933.36</v>
      </c>
      <c r="L75" s="2">
        <v>300</v>
      </c>
      <c r="M75">
        <f t="shared" si="3"/>
        <v>933.36</v>
      </c>
      <c r="N75" s="58">
        <f t="shared" si="4"/>
        <v>933.36</v>
      </c>
    </row>
    <row r="76" spans="1:14" ht="14.4" x14ac:dyDescent="0.3">
      <c r="A76" s="61" t="s">
        <v>13</v>
      </c>
      <c r="B76" s="62" t="s">
        <v>20</v>
      </c>
      <c r="C76" s="62" t="s">
        <v>19</v>
      </c>
      <c r="D76" s="63">
        <v>2</v>
      </c>
      <c r="E76" s="64">
        <v>2</v>
      </c>
      <c r="F76" s="18">
        <v>0</v>
      </c>
      <c r="G76" s="2">
        <v>50</v>
      </c>
      <c r="H76" s="21">
        <f t="shared" si="1"/>
        <v>0</v>
      </c>
      <c r="I76" s="18">
        <v>190</v>
      </c>
      <c r="J76" s="21">
        <f t="shared" si="2"/>
        <v>380</v>
      </c>
      <c r="K76" s="21">
        <f t="shared" si="8"/>
        <v>380</v>
      </c>
      <c r="L76" s="2">
        <v>300</v>
      </c>
      <c r="M76">
        <f t="shared" si="3"/>
        <v>380</v>
      </c>
      <c r="N76" s="58">
        <f t="shared" si="4"/>
        <v>760</v>
      </c>
    </row>
    <row r="77" spans="1:14" ht="14.4" x14ac:dyDescent="0.3">
      <c r="A77" s="43" t="s">
        <v>13</v>
      </c>
      <c r="B77" s="8" t="s">
        <v>22</v>
      </c>
      <c r="C77" s="8" t="s">
        <v>21</v>
      </c>
      <c r="D77" s="15">
        <v>1.1100000000000001</v>
      </c>
      <c r="E77" s="53">
        <v>0</v>
      </c>
      <c r="F77" s="18">
        <v>0</v>
      </c>
      <c r="G77" s="2">
        <v>50</v>
      </c>
      <c r="H77" s="21">
        <f t="shared" si="1"/>
        <v>0</v>
      </c>
      <c r="I77" s="18">
        <v>383</v>
      </c>
      <c r="J77" s="21">
        <f t="shared" si="2"/>
        <v>425.13000000000005</v>
      </c>
      <c r="K77" s="21">
        <f t="shared" si="8"/>
        <v>425.13000000000005</v>
      </c>
      <c r="L77" s="2">
        <v>300</v>
      </c>
      <c r="M77">
        <f t="shared" si="3"/>
        <v>425.13000000000005</v>
      </c>
      <c r="N77" s="58">
        <f t="shared" si="4"/>
        <v>0</v>
      </c>
    </row>
    <row r="78" spans="1:14" ht="14.4" x14ac:dyDescent="0.3">
      <c r="A78" s="43" t="s">
        <v>13</v>
      </c>
      <c r="B78" s="8" t="s">
        <v>15</v>
      </c>
      <c r="C78" s="8" t="s">
        <v>25</v>
      </c>
      <c r="D78" s="15">
        <v>1.47</v>
      </c>
      <c r="E78" s="53">
        <v>0</v>
      </c>
      <c r="F78" s="18">
        <v>0</v>
      </c>
      <c r="G78" s="2">
        <v>50</v>
      </c>
      <c r="H78" s="21">
        <f t="shared" si="1"/>
        <v>0</v>
      </c>
      <c r="I78" s="18">
        <v>429</v>
      </c>
      <c r="J78" s="21">
        <f t="shared" si="2"/>
        <v>630.63</v>
      </c>
      <c r="K78" s="21">
        <f t="shared" si="8"/>
        <v>630.63</v>
      </c>
      <c r="L78" s="2">
        <v>300</v>
      </c>
      <c r="M78">
        <f t="shared" si="3"/>
        <v>630.63</v>
      </c>
      <c r="N78" s="58">
        <f t="shared" si="4"/>
        <v>0</v>
      </c>
    </row>
    <row r="79" spans="1:14" ht="14.4" x14ac:dyDescent="0.3">
      <c r="A79" s="43" t="s">
        <v>13</v>
      </c>
      <c r="B79" s="8" t="s">
        <v>27</v>
      </c>
      <c r="C79" s="8" t="s">
        <v>26</v>
      </c>
      <c r="D79" s="15">
        <v>1.41</v>
      </c>
      <c r="E79" s="53">
        <v>0</v>
      </c>
      <c r="F79" s="18">
        <v>3</v>
      </c>
      <c r="G79" s="2">
        <v>50</v>
      </c>
      <c r="H79" s="21">
        <f t="shared" si="1"/>
        <v>150</v>
      </c>
      <c r="I79" s="18">
        <v>600</v>
      </c>
      <c r="J79" s="21">
        <f t="shared" si="2"/>
        <v>846</v>
      </c>
      <c r="K79" s="21">
        <f t="shared" si="8"/>
        <v>996</v>
      </c>
      <c r="L79" s="2">
        <v>300</v>
      </c>
      <c r="M79">
        <f t="shared" si="3"/>
        <v>996</v>
      </c>
      <c r="N79" s="58">
        <f t="shared" si="4"/>
        <v>0</v>
      </c>
    </row>
    <row r="80" spans="1:14" ht="14.4" x14ac:dyDescent="0.3">
      <c r="A80" s="61" t="s">
        <v>13</v>
      </c>
      <c r="B80" s="62" t="s">
        <v>20</v>
      </c>
      <c r="C80" s="62" t="s">
        <v>28</v>
      </c>
      <c r="D80" s="63">
        <v>2.57</v>
      </c>
      <c r="E80" s="64">
        <v>1</v>
      </c>
      <c r="F80" s="18">
        <v>0</v>
      </c>
      <c r="G80" s="2">
        <v>50</v>
      </c>
      <c r="H80" s="21">
        <f t="shared" si="1"/>
        <v>0</v>
      </c>
      <c r="I80" s="18">
        <v>136</v>
      </c>
      <c r="J80" s="21">
        <f t="shared" si="2"/>
        <v>349.52</v>
      </c>
      <c r="K80" s="21">
        <f t="shared" si="8"/>
        <v>349.52</v>
      </c>
      <c r="L80" s="2">
        <v>300</v>
      </c>
      <c r="M80">
        <f t="shared" si="3"/>
        <v>349.52</v>
      </c>
      <c r="N80" s="58">
        <f t="shared" si="4"/>
        <v>349.52</v>
      </c>
    </row>
    <row r="81" spans="1:14" ht="14.4" x14ac:dyDescent="0.3">
      <c r="A81" s="43" t="s">
        <v>13</v>
      </c>
      <c r="B81" s="8" t="s">
        <v>32</v>
      </c>
      <c r="C81" s="8" t="s">
        <v>31</v>
      </c>
      <c r="D81" s="15">
        <v>1.76</v>
      </c>
      <c r="E81" s="53">
        <v>0</v>
      </c>
      <c r="F81" s="18">
        <v>1</v>
      </c>
      <c r="G81" s="2">
        <v>50</v>
      </c>
      <c r="H81" s="21">
        <f t="shared" si="1"/>
        <v>50</v>
      </c>
      <c r="I81" s="18">
        <v>355</v>
      </c>
      <c r="J81" s="21">
        <f t="shared" si="2"/>
        <v>624.79999999999995</v>
      </c>
      <c r="K81" s="21">
        <f t="shared" si="8"/>
        <v>674.8</v>
      </c>
      <c r="L81" s="2">
        <v>300</v>
      </c>
      <c r="M81">
        <f t="shared" si="3"/>
        <v>674.8</v>
      </c>
      <c r="N81" s="58">
        <f t="shared" si="4"/>
        <v>0</v>
      </c>
    </row>
    <row r="82" spans="1:14" ht="14.4" x14ac:dyDescent="0.3">
      <c r="A82" s="43" t="s">
        <v>13</v>
      </c>
      <c r="B82" s="8" t="s">
        <v>34</v>
      </c>
      <c r="C82" s="8" t="s">
        <v>33</v>
      </c>
      <c r="D82" s="15">
        <v>1.31</v>
      </c>
      <c r="E82" s="53">
        <v>0</v>
      </c>
      <c r="F82" s="18">
        <v>0</v>
      </c>
      <c r="G82" s="2">
        <v>50</v>
      </c>
      <c r="H82" s="21">
        <f t="shared" si="1"/>
        <v>0</v>
      </c>
      <c r="I82" s="18">
        <v>570</v>
      </c>
      <c r="J82" s="21">
        <f t="shared" si="2"/>
        <v>746.7</v>
      </c>
      <c r="K82" s="21">
        <f t="shared" si="8"/>
        <v>746.7</v>
      </c>
      <c r="L82" s="2">
        <v>300</v>
      </c>
      <c r="M82">
        <f t="shared" si="3"/>
        <v>746.7</v>
      </c>
      <c r="N82" s="58">
        <f t="shared" si="4"/>
        <v>0</v>
      </c>
    </row>
    <row r="83" spans="1:14" ht="15" thickBot="1" x14ac:dyDescent="0.35">
      <c r="A83" s="44" t="s">
        <v>13</v>
      </c>
      <c r="B83" s="45" t="s">
        <v>32</v>
      </c>
      <c r="C83" s="45" t="s">
        <v>35</v>
      </c>
      <c r="D83" s="46">
        <v>1.95</v>
      </c>
      <c r="E83" s="47">
        <v>0</v>
      </c>
      <c r="F83" s="48">
        <v>0</v>
      </c>
      <c r="G83" s="49">
        <v>50</v>
      </c>
      <c r="H83" s="50">
        <f t="shared" si="1"/>
        <v>0</v>
      </c>
      <c r="I83" s="48">
        <v>324</v>
      </c>
      <c r="J83" s="50">
        <f t="shared" si="2"/>
        <v>631.79999999999995</v>
      </c>
      <c r="K83" s="50">
        <f t="shared" si="8"/>
        <v>631.79999999999995</v>
      </c>
      <c r="L83" s="49">
        <v>300</v>
      </c>
      <c r="M83" s="31">
        <f t="shared" si="3"/>
        <v>631.79999999999995</v>
      </c>
      <c r="N83" s="59">
        <f t="shared" si="4"/>
        <v>0</v>
      </c>
    </row>
    <row r="84" spans="1:14" ht="13.8" thickBot="1" x14ac:dyDescent="0.3"/>
    <row r="85" spans="1:14" ht="13.8" thickBot="1" x14ac:dyDescent="0.3">
      <c r="J85" s="16"/>
      <c r="K85" s="52"/>
      <c r="M85" s="54" t="s">
        <v>41</v>
      </c>
      <c r="N85" s="51">
        <f>SUM(N26:N83)</f>
        <v>22394.38</v>
      </c>
    </row>
  </sheetData>
  <conditionalFormatting sqref="E25:E83">
    <cfRule type="cellIs" dxfId="0" priority="4" operator="greaterThan">
      <formula>0</formula>
    </cfRule>
    <cfRule type="cellIs" dxfId="1" priority="3" operator="greaterThan">
      <formula>2.5</formula>
    </cfRule>
    <cfRule type="cellIs" dxfId="2" priority="1" operator="greaterThan">
      <formula>0</formula>
    </cfRule>
  </conditionalFormatting>
  <conditionalFormatting sqref="E26:E83">
    <cfRule type="cellIs" dxfId="6" priority="2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Rate</vt:lpstr>
      <vt:lpstr>Solution</vt:lpstr>
      <vt:lpstr>Carrier_Flow</vt:lpstr>
      <vt:lpstr>Carrier_Flow_2</vt:lpstr>
      <vt:lpstr>Carrier_Name</vt:lpstr>
      <vt:lpstr>Destination_Flow</vt:lpstr>
      <vt:lpstr>Destination_Name</vt:lpstr>
      <vt:lpstr>Flow</vt:lpstr>
      <vt:lpstr>Max_Usage</vt:lpstr>
      <vt:lpstr>Min_Usage</vt:lpstr>
      <vt:lpstr>Required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Kolesar, Ph. D.</dc:creator>
  <cp:lastModifiedBy>Anevarten Senthil</cp:lastModifiedBy>
  <dcterms:created xsi:type="dcterms:W3CDTF">2000-07-07T00:36:17Z</dcterms:created>
  <dcterms:modified xsi:type="dcterms:W3CDTF">2022-12-11T23:31:44Z</dcterms:modified>
</cp:coreProperties>
</file>