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Эйлер" sheetId="1" r:id="rId1"/>
    <sheet name="Мод Эйлер" sheetId="2" r:id="rId2"/>
    <sheet name="Рунге" sheetId="3" r:id="rId3"/>
    <sheet name="Эйлер1" sheetId="4" r:id="rId4"/>
    <sheet name="Рунге1" sheetId="5" r:id="rId5"/>
    <sheet name="Анализ" sheetId="6" r:id="rId6"/>
  </sheets>
  <calcPr calcId="152511"/>
</workbook>
</file>

<file path=xl/calcChain.xml><?xml version="1.0" encoding="utf-8"?>
<calcChain xmlns="http://schemas.openxmlformats.org/spreadsheetml/2006/main">
  <c r="N19" i="6" l="1"/>
  <c r="M19" i="6"/>
  <c r="N17" i="6"/>
  <c r="N18" i="6"/>
  <c r="N16" i="6"/>
  <c r="M17" i="6"/>
  <c r="M18" i="6"/>
  <c r="M16" i="6"/>
  <c r="L17" i="6"/>
  <c r="L18" i="6"/>
  <c r="L16" i="6"/>
  <c r="O62" i="6"/>
  <c r="P62" i="6" s="1"/>
  <c r="Q62" i="6" s="1"/>
  <c r="R62" i="6" s="1"/>
  <c r="I17" i="6"/>
  <c r="I16" i="6"/>
  <c r="G54" i="6" s="1"/>
  <c r="J17" i="6" s="1"/>
  <c r="L4" i="6"/>
  <c r="L5" i="6"/>
  <c r="L6" i="6"/>
  <c r="L7" i="6"/>
  <c r="L8" i="6"/>
  <c r="L9" i="6"/>
  <c r="L10" i="6"/>
  <c r="L11" i="6"/>
  <c r="L12" i="6"/>
  <c r="L13" i="6"/>
  <c r="L3" i="6"/>
  <c r="K4" i="6"/>
  <c r="K5" i="6"/>
  <c r="K6" i="6"/>
  <c r="K7" i="6"/>
  <c r="K8" i="6"/>
  <c r="K9" i="6"/>
  <c r="K10" i="6"/>
  <c r="K11" i="6"/>
  <c r="K12" i="6"/>
  <c r="K13" i="6"/>
  <c r="K3" i="6"/>
  <c r="D60" i="6"/>
  <c r="E60" i="6" s="1"/>
  <c r="F60" i="6" s="1"/>
  <c r="G60" i="6" s="1"/>
  <c r="F14" i="6"/>
  <c r="E14" i="6"/>
  <c r="F4" i="6"/>
  <c r="F5" i="6"/>
  <c r="F6" i="6"/>
  <c r="F7" i="6"/>
  <c r="F8" i="6"/>
  <c r="F9" i="6"/>
  <c r="F10" i="6"/>
  <c r="F11" i="6"/>
  <c r="F12" i="6"/>
  <c r="F13" i="6"/>
  <c r="F3" i="6"/>
  <c r="E4" i="6"/>
  <c r="E5" i="6"/>
  <c r="E6" i="6"/>
  <c r="E7" i="6"/>
  <c r="E8" i="6"/>
  <c r="E9" i="6"/>
  <c r="E10" i="6"/>
  <c r="E11" i="6"/>
  <c r="E12" i="6"/>
  <c r="E13" i="6"/>
  <c r="E3" i="6"/>
  <c r="B4" i="6"/>
  <c r="B5" i="6"/>
  <c r="B6" i="6"/>
  <c r="B7" i="6"/>
  <c r="B8" i="6"/>
  <c r="B9" i="6"/>
  <c r="B10" i="6"/>
  <c r="B11" i="6"/>
  <c r="B12" i="6"/>
  <c r="B13" i="6"/>
  <c r="B3" i="6"/>
  <c r="O55" i="6"/>
  <c r="M54" i="6"/>
  <c r="O53" i="6"/>
  <c r="O52" i="6"/>
  <c r="O51" i="6"/>
  <c r="M50" i="6"/>
  <c r="O49" i="6"/>
  <c r="O48" i="6"/>
  <c r="O47" i="6"/>
  <c r="M46" i="6"/>
  <c r="M45" i="6"/>
  <c r="Q45" i="6" s="1"/>
  <c r="P45" i="6" s="1"/>
  <c r="B55" i="6"/>
  <c r="B51" i="6"/>
  <c r="B47" i="6"/>
  <c r="A47" i="6"/>
  <c r="B46" i="6"/>
  <c r="A46" i="6"/>
  <c r="C4" i="6" s="1"/>
  <c r="C5" i="6" s="1"/>
  <c r="K17" i="6" l="1"/>
  <c r="G55" i="6"/>
  <c r="J18" i="6" s="1"/>
  <c r="G56" i="6" s="1"/>
  <c r="J4" i="6"/>
  <c r="O50" i="6"/>
  <c r="O45" i="6"/>
  <c r="R45" i="6" s="1"/>
  <c r="D4" i="6" s="1"/>
  <c r="O46" i="6"/>
  <c r="O54" i="6"/>
  <c r="A48" i="6"/>
  <c r="A49" i="6"/>
  <c r="C6" i="6"/>
  <c r="D4" i="5"/>
  <c r="E4" i="5"/>
  <c r="F4" i="5" s="1"/>
  <c r="G4" i="5" s="1"/>
  <c r="G3" i="5"/>
  <c r="F3" i="5"/>
  <c r="E3" i="5"/>
  <c r="D3" i="5"/>
  <c r="D5" i="4"/>
  <c r="B4" i="4"/>
  <c r="B5" i="4"/>
  <c r="B3" i="4"/>
  <c r="D4" i="4" s="1"/>
  <c r="C3" i="4"/>
  <c r="C4" i="4"/>
  <c r="D3" i="3"/>
  <c r="E3" i="3" s="1"/>
  <c r="F3" i="3" s="1"/>
  <c r="G3" i="3" s="1"/>
  <c r="G4" i="2"/>
  <c r="G3" i="2"/>
  <c r="F3" i="2"/>
  <c r="E3" i="2" s="1"/>
  <c r="C4" i="2" s="1"/>
  <c r="F4" i="2" s="1"/>
  <c r="A3" i="1"/>
  <c r="D6" i="2"/>
  <c r="D7" i="2"/>
  <c r="D8" i="2"/>
  <c r="D9" i="2"/>
  <c r="D10" i="2"/>
  <c r="D11" i="2"/>
  <c r="D12" i="2"/>
  <c r="D13" i="2"/>
  <c r="D5" i="2"/>
  <c r="D3" i="2"/>
  <c r="D4" i="2"/>
  <c r="B12" i="2"/>
  <c r="B8" i="2"/>
  <c r="B4" i="2"/>
  <c r="B3" i="2"/>
  <c r="B12" i="1"/>
  <c r="B8" i="1"/>
  <c r="B4" i="1"/>
  <c r="B3" i="1"/>
  <c r="A4" i="1"/>
  <c r="C4" i="1"/>
  <c r="A5" i="1" s="1"/>
  <c r="O63" i="6" l="1"/>
  <c r="P63" i="6"/>
  <c r="Q63" i="6" s="1"/>
  <c r="R63" i="6" s="1"/>
  <c r="D61" i="6"/>
  <c r="E61" i="6"/>
  <c r="F61" i="6" s="1"/>
  <c r="G61" i="6" s="1"/>
  <c r="Q46" i="6"/>
  <c r="P46" i="6" s="1"/>
  <c r="R46" i="6" s="1"/>
  <c r="D5" i="6" s="1"/>
  <c r="A50" i="6"/>
  <c r="C7" i="6"/>
  <c r="C4" i="5"/>
  <c r="C4" i="3"/>
  <c r="E4" i="2"/>
  <c r="C5" i="2" s="1"/>
  <c r="F5" i="2" s="1"/>
  <c r="C5" i="1"/>
  <c r="C6" i="1" s="1"/>
  <c r="K18" i="6" l="1"/>
  <c r="O64" i="6"/>
  <c r="P64" i="6" s="1"/>
  <c r="Q64" i="6" s="1"/>
  <c r="R64" i="6" s="1"/>
  <c r="J5" i="6"/>
  <c r="D62" i="6"/>
  <c r="E62" i="6" s="1"/>
  <c r="F62" i="6" s="1"/>
  <c r="G62" i="6" s="1"/>
  <c r="Q47" i="6"/>
  <c r="P47" i="6" s="1"/>
  <c r="R47" i="6" s="1"/>
  <c r="D6" i="6" s="1"/>
  <c r="C8" i="6"/>
  <c r="A51" i="6"/>
  <c r="D4" i="3"/>
  <c r="E4" i="3" s="1"/>
  <c r="F4" i="3" s="1"/>
  <c r="G4" i="3" s="1"/>
  <c r="C5" i="3"/>
  <c r="E5" i="2"/>
  <c r="A6" i="1"/>
  <c r="C7" i="1" s="1"/>
  <c r="J6" i="6" l="1"/>
  <c r="Q48" i="6"/>
  <c r="P48" i="6" s="1"/>
  <c r="R48" i="6" s="1"/>
  <c r="D7" i="6" s="1"/>
  <c r="C9" i="6"/>
  <c r="A52" i="6"/>
  <c r="C5" i="5"/>
  <c r="D5" i="3"/>
  <c r="E5" i="3"/>
  <c r="F5" i="3" s="1"/>
  <c r="G5" i="3" s="1"/>
  <c r="G5" i="2"/>
  <c r="C6" i="2" s="1"/>
  <c r="F6" i="2" s="1"/>
  <c r="E6" i="2" s="1"/>
  <c r="A8" i="1"/>
  <c r="A7" i="1"/>
  <c r="D63" i="6" l="1"/>
  <c r="E63" i="6"/>
  <c r="F63" i="6" s="1"/>
  <c r="G63" i="6" s="1"/>
  <c r="Q49" i="6"/>
  <c r="P49" i="6" s="1"/>
  <c r="R49" i="6" s="1"/>
  <c r="D8" i="6" s="1"/>
  <c r="C10" i="6"/>
  <c r="A53" i="6"/>
  <c r="D5" i="5"/>
  <c r="F5" i="5"/>
  <c r="E5" i="5"/>
  <c r="G5" i="5"/>
  <c r="C6" i="3"/>
  <c r="G6" i="2"/>
  <c r="C7" i="2" s="1"/>
  <c r="C8" i="1"/>
  <c r="C9" i="1" s="1"/>
  <c r="J7" i="6" l="1"/>
  <c r="D64" i="6"/>
  <c r="E64" i="6" s="1"/>
  <c r="F64" i="6" s="1"/>
  <c r="G64" i="6" s="1"/>
  <c r="Q50" i="6"/>
  <c r="P50" i="6" s="1"/>
  <c r="R50" i="6" s="1"/>
  <c r="D9" i="6" s="1"/>
  <c r="C11" i="6"/>
  <c r="A54" i="6"/>
  <c r="D6" i="3"/>
  <c r="E6" i="3"/>
  <c r="F6" i="3" s="1"/>
  <c r="G6" i="3" s="1"/>
  <c r="F7" i="2"/>
  <c r="E7" i="2"/>
  <c r="A9" i="1"/>
  <c r="C10" i="1" s="1"/>
  <c r="A10" i="1"/>
  <c r="J8" i="6" l="1"/>
  <c r="Q51" i="6"/>
  <c r="P51" i="6" s="1"/>
  <c r="R51" i="6" s="1"/>
  <c r="D10" i="6" s="1"/>
  <c r="C12" i="6"/>
  <c r="A55" i="6"/>
  <c r="C7" i="3"/>
  <c r="G7" i="2"/>
  <c r="C8" i="2" s="1"/>
  <c r="C11" i="1"/>
  <c r="A11" i="1"/>
  <c r="D65" i="6" l="1"/>
  <c r="E65" i="6"/>
  <c r="F65" i="6" s="1"/>
  <c r="G65" i="6" s="1"/>
  <c r="Q52" i="6"/>
  <c r="P52" i="6" s="1"/>
  <c r="R52" i="6" s="1"/>
  <c r="D11" i="6" s="1"/>
  <c r="C13" i="6"/>
  <c r="D7" i="3"/>
  <c r="F8" i="2"/>
  <c r="E8" i="2"/>
  <c r="C12" i="1"/>
  <c r="A12" i="1"/>
  <c r="J9" i="6" l="1"/>
  <c r="D66" i="6"/>
  <c r="E66" i="6" s="1"/>
  <c r="F66" i="6" s="1"/>
  <c r="G66" i="6" s="1"/>
  <c r="Q53" i="6"/>
  <c r="D12" i="6"/>
  <c r="P53" i="6"/>
  <c r="R53" i="6" s="1"/>
  <c r="E7" i="3"/>
  <c r="F7" i="3" s="1"/>
  <c r="G7" i="3" s="1"/>
  <c r="G8" i="2"/>
  <c r="C9" i="2" s="1"/>
  <c r="F9" i="2" s="1"/>
  <c r="E9" i="2" s="1"/>
  <c r="C13" i="1"/>
  <c r="J10" i="6" l="1"/>
  <c r="Q54" i="6"/>
  <c r="P54" i="6" s="1"/>
  <c r="R54" i="6" s="1"/>
  <c r="D13" i="6" s="1"/>
  <c r="C8" i="3"/>
  <c r="G9" i="2"/>
  <c r="C10" i="2" s="1"/>
  <c r="F10" i="2" s="1"/>
  <c r="E10" i="2" s="1"/>
  <c r="D67" i="6" l="1"/>
  <c r="E67" i="6"/>
  <c r="F67" i="6" s="1"/>
  <c r="G67" i="6" s="1"/>
  <c r="Q55" i="6"/>
  <c r="P55" i="6" s="1"/>
  <c r="R55" i="6" s="1"/>
  <c r="D8" i="3"/>
  <c r="E8" i="3" s="1"/>
  <c r="F8" i="3" s="1"/>
  <c r="G8" i="3" s="1"/>
  <c r="G10" i="2"/>
  <c r="C11" i="2" s="1"/>
  <c r="F11" i="2" s="1"/>
  <c r="E11" i="2" s="1"/>
  <c r="J11" i="6" l="1"/>
  <c r="D68" i="6"/>
  <c r="E68" i="6" s="1"/>
  <c r="F68" i="6" s="1"/>
  <c r="G68" i="6" s="1"/>
  <c r="C9" i="3"/>
  <c r="G11" i="2"/>
  <c r="C12" i="2" s="1"/>
  <c r="F12" i="2" s="1"/>
  <c r="E12" i="2" s="1"/>
  <c r="J12" i="6" l="1"/>
  <c r="D9" i="3"/>
  <c r="G12" i="2"/>
  <c r="C13" i="2" s="1"/>
  <c r="F13" i="2" s="1"/>
  <c r="E13" i="2" s="1"/>
  <c r="G13" i="2" s="1"/>
  <c r="D69" i="6" l="1"/>
  <c r="E69" i="6"/>
  <c r="F69" i="6" s="1"/>
  <c r="G69" i="6" s="1"/>
  <c r="E9" i="3"/>
  <c r="F9" i="3" s="1"/>
  <c r="G9" i="3" s="1"/>
  <c r="J13" i="6" l="1"/>
  <c r="D70" i="6"/>
  <c r="E70" i="6" s="1"/>
  <c r="F70" i="6" s="1"/>
  <c r="G70" i="6" s="1"/>
  <c r="C10" i="3"/>
  <c r="D10" i="3" l="1"/>
  <c r="E10" i="3"/>
  <c r="F10" i="3" s="1"/>
  <c r="G10" i="3" s="1"/>
  <c r="C11" i="3" l="1"/>
  <c r="D11" i="3" l="1"/>
  <c r="E11" i="3" l="1"/>
  <c r="F11" i="3" s="1"/>
  <c r="G11" i="3" s="1"/>
  <c r="C12" i="3" l="1"/>
  <c r="D12" i="3" l="1"/>
  <c r="E12" i="3" s="1"/>
  <c r="F12" i="3" s="1"/>
  <c r="G12" i="3" s="1"/>
  <c r="C13" i="3" l="1"/>
  <c r="D13" i="3" s="1"/>
  <c r="E13" i="3" s="1"/>
  <c r="F13" i="3" s="1"/>
  <c r="G13" i="3" s="1"/>
</calcChain>
</file>

<file path=xl/sharedStrings.xml><?xml version="1.0" encoding="utf-8"?>
<sst xmlns="http://schemas.openxmlformats.org/spreadsheetml/2006/main" count="72" uniqueCount="27">
  <si>
    <t>Yi</t>
  </si>
  <si>
    <t>Xi</t>
  </si>
  <si>
    <t>F(x,y)</t>
  </si>
  <si>
    <t>h</t>
  </si>
  <si>
    <t>i</t>
  </si>
  <si>
    <t>Xk</t>
  </si>
  <si>
    <t>Yk</t>
  </si>
  <si>
    <t>x</t>
  </si>
  <si>
    <t>F(Xi,Yi)</t>
  </si>
  <si>
    <t>F(Xk,Yk)</t>
  </si>
  <si>
    <t>y</t>
  </si>
  <si>
    <t>k1</t>
  </si>
  <si>
    <t>k2</t>
  </si>
  <si>
    <t>k3</t>
  </si>
  <si>
    <t>k4</t>
  </si>
  <si>
    <t>Точно</t>
  </si>
  <si>
    <t>Эйлер</t>
  </si>
  <si>
    <t>М.Эйлер</t>
  </si>
  <si>
    <t>Погр.Э</t>
  </si>
  <si>
    <t>Погр.М.Э</t>
  </si>
  <si>
    <t>Экс</t>
  </si>
  <si>
    <t>Точный</t>
  </si>
  <si>
    <t>Погр</t>
  </si>
  <si>
    <t>Рунге-Кутты</t>
  </si>
  <si>
    <t>Точное</t>
  </si>
  <si>
    <t>Погр.Р-К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</si>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</sst>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1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7" xfId="0" applyFill="1" applyBorder="1"/>
    <xf numFmtId="0" fontId="0" fillId="0" borderId="5" xfId="0" applyFill="1" applyBorder="1"/>
    <xf numFmtId="0" fontId="0" fillId="0" borderId="2" xfId="0" applyFill="1" applyBorder="1"/>
    <xf numFmtId="0" fontId="0" fillId="0" borderId="3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Метод</a:t>
            </a:r>
            <a:r>
              <a:rPr lang="ru-RU" baseline="0"/>
              <a:t> Ейлера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Эйлер!$B$3:$B$13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Эйлер!$C$3:$C$13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1.3200000000000003</c:v>
                </c:pt>
                <c:pt idx="4">
                  <c:v>1.4600000000000002</c:v>
                </c:pt>
                <c:pt idx="5">
                  <c:v>1.618823529411765</c:v>
                </c:pt>
                <c:pt idx="6">
                  <c:v>1.7942952275249726</c:v>
                </c:pt>
                <c:pt idx="7">
                  <c:v>1.9836748279455825</c:v>
                </c:pt>
                <c:pt idx="8">
                  <c:v>2.1841524964770769</c:v>
                </c:pt>
                <c:pt idx="9">
                  <c:v>2.3932143842326066</c:v>
                </c:pt>
                <c:pt idx="10">
                  <c:v>2.6088085838653994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472288"/>
        <c:axId val="1111486432"/>
      </c:lineChart>
      <c:catAx>
        <c:axId val="111147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1486432"/>
        <c:crosses val="autoZero"/>
        <c:auto val="1"/>
        <c:lblAlgn val="ctr"/>
        <c:lblOffset val="100"/>
        <c:noMultiLvlLbl val="0"/>
      </c:catAx>
      <c:valAx>
        <c:axId val="111148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147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Модифицированный</a:t>
            </a:r>
            <a:r>
              <a:rPr lang="ru-RU" baseline="0"/>
              <a:t> метод Эйлера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'Мод Эйлер'!$B$3:$B$13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'Мод Эйлер'!$C$3:$C$13</c:f>
              <c:numCache>
                <c:formatCode>General</c:formatCode>
                <c:ptCount val="11"/>
                <c:pt idx="0">
                  <c:v>1</c:v>
                </c:pt>
                <c:pt idx="1">
                  <c:v>1.1100000000000001</c:v>
                </c:pt>
                <c:pt idx="2">
                  <c:v>1.2394146199398117</c:v>
                </c:pt>
                <c:pt idx="3">
                  <c:v>1.3866443051522532</c:v>
                </c:pt>
                <c:pt idx="4">
                  <c:v>1.5494667054908273</c:v>
                </c:pt>
                <c:pt idx="5">
                  <c:v>1.7254631806741589</c:v>
                </c:pt>
                <c:pt idx="6">
                  <c:v>1.9123328958683485</c:v>
                </c:pt>
                <c:pt idx="7">
                  <c:v>2.1080581729790131</c:v>
                </c:pt>
                <c:pt idx="8">
                  <c:v>2.3109549202821444</c:v>
                </c:pt>
                <c:pt idx="9">
                  <c:v>2.5196574136654148</c:v>
                </c:pt>
                <c:pt idx="10">
                  <c:v>2.7330750332289249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475552"/>
        <c:axId val="1111476640"/>
      </c:lineChart>
      <c:catAx>
        <c:axId val="111147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1476640"/>
        <c:crosses val="autoZero"/>
        <c:auto val="1"/>
        <c:lblAlgn val="ctr"/>
        <c:lblOffset val="100"/>
        <c:noMultiLvlLbl val="0"/>
      </c:catAx>
      <c:valAx>
        <c:axId val="11114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147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Метод</a:t>
            </a:r>
            <a:r>
              <a:rPr lang="ru-RU" baseline="0"/>
              <a:t> Рунге-Кутты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Рунге!$B$3:$B$13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Рунге!$C$3:$C$13</c:f>
              <c:numCache>
                <c:formatCode>General</c:formatCode>
                <c:ptCount val="11"/>
                <c:pt idx="0">
                  <c:v>2</c:v>
                </c:pt>
                <c:pt idx="1">
                  <c:v>2.0024984400974701</c:v>
                </c:pt>
                <c:pt idx="2">
                  <c:v>2.0099751267517272</c:v>
                </c:pt>
                <c:pt idx="3">
                  <c:v>2.022374847087776</c:v>
                </c:pt>
                <c:pt idx="4">
                  <c:v>2.0396078146706351</c:v>
                </c:pt>
                <c:pt idx="5">
                  <c:v>2.0615528263291338</c:v>
                </c:pt>
                <c:pt idx="6">
                  <c:v>2.0880613198166031</c:v>
                </c:pt>
                <c:pt idx="7">
                  <c:v>2.1189620325461465</c:v>
                </c:pt>
                <c:pt idx="8">
                  <c:v>2.1540659495619963</c:v>
                </c:pt>
                <c:pt idx="9">
                  <c:v>2.1931712504318637</c:v>
                </c:pt>
                <c:pt idx="10">
                  <c:v>2.236068011240488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483712"/>
        <c:axId val="1111478816"/>
      </c:lineChart>
      <c:catAx>
        <c:axId val="111148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1478816"/>
        <c:crosses val="autoZero"/>
        <c:auto val="1"/>
        <c:lblAlgn val="ctr"/>
        <c:lblOffset val="100"/>
        <c:noMultiLvlLbl val="0"/>
      </c:catAx>
      <c:valAx>
        <c:axId val="11114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148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Метод Эйлера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Эйлер1!$C$3:$C$5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cat>
          <c:val>
            <c:numRef>
              <c:f>Эйлер1!$D$3:$D$5</c:f>
              <c:numCache>
                <c:formatCode>General</c:formatCode>
                <c:ptCount val="3"/>
                <c:pt idx="0">
                  <c:v>1</c:v>
                </c:pt>
                <c:pt idx="1">
                  <c:v>1.1000000000000001</c:v>
                </c:pt>
                <c:pt idx="2">
                  <c:v>1.2120000000000002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477184"/>
        <c:axId val="1111473920"/>
      </c:lineChart>
      <c:catAx>
        <c:axId val="111147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1473920"/>
        <c:crosses val="autoZero"/>
        <c:auto val="1"/>
        <c:lblAlgn val="ctr"/>
        <c:lblOffset val="100"/>
        <c:noMultiLvlLbl val="0"/>
      </c:catAx>
      <c:valAx>
        <c:axId val="11114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147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Метод Рунге-Кутты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Рунге1!$B$3:$B$5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cat>
          <c:val>
            <c:numRef>
              <c:f>Рунге1!$C$3:$C$5</c:f>
              <c:numCache>
                <c:formatCode>General</c:formatCode>
                <c:ptCount val="3"/>
                <c:pt idx="0">
                  <c:v>1</c:v>
                </c:pt>
                <c:pt idx="1">
                  <c:v>1.1058545833333333</c:v>
                </c:pt>
                <c:pt idx="2">
                  <c:v>1.2270137314079861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484800"/>
        <c:axId val="1111478272"/>
      </c:lineChart>
      <c:catAx>
        <c:axId val="11114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1478272"/>
        <c:crosses val="autoZero"/>
        <c:auto val="1"/>
        <c:lblAlgn val="ctr"/>
        <c:lblOffset val="100"/>
        <c:noMultiLvlLbl val="0"/>
      </c:catAx>
      <c:valAx>
        <c:axId val="11114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148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</xdr:row>
      <xdr:rowOff>71437</xdr:rowOff>
    </xdr:from>
    <xdr:to>
      <xdr:col>16</xdr:col>
      <xdr:colOff>114300</xdr:colOff>
      <xdr:row>15</xdr:row>
      <xdr:rowOff>147637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1</xdr:row>
      <xdr:rowOff>14287</xdr:rowOff>
    </xdr:from>
    <xdr:to>
      <xdr:col>17</xdr:col>
      <xdr:colOff>133350</xdr:colOff>
      <xdr:row>14</xdr:row>
      <xdr:rowOff>166687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147637</xdr:rowOff>
    </xdr:from>
    <xdr:to>
      <xdr:col>17</xdr:col>
      <xdr:colOff>304800</xdr:colOff>
      <xdr:row>15</xdr:row>
      <xdr:rowOff>33337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52387</xdr:rowOff>
    </xdr:from>
    <xdr:to>
      <xdr:col>14</xdr:col>
      <xdr:colOff>333375</xdr:colOff>
      <xdr:row>15</xdr:row>
      <xdr:rowOff>109537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6</xdr:row>
      <xdr:rowOff>185737</xdr:rowOff>
    </xdr:from>
    <xdr:to>
      <xdr:col>8</xdr:col>
      <xdr:colOff>38100</xdr:colOff>
      <xdr:row>21</xdr:row>
      <xdr:rowOff>71437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17" sqref="A1:E17"/>
    </sheetView>
  </sheetViews>
  <sheetFormatPr defaultRowHeight="15" x14ac:dyDescent="0.25"/>
  <cols>
    <col min="3" max="3" width="13.85546875" customWidth="1"/>
  </cols>
  <sheetData>
    <row r="1" spans="1:4" ht="15.75" thickBot="1" x14ac:dyDescent="0.3"/>
    <row r="2" spans="1:4" ht="15.75" thickBot="1" x14ac:dyDescent="0.3">
      <c r="A2" t="s">
        <v>2</v>
      </c>
      <c r="B2" s="1" t="s">
        <v>1</v>
      </c>
      <c r="C2" s="13" t="s">
        <v>0</v>
      </c>
      <c r="D2" t="s">
        <v>3</v>
      </c>
    </row>
    <row r="3" spans="1:4" x14ac:dyDescent="0.25">
      <c r="A3">
        <f>(B3+C3)/(C3-B3)</f>
        <v>1</v>
      </c>
      <c r="B3" s="7">
        <f>0</f>
        <v>0</v>
      </c>
      <c r="C3" s="10">
        <v>1</v>
      </c>
      <c r="D3">
        <v>0.1</v>
      </c>
    </row>
    <row r="4" spans="1:4" x14ac:dyDescent="0.25">
      <c r="A4">
        <f>(B3+C3)/(C3-B3)</f>
        <v>1</v>
      </c>
      <c r="B4" s="8">
        <f>0.1</f>
        <v>0.1</v>
      </c>
      <c r="C4" s="11">
        <f>C3 +A3*D3</f>
        <v>1.1000000000000001</v>
      </c>
      <c r="D4">
        <v>0.1</v>
      </c>
    </row>
    <row r="5" spans="1:4" x14ac:dyDescent="0.25">
      <c r="A5">
        <f>(B4+C4)/(C4-B4)</f>
        <v>1.2000000000000002</v>
      </c>
      <c r="B5" s="8">
        <v>0.2</v>
      </c>
      <c r="C5" s="11">
        <f t="shared" ref="C5:C12" si="0">C4 +A4*D4</f>
        <v>1.2000000000000002</v>
      </c>
      <c r="D5">
        <v>0.1</v>
      </c>
    </row>
    <row r="6" spans="1:4" x14ac:dyDescent="0.25">
      <c r="A6">
        <f t="shared" ref="A6:A12" si="1">(B5+C5)/(C5-B5)</f>
        <v>1.4</v>
      </c>
      <c r="B6" s="8">
        <v>0.3</v>
      </c>
      <c r="C6" s="11">
        <f>C5 +A5*D5</f>
        <v>1.3200000000000003</v>
      </c>
      <c r="D6">
        <v>0.1</v>
      </c>
    </row>
    <row r="7" spans="1:4" x14ac:dyDescent="0.25">
      <c r="A7">
        <f t="shared" si="1"/>
        <v>1.588235294117647</v>
      </c>
      <c r="B7" s="8">
        <v>0.4</v>
      </c>
      <c r="C7" s="11">
        <f>C6 +A6*D6</f>
        <v>1.4600000000000002</v>
      </c>
      <c r="D7">
        <v>0.1</v>
      </c>
    </row>
    <row r="8" spans="1:4" x14ac:dyDescent="0.25">
      <c r="A8">
        <f t="shared" si="1"/>
        <v>1.7547169811320757</v>
      </c>
      <c r="B8" s="8">
        <f>0.5</f>
        <v>0.5</v>
      </c>
      <c r="C8" s="11">
        <f t="shared" si="0"/>
        <v>1.618823529411765</v>
      </c>
      <c r="D8">
        <v>0.1</v>
      </c>
    </row>
    <row r="9" spans="1:4" x14ac:dyDescent="0.25">
      <c r="A9">
        <f t="shared" si="1"/>
        <v>1.8937960042060986</v>
      </c>
      <c r="B9" s="8">
        <v>0.6</v>
      </c>
      <c r="C9" s="11">
        <f t="shared" si="0"/>
        <v>1.7942952275249726</v>
      </c>
      <c r="D9">
        <v>0.1</v>
      </c>
    </row>
    <row r="10" spans="1:4" x14ac:dyDescent="0.25">
      <c r="A10">
        <f t="shared" si="1"/>
        <v>2.0047766853149454</v>
      </c>
      <c r="B10" s="8">
        <v>0.7</v>
      </c>
      <c r="C10" s="11">
        <f t="shared" si="0"/>
        <v>1.9836748279455825</v>
      </c>
      <c r="D10">
        <v>0.1</v>
      </c>
    </row>
    <row r="11" spans="1:4" x14ac:dyDescent="0.25">
      <c r="A11">
        <f t="shared" si="1"/>
        <v>2.0906188775552965</v>
      </c>
      <c r="B11" s="8">
        <v>0.8</v>
      </c>
      <c r="C11" s="11">
        <f t="shared" si="0"/>
        <v>2.1841524964770769</v>
      </c>
      <c r="D11">
        <v>0.1</v>
      </c>
    </row>
    <row r="12" spans="1:4" x14ac:dyDescent="0.25">
      <c r="A12">
        <f t="shared" si="1"/>
        <v>2.1559419963279298</v>
      </c>
      <c r="B12" s="8">
        <f>0.9</f>
        <v>0.9</v>
      </c>
      <c r="C12" s="11">
        <f t="shared" si="0"/>
        <v>2.3932143842326066</v>
      </c>
      <c r="D12">
        <v>0.1</v>
      </c>
    </row>
    <row r="13" spans="1:4" ht="15.75" thickBot="1" x14ac:dyDescent="0.3">
      <c r="B13" s="9">
        <v>1</v>
      </c>
      <c r="C13" s="12">
        <f>C12 +A12*D12</f>
        <v>2.6088085838653994</v>
      </c>
      <c r="D13">
        <v>0.1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20" sqref="F20"/>
    </sheetView>
  </sheetViews>
  <sheetFormatPr defaultRowHeight="15" x14ac:dyDescent="0.25"/>
  <sheetData>
    <row r="1" spans="1:9" ht="15.75" thickBot="1" x14ac:dyDescent="0.3"/>
    <row r="2" spans="1:9" ht="15.75" thickBot="1" x14ac:dyDescent="0.3">
      <c r="A2" s="4" t="s">
        <v>4</v>
      </c>
      <c r="B2" s="4" t="s">
        <v>1</v>
      </c>
      <c r="C2" s="14" t="s">
        <v>0</v>
      </c>
      <c r="D2" s="13" t="s">
        <v>5</v>
      </c>
      <c r="E2" s="14" t="s">
        <v>6</v>
      </c>
      <c r="F2" s="14" t="s">
        <v>8</v>
      </c>
      <c r="G2" s="14" t="s">
        <v>9</v>
      </c>
      <c r="I2" s="13">
        <v>0.1</v>
      </c>
    </row>
    <row r="3" spans="1:9" ht="15.75" thickBot="1" x14ac:dyDescent="0.3">
      <c r="A3" s="1">
        <v>0</v>
      </c>
      <c r="B3" s="6">
        <f>0</f>
        <v>0</v>
      </c>
      <c r="C3" s="6">
        <v>1</v>
      </c>
      <c r="D3" s="15">
        <f>B3+I2/2</f>
        <v>0.05</v>
      </c>
      <c r="E3" s="6">
        <f>C3+(I3/2)*F3</f>
        <v>1.05</v>
      </c>
      <c r="F3" s="15">
        <f>(B3+C3)/(C3-B3)</f>
        <v>1</v>
      </c>
      <c r="G3" s="6">
        <f>(D3+E3)/(E3-D3)</f>
        <v>1.1000000000000001</v>
      </c>
      <c r="I3" s="13">
        <v>0.1</v>
      </c>
    </row>
    <row r="4" spans="1:9" ht="15.75" thickBot="1" x14ac:dyDescent="0.3">
      <c r="A4" s="8">
        <v>1</v>
      </c>
      <c r="B4" s="11">
        <f>0.1</f>
        <v>0.1</v>
      </c>
      <c r="C4" s="11">
        <f>C3+I3*G3</f>
        <v>1.1100000000000001</v>
      </c>
      <c r="D4" s="16">
        <f>B4+I2/2</f>
        <v>0.15000000000000002</v>
      </c>
      <c r="E4" s="11">
        <f t="shared" ref="E4:E13" si="0">C4+(I4/2)*F4</f>
        <v>1.1699009900990101</v>
      </c>
      <c r="F4" s="16">
        <f t="shared" ref="F4:F13" si="1">(B4+C4)/(C4-B4)</f>
        <v>1.1980198019801982</v>
      </c>
      <c r="G4" s="11">
        <f t="shared" ref="G4:G13" si="2">(D4+E4)/(E4-D4)</f>
        <v>1.2941461993981165</v>
      </c>
      <c r="I4" s="13">
        <v>0.1</v>
      </c>
    </row>
    <row r="5" spans="1:9" ht="15.75" thickBot="1" x14ac:dyDescent="0.3">
      <c r="A5" s="8">
        <v>2</v>
      </c>
      <c r="B5" s="11">
        <v>0.2</v>
      </c>
      <c r="C5" s="11">
        <f t="shared" ref="C5:C13" si="3">C4+I4*G4</f>
        <v>1.2394146199398117</v>
      </c>
      <c r="D5" s="16">
        <f>B5+I2/2</f>
        <v>0.25</v>
      </c>
      <c r="E5" s="11">
        <f t="shared" si="0"/>
        <v>1.308656219602089</v>
      </c>
      <c r="F5" s="16">
        <f t="shared" si="1"/>
        <v>1.3848319932455464</v>
      </c>
      <c r="G5" s="11">
        <f t="shared" si="2"/>
        <v>1.4722968521244149</v>
      </c>
      <c r="I5" s="13">
        <v>0.1</v>
      </c>
    </row>
    <row r="6" spans="1:9" ht="15.75" thickBot="1" x14ac:dyDescent="0.3">
      <c r="A6" s="8">
        <v>3</v>
      </c>
      <c r="B6" s="11">
        <v>0.3</v>
      </c>
      <c r="C6" s="11">
        <f t="shared" si="3"/>
        <v>1.3866443051522532</v>
      </c>
      <c r="D6" s="16">
        <f>B6+I5/2</f>
        <v>0.35</v>
      </c>
      <c r="E6" s="11">
        <f t="shared" si="0"/>
        <v>1.464252235233658</v>
      </c>
      <c r="F6" s="16">
        <f t="shared" si="1"/>
        <v>1.5521586016280942</v>
      </c>
      <c r="G6" s="11">
        <f t="shared" si="2"/>
        <v>1.628224003385742</v>
      </c>
      <c r="I6" s="13">
        <v>0.1</v>
      </c>
    </row>
    <row r="7" spans="1:9" ht="15.75" thickBot="1" x14ac:dyDescent="0.3">
      <c r="A7" s="8">
        <v>4</v>
      </c>
      <c r="B7" s="11">
        <v>0.4</v>
      </c>
      <c r="C7" s="11">
        <f t="shared" si="3"/>
        <v>1.5494667054908273</v>
      </c>
      <c r="D7" s="16">
        <f>B7+I5/2</f>
        <v>0.45</v>
      </c>
      <c r="E7" s="11">
        <f t="shared" si="0"/>
        <v>1.6342654515605708</v>
      </c>
      <c r="F7" s="16">
        <f>(B7+C7)/(C7-B7)</f>
        <v>1.6959749213948709</v>
      </c>
      <c r="G7" s="11">
        <f t="shared" si="2"/>
        <v>1.7599647518333168</v>
      </c>
      <c r="I7" s="13">
        <v>0.1</v>
      </c>
    </row>
    <row r="8" spans="1:9" ht="15.75" thickBot="1" x14ac:dyDescent="0.3">
      <c r="A8" s="8">
        <v>5</v>
      </c>
      <c r="B8" s="11">
        <f>0.5</f>
        <v>0.5</v>
      </c>
      <c r="C8" s="11">
        <f t="shared" si="3"/>
        <v>1.7254631806741589</v>
      </c>
      <c r="D8" s="16">
        <f>B8+I5/2</f>
        <v>0.55000000000000004</v>
      </c>
      <c r="E8" s="11">
        <f t="shared" si="0"/>
        <v>1.8162640801124381</v>
      </c>
      <c r="F8" s="16">
        <f t="shared" si="1"/>
        <v>1.8160179887655816</v>
      </c>
      <c r="G8" s="11">
        <f t="shared" si="2"/>
        <v>1.8686971519418962</v>
      </c>
      <c r="I8" s="13">
        <v>0.1</v>
      </c>
    </row>
    <row r="9" spans="1:9" ht="15.75" thickBot="1" x14ac:dyDescent="0.3">
      <c r="A9" s="8">
        <v>6</v>
      </c>
      <c r="B9" s="11">
        <v>0.6</v>
      </c>
      <c r="C9" s="11">
        <f t="shared" si="3"/>
        <v>1.9123328958683485</v>
      </c>
      <c r="D9" s="16">
        <f>B9+I8/2</f>
        <v>0.65</v>
      </c>
      <c r="E9" s="11">
        <f t="shared" si="0"/>
        <v>2.0080530025492824</v>
      </c>
      <c r="F9" s="16">
        <f t="shared" si="1"/>
        <v>1.9144021336186809</v>
      </c>
      <c r="G9" s="11">
        <f t="shared" si="2"/>
        <v>1.9572527711066445</v>
      </c>
      <c r="I9" s="13">
        <v>0.1</v>
      </c>
    </row>
    <row r="10" spans="1:9" ht="15.75" thickBot="1" x14ac:dyDescent="0.3">
      <c r="A10" s="8">
        <v>7</v>
      </c>
      <c r="B10" s="11">
        <v>0.7</v>
      </c>
      <c r="C10" s="11">
        <f t="shared" si="3"/>
        <v>2.1080581729790131</v>
      </c>
      <c r="D10" s="16">
        <f>B10+I8/2</f>
        <v>0.75</v>
      </c>
      <c r="E10" s="11">
        <f t="shared" si="0"/>
        <v>2.2077720280904831</v>
      </c>
      <c r="F10" s="16">
        <f t="shared" si="1"/>
        <v>1.9942771022294026</v>
      </c>
      <c r="G10" s="11">
        <f t="shared" si="2"/>
        <v>2.0289674730313152</v>
      </c>
      <c r="I10" s="13">
        <v>0.1</v>
      </c>
    </row>
    <row r="11" spans="1:9" ht="15.75" thickBot="1" x14ac:dyDescent="0.3">
      <c r="A11" s="8">
        <v>8</v>
      </c>
      <c r="B11" s="11">
        <v>0.8</v>
      </c>
      <c r="C11" s="11">
        <f t="shared" si="3"/>
        <v>2.3109549202821444</v>
      </c>
      <c r="D11" s="16">
        <f>B11+I8/2</f>
        <v>0.85000000000000009</v>
      </c>
      <c r="E11" s="11">
        <f t="shared" si="0"/>
        <v>2.413901569401935</v>
      </c>
      <c r="F11" s="16">
        <f t="shared" si="1"/>
        <v>2.0589329823958136</v>
      </c>
      <c r="G11" s="11">
        <f t="shared" si="2"/>
        <v>2.087024933832704</v>
      </c>
      <c r="I11" s="13">
        <v>0.1</v>
      </c>
    </row>
    <row r="12" spans="1:9" ht="15.75" thickBot="1" x14ac:dyDescent="0.3">
      <c r="A12" s="8">
        <v>9</v>
      </c>
      <c r="B12" s="11">
        <f>0.9</f>
        <v>0.9</v>
      </c>
      <c r="C12" s="11">
        <f t="shared" si="3"/>
        <v>2.5196574136654148</v>
      </c>
      <c r="D12" s="16">
        <f>B12+I11/2</f>
        <v>0.95000000000000007</v>
      </c>
      <c r="E12" s="11">
        <f t="shared" si="0"/>
        <v>2.6252247202085455</v>
      </c>
      <c r="F12" s="16">
        <f t="shared" si="1"/>
        <v>2.1113461308626094</v>
      </c>
      <c r="G12" s="11">
        <f t="shared" si="2"/>
        <v>2.1341761956350984</v>
      </c>
      <c r="I12" s="13">
        <v>0.1</v>
      </c>
    </row>
    <row r="13" spans="1:9" ht="15.75" thickBot="1" x14ac:dyDescent="0.3">
      <c r="A13" s="9">
        <v>10</v>
      </c>
      <c r="B13" s="12">
        <v>1</v>
      </c>
      <c r="C13" s="12">
        <f t="shared" si="3"/>
        <v>2.7330750332289249</v>
      </c>
      <c r="D13" s="17">
        <f>B13+I11/2</f>
        <v>1.05</v>
      </c>
      <c r="E13" s="12">
        <f t="shared" si="0"/>
        <v>2.840775939469371</v>
      </c>
      <c r="F13" s="17">
        <f t="shared" si="1"/>
        <v>2.1540181248089199</v>
      </c>
      <c r="G13" s="12">
        <f t="shared" si="2"/>
        <v>2.1726760192133563</v>
      </c>
      <c r="I13" s="13">
        <v>0.1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workbookViewId="0">
      <selection activeCell="I13" sqref="B2:I13"/>
    </sheetView>
  </sheetViews>
  <sheetFormatPr defaultRowHeight="15" x14ac:dyDescent="0.25"/>
  <sheetData>
    <row r="1" spans="2:9" ht="15.75" thickBot="1" x14ac:dyDescent="0.3"/>
    <row r="2" spans="2:9" ht="15.75" thickBot="1" x14ac:dyDescent="0.3">
      <c r="B2" s="13" t="s">
        <v>7</v>
      </c>
      <c r="C2" s="4" t="s">
        <v>10</v>
      </c>
      <c r="D2" s="13" t="s">
        <v>11</v>
      </c>
      <c r="E2" s="13" t="s">
        <v>12</v>
      </c>
      <c r="F2" s="13" t="s">
        <v>13</v>
      </c>
      <c r="G2" s="5" t="s">
        <v>14</v>
      </c>
      <c r="I2" t="s">
        <v>3</v>
      </c>
    </row>
    <row r="3" spans="2:9" x14ac:dyDescent="0.25">
      <c r="B3" s="7">
        <v>0</v>
      </c>
      <c r="C3" s="10">
        <v>2</v>
      </c>
      <c r="D3" s="18">
        <f t="shared" ref="D3:D13" si="0">I3*(B3*C3)/(1+B3*B3)</f>
        <v>0</v>
      </c>
      <c r="E3" s="10">
        <f t="shared" ref="E3:E13" si="1">I3*((B3+I3/2)*(C3+D3/2))/(1+(B3+I3/2)*(B3+I3/2))</f>
        <v>2.49843847595253E-3</v>
      </c>
      <c r="F3" s="18">
        <f t="shared" ref="F3:F13" si="2">I3*((B3+I3/2)*(C3+E3/2))/(1+(B3+I3/2)*(B3+I3/2))</f>
        <v>2.4999990246570595E-3</v>
      </c>
      <c r="G3" s="10">
        <f t="shared" ref="G3:G13" si="3">I3*((B3+I3)*(C3+F3))/(1+(B3+I3)*(B3+I3))</f>
        <v>4.9937655836026374E-3</v>
      </c>
      <c r="I3">
        <v>0.05</v>
      </c>
    </row>
    <row r="4" spans="2:9" x14ac:dyDescent="0.25">
      <c r="B4" s="8">
        <v>0.05</v>
      </c>
      <c r="C4" s="11">
        <f>C3+(1/6)*(D3+2*E3+2*F3+G3)</f>
        <v>2.0024984400974701</v>
      </c>
      <c r="D4" s="16">
        <f t="shared" si="0"/>
        <v>4.9937616960036672E-3</v>
      </c>
      <c r="E4" s="11">
        <f t="shared" si="1"/>
        <v>7.4766761502006425E-3</v>
      </c>
      <c r="F4" s="16">
        <f t="shared" si="2"/>
        <v>7.4813055742917493E-3</v>
      </c>
      <c r="G4" s="11">
        <f t="shared" si="3"/>
        <v>9.9503947805532796E-3</v>
      </c>
      <c r="I4">
        <v>0.05</v>
      </c>
    </row>
    <row r="5" spans="2:9" x14ac:dyDescent="0.25">
      <c r="B5" s="8">
        <v>0.1</v>
      </c>
      <c r="C5" s="11">
        <f t="shared" ref="C5:C13" si="4">C4+(1/6)*(D4+2*E4+2*F4+G4)</f>
        <v>2.0099751267517272</v>
      </c>
      <c r="D5" s="16">
        <f t="shared" si="0"/>
        <v>9.950371914612512E-3</v>
      </c>
      <c r="E5" s="11">
        <f t="shared" si="1"/>
        <v>1.2399694232055593E-2</v>
      </c>
      <c r="F5" s="16">
        <f t="shared" si="2"/>
        <v>1.2407230608416952E-2</v>
      </c>
      <c r="G5" s="11">
        <f t="shared" si="3"/>
        <v>1.4834100420734558E-2</v>
      </c>
      <c r="I5">
        <v>0.05</v>
      </c>
    </row>
    <row r="6" spans="2:9" x14ac:dyDescent="0.25">
      <c r="B6" s="8">
        <v>0.15</v>
      </c>
      <c r="C6" s="11">
        <f t="shared" si="4"/>
        <v>2.022374847087776</v>
      </c>
      <c r="D6" s="16">
        <f t="shared" si="0"/>
        <v>1.4834045333162172E-2</v>
      </c>
      <c r="E6" s="11">
        <f t="shared" si="1"/>
        <v>1.7232920664985447E-2</v>
      </c>
      <c r="F6" s="16">
        <f t="shared" si="2"/>
        <v>1.7243103883495307E-2</v>
      </c>
      <c r="G6" s="11">
        <f t="shared" si="3"/>
        <v>1.9611711067031457E-2</v>
      </c>
      <c r="I6">
        <v>0.05</v>
      </c>
    </row>
    <row r="7" spans="2:9" x14ac:dyDescent="0.25">
      <c r="B7" s="8">
        <v>0.2</v>
      </c>
      <c r="C7" s="11">
        <f t="shared" si="4"/>
        <v>2.0396078146706351</v>
      </c>
      <c r="D7" s="16">
        <f t="shared" si="0"/>
        <v>1.9611613602602263E-2</v>
      </c>
      <c r="E7" s="11">
        <f t="shared" si="1"/>
        <v>2.1944940622543041E-2</v>
      </c>
      <c r="F7" s="16">
        <f t="shared" si="2"/>
        <v>2.1957433152691445E-2</v>
      </c>
      <c r="G7" s="11">
        <f t="shared" si="3"/>
        <v>2.4253708797921492E-2</v>
      </c>
      <c r="I7">
        <v>0.05</v>
      </c>
    </row>
    <row r="8" spans="2:9" x14ac:dyDescent="0.25">
      <c r="B8" s="8">
        <v>0.25</v>
      </c>
      <c r="C8" s="11">
        <f t="shared" si="4"/>
        <v>2.0615528263291338</v>
      </c>
      <c r="D8" s="16">
        <f t="shared" si="0"/>
        <v>2.4253562662695693E-2</v>
      </c>
      <c r="E8" s="11">
        <f t="shared" si="1"/>
        <v>2.650839707642685E-2</v>
      </c>
      <c r="F8" s="16">
        <f t="shared" si="2"/>
        <v>2.6522809149960278E-2</v>
      </c>
      <c r="G8" s="11">
        <f t="shared" si="3"/>
        <v>2.8734985809345331E-2</v>
      </c>
      <c r="I8">
        <v>0.05</v>
      </c>
    </row>
    <row r="9" spans="2:9" x14ac:dyDescent="0.25">
      <c r="B9" s="8">
        <v>0.3</v>
      </c>
      <c r="C9" s="11">
        <f t="shared" si="4"/>
        <v>2.0880613198166031</v>
      </c>
      <c r="D9" s="16">
        <f t="shared" si="0"/>
        <v>2.8734788804815638E-2</v>
      </c>
      <c r="E9" s="11">
        <f t="shared" si="1"/>
        <v>3.0900591616559791E-2</v>
      </c>
      <c r="F9" s="16">
        <f t="shared" si="2"/>
        <v>3.0916507634961538E-2</v>
      </c>
      <c r="G9" s="11">
        <f t="shared" si="3"/>
        <v>3.3035289069400786E-2</v>
      </c>
      <c r="I9">
        <v>0.05</v>
      </c>
    </row>
    <row r="10" spans="2:9" x14ac:dyDescent="0.25">
      <c r="B10" s="8">
        <v>0.35</v>
      </c>
      <c r="C10" s="11">
        <f t="shared" si="4"/>
        <v>2.1189620325461465</v>
      </c>
      <c r="D10" s="16">
        <f t="shared" si="0"/>
        <v>3.3035042823659294E-2</v>
      </c>
      <c r="E10" s="11">
        <f t="shared" si="1"/>
        <v>3.5103773489720151E-2</v>
      </c>
      <c r="F10" s="16">
        <f t="shared" si="2"/>
        <v>3.5120776755468597E-2</v>
      </c>
      <c r="G10" s="11">
        <f t="shared" si="3"/>
        <v>3.713935878106233E-2</v>
      </c>
      <c r="I10">
        <v>0.05</v>
      </c>
    </row>
    <row r="11" spans="2:9" x14ac:dyDescent="0.25">
      <c r="B11" s="8">
        <v>0.4</v>
      </c>
      <c r="C11" s="11">
        <f t="shared" si="4"/>
        <v>2.1540659495619963</v>
      </c>
      <c r="D11" s="16">
        <f t="shared" si="0"/>
        <v>3.7139068095896489E-2</v>
      </c>
      <c r="E11" s="11">
        <f t="shared" si="1"/>
        <v>3.9105138402720022E-2</v>
      </c>
      <c r="F11" s="16">
        <f t="shared" si="2"/>
        <v>3.9122831994681903E-2</v>
      </c>
      <c r="G11" s="11">
        <f t="shared" si="3"/>
        <v>4.1036796328503329E-2</v>
      </c>
      <c r="I11">
        <v>0.05</v>
      </c>
    </row>
    <row r="12" spans="2:9" x14ac:dyDescent="0.25">
      <c r="B12" s="8">
        <v>0.45</v>
      </c>
      <c r="C12" s="11">
        <f t="shared" si="4"/>
        <v>2.1931712504318637</v>
      </c>
      <c r="D12" s="16">
        <f t="shared" si="0"/>
        <v>4.1036468303298906E-2</v>
      </c>
      <c r="E12" s="11">
        <f t="shared" si="1"/>
        <v>4.2896583587033923E-2</v>
      </c>
      <c r="F12" s="16">
        <f t="shared" si="2"/>
        <v>4.2914606121654493E-2</v>
      </c>
      <c r="G12" s="11">
        <f t="shared" si="3"/>
        <v>4.4721717131070357E-2</v>
      </c>
      <c r="I12">
        <v>0.05</v>
      </c>
    </row>
    <row r="13" spans="2:9" ht="15.75" thickBot="1" x14ac:dyDescent="0.3">
      <c r="B13" s="9">
        <v>0.5</v>
      </c>
      <c r="C13" s="12">
        <f t="shared" si="4"/>
        <v>2.236068011240488</v>
      </c>
      <c r="D13" s="17">
        <f t="shared" si="0"/>
        <v>4.4721360224809763E-2</v>
      </c>
      <c r="E13" s="12">
        <f t="shared" si="1"/>
        <v>4.6474279782862081E-2</v>
      </c>
      <c r="F13" s="17">
        <f t="shared" si="2"/>
        <v>4.6492315701881726E-2</v>
      </c>
      <c r="G13" s="12">
        <f t="shared" si="3"/>
        <v>4.8192252584195905E-2</v>
      </c>
      <c r="I13">
        <v>0.05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E5" sqref="B2:E5"/>
    </sheetView>
  </sheetViews>
  <sheetFormatPr defaultRowHeight="15" x14ac:dyDescent="0.25"/>
  <sheetData>
    <row r="1" spans="2:5" ht="15.75" thickBot="1" x14ac:dyDescent="0.3"/>
    <row r="2" spans="2:5" ht="15.75" thickBot="1" x14ac:dyDescent="0.3">
      <c r="B2" s="6" t="s">
        <v>2</v>
      </c>
      <c r="C2" s="1" t="s">
        <v>1</v>
      </c>
      <c r="D2" s="13" t="s">
        <v>0</v>
      </c>
      <c r="E2" t="s">
        <v>3</v>
      </c>
    </row>
    <row r="3" spans="2:5" x14ac:dyDescent="0.25">
      <c r="B3" s="10">
        <f>2*C3*C3+D3</f>
        <v>1</v>
      </c>
      <c r="C3" s="19">
        <f>0</f>
        <v>0</v>
      </c>
      <c r="D3" s="10">
        <v>1</v>
      </c>
      <c r="E3">
        <v>0.1</v>
      </c>
    </row>
    <row r="4" spans="2:5" x14ac:dyDescent="0.25">
      <c r="B4" s="11">
        <f t="shared" ref="B4:B5" si="0">2*C4*C4+D4</f>
        <v>1.1200000000000001</v>
      </c>
      <c r="C4" s="20">
        <f>0.1</f>
        <v>0.1</v>
      </c>
      <c r="D4" s="11">
        <f>D3 +B3*E3</f>
        <v>1.1000000000000001</v>
      </c>
      <c r="E4">
        <v>0.1</v>
      </c>
    </row>
    <row r="5" spans="2:5" ht="15.75" thickBot="1" x14ac:dyDescent="0.3">
      <c r="B5" s="12">
        <f t="shared" si="0"/>
        <v>1.2920000000000003</v>
      </c>
      <c r="C5" s="3">
        <v>0.2</v>
      </c>
      <c r="D5" s="12">
        <f>D4 +B4*E4</f>
        <v>1.2120000000000002</v>
      </c>
      <c r="E5">
        <v>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"/>
  <sheetViews>
    <sheetView workbookViewId="0">
      <selection activeCell="J6" sqref="A1:J6"/>
    </sheetView>
  </sheetViews>
  <sheetFormatPr defaultRowHeight="15" x14ac:dyDescent="0.25"/>
  <sheetData>
    <row r="1" spans="2:9" ht="15.75" thickBot="1" x14ac:dyDescent="0.3"/>
    <row r="2" spans="2:9" ht="15.75" thickBot="1" x14ac:dyDescent="0.3">
      <c r="B2" s="6" t="s">
        <v>7</v>
      </c>
      <c r="C2" s="1" t="s">
        <v>10</v>
      </c>
      <c r="D2" s="6" t="s">
        <v>11</v>
      </c>
      <c r="E2" s="6" t="s">
        <v>12</v>
      </c>
      <c r="F2" s="6" t="s">
        <v>13</v>
      </c>
      <c r="G2" s="2" t="s">
        <v>14</v>
      </c>
      <c r="I2" t="s">
        <v>3</v>
      </c>
    </row>
    <row r="3" spans="2:9" x14ac:dyDescent="0.25">
      <c r="B3" s="10">
        <v>0</v>
      </c>
      <c r="C3" s="18">
        <v>1</v>
      </c>
      <c r="D3" s="10">
        <f>I3*(2*B3*B3+C3)</f>
        <v>0.1</v>
      </c>
      <c r="E3" s="18">
        <f>I3*(2*(B3+I3/2)*(B3+I3/2)+C3+D3/2)</f>
        <v>0.1055</v>
      </c>
      <c r="F3" s="10">
        <f>I3*(2*(B3+I3/2)*(B3+I3/2)+C3+E3/2)</f>
        <v>0.10577500000000001</v>
      </c>
      <c r="G3" s="19">
        <f>I3*(2*(B3+I3)*(B3+I3)+C3+F3)</f>
        <v>0.1125775</v>
      </c>
      <c r="I3">
        <v>0.1</v>
      </c>
    </row>
    <row r="4" spans="2:9" x14ac:dyDescent="0.25">
      <c r="B4" s="11">
        <v>0.1</v>
      </c>
      <c r="C4" s="16">
        <f>C3+(1/6)*(D3+2*E3+2*F3+G3)</f>
        <v>1.1058545833333333</v>
      </c>
      <c r="D4" s="11">
        <f t="shared" ref="D4:D5" si="0">I4*(2*B4*B4+C4)</f>
        <v>0.11258545833333333</v>
      </c>
      <c r="E4" s="16">
        <f t="shared" ref="E4:E5" si="1">I4*(2*(B4+I4/2)*(B4+I4/2)+C4+D4/2)</f>
        <v>0.12071473124999998</v>
      </c>
      <c r="F4" s="11">
        <f t="shared" ref="F4:F5" si="2">I4*(2*(B4+I4/2)*(B4+I4/2)+C4+E4/2)</f>
        <v>0.12112119489583334</v>
      </c>
      <c r="G4" s="20">
        <f t="shared" ref="G4:G5" si="3">I4*(2*(B4+I4)*(B4+I4)+C4+F4)</f>
        <v>0.13069757782291666</v>
      </c>
      <c r="I4">
        <v>0.1</v>
      </c>
    </row>
    <row r="5" spans="2:9" ht="15.75" thickBot="1" x14ac:dyDescent="0.3">
      <c r="B5" s="12">
        <v>0.2</v>
      </c>
      <c r="C5" s="17">
        <f t="shared" ref="C5" si="4">C4+(1/6)*(D4+2*E4+2*F4+G4)</f>
        <v>1.2270137314079861</v>
      </c>
      <c r="D5" s="12">
        <f t="shared" si="0"/>
        <v>0.13070137314079863</v>
      </c>
      <c r="E5" s="17">
        <f t="shared" si="1"/>
        <v>0.14173644179783854</v>
      </c>
      <c r="F5" s="12">
        <f t="shared" si="2"/>
        <v>0.14228819523069056</v>
      </c>
      <c r="G5" s="21">
        <f t="shared" si="3"/>
        <v>0.15493019266386768</v>
      </c>
      <c r="I5">
        <v>0.1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"/>
  <sheetViews>
    <sheetView tabSelected="1" topLeftCell="D4" workbookViewId="0">
      <selection activeCell="N19" sqref="I15:N19"/>
    </sheetView>
  </sheetViews>
  <sheetFormatPr defaultRowHeight="15" x14ac:dyDescent="0.25"/>
  <cols>
    <col min="2" max="2" width="14.28515625" customWidth="1"/>
    <col min="3" max="3" width="14.42578125" customWidth="1"/>
    <col min="4" max="4" width="15.42578125" customWidth="1"/>
    <col min="10" max="10" width="13.140625" customWidth="1"/>
    <col min="11" max="11" width="15.42578125" customWidth="1"/>
    <col min="12" max="12" width="13.7109375" customWidth="1"/>
    <col min="13" max="13" width="13" customWidth="1"/>
    <col min="14" max="14" width="14.140625" customWidth="1"/>
  </cols>
  <sheetData>
    <row r="1" spans="1:14" ht="15.75" thickBot="1" x14ac:dyDescent="0.3"/>
    <row r="2" spans="1:14" ht="15.75" thickBot="1" x14ac:dyDescent="0.3">
      <c r="A2" s="13" t="s">
        <v>7</v>
      </c>
      <c r="B2" s="13" t="s">
        <v>15</v>
      </c>
      <c r="C2" s="13" t="s">
        <v>16</v>
      </c>
      <c r="D2" s="13" t="s">
        <v>17</v>
      </c>
      <c r="E2" s="23" t="s">
        <v>18</v>
      </c>
      <c r="F2" s="23" t="s">
        <v>19</v>
      </c>
      <c r="I2" s="6" t="s">
        <v>7</v>
      </c>
      <c r="J2" s="6" t="s">
        <v>20</v>
      </c>
      <c r="K2" s="6" t="s">
        <v>21</v>
      </c>
      <c r="L2" s="23" t="s">
        <v>22</v>
      </c>
    </row>
    <row r="3" spans="1:14" x14ac:dyDescent="0.25">
      <c r="A3" s="6">
        <v>0</v>
      </c>
      <c r="B3" s="6">
        <f>SQRT(1+2*A3*A3)+A3</f>
        <v>1</v>
      </c>
      <c r="C3" s="6">
        <v>1</v>
      </c>
      <c r="D3" s="1">
        <v>1</v>
      </c>
      <c r="E3" s="7">
        <f>ABS(C3-B3)</f>
        <v>0</v>
      </c>
      <c r="F3" s="10">
        <f>ABS(D3-B3)</f>
        <v>0</v>
      </c>
      <c r="I3" s="7">
        <v>0</v>
      </c>
      <c r="J3" s="7">
        <v>2</v>
      </c>
      <c r="K3" s="10">
        <f>2*SQRT(I3*I3+1)</f>
        <v>2</v>
      </c>
      <c r="L3" s="19">
        <f>ABS(K3-J3)</f>
        <v>0</v>
      </c>
    </row>
    <row r="4" spans="1:14" x14ac:dyDescent="0.25">
      <c r="A4" s="11">
        <v>0.1</v>
      </c>
      <c r="B4" s="11">
        <f t="shared" ref="B4:B13" si="0">SQRT(1+2*A4*A4)+A4</f>
        <v>1.1099504938362079</v>
      </c>
      <c r="C4" s="11">
        <f>C3 +A46*D46</f>
        <v>1.1000000000000001</v>
      </c>
      <c r="D4" s="8">
        <f>D3+T45*R45</f>
        <v>1.1100000000000001</v>
      </c>
      <c r="E4" s="8">
        <f t="shared" ref="E4:E13" si="1">ABS(C4-B4)</f>
        <v>9.9504938362078299E-3</v>
      </c>
      <c r="F4" s="11">
        <f t="shared" ref="F4:F13" si="2">ABS(D4-B4)</f>
        <v>4.9506163792178981E-5</v>
      </c>
      <c r="I4" s="8">
        <v>0.05</v>
      </c>
      <c r="J4" s="8">
        <f>J3+(1/6)*(D60+2*E60+2*F60+G60)</f>
        <v>2.0024984400974701</v>
      </c>
      <c r="K4" s="11">
        <f t="shared" ref="K4:K13" si="3">2*SQRT(I4*I4+1)</f>
        <v>2.0024984394500787</v>
      </c>
      <c r="L4" s="20">
        <f t="shared" ref="L4:L13" si="4">ABS(K4-J4)</f>
        <v>6.4739147376258188E-10</v>
      </c>
    </row>
    <row r="5" spans="1:14" x14ac:dyDescent="0.25">
      <c r="A5" s="11">
        <v>0.2</v>
      </c>
      <c r="B5" s="11">
        <f t="shared" si="0"/>
        <v>1.2392304845413264</v>
      </c>
      <c r="C5" s="11">
        <f>C4 +A47*D47</f>
        <v>1.2000000000000002</v>
      </c>
      <c r="D5" s="8">
        <f>D4+T46*R46</f>
        <v>1.2394146199398117</v>
      </c>
      <c r="E5" s="8">
        <f t="shared" si="1"/>
        <v>3.9230484541326271E-2</v>
      </c>
      <c r="F5" s="11">
        <f t="shared" si="2"/>
        <v>1.8413539848527449E-4</v>
      </c>
      <c r="I5" s="8">
        <v>0.1</v>
      </c>
      <c r="J5" s="8">
        <f>J4+(1/6)*(D61+2*E61+2*F61+G61)</f>
        <v>2.0099751267517272</v>
      </c>
      <c r="K5" s="11">
        <f t="shared" si="3"/>
        <v>2.0099751242241779</v>
      </c>
      <c r="L5" s="20">
        <f t="shared" si="4"/>
        <v>2.5275492809839761E-9</v>
      </c>
    </row>
    <row r="6" spans="1:14" x14ac:dyDescent="0.25">
      <c r="A6" s="11">
        <v>0.3</v>
      </c>
      <c r="B6" s="11">
        <f t="shared" si="0"/>
        <v>1.3862780491200215</v>
      </c>
      <c r="C6" s="11">
        <f>C5 +A48*D48</f>
        <v>1.3200000000000003</v>
      </c>
      <c r="D6" s="8">
        <f>D5+T47*R47</f>
        <v>1.3866443051522532</v>
      </c>
      <c r="E6" s="8">
        <f t="shared" si="1"/>
        <v>6.6278049120021221E-2</v>
      </c>
      <c r="F6" s="11">
        <f t="shared" si="2"/>
        <v>3.6625603223172654E-4</v>
      </c>
      <c r="I6" s="8">
        <v>0.15</v>
      </c>
      <c r="J6" s="8">
        <f>J5+(1/6)*(D62+2*E62+2*F62+G62)</f>
        <v>2.022374847087776</v>
      </c>
      <c r="K6" s="11">
        <f t="shared" si="3"/>
        <v>2.0223748416156684</v>
      </c>
      <c r="L6" s="20">
        <f t="shared" si="4"/>
        <v>5.4721076558905679E-9</v>
      </c>
    </row>
    <row r="7" spans="1:14" x14ac:dyDescent="0.25">
      <c r="A7" s="11">
        <v>0.4</v>
      </c>
      <c r="B7" s="11">
        <f t="shared" si="0"/>
        <v>1.5489125293076058</v>
      </c>
      <c r="C7" s="11">
        <f>C6 +A49*D49</f>
        <v>1.4600000000000002</v>
      </c>
      <c r="D7" s="8">
        <f>D6+T48*R48</f>
        <v>1.5494667054908273</v>
      </c>
      <c r="E7" s="8">
        <f t="shared" si="1"/>
        <v>8.8912529307605626E-2</v>
      </c>
      <c r="F7" s="11">
        <f t="shared" si="2"/>
        <v>5.5417618322151085E-4</v>
      </c>
      <c r="I7" s="8">
        <v>0.2</v>
      </c>
      <c r="J7" s="8">
        <f>J6+(1/6)*(D63+2*E63+2*F63+G63)</f>
        <v>2.0396078146706351</v>
      </c>
      <c r="K7" s="11">
        <f t="shared" si="3"/>
        <v>2.0396078054371141</v>
      </c>
      <c r="L7" s="20">
        <f t="shared" si="4"/>
        <v>9.2335210588601058E-9</v>
      </c>
    </row>
    <row r="8" spans="1:14" x14ac:dyDescent="0.25">
      <c r="A8" s="11">
        <v>0.5</v>
      </c>
      <c r="B8" s="11">
        <f t="shared" si="0"/>
        <v>1.7247448713915889</v>
      </c>
      <c r="C8" s="11">
        <f>C7 +A50*D50</f>
        <v>1.618823529411765</v>
      </c>
      <c r="D8" s="8">
        <f>D7+T49*R49</f>
        <v>1.7254631806741589</v>
      </c>
      <c r="E8" s="8">
        <f t="shared" si="1"/>
        <v>0.10592134197982395</v>
      </c>
      <c r="F8" s="11">
        <f t="shared" si="2"/>
        <v>7.1830928256999549E-4</v>
      </c>
      <c r="I8" s="8">
        <v>0.25</v>
      </c>
      <c r="J8" s="8">
        <f>J7+(1/6)*(D64+2*E64+2*F64+G64)</f>
        <v>2.0615528263291338</v>
      </c>
      <c r="K8" s="11">
        <f t="shared" si="3"/>
        <v>2.0615528128088303</v>
      </c>
      <c r="L8" s="20">
        <f t="shared" si="4"/>
        <v>1.3520303543401724E-8</v>
      </c>
    </row>
    <row r="9" spans="1:14" x14ac:dyDescent="0.25">
      <c r="A9" s="11">
        <v>0.6</v>
      </c>
      <c r="B9" s="11">
        <f t="shared" si="0"/>
        <v>1.9114877048604</v>
      </c>
      <c r="C9" s="11">
        <f>C8 +A51*D51</f>
        <v>1.7942952275249726</v>
      </c>
      <c r="D9" s="8">
        <f>D8+T50*R50</f>
        <v>1.9123328958683485</v>
      </c>
      <c r="E9" s="8">
        <f t="shared" si="1"/>
        <v>0.11719247733542737</v>
      </c>
      <c r="F9" s="11">
        <f t="shared" si="2"/>
        <v>8.4519100794855362E-4</v>
      </c>
      <c r="I9" s="8">
        <v>0.3</v>
      </c>
      <c r="J9" s="8">
        <f>J8+(1/6)*(D65+2*E65+2*F65+G65)</f>
        <v>2.0880613198166031</v>
      </c>
      <c r="K9" s="11">
        <f t="shared" si="3"/>
        <v>2.0880613017821101</v>
      </c>
      <c r="L9" s="20">
        <f t="shared" si="4"/>
        <v>1.8034493010077313E-8</v>
      </c>
    </row>
    <row r="10" spans="1:14" x14ac:dyDescent="0.25">
      <c r="A10" s="11">
        <v>0.7</v>
      </c>
      <c r="B10" s="11">
        <f t="shared" si="0"/>
        <v>2.1071247279470287</v>
      </c>
      <c r="C10" s="11">
        <f>C9 +A52*D52</f>
        <v>1.9836748279455825</v>
      </c>
      <c r="D10" s="8">
        <f>D9+T51*R51</f>
        <v>2.1080581729790131</v>
      </c>
      <c r="E10" s="8">
        <f t="shared" si="1"/>
        <v>0.12344990000144618</v>
      </c>
      <c r="F10" s="11">
        <f t="shared" si="2"/>
        <v>9.3344503198444784E-4</v>
      </c>
      <c r="I10" s="8">
        <v>0.35</v>
      </c>
      <c r="J10" s="8">
        <f>J9+(1/6)*(D66+2*E66+2*F66+G66)</f>
        <v>2.1189620325461465</v>
      </c>
      <c r="K10" s="11">
        <f t="shared" si="3"/>
        <v>2.118962010041709</v>
      </c>
      <c r="L10" s="20">
        <f t="shared" si="4"/>
        <v>2.250443742468633E-8</v>
      </c>
    </row>
    <row r="11" spans="1:14" x14ac:dyDescent="0.25">
      <c r="A11" s="11">
        <v>0.8</v>
      </c>
      <c r="B11" s="11">
        <f t="shared" si="0"/>
        <v>2.3099668870541503</v>
      </c>
      <c r="C11" s="11">
        <f>C10 +A53*D53</f>
        <v>2.1841524964770769</v>
      </c>
      <c r="D11" s="8">
        <f>D10+T52*R52</f>
        <v>2.3109549202821444</v>
      </c>
      <c r="E11" s="8">
        <f t="shared" si="1"/>
        <v>0.12581439057707344</v>
      </c>
      <c r="F11" s="11">
        <f t="shared" si="2"/>
        <v>9.8803322799412285E-4</v>
      </c>
      <c r="I11" s="8">
        <v>0.4</v>
      </c>
      <c r="J11" s="8">
        <f>J10+(1/6)*(D67+2*E67+2*F67+G67)</f>
        <v>2.1540659495619963</v>
      </c>
      <c r="K11" s="11">
        <f t="shared" si="3"/>
        <v>2.1540659228538019</v>
      </c>
      <c r="L11" s="20">
        <f t="shared" si="4"/>
        <v>2.670819432282201E-8</v>
      </c>
    </row>
    <row r="12" spans="1:14" x14ac:dyDescent="0.25">
      <c r="A12" s="11">
        <v>0.9</v>
      </c>
      <c r="B12" s="11">
        <f t="shared" si="0"/>
        <v>2.5186414056238644</v>
      </c>
      <c r="C12" s="11">
        <f>C11 +A54*D54</f>
        <v>2.3932143842326066</v>
      </c>
      <c r="D12" s="8">
        <f>D11+T53*R53</f>
        <v>2.5196574136654148</v>
      </c>
      <c r="E12" s="8">
        <f t="shared" si="1"/>
        <v>0.12542702139125783</v>
      </c>
      <c r="F12" s="11">
        <f t="shared" si="2"/>
        <v>1.0160080415504424E-3</v>
      </c>
      <c r="I12" s="8">
        <v>0.45</v>
      </c>
      <c r="J12" s="8">
        <f>J11+(1/6)*(D68+2*E68+2*F68+G68)</f>
        <v>2.1931712504318637</v>
      </c>
      <c r="K12" s="11">
        <f t="shared" si="3"/>
        <v>2.1931712199461311</v>
      </c>
      <c r="L12" s="20">
        <f t="shared" si="4"/>
        <v>3.0485732605001203E-8</v>
      </c>
    </row>
    <row r="13" spans="1:14" ht="15.75" thickBot="1" x14ac:dyDescent="0.3">
      <c r="A13" s="12">
        <v>1</v>
      </c>
      <c r="B13" s="12">
        <f t="shared" si="0"/>
        <v>2.7320508075688772</v>
      </c>
      <c r="C13" s="12">
        <f>C12 +A55*D55</f>
        <v>2.6088085838653994</v>
      </c>
      <c r="D13" s="9">
        <f>D12+T54*R54</f>
        <v>2.7330750332289249</v>
      </c>
      <c r="E13" s="9">
        <f t="shared" si="1"/>
        <v>0.12324222370347782</v>
      </c>
      <c r="F13" s="12">
        <f t="shared" si="2"/>
        <v>1.0242256600476729E-3</v>
      </c>
      <c r="I13" s="9">
        <v>0.5</v>
      </c>
      <c r="J13" s="9">
        <f>J12+(1/6)*(D69+2*E69+2*F69+G69)</f>
        <v>2.236068011240488</v>
      </c>
      <c r="K13" s="12">
        <f t="shared" si="3"/>
        <v>2.2360679774997898</v>
      </c>
      <c r="L13" s="21">
        <f t="shared" si="4"/>
        <v>3.3740698235362743E-8</v>
      </c>
    </row>
    <row r="14" spans="1:14" ht="15.75" thickBot="1" x14ac:dyDescent="0.3">
      <c r="E14" s="24">
        <f>SUM(E3:E13)</f>
        <v>0.92541891179366753</v>
      </c>
      <c r="F14" s="14">
        <f>SUM(F3:F13)</f>
        <v>6.679286029825926E-3</v>
      </c>
    </row>
    <row r="15" spans="1:14" ht="15.75" thickBot="1" x14ac:dyDescent="0.3">
      <c r="I15" s="1" t="s">
        <v>26</v>
      </c>
      <c r="J15" s="13" t="s">
        <v>16</v>
      </c>
      <c r="K15" s="13" t="s">
        <v>23</v>
      </c>
      <c r="L15" s="25" t="s">
        <v>24</v>
      </c>
      <c r="M15" s="14" t="s">
        <v>18</v>
      </c>
      <c r="N15" s="26" t="s">
        <v>25</v>
      </c>
    </row>
    <row r="16" spans="1:14" x14ac:dyDescent="0.25">
      <c r="I16" s="10">
        <f>0</f>
        <v>0</v>
      </c>
      <c r="J16" s="10">
        <v>1</v>
      </c>
      <c r="K16" s="7">
        <v>1</v>
      </c>
      <c r="L16" s="7">
        <f>5*EXP(I16)-2*(I16*I16+2*I16+2)</f>
        <v>1</v>
      </c>
      <c r="M16" s="10">
        <f>ABS(J16-L16)</f>
        <v>0</v>
      </c>
      <c r="N16" s="19">
        <f>ABS(L16-K16)</f>
        <v>0</v>
      </c>
    </row>
    <row r="17" spans="9:14" x14ac:dyDescent="0.25">
      <c r="I17" s="11">
        <f>0.1</f>
        <v>0.1</v>
      </c>
      <c r="J17" s="11">
        <f>J16 +G54*J54</f>
        <v>1.1000000000000001</v>
      </c>
      <c r="K17" s="8">
        <f>K16+(1/6)*(O62+2*P62+2*Q62+R62)</f>
        <v>1.1058545833333333</v>
      </c>
      <c r="L17" s="8">
        <f t="shared" ref="L17:L18" si="5">5*EXP(I17)-2*(I17*I17+2*I17+2)</f>
        <v>1.1058545903782386</v>
      </c>
      <c r="M17" s="11">
        <f t="shared" ref="M17:M18" si="6">ABS(J17-L17)</f>
        <v>5.8545903782385444E-3</v>
      </c>
      <c r="N17" s="20">
        <f t="shared" ref="N17:N18" si="7">ABS(L17-K17)</f>
        <v>7.0449053257704009E-9</v>
      </c>
    </row>
    <row r="18" spans="9:14" ht="15.75" thickBot="1" x14ac:dyDescent="0.3">
      <c r="I18" s="22">
        <v>0.2</v>
      </c>
      <c r="J18" s="12">
        <f>J17 +G55*J55</f>
        <v>1.2120000000000002</v>
      </c>
      <c r="K18" s="9">
        <f>K17+(1/6)*(O63+2*P63+2*Q63+R63)</f>
        <v>1.2270137314079861</v>
      </c>
      <c r="L18" s="9">
        <f t="shared" si="5"/>
        <v>1.2270137908008492</v>
      </c>
      <c r="M18" s="12">
        <f t="shared" si="6"/>
        <v>1.501379080084897E-2</v>
      </c>
      <c r="N18" s="21">
        <f t="shared" si="7"/>
        <v>5.9392863072105229E-8</v>
      </c>
    </row>
    <row r="19" spans="9:14" ht="15.75" thickBot="1" x14ac:dyDescent="0.3">
      <c r="M19" s="13">
        <f>SUM(M16:M18)</f>
        <v>2.0868381179087514E-2</v>
      </c>
      <c r="N19" s="13">
        <f>SUM(N16:N18)</f>
        <v>6.6437768397875629E-8</v>
      </c>
    </row>
    <row r="43" spans="1:20" ht="15.75" thickBot="1" x14ac:dyDescent="0.3"/>
    <row r="44" spans="1:20" ht="15.75" thickBot="1" x14ac:dyDescent="0.3">
      <c r="L44" s="4" t="s">
        <v>4</v>
      </c>
      <c r="M44" s="4" t="s">
        <v>1</v>
      </c>
      <c r="N44" s="14" t="s">
        <v>0</v>
      </c>
      <c r="O44" s="13" t="s">
        <v>5</v>
      </c>
      <c r="P44" s="14" t="s">
        <v>6</v>
      </c>
      <c r="Q44" s="14" t="s">
        <v>8</v>
      </c>
      <c r="R44" s="14" t="s">
        <v>9</v>
      </c>
      <c r="T44" s="13">
        <v>0.1</v>
      </c>
    </row>
    <row r="45" spans="1:20" ht="15.75" thickBot="1" x14ac:dyDescent="0.3">
      <c r="A45" t="s">
        <v>2</v>
      </c>
      <c r="B45" s="1" t="s">
        <v>1</v>
      </c>
      <c r="C45" s="13" t="s">
        <v>0</v>
      </c>
      <c r="D45" t="s">
        <v>3</v>
      </c>
      <c r="L45" s="1">
        <v>0</v>
      </c>
      <c r="M45" s="6">
        <f>0</f>
        <v>0</v>
      </c>
      <c r="O45" s="15">
        <f>M45+T44/2</f>
        <v>0.05</v>
      </c>
      <c r="P45" s="6">
        <f>D3+(T45/2)*Q45</f>
        <v>1.05</v>
      </c>
      <c r="Q45" s="15">
        <f>(M45+D3)/(D3-M45)</f>
        <v>1</v>
      </c>
      <c r="R45" s="6">
        <f>(O45+P45)/(P45-O45)</f>
        <v>1.1000000000000001</v>
      </c>
      <c r="T45" s="13">
        <v>0.1</v>
      </c>
    </row>
    <row r="46" spans="1:20" ht="15.75" thickBot="1" x14ac:dyDescent="0.3">
      <c r="A46">
        <f>(B46+C3)/(C3-B46)</f>
        <v>1</v>
      </c>
      <c r="B46" s="7">
        <f>0</f>
        <v>0</v>
      </c>
      <c r="D46">
        <v>0.1</v>
      </c>
      <c r="L46" s="8">
        <v>1</v>
      </c>
      <c r="M46" s="11">
        <f>0.1</f>
        <v>0.1</v>
      </c>
      <c r="O46" s="16">
        <f>M46+T44/2</f>
        <v>0.15000000000000002</v>
      </c>
      <c r="P46" s="11">
        <f>D4+(T46/2)*Q46</f>
        <v>1.1699009900990101</v>
      </c>
      <c r="Q46" s="16">
        <f>(M46+D4)/(D4-M46)</f>
        <v>1.1980198019801982</v>
      </c>
      <c r="R46" s="11">
        <f t="shared" ref="R46:R55" si="8">(O46+P46)/(P46-O46)</f>
        <v>1.2941461993981165</v>
      </c>
      <c r="T46" s="13">
        <v>0.1</v>
      </c>
    </row>
    <row r="47" spans="1:20" ht="15.75" thickBot="1" x14ac:dyDescent="0.3">
      <c r="A47">
        <f>(B46+C3)/(C3-B46)</f>
        <v>1</v>
      </c>
      <c r="B47" s="8">
        <f>0.1</f>
        <v>0.1</v>
      </c>
      <c r="D47">
        <v>0.1</v>
      </c>
      <c r="L47" s="8">
        <v>2</v>
      </c>
      <c r="M47" s="11">
        <v>0.2</v>
      </c>
      <c r="O47" s="16">
        <f>M47+T44/2</f>
        <v>0.25</v>
      </c>
      <c r="P47" s="11">
        <f>D5+(T47/2)*Q47</f>
        <v>1.308656219602089</v>
      </c>
      <c r="Q47" s="16">
        <f>(M47+D5)/(D5-M47)</f>
        <v>1.3848319932455464</v>
      </c>
      <c r="R47" s="11">
        <f t="shared" si="8"/>
        <v>1.4722968521244149</v>
      </c>
      <c r="T47" s="13">
        <v>0.1</v>
      </c>
    </row>
    <row r="48" spans="1:20" ht="15.75" thickBot="1" x14ac:dyDescent="0.3">
      <c r="A48">
        <f>(B47+C4)/(C4-B47)</f>
        <v>1.2000000000000002</v>
      </c>
      <c r="B48" s="8">
        <v>0.2</v>
      </c>
      <c r="D48">
        <v>0.1</v>
      </c>
      <c r="L48" s="8">
        <v>3</v>
      </c>
      <c r="M48" s="11">
        <v>0.3</v>
      </c>
      <c r="O48" s="16">
        <f>M48+T47/2</f>
        <v>0.35</v>
      </c>
      <c r="P48" s="11">
        <f>D6+(T48/2)*Q48</f>
        <v>1.464252235233658</v>
      </c>
      <c r="Q48" s="16">
        <f>(M48+D6)/(D6-M48)</f>
        <v>1.5521586016280942</v>
      </c>
      <c r="R48" s="11">
        <f t="shared" si="8"/>
        <v>1.628224003385742</v>
      </c>
      <c r="T48" s="13">
        <v>0.1</v>
      </c>
    </row>
    <row r="49" spans="1:20" ht="15.75" thickBot="1" x14ac:dyDescent="0.3">
      <c r="A49">
        <f>(B48+C5)/(C5-B48)</f>
        <v>1.4</v>
      </c>
      <c r="B49" s="8">
        <v>0.3</v>
      </c>
      <c r="D49">
        <v>0.1</v>
      </c>
      <c r="L49" s="8">
        <v>4</v>
      </c>
      <c r="M49" s="11">
        <v>0.4</v>
      </c>
      <c r="O49" s="16">
        <f>M49+T47/2</f>
        <v>0.45</v>
      </c>
      <c r="P49" s="11">
        <f>D7+(T49/2)*Q49</f>
        <v>1.6342654515605708</v>
      </c>
      <c r="Q49" s="16">
        <f>(M49+D7)/(D7-M49)</f>
        <v>1.6959749213948709</v>
      </c>
      <c r="R49" s="11">
        <f t="shared" si="8"/>
        <v>1.7599647518333168</v>
      </c>
      <c r="T49" s="13">
        <v>0.1</v>
      </c>
    </row>
    <row r="50" spans="1:20" ht="15.75" thickBot="1" x14ac:dyDescent="0.3">
      <c r="A50">
        <f>(B49+C6)/(C6-B49)</f>
        <v>1.588235294117647</v>
      </c>
      <c r="B50" s="8">
        <v>0.4</v>
      </c>
      <c r="D50">
        <v>0.1</v>
      </c>
      <c r="L50" s="8">
        <v>5</v>
      </c>
      <c r="M50" s="11">
        <f>0.5</f>
        <v>0.5</v>
      </c>
      <c r="O50" s="16">
        <f>M50+T47/2</f>
        <v>0.55000000000000004</v>
      </c>
      <c r="P50" s="11">
        <f>D8+(T50/2)*Q50</f>
        <v>1.8162640801124381</v>
      </c>
      <c r="Q50" s="16">
        <f>(M50+D8)/(D8-M50)</f>
        <v>1.8160179887655816</v>
      </c>
      <c r="R50" s="11">
        <f t="shared" si="8"/>
        <v>1.8686971519418962</v>
      </c>
      <c r="T50" s="13">
        <v>0.1</v>
      </c>
    </row>
    <row r="51" spans="1:20" ht="15.75" thickBot="1" x14ac:dyDescent="0.3">
      <c r="A51">
        <f>(B50+C7)/(C7-B50)</f>
        <v>1.7547169811320757</v>
      </c>
      <c r="B51" s="8">
        <f>0.5</f>
        <v>0.5</v>
      </c>
      <c r="D51">
        <v>0.1</v>
      </c>
      <c r="L51" s="8">
        <v>6</v>
      </c>
      <c r="M51" s="11">
        <v>0.6</v>
      </c>
      <c r="O51" s="16">
        <f>M51+T50/2</f>
        <v>0.65</v>
      </c>
      <c r="P51" s="11">
        <f>D9+(T51/2)*Q51</f>
        <v>2.0080530025492824</v>
      </c>
      <c r="Q51" s="16">
        <f>(M51+D9)/(D9-M51)</f>
        <v>1.9144021336186809</v>
      </c>
      <c r="R51" s="11">
        <f t="shared" si="8"/>
        <v>1.9572527711066445</v>
      </c>
      <c r="T51" s="13">
        <v>0.1</v>
      </c>
    </row>
    <row r="52" spans="1:20" ht="15.75" thickBot="1" x14ac:dyDescent="0.3">
      <c r="A52">
        <f>(B51+C8)/(C8-B51)</f>
        <v>1.8937960042060986</v>
      </c>
      <c r="B52" s="8">
        <v>0.6</v>
      </c>
      <c r="D52">
        <v>0.1</v>
      </c>
      <c r="L52" s="8">
        <v>7</v>
      </c>
      <c r="M52" s="11">
        <v>0.7</v>
      </c>
      <c r="O52" s="16">
        <f>M52+T50/2</f>
        <v>0.75</v>
      </c>
      <c r="P52" s="11">
        <f>D10+(T52/2)*Q52</f>
        <v>2.2077720280904831</v>
      </c>
      <c r="Q52" s="16">
        <f>(M52+D10)/(D10-M52)</f>
        <v>1.9942771022294026</v>
      </c>
      <c r="R52" s="11">
        <f t="shared" si="8"/>
        <v>2.0289674730313152</v>
      </c>
      <c r="T52" s="13">
        <v>0.1</v>
      </c>
    </row>
    <row r="53" spans="1:20" ht="15.75" thickBot="1" x14ac:dyDescent="0.3">
      <c r="A53">
        <f>(B52+C9)/(C9-B52)</f>
        <v>2.0047766853149454</v>
      </c>
      <c r="B53" s="8">
        <v>0.7</v>
      </c>
      <c r="D53">
        <v>0.1</v>
      </c>
      <c r="G53" s="6" t="s">
        <v>2</v>
      </c>
      <c r="J53" t="s">
        <v>3</v>
      </c>
      <c r="L53" s="8">
        <v>8</v>
      </c>
      <c r="M53" s="11">
        <v>0.8</v>
      </c>
      <c r="O53" s="16">
        <f>M53+T50/2</f>
        <v>0.85000000000000009</v>
      </c>
      <c r="P53" s="11">
        <f>D11+(T53/2)*Q53</f>
        <v>2.413901569401935</v>
      </c>
      <c r="Q53" s="16">
        <f>(M53+D11)/(D11-M53)</f>
        <v>2.0589329823958136</v>
      </c>
      <c r="R53" s="11">
        <f t="shared" si="8"/>
        <v>2.087024933832704</v>
      </c>
      <c r="T53" s="13">
        <v>0.1</v>
      </c>
    </row>
    <row r="54" spans="1:20" ht="15.75" thickBot="1" x14ac:dyDescent="0.3">
      <c r="A54">
        <f>(B53+C10)/(C10-B53)</f>
        <v>2.0906188775552965</v>
      </c>
      <c r="B54" s="8">
        <v>0.8</v>
      </c>
      <c r="D54">
        <v>0.1</v>
      </c>
      <c r="G54" s="10">
        <f>2*I16*I16+J16</f>
        <v>1</v>
      </c>
      <c r="J54">
        <v>0.1</v>
      </c>
      <c r="L54" s="8">
        <v>9</v>
      </c>
      <c r="M54" s="11">
        <f>0.9</f>
        <v>0.9</v>
      </c>
      <c r="O54" s="16">
        <f>M54+T53/2</f>
        <v>0.95000000000000007</v>
      </c>
      <c r="P54" s="11">
        <f>D12+(T54/2)*Q54</f>
        <v>2.6252247202085455</v>
      </c>
      <c r="Q54" s="16">
        <f>(M54+D12)/(D12-M54)</f>
        <v>2.1113461308626094</v>
      </c>
      <c r="R54" s="11">
        <f t="shared" si="8"/>
        <v>2.1341761956350984</v>
      </c>
      <c r="T54" s="13">
        <v>0.1</v>
      </c>
    </row>
    <row r="55" spans="1:20" ht="15.75" thickBot="1" x14ac:dyDescent="0.3">
      <c r="A55">
        <f>(B54+C11)/(C11-B54)</f>
        <v>2.1559419963279298</v>
      </c>
      <c r="B55" s="8">
        <f>0.9</f>
        <v>0.9</v>
      </c>
      <c r="D55">
        <v>0.1</v>
      </c>
      <c r="G55" s="11">
        <f>2*I17*I17+J17</f>
        <v>1.1200000000000001</v>
      </c>
      <c r="J55">
        <v>0.1</v>
      </c>
      <c r="L55" s="9">
        <v>10</v>
      </c>
      <c r="M55" s="12">
        <v>1</v>
      </c>
      <c r="O55" s="17">
        <f>M55+T53/2</f>
        <v>1.05</v>
      </c>
      <c r="P55" s="12">
        <f>D13+(T55/2)*Q55</f>
        <v>2.840775939469371</v>
      </c>
      <c r="Q55" s="17">
        <f>(M55+D13)/(D13-M55)</f>
        <v>2.1540181248089199</v>
      </c>
      <c r="R55" s="12">
        <f t="shared" si="8"/>
        <v>2.1726760192133563</v>
      </c>
      <c r="T55" s="13">
        <v>0.1</v>
      </c>
    </row>
    <row r="56" spans="1:20" ht="15.75" thickBot="1" x14ac:dyDescent="0.3">
      <c r="B56" s="9">
        <v>1</v>
      </c>
      <c r="D56">
        <v>0.1</v>
      </c>
      <c r="G56" s="12">
        <f>2*I18*I18+J18</f>
        <v>1.2920000000000003</v>
      </c>
      <c r="J56">
        <v>0.1</v>
      </c>
    </row>
    <row r="58" spans="1:20" ht="15.75" thickBot="1" x14ac:dyDescent="0.3"/>
    <row r="59" spans="1:20" ht="15.75" thickBot="1" x14ac:dyDescent="0.3">
      <c r="B59" s="13" t="s">
        <v>7</v>
      </c>
      <c r="C59" s="4" t="s">
        <v>10</v>
      </c>
      <c r="D59" s="13" t="s">
        <v>11</v>
      </c>
      <c r="E59" s="13" t="s">
        <v>12</v>
      </c>
      <c r="F59" s="13" t="s">
        <v>13</v>
      </c>
      <c r="G59" s="5" t="s">
        <v>14</v>
      </c>
      <c r="I59" t="s">
        <v>3</v>
      </c>
    </row>
    <row r="60" spans="1:20" ht="15.75" thickBot="1" x14ac:dyDescent="0.3">
      <c r="D60" s="18">
        <f>I60*(I3*J3)/(1+I3*I3)</f>
        <v>0</v>
      </c>
      <c r="E60" s="10">
        <f>I60*((I3+I60/2)*(J3+D60/2))/(1+(I3+I60/2)*(I3+I60/2))</f>
        <v>2.49843847595253E-3</v>
      </c>
      <c r="F60" s="18">
        <f>I60*((I3+I60/2)*(J3+E60/2))/(1+(I3+I60/2)*(I3+I60/2))</f>
        <v>2.4999990246570595E-3</v>
      </c>
      <c r="G60" s="10">
        <f>I60*((I3+I60)*(J3+F60))/(1+(I3+I60)*(I3+I60))</f>
        <v>4.9937655836026374E-3</v>
      </c>
      <c r="I60">
        <v>0.05</v>
      </c>
    </row>
    <row r="61" spans="1:20" ht="15.75" thickBot="1" x14ac:dyDescent="0.3">
      <c r="D61" s="16">
        <f>I61*(I4*J4)/(1+I4*I4)</f>
        <v>4.9937616960036672E-3</v>
      </c>
      <c r="E61" s="11">
        <f>I61*((I4+I61/2)*(J4+D61/2))/(1+(I4+I61/2)*(I4+I61/2))</f>
        <v>7.4766761502006425E-3</v>
      </c>
      <c r="F61" s="16">
        <f>I61*((I4+I61/2)*(J4+E61/2))/(1+(I4+I61/2)*(I4+I61/2))</f>
        <v>7.4813055742917493E-3</v>
      </c>
      <c r="G61" s="11">
        <f>I61*((I4+I61)*(J4+F61))/(1+(I4+I61)*(I4+I61))</f>
        <v>9.9503947805532796E-3</v>
      </c>
      <c r="I61">
        <v>0.05</v>
      </c>
      <c r="M61" s="6" t="s">
        <v>7</v>
      </c>
      <c r="N61" s="1" t="s">
        <v>10</v>
      </c>
      <c r="O61" s="6" t="s">
        <v>11</v>
      </c>
      <c r="P61" s="6" t="s">
        <v>12</v>
      </c>
      <c r="Q61" s="6" t="s">
        <v>13</v>
      </c>
      <c r="R61" s="2" t="s">
        <v>14</v>
      </c>
      <c r="T61" t="s">
        <v>3</v>
      </c>
    </row>
    <row r="62" spans="1:20" x14ac:dyDescent="0.25">
      <c r="D62" s="16">
        <f>I62*(I5*J5)/(1+I5*I5)</f>
        <v>9.950371914612512E-3</v>
      </c>
      <c r="E62" s="11">
        <f>I62*((I5+I62/2)*(J5+D62/2))/(1+(I5+I62/2)*(I5+I62/2))</f>
        <v>1.2399694232055593E-2</v>
      </c>
      <c r="F62" s="16">
        <f>I62*((I5+I62/2)*(J5+E62/2))/(1+(I5+I62/2)*(I5+I62/2))</f>
        <v>1.2407230608416952E-2</v>
      </c>
      <c r="G62" s="11">
        <f>I62*((I5+I62)*(J5+F62))/(1+(I5+I62)*(I5+I62))</f>
        <v>1.4834100420734558E-2</v>
      </c>
      <c r="I62">
        <v>0.05</v>
      </c>
      <c r="M62" s="10">
        <v>0</v>
      </c>
      <c r="O62" s="10">
        <f>T62*(2*M62*M62+K16)</f>
        <v>0.1</v>
      </c>
      <c r="P62" s="18">
        <f>T62*(2*(M62+T62/2)*(M62+T62/2)+K16+O62/2)</f>
        <v>0.1055</v>
      </c>
      <c r="Q62" s="10">
        <f>T62*(2*(M62+T62/2)*(M62+T62/2)+K16+P62/2)</f>
        <v>0.10577500000000001</v>
      </c>
      <c r="R62" s="19">
        <f>T62*(2*(M62+T62)*(M62+T62)+K16+Q62)</f>
        <v>0.1125775</v>
      </c>
      <c r="T62">
        <v>0.1</v>
      </c>
    </row>
    <row r="63" spans="1:20" x14ac:dyDescent="0.25">
      <c r="D63" s="16">
        <f>I63*(I6*J6)/(1+I6*I6)</f>
        <v>1.4834045333162172E-2</v>
      </c>
      <c r="E63" s="11">
        <f>I63*((I6+I63/2)*(J6+D63/2))/(1+(I6+I63/2)*(I6+I63/2))</f>
        <v>1.7232920664985447E-2</v>
      </c>
      <c r="F63" s="16">
        <f>I63*((I6+I63/2)*(J6+E63/2))/(1+(I6+I63/2)*(I6+I63/2))</f>
        <v>1.7243103883495307E-2</v>
      </c>
      <c r="G63" s="11">
        <f>I63*((I6+I63)*(J6+F63))/(1+(I6+I63)*(I6+I63))</f>
        <v>1.9611711067031457E-2</v>
      </c>
      <c r="I63">
        <v>0.05</v>
      </c>
      <c r="M63" s="11">
        <v>0.1</v>
      </c>
      <c r="O63" s="11">
        <f>T63*(2*M63*M63+K17)</f>
        <v>0.11258545833333333</v>
      </c>
      <c r="P63" s="16">
        <f>T63*(2*(M63+T63/2)*(M63+T63/2)+K17+O63/2)</f>
        <v>0.12071473124999998</v>
      </c>
      <c r="Q63" s="11">
        <f>T63*(2*(M63+T63/2)*(M63+T63/2)+K17+P63/2)</f>
        <v>0.12112119489583334</v>
      </c>
      <c r="R63" s="20">
        <f>T63*(2*(M63+T63)*(M63+T63)+K17+Q63)</f>
        <v>0.13069757782291666</v>
      </c>
      <c r="T63">
        <v>0.1</v>
      </c>
    </row>
    <row r="64" spans="1:20" ht="15.75" thickBot="1" x14ac:dyDescent="0.3">
      <c r="D64" s="16">
        <f>I64*(I7*J7)/(1+I7*I7)</f>
        <v>1.9611613602602263E-2</v>
      </c>
      <c r="E64" s="11">
        <f>I64*((I7+I64/2)*(J7+D64/2))/(1+(I7+I64/2)*(I7+I64/2))</f>
        <v>2.1944940622543041E-2</v>
      </c>
      <c r="F64" s="16">
        <f>I64*((I7+I64/2)*(J7+E64/2))/(1+(I7+I64/2)*(I7+I64/2))</f>
        <v>2.1957433152691445E-2</v>
      </c>
      <c r="G64" s="11">
        <f>I64*((I7+I64)*(J7+F64))/(1+(I7+I64)*(I7+I64))</f>
        <v>2.4253708797921492E-2</v>
      </c>
      <c r="I64">
        <v>0.05</v>
      </c>
      <c r="M64" s="12">
        <v>0.2</v>
      </c>
      <c r="O64" s="12">
        <f>T64*(2*M64*M64+K18)</f>
        <v>0.13070137314079863</v>
      </c>
      <c r="P64" s="17">
        <f>T64*(2*(M64+T64/2)*(M64+T64/2)+K18+O64/2)</f>
        <v>0.14173644179783854</v>
      </c>
      <c r="Q64" s="12">
        <f>T64*(2*(M64+T64/2)*(M64+T64/2)+K18+P64/2)</f>
        <v>0.14228819523069056</v>
      </c>
      <c r="R64" s="21">
        <f>T64*(2*(M64+T64)*(M64+T64)+K18+Q64)</f>
        <v>0.15493019266386768</v>
      </c>
      <c r="T64">
        <v>0.1</v>
      </c>
    </row>
    <row r="65" spans="4:9" x14ac:dyDescent="0.25">
      <c r="D65" s="16">
        <f>I65*(I8*J8)/(1+I8*I8)</f>
        <v>2.4253562662695693E-2</v>
      </c>
      <c r="E65" s="11">
        <f>I65*((I8+I65/2)*(J8+D65/2))/(1+(I8+I65/2)*(I8+I65/2))</f>
        <v>2.650839707642685E-2</v>
      </c>
      <c r="F65" s="16">
        <f>I65*((I8+I65/2)*(J8+E65/2))/(1+(I8+I65/2)*(I8+I65/2))</f>
        <v>2.6522809149960278E-2</v>
      </c>
      <c r="G65" s="11">
        <f>I65*((I8+I65)*(J8+F65))/(1+(I8+I65)*(I8+I65))</f>
        <v>2.8734985809345331E-2</v>
      </c>
      <c r="I65">
        <v>0.05</v>
      </c>
    </row>
    <row r="66" spans="4:9" x14ac:dyDescent="0.25">
      <c r="D66" s="16">
        <f>I66*(I9*J9)/(1+I9*I9)</f>
        <v>2.8734788804815638E-2</v>
      </c>
      <c r="E66" s="11">
        <f>I66*((I9+I66/2)*(J9+D66/2))/(1+(I9+I66/2)*(I9+I66/2))</f>
        <v>3.0900591616559791E-2</v>
      </c>
      <c r="F66" s="16">
        <f>I66*((I9+I66/2)*(J9+E66/2))/(1+(I9+I66/2)*(I9+I66/2))</f>
        <v>3.0916507634961538E-2</v>
      </c>
      <c r="G66" s="11">
        <f>I66*((I9+I66)*(J9+F66))/(1+(I9+I66)*(I9+I66))</f>
        <v>3.3035289069400786E-2</v>
      </c>
      <c r="I66">
        <v>0.05</v>
      </c>
    </row>
    <row r="67" spans="4:9" x14ac:dyDescent="0.25">
      <c r="D67" s="16">
        <f>I67*(I10*J10)/(1+I10*I10)</f>
        <v>3.3035042823659294E-2</v>
      </c>
      <c r="E67" s="11">
        <f>I67*((I10+I67/2)*(J10+D67/2))/(1+(I10+I67/2)*(I10+I67/2))</f>
        <v>3.5103773489720151E-2</v>
      </c>
      <c r="F67" s="16">
        <f>I67*((I10+I67/2)*(J10+E67/2))/(1+(I10+I67/2)*(I10+I67/2))</f>
        <v>3.5120776755468597E-2</v>
      </c>
      <c r="G67" s="11">
        <f>I67*((I10+I67)*(J10+F67))/(1+(I10+I67)*(I10+I67))</f>
        <v>3.713935878106233E-2</v>
      </c>
      <c r="I67">
        <v>0.05</v>
      </c>
    </row>
    <row r="68" spans="4:9" x14ac:dyDescent="0.25">
      <c r="D68" s="16">
        <f>I68*(I11*J11)/(1+I11*I11)</f>
        <v>3.7139068095896489E-2</v>
      </c>
      <c r="E68" s="11">
        <f>I68*((I11+I68/2)*(J11+D68/2))/(1+(I11+I68/2)*(I11+I68/2))</f>
        <v>3.9105138402720022E-2</v>
      </c>
      <c r="F68" s="16">
        <f>I68*((I11+I68/2)*(J11+E68/2))/(1+(I11+I68/2)*(I11+I68/2))</f>
        <v>3.9122831994681903E-2</v>
      </c>
      <c r="G68" s="11">
        <f>I68*((I11+I68)*(J11+F68))/(1+(I11+I68)*(I11+I68))</f>
        <v>4.1036796328503329E-2</v>
      </c>
      <c r="I68">
        <v>0.05</v>
      </c>
    </row>
    <row r="69" spans="4:9" x14ac:dyDescent="0.25">
      <c r="D69" s="16">
        <f>I69*(I12*J12)/(1+I12*I12)</f>
        <v>4.1036468303298906E-2</v>
      </c>
      <c r="E69" s="11">
        <f>I69*((I12+I69/2)*(J12+D69/2))/(1+(I12+I69/2)*(I12+I69/2))</f>
        <v>4.2896583587033923E-2</v>
      </c>
      <c r="F69" s="16">
        <f>I69*((I12+I69/2)*(J12+E69/2))/(1+(I12+I69/2)*(I12+I69/2))</f>
        <v>4.2914606121654493E-2</v>
      </c>
      <c r="G69" s="11">
        <f>I69*((I12+I69)*(J12+F69))/(1+(I12+I69)*(I12+I69))</f>
        <v>4.4721717131070357E-2</v>
      </c>
      <c r="I69">
        <v>0.05</v>
      </c>
    </row>
    <row r="70" spans="4:9" ht="15.75" thickBot="1" x14ac:dyDescent="0.3">
      <c r="D70" s="17">
        <f>I70*(I13*J13)/(1+I13*I13)</f>
        <v>4.4721360224809763E-2</v>
      </c>
      <c r="E70" s="12">
        <f>I70*((I13+I70/2)*(J13+D70/2))/(1+(I13+I70/2)*(I13+I70/2))</f>
        <v>4.6474279782862081E-2</v>
      </c>
      <c r="F70" s="17">
        <f>I70*((I13+I70/2)*(J13+E70/2))/(1+(I13+I70/2)*(I13+I70/2))</f>
        <v>4.6492315701881726E-2</v>
      </c>
      <c r="G70" s="12">
        <f>I70*((I13+I70)*(J13+F70))/(1+(I13+I70)*(I13+I70))</f>
        <v>4.8192252584195905E-2</v>
      </c>
      <c r="I70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Эйлер</vt:lpstr>
      <vt:lpstr>Мод Эйлер</vt:lpstr>
      <vt:lpstr>Рунге</vt:lpstr>
      <vt:lpstr>Эйлер1</vt:lpstr>
      <vt:lpstr>Рунге1</vt:lpstr>
      <vt:lpstr>Анализ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2015-11-22T17:03:24Z</dcterms:modified>
</cp:coreProperties>
</file>