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ocuments\ITESO\Analisis del Riesgo\Segundo Parcial\"/>
    </mc:Choice>
  </mc:AlternateContent>
  <bookViews>
    <workbookView xWindow="0" yWindow="0" windowWidth="20490" windowHeight="7530" activeTab="2" xr2:uid="{00000000-000D-0000-FFFF-FFFF00000000}"/>
  </bookViews>
  <sheets>
    <sheet name="Variables de mercado" sheetId="7" r:id="rId1"/>
    <sheet name="SimulacionHistorica" sheetId="8" r:id="rId2"/>
    <sheet name="SimulacionMonteCarlo" sheetId="5" r:id="rId3"/>
    <sheet name="DeltaNormal" sheetId="9" r:id="rId4"/>
  </sheets>
  <externalReferences>
    <externalReference r:id="rId5"/>
  </externalReferences>
  <calcPr calcId="171027"/>
  <fileRecoveryPr autoRecover="0"/>
</workbook>
</file>

<file path=xl/calcChain.xml><?xml version="1.0" encoding="utf-8"?>
<calcChain xmlns="http://schemas.openxmlformats.org/spreadsheetml/2006/main">
  <c r="P16" i="9" l="1"/>
  <c r="P15" i="9"/>
  <c r="O15" i="9"/>
  <c r="O5" i="9"/>
  <c r="O9" i="9" s="1"/>
  <c r="P30" i="9"/>
  <c r="P29" i="9"/>
  <c r="O29" i="9"/>
  <c r="O24" i="9"/>
  <c r="P23" i="9" s="1"/>
  <c r="N24" i="9"/>
  <c r="P17" i="9"/>
  <c r="N22" i="9" s="1"/>
  <c r="N23" i="9"/>
  <c r="O22" i="9" s="1"/>
  <c r="O16" i="9"/>
  <c r="O23" i="9" s="1"/>
  <c r="P22" i="9"/>
  <c r="N15" i="9"/>
  <c r="P24" i="9" s="1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L20" i="8"/>
  <c r="K221" i="5"/>
  <c r="G221" i="5"/>
  <c r="F221" i="5"/>
  <c r="K220" i="5"/>
  <c r="J220" i="5"/>
  <c r="G220" i="5"/>
  <c r="F220" i="5"/>
  <c r="K219" i="5"/>
  <c r="G219" i="5"/>
  <c r="F219" i="5"/>
  <c r="K218" i="5"/>
  <c r="G218" i="5"/>
  <c r="F218" i="5"/>
  <c r="K217" i="5"/>
  <c r="G217" i="5"/>
  <c r="F217" i="5"/>
  <c r="K216" i="5"/>
  <c r="G216" i="5"/>
  <c r="J216" i="5" s="1"/>
  <c r="F216" i="5"/>
  <c r="K215" i="5"/>
  <c r="G215" i="5"/>
  <c r="F215" i="5"/>
  <c r="K214" i="5"/>
  <c r="G214" i="5"/>
  <c r="F214" i="5"/>
  <c r="K213" i="5"/>
  <c r="G213" i="5"/>
  <c r="F213" i="5"/>
  <c r="K212" i="5"/>
  <c r="G212" i="5"/>
  <c r="F212" i="5"/>
  <c r="K211" i="5"/>
  <c r="G211" i="5"/>
  <c r="J212" i="5" s="1"/>
  <c r="F211" i="5"/>
  <c r="K210" i="5"/>
  <c r="G210" i="5"/>
  <c r="F210" i="5"/>
  <c r="K209" i="5"/>
  <c r="G209" i="5"/>
  <c r="F209" i="5"/>
  <c r="K208" i="5"/>
  <c r="G208" i="5"/>
  <c r="J208" i="5" s="1"/>
  <c r="F208" i="5"/>
  <c r="K207" i="5"/>
  <c r="G207" i="5"/>
  <c r="F207" i="5"/>
  <c r="K206" i="5"/>
  <c r="G206" i="5"/>
  <c r="F206" i="5"/>
  <c r="K205" i="5"/>
  <c r="G205" i="5"/>
  <c r="F205" i="5"/>
  <c r="K204" i="5"/>
  <c r="G204" i="5"/>
  <c r="F204" i="5"/>
  <c r="K203" i="5"/>
  <c r="G203" i="5"/>
  <c r="J204" i="5" s="1"/>
  <c r="F203" i="5"/>
  <c r="K202" i="5"/>
  <c r="G202" i="5"/>
  <c r="F202" i="5"/>
  <c r="K201" i="5"/>
  <c r="G201" i="5"/>
  <c r="F201" i="5"/>
  <c r="K200" i="5"/>
  <c r="G200" i="5"/>
  <c r="J200" i="5" s="1"/>
  <c r="F200" i="5"/>
  <c r="K199" i="5"/>
  <c r="G199" i="5"/>
  <c r="F199" i="5"/>
  <c r="K198" i="5"/>
  <c r="G198" i="5"/>
  <c r="F198" i="5"/>
  <c r="K197" i="5"/>
  <c r="G197" i="5"/>
  <c r="F197" i="5"/>
  <c r="K196" i="5"/>
  <c r="G196" i="5"/>
  <c r="F196" i="5"/>
  <c r="K195" i="5"/>
  <c r="G195" i="5"/>
  <c r="J196" i="5" s="1"/>
  <c r="F195" i="5"/>
  <c r="K194" i="5"/>
  <c r="G194" i="5"/>
  <c r="F194" i="5"/>
  <c r="K193" i="5"/>
  <c r="G193" i="5"/>
  <c r="F193" i="5"/>
  <c r="K192" i="5"/>
  <c r="G192" i="5"/>
  <c r="J192" i="5" s="1"/>
  <c r="F192" i="5"/>
  <c r="K191" i="5"/>
  <c r="G191" i="5"/>
  <c r="F191" i="5"/>
  <c r="K190" i="5"/>
  <c r="G190" i="5"/>
  <c r="F190" i="5"/>
  <c r="K189" i="5"/>
  <c r="G189" i="5"/>
  <c r="F189" i="5"/>
  <c r="K188" i="5"/>
  <c r="G188" i="5"/>
  <c r="F188" i="5"/>
  <c r="K187" i="5"/>
  <c r="G187" i="5"/>
  <c r="J188" i="5" s="1"/>
  <c r="F187" i="5"/>
  <c r="K186" i="5"/>
  <c r="G186" i="5"/>
  <c r="F186" i="5"/>
  <c r="K185" i="5"/>
  <c r="G185" i="5"/>
  <c r="F185" i="5"/>
  <c r="K184" i="5"/>
  <c r="G184" i="5"/>
  <c r="J184" i="5" s="1"/>
  <c r="F184" i="5"/>
  <c r="K183" i="5"/>
  <c r="G183" i="5"/>
  <c r="F183" i="5"/>
  <c r="K182" i="5"/>
  <c r="G182" i="5"/>
  <c r="F182" i="5"/>
  <c r="K181" i="5"/>
  <c r="G181" i="5"/>
  <c r="F181" i="5"/>
  <c r="K180" i="5"/>
  <c r="G180" i="5"/>
  <c r="F180" i="5"/>
  <c r="K179" i="5"/>
  <c r="G179" i="5"/>
  <c r="J180" i="5" s="1"/>
  <c r="F179" i="5"/>
  <c r="K178" i="5"/>
  <c r="G178" i="5"/>
  <c r="F178" i="5"/>
  <c r="K177" i="5"/>
  <c r="G177" i="5"/>
  <c r="F177" i="5"/>
  <c r="K176" i="5"/>
  <c r="G176" i="5"/>
  <c r="J176" i="5" s="1"/>
  <c r="F176" i="5"/>
  <c r="K175" i="5"/>
  <c r="G175" i="5"/>
  <c r="F175" i="5"/>
  <c r="K174" i="5"/>
  <c r="G174" i="5"/>
  <c r="F174" i="5"/>
  <c r="K173" i="5"/>
  <c r="G173" i="5"/>
  <c r="F173" i="5"/>
  <c r="K172" i="5"/>
  <c r="G172" i="5"/>
  <c r="F172" i="5"/>
  <c r="K171" i="5"/>
  <c r="G171" i="5"/>
  <c r="J172" i="5" s="1"/>
  <c r="F171" i="5"/>
  <c r="K170" i="5"/>
  <c r="G170" i="5"/>
  <c r="F170" i="5"/>
  <c r="K169" i="5"/>
  <c r="G169" i="5"/>
  <c r="F169" i="5"/>
  <c r="K168" i="5"/>
  <c r="G168" i="5"/>
  <c r="J168" i="5" s="1"/>
  <c r="F168" i="5"/>
  <c r="K167" i="5"/>
  <c r="G167" i="5"/>
  <c r="F167" i="5"/>
  <c r="K166" i="5"/>
  <c r="G166" i="5"/>
  <c r="F166" i="5"/>
  <c r="K165" i="5"/>
  <c r="G165" i="5"/>
  <c r="F165" i="5"/>
  <c r="K164" i="5"/>
  <c r="G164" i="5"/>
  <c r="F164" i="5"/>
  <c r="K163" i="5"/>
  <c r="G163" i="5"/>
  <c r="J164" i="5" s="1"/>
  <c r="F163" i="5"/>
  <c r="K162" i="5"/>
  <c r="G162" i="5"/>
  <c r="F162" i="5"/>
  <c r="K161" i="5"/>
  <c r="G161" i="5"/>
  <c r="F161" i="5"/>
  <c r="K160" i="5"/>
  <c r="G160" i="5"/>
  <c r="J160" i="5" s="1"/>
  <c r="F160" i="5"/>
  <c r="K159" i="5"/>
  <c r="G159" i="5"/>
  <c r="F159" i="5"/>
  <c r="K158" i="5"/>
  <c r="G158" i="5"/>
  <c r="F158" i="5"/>
  <c r="K157" i="5"/>
  <c r="G157" i="5"/>
  <c r="F157" i="5"/>
  <c r="K156" i="5"/>
  <c r="G156" i="5"/>
  <c r="F156" i="5"/>
  <c r="K155" i="5"/>
  <c r="G155" i="5"/>
  <c r="J156" i="5" s="1"/>
  <c r="F155" i="5"/>
  <c r="K154" i="5"/>
  <c r="G154" i="5"/>
  <c r="F154" i="5"/>
  <c r="K153" i="5"/>
  <c r="G153" i="5"/>
  <c r="F153" i="5"/>
  <c r="K152" i="5"/>
  <c r="G152" i="5"/>
  <c r="J152" i="5" s="1"/>
  <c r="F152" i="5"/>
  <c r="K151" i="5"/>
  <c r="G151" i="5"/>
  <c r="F151" i="5"/>
  <c r="K150" i="5"/>
  <c r="G150" i="5"/>
  <c r="F150" i="5"/>
  <c r="K149" i="5"/>
  <c r="G149" i="5"/>
  <c r="F149" i="5"/>
  <c r="K148" i="5"/>
  <c r="G148" i="5"/>
  <c r="F148" i="5"/>
  <c r="K147" i="5"/>
  <c r="G147" i="5"/>
  <c r="J148" i="5" s="1"/>
  <c r="F147" i="5"/>
  <c r="K146" i="5"/>
  <c r="G146" i="5"/>
  <c r="F146" i="5"/>
  <c r="K145" i="5"/>
  <c r="G145" i="5"/>
  <c r="F145" i="5"/>
  <c r="K144" i="5"/>
  <c r="G144" i="5"/>
  <c r="J144" i="5" s="1"/>
  <c r="F144" i="5"/>
  <c r="K143" i="5"/>
  <c r="G143" i="5"/>
  <c r="F143" i="5"/>
  <c r="K142" i="5"/>
  <c r="G142" i="5"/>
  <c r="F142" i="5"/>
  <c r="K141" i="5"/>
  <c r="G141" i="5"/>
  <c r="F141" i="5"/>
  <c r="K140" i="5"/>
  <c r="G140" i="5"/>
  <c r="J140" i="5" s="1"/>
  <c r="F140" i="5"/>
  <c r="K139" i="5"/>
  <c r="G139" i="5"/>
  <c r="F139" i="5"/>
  <c r="K138" i="5"/>
  <c r="G138" i="5"/>
  <c r="F138" i="5"/>
  <c r="K137" i="5"/>
  <c r="G137" i="5"/>
  <c r="F137" i="5"/>
  <c r="K136" i="5"/>
  <c r="J136" i="5"/>
  <c r="G136" i="5"/>
  <c r="F136" i="5"/>
  <c r="K135" i="5"/>
  <c r="G135" i="5"/>
  <c r="F135" i="5"/>
  <c r="K134" i="5"/>
  <c r="G134" i="5"/>
  <c r="F134" i="5"/>
  <c r="K133" i="5"/>
  <c r="G133" i="5"/>
  <c r="J133" i="5" s="1"/>
  <c r="F133" i="5"/>
  <c r="K132" i="5"/>
  <c r="G132" i="5"/>
  <c r="F132" i="5"/>
  <c r="K131" i="5"/>
  <c r="G131" i="5"/>
  <c r="J132" i="5" s="1"/>
  <c r="F131" i="5"/>
  <c r="K130" i="5"/>
  <c r="G130" i="5"/>
  <c r="F130" i="5"/>
  <c r="K129" i="5"/>
  <c r="G129" i="5"/>
  <c r="F129" i="5"/>
  <c r="I129" i="5" s="1"/>
  <c r="K128" i="5"/>
  <c r="G128" i="5"/>
  <c r="J128" i="5" s="1"/>
  <c r="F128" i="5"/>
  <c r="K127" i="5"/>
  <c r="G127" i="5"/>
  <c r="F127" i="5"/>
  <c r="K126" i="5"/>
  <c r="G126" i="5"/>
  <c r="F126" i="5"/>
  <c r="K125" i="5"/>
  <c r="G125" i="5"/>
  <c r="F125" i="5"/>
  <c r="I125" i="5" s="1"/>
  <c r="K124" i="5"/>
  <c r="G124" i="5"/>
  <c r="J124" i="5" s="1"/>
  <c r="F124" i="5"/>
  <c r="K123" i="5"/>
  <c r="G123" i="5"/>
  <c r="F123" i="5"/>
  <c r="K122" i="5"/>
  <c r="G122" i="5"/>
  <c r="F122" i="5"/>
  <c r="K121" i="5"/>
  <c r="G121" i="5"/>
  <c r="F121" i="5"/>
  <c r="K120" i="5"/>
  <c r="J120" i="5"/>
  <c r="G120" i="5"/>
  <c r="F120" i="5"/>
  <c r="K119" i="5"/>
  <c r="G119" i="5"/>
  <c r="F119" i="5"/>
  <c r="K118" i="5"/>
  <c r="G118" i="5"/>
  <c r="F118" i="5"/>
  <c r="K117" i="5"/>
  <c r="G117" i="5"/>
  <c r="J117" i="5" s="1"/>
  <c r="F117" i="5"/>
  <c r="K116" i="5"/>
  <c r="I116" i="5"/>
  <c r="G116" i="5"/>
  <c r="F116" i="5"/>
  <c r="K115" i="5"/>
  <c r="G115" i="5"/>
  <c r="J116" i="5" s="1"/>
  <c r="F115" i="5"/>
  <c r="K114" i="5"/>
  <c r="G114" i="5"/>
  <c r="F114" i="5"/>
  <c r="I114" i="5" s="1"/>
  <c r="K113" i="5"/>
  <c r="G113" i="5"/>
  <c r="F113" i="5"/>
  <c r="K112" i="5"/>
  <c r="G112" i="5"/>
  <c r="J112" i="5" s="1"/>
  <c r="F112" i="5"/>
  <c r="K111" i="5"/>
  <c r="G111" i="5"/>
  <c r="F111" i="5"/>
  <c r="K110" i="5"/>
  <c r="G110" i="5"/>
  <c r="F110" i="5"/>
  <c r="K109" i="5"/>
  <c r="G109" i="5"/>
  <c r="F109" i="5"/>
  <c r="K108" i="5"/>
  <c r="G108" i="5"/>
  <c r="J108" i="5" s="1"/>
  <c r="F108" i="5"/>
  <c r="K107" i="5"/>
  <c r="G107" i="5"/>
  <c r="F107" i="5"/>
  <c r="K106" i="5"/>
  <c r="G106" i="5"/>
  <c r="F106" i="5"/>
  <c r="K105" i="5"/>
  <c r="G105" i="5"/>
  <c r="F105" i="5"/>
  <c r="K104" i="5"/>
  <c r="J104" i="5"/>
  <c r="G104" i="5"/>
  <c r="F104" i="5"/>
  <c r="I104" i="5" s="1"/>
  <c r="K103" i="5"/>
  <c r="G103" i="5"/>
  <c r="F103" i="5"/>
  <c r="K102" i="5"/>
  <c r="G102" i="5"/>
  <c r="F102" i="5"/>
  <c r="K101" i="5"/>
  <c r="G101" i="5"/>
  <c r="J101" i="5" s="1"/>
  <c r="F101" i="5"/>
  <c r="K100" i="5"/>
  <c r="G100" i="5"/>
  <c r="F100" i="5"/>
  <c r="K99" i="5"/>
  <c r="G99" i="5"/>
  <c r="J100" i="5" s="1"/>
  <c r="F99" i="5"/>
  <c r="K98" i="5"/>
  <c r="G98" i="5"/>
  <c r="F98" i="5"/>
  <c r="K97" i="5"/>
  <c r="G97" i="5"/>
  <c r="F97" i="5"/>
  <c r="K96" i="5"/>
  <c r="G96" i="5"/>
  <c r="J96" i="5" s="1"/>
  <c r="F96" i="5"/>
  <c r="K95" i="5"/>
  <c r="G95" i="5"/>
  <c r="F95" i="5"/>
  <c r="I96" i="5" s="1"/>
  <c r="K94" i="5"/>
  <c r="G94" i="5"/>
  <c r="F94" i="5"/>
  <c r="K93" i="5"/>
  <c r="G93" i="5"/>
  <c r="F93" i="5"/>
  <c r="K92" i="5"/>
  <c r="G92" i="5"/>
  <c r="J92" i="5" s="1"/>
  <c r="F92" i="5"/>
  <c r="K91" i="5"/>
  <c r="G91" i="5"/>
  <c r="F91" i="5"/>
  <c r="K90" i="5"/>
  <c r="G90" i="5"/>
  <c r="F90" i="5"/>
  <c r="K89" i="5"/>
  <c r="G89" i="5"/>
  <c r="F89" i="5"/>
  <c r="K88" i="5"/>
  <c r="J88" i="5"/>
  <c r="G88" i="5"/>
  <c r="F88" i="5"/>
  <c r="K87" i="5"/>
  <c r="G87" i="5"/>
  <c r="F87" i="5"/>
  <c r="K86" i="5"/>
  <c r="G86" i="5"/>
  <c r="F86" i="5"/>
  <c r="K85" i="5"/>
  <c r="G85" i="5"/>
  <c r="J85" i="5" s="1"/>
  <c r="F85" i="5"/>
  <c r="K84" i="5"/>
  <c r="G84" i="5"/>
  <c r="F84" i="5"/>
  <c r="K83" i="5"/>
  <c r="G83" i="5"/>
  <c r="J84" i="5" s="1"/>
  <c r="F83" i="5"/>
  <c r="K82" i="5"/>
  <c r="G82" i="5"/>
  <c r="F82" i="5"/>
  <c r="K81" i="5"/>
  <c r="G81" i="5"/>
  <c r="F81" i="5"/>
  <c r="K80" i="5"/>
  <c r="G80" i="5"/>
  <c r="J80" i="5" s="1"/>
  <c r="F80" i="5"/>
  <c r="K79" i="5"/>
  <c r="G79" i="5"/>
  <c r="F79" i="5"/>
  <c r="K78" i="5"/>
  <c r="G78" i="5"/>
  <c r="F78" i="5"/>
  <c r="K77" i="5"/>
  <c r="G77" i="5"/>
  <c r="F77" i="5"/>
  <c r="K76" i="5"/>
  <c r="G76" i="5"/>
  <c r="F76" i="5"/>
  <c r="I76" i="5" s="1"/>
  <c r="K75" i="5"/>
  <c r="G75" i="5"/>
  <c r="F75" i="5"/>
  <c r="K74" i="5"/>
  <c r="G74" i="5"/>
  <c r="F74" i="5"/>
  <c r="K73" i="5"/>
  <c r="J73" i="5"/>
  <c r="G73" i="5"/>
  <c r="F73" i="5"/>
  <c r="K72" i="5"/>
  <c r="G72" i="5"/>
  <c r="J72" i="5" s="1"/>
  <c r="F72" i="5"/>
  <c r="K71" i="5"/>
  <c r="G71" i="5"/>
  <c r="F71" i="5"/>
  <c r="K70" i="5"/>
  <c r="G70" i="5"/>
  <c r="J70" i="5" s="1"/>
  <c r="F70" i="5"/>
  <c r="K69" i="5"/>
  <c r="G69" i="5"/>
  <c r="F69" i="5"/>
  <c r="K68" i="5"/>
  <c r="G68" i="5"/>
  <c r="F68" i="5"/>
  <c r="K67" i="5"/>
  <c r="G67" i="5"/>
  <c r="F67" i="5"/>
  <c r="K66" i="5"/>
  <c r="G66" i="5"/>
  <c r="F66" i="5"/>
  <c r="I66" i="5" s="1"/>
  <c r="K65" i="5"/>
  <c r="G65" i="5"/>
  <c r="F65" i="5"/>
  <c r="K64" i="5"/>
  <c r="G64" i="5"/>
  <c r="J64" i="5" s="1"/>
  <c r="F64" i="5"/>
  <c r="K63" i="5"/>
  <c r="G63" i="5"/>
  <c r="F63" i="5"/>
  <c r="K62" i="5"/>
  <c r="G62" i="5"/>
  <c r="F62" i="5"/>
  <c r="K61" i="5"/>
  <c r="G61" i="5"/>
  <c r="F61" i="5"/>
  <c r="K60" i="5"/>
  <c r="G60" i="5"/>
  <c r="F60" i="5"/>
  <c r="K59" i="5"/>
  <c r="G59" i="5"/>
  <c r="F59" i="5"/>
  <c r="K58" i="5"/>
  <c r="G58" i="5"/>
  <c r="F58" i="5"/>
  <c r="K57" i="5"/>
  <c r="J57" i="5"/>
  <c r="G57" i="5"/>
  <c r="F57" i="5"/>
  <c r="K56" i="5"/>
  <c r="G56" i="5"/>
  <c r="J56" i="5" s="1"/>
  <c r="F56" i="5"/>
  <c r="K55" i="5"/>
  <c r="G55" i="5"/>
  <c r="F55" i="5"/>
  <c r="K54" i="5"/>
  <c r="G54" i="5"/>
  <c r="J54" i="5" s="1"/>
  <c r="F54" i="5"/>
  <c r="K53" i="5"/>
  <c r="G53" i="5"/>
  <c r="F53" i="5"/>
  <c r="K52" i="5"/>
  <c r="G52" i="5"/>
  <c r="F52" i="5"/>
  <c r="K51" i="5"/>
  <c r="G51" i="5"/>
  <c r="F51" i="5"/>
  <c r="K50" i="5"/>
  <c r="G50" i="5"/>
  <c r="F50" i="5"/>
  <c r="K49" i="5"/>
  <c r="G49" i="5"/>
  <c r="F49" i="5"/>
  <c r="K48" i="5"/>
  <c r="G48" i="5"/>
  <c r="J48" i="5" s="1"/>
  <c r="F48" i="5"/>
  <c r="K47" i="5"/>
  <c r="G47" i="5"/>
  <c r="F47" i="5"/>
  <c r="K46" i="5"/>
  <c r="G46" i="5"/>
  <c r="F46" i="5"/>
  <c r="K45" i="5"/>
  <c r="G45" i="5"/>
  <c r="F45" i="5"/>
  <c r="K44" i="5"/>
  <c r="G44" i="5"/>
  <c r="F44" i="5"/>
  <c r="K43" i="5"/>
  <c r="G43" i="5"/>
  <c r="F43" i="5"/>
  <c r="K42" i="5"/>
  <c r="G42" i="5"/>
  <c r="F42" i="5"/>
  <c r="K41" i="5"/>
  <c r="G41" i="5"/>
  <c r="F41" i="5"/>
  <c r="K40" i="5"/>
  <c r="G40" i="5"/>
  <c r="J40" i="5" s="1"/>
  <c r="F40" i="5"/>
  <c r="K39" i="5"/>
  <c r="G39" i="5"/>
  <c r="F39" i="5"/>
  <c r="K38" i="5"/>
  <c r="G38" i="5"/>
  <c r="F38" i="5"/>
  <c r="K37" i="5"/>
  <c r="G37" i="5"/>
  <c r="F37" i="5"/>
  <c r="K36" i="5"/>
  <c r="G36" i="5"/>
  <c r="F36" i="5"/>
  <c r="K35" i="5"/>
  <c r="G35" i="5"/>
  <c r="F35" i="5"/>
  <c r="K34" i="5"/>
  <c r="G34" i="5"/>
  <c r="F34" i="5"/>
  <c r="K33" i="5"/>
  <c r="G33" i="5"/>
  <c r="F33" i="5"/>
  <c r="K32" i="5"/>
  <c r="G32" i="5"/>
  <c r="J32" i="5" s="1"/>
  <c r="F32" i="5"/>
  <c r="K31" i="5"/>
  <c r="G31" i="5"/>
  <c r="F31" i="5"/>
  <c r="K30" i="5"/>
  <c r="G30" i="5"/>
  <c r="F30" i="5"/>
  <c r="K29" i="5"/>
  <c r="G29" i="5"/>
  <c r="F29" i="5"/>
  <c r="K28" i="5"/>
  <c r="G28" i="5"/>
  <c r="F28" i="5"/>
  <c r="I28" i="5" s="1"/>
  <c r="K27" i="5"/>
  <c r="G27" i="5"/>
  <c r="F27" i="5"/>
  <c r="K26" i="5"/>
  <c r="G26" i="5"/>
  <c r="F26" i="5"/>
  <c r="K25" i="5"/>
  <c r="G25" i="5"/>
  <c r="F25" i="5"/>
  <c r="K24" i="5"/>
  <c r="G24" i="5"/>
  <c r="F24" i="5"/>
  <c r="I24" i="5" s="1"/>
  <c r="K23" i="5"/>
  <c r="G23" i="5"/>
  <c r="J23" i="5" s="1"/>
  <c r="F23" i="5"/>
  <c r="K22" i="5"/>
  <c r="O41" i="5" s="1"/>
  <c r="O42" i="5" s="1"/>
  <c r="G22" i="5"/>
  <c r="F22" i="5"/>
  <c r="G21" i="5"/>
  <c r="J22" i="5" s="1"/>
  <c r="F21" i="5"/>
  <c r="P9" i="8"/>
  <c r="P7" i="8"/>
  <c r="P5" i="8"/>
  <c r="P4" i="8"/>
  <c r="P3" i="8"/>
  <c r="K219" i="8"/>
  <c r="G219" i="8"/>
  <c r="F219" i="8"/>
  <c r="K218" i="8"/>
  <c r="G218" i="8"/>
  <c r="F218" i="8"/>
  <c r="K217" i="8"/>
  <c r="G217" i="8"/>
  <c r="F217" i="8"/>
  <c r="K216" i="8"/>
  <c r="G216" i="8"/>
  <c r="F216" i="8"/>
  <c r="K215" i="8"/>
  <c r="G215" i="8"/>
  <c r="F215" i="8"/>
  <c r="K214" i="8"/>
  <c r="G214" i="8"/>
  <c r="F214" i="8"/>
  <c r="K213" i="8"/>
  <c r="G213" i="8"/>
  <c r="F213" i="8"/>
  <c r="K212" i="8"/>
  <c r="G212" i="8"/>
  <c r="F212" i="8"/>
  <c r="K211" i="8"/>
  <c r="G211" i="8"/>
  <c r="F211" i="8"/>
  <c r="K210" i="8"/>
  <c r="G210" i="8"/>
  <c r="F210" i="8"/>
  <c r="K209" i="8"/>
  <c r="G209" i="8"/>
  <c r="F209" i="8"/>
  <c r="K208" i="8"/>
  <c r="G208" i="8"/>
  <c r="F208" i="8"/>
  <c r="K207" i="8"/>
  <c r="G207" i="8"/>
  <c r="F207" i="8"/>
  <c r="K206" i="8"/>
  <c r="G206" i="8"/>
  <c r="F206" i="8"/>
  <c r="K205" i="8"/>
  <c r="G205" i="8"/>
  <c r="F205" i="8"/>
  <c r="K204" i="8"/>
  <c r="G204" i="8"/>
  <c r="F204" i="8"/>
  <c r="K203" i="8"/>
  <c r="G203" i="8"/>
  <c r="F203" i="8"/>
  <c r="K202" i="8"/>
  <c r="G202" i="8"/>
  <c r="F202" i="8"/>
  <c r="K201" i="8"/>
  <c r="G201" i="8"/>
  <c r="F201" i="8"/>
  <c r="K200" i="8"/>
  <c r="G200" i="8"/>
  <c r="F200" i="8"/>
  <c r="K199" i="8"/>
  <c r="G199" i="8"/>
  <c r="F199" i="8"/>
  <c r="K198" i="8"/>
  <c r="G198" i="8"/>
  <c r="F198" i="8"/>
  <c r="K197" i="8"/>
  <c r="G197" i="8"/>
  <c r="F197" i="8"/>
  <c r="K196" i="8"/>
  <c r="G196" i="8"/>
  <c r="F196" i="8"/>
  <c r="K195" i="8"/>
  <c r="G195" i="8"/>
  <c r="F195" i="8"/>
  <c r="K194" i="8"/>
  <c r="G194" i="8"/>
  <c r="F194" i="8"/>
  <c r="K193" i="8"/>
  <c r="G193" i="8"/>
  <c r="F193" i="8"/>
  <c r="K192" i="8"/>
  <c r="G192" i="8"/>
  <c r="F192" i="8"/>
  <c r="K191" i="8"/>
  <c r="G191" i="8"/>
  <c r="F191" i="8"/>
  <c r="K190" i="8"/>
  <c r="G190" i="8"/>
  <c r="F190" i="8"/>
  <c r="K189" i="8"/>
  <c r="G189" i="8"/>
  <c r="F189" i="8"/>
  <c r="K188" i="8"/>
  <c r="G188" i="8"/>
  <c r="F188" i="8"/>
  <c r="K187" i="8"/>
  <c r="G187" i="8"/>
  <c r="F187" i="8"/>
  <c r="K186" i="8"/>
  <c r="G186" i="8"/>
  <c r="F186" i="8"/>
  <c r="K185" i="8"/>
  <c r="G185" i="8"/>
  <c r="F185" i="8"/>
  <c r="K184" i="8"/>
  <c r="G184" i="8"/>
  <c r="F184" i="8"/>
  <c r="K183" i="8"/>
  <c r="G183" i="8"/>
  <c r="F183" i="8"/>
  <c r="K182" i="8"/>
  <c r="G182" i="8"/>
  <c r="F182" i="8"/>
  <c r="K181" i="8"/>
  <c r="G181" i="8"/>
  <c r="F181" i="8"/>
  <c r="K180" i="8"/>
  <c r="G180" i="8"/>
  <c r="F180" i="8"/>
  <c r="K179" i="8"/>
  <c r="G179" i="8"/>
  <c r="F179" i="8"/>
  <c r="K178" i="8"/>
  <c r="G178" i="8"/>
  <c r="F178" i="8"/>
  <c r="K177" i="8"/>
  <c r="G177" i="8"/>
  <c r="F177" i="8"/>
  <c r="K176" i="8"/>
  <c r="G176" i="8"/>
  <c r="F176" i="8"/>
  <c r="K175" i="8"/>
  <c r="G175" i="8"/>
  <c r="F175" i="8"/>
  <c r="K174" i="8"/>
  <c r="G174" i="8"/>
  <c r="F174" i="8"/>
  <c r="K173" i="8"/>
  <c r="G173" i="8"/>
  <c r="F173" i="8"/>
  <c r="K172" i="8"/>
  <c r="G172" i="8"/>
  <c r="F172" i="8"/>
  <c r="K171" i="8"/>
  <c r="G171" i="8"/>
  <c r="F171" i="8"/>
  <c r="K170" i="8"/>
  <c r="G170" i="8"/>
  <c r="F170" i="8"/>
  <c r="K169" i="8"/>
  <c r="G169" i="8"/>
  <c r="F169" i="8"/>
  <c r="K168" i="8"/>
  <c r="G168" i="8"/>
  <c r="F168" i="8"/>
  <c r="K167" i="8"/>
  <c r="G167" i="8"/>
  <c r="F167" i="8"/>
  <c r="K166" i="8"/>
  <c r="G166" i="8"/>
  <c r="F166" i="8"/>
  <c r="K165" i="8"/>
  <c r="G165" i="8"/>
  <c r="F165" i="8"/>
  <c r="K164" i="8"/>
  <c r="G164" i="8"/>
  <c r="F164" i="8"/>
  <c r="K163" i="8"/>
  <c r="G163" i="8"/>
  <c r="F163" i="8"/>
  <c r="K162" i="8"/>
  <c r="G162" i="8"/>
  <c r="F162" i="8"/>
  <c r="K161" i="8"/>
  <c r="G161" i="8"/>
  <c r="F161" i="8"/>
  <c r="K160" i="8"/>
  <c r="G160" i="8"/>
  <c r="F160" i="8"/>
  <c r="K159" i="8"/>
  <c r="G159" i="8"/>
  <c r="F159" i="8"/>
  <c r="K158" i="8"/>
  <c r="G158" i="8"/>
  <c r="F158" i="8"/>
  <c r="K157" i="8"/>
  <c r="G157" i="8"/>
  <c r="F157" i="8"/>
  <c r="K156" i="8"/>
  <c r="G156" i="8"/>
  <c r="F156" i="8"/>
  <c r="K155" i="8"/>
  <c r="G155" i="8"/>
  <c r="F155" i="8"/>
  <c r="K154" i="8"/>
  <c r="G154" i="8"/>
  <c r="F154" i="8"/>
  <c r="K153" i="8"/>
  <c r="G153" i="8"/>
  <c r="F153" i="8"/>
  <c r="K152" i="8"/>
  <c r="G152" i="8"/>
  <c r="F152" i="8"/>
  <c r="K151" i="8"/>
  <c r="G151" i="8"/>
  <c r="F151" i="8"/>
  <c r="K150" i="8"/>
  <c r="G150" i="8"/>
  <c r="F150" i="8"/>
  <c r="K149" i="8"/>
  <c r="G149" i="8"/>
  <c r="F149" i="8"/>
  <c r="K148" i="8"/>
  <c r="G148" i="8"/>
  <c r="F148" i="8"/>
  <c r="K147" i="8"/>
  <c r="G147" i="8"/>
  <c r="F147" i="8"/>
  <c r="K146" i="8"/>
  <c r="G146" i="8"/>
  <c r="F146" i="8"/>
  <c r="K145" i="8"/>
  <c r="G145" i="8"/>
  <c r="F145" i="8"/>
  <c r="K144" i="8"/>
  <c r="G144" i="8"/>
  <c r="F144" i="8"/>
  <c r="K143" i="8"/>
  <c r="G143" i="8"/>
  <c r="F143" i="8"/>
  <c r="K142" i="8"/>
  <c r="G142" i="8"/>
  <c r="F142" i="8"/>
  <c r="K141" i="8"/>
  <c r="G141" i="8"/>
  <c r="F141" i="8"/>
  <c r="K140" i="8"/>
  <c r="G140" i="8"/>
  <c r="F140" i="8"/>
  <c r="K139" i="8"/>
  <c r="G139" i="8"/>
  <c r="F139" i="8"/>
  <c r="K138" i="8"/>
  <c r="G138" i="8"/>
  <c r="F138" i="8"/>
  <c r="K137" i="8"/>
  <c r="G137" i="8"/>
  <c r="F137" i="8"/>
  <c r="K136" i="8"/>
  <c r="G136" i="8"/>
  <c r="F136" i="8"/>
  <c r="K135" i="8"/>
  <c r="G135" i="8"/>
  <c r="F135" i="8"/>
  <c r="K134" i="8"/>
  <c r="G134" i="8"/>
  <c r="F134" i="8"/>
  <c r="K133" i="8"/>
  <c r="G133" i="8"/>
  <c r="F133" i="8"/>
  <c r="K132" i="8"/>
  <c r="G132" i="8"/>
  <c r="F132" i="8"/>
  <c r="K131" i="8"/>
  <c r="G131" i="8"/>
  <c r="F131" i="8"/>
  <c r="K130" i="8"/>
  <c r="G130" i="8"/>
  <c r="F130" i="8"/>
  <c r="K129" i="8"/>
  <c r="G129" i="8"/>
  <c r="F129" i="8"/>
  <c r="K128" i="8"/>
  <c r="G128" i="8"/>
  <c r="F128" i="8"/>
  <c r="K127" i="8"/>
  <c r="G127" i="8"/>
  <c r="F127" i="8"/>
  <c r="K126" i="8"/>
  <c r="G126" i="8"/>
  <c r="F126" i="8"/>
  <c r="K125" i="8"/>
  <c r="G125" i="8"/>
  <c r="F125" i="8"/>
  <c r="K124" i="8"/>
  <c r="G124" i="8"/>
  <c r="F124" i="8"/>
  <c r="K123" i="8"/>
  <c r="G123" i="8"/>
  <c r="F123" i="8"/>
  <c r="K122" i="8"/>
  <c r="G122" i="8"/>
  <c r="F122" i="8"/>
  <c r="K121" i="8"/>
  <c r="G121" i="8"/>
  <c r="F121" i="8"/>
  <c r="K120" i="8"/>
  <c r="G120" i="8"/>
  <c r="F120" i="8"/>
  <c r="K119" i="8"/>
  <c r="G119" i="8"/>
  <c r="F119" i="8"/>
  <c r="K118" i="8"/>
  <c r="G118" i="8"/>
  <c r="F118" i="8"/>
  <c r="K117" i="8"/>
  <c r="G117" i="8"/>
  <c r="F117" i="8"/>
  <c r="K116" i="8"/>
  <c r="G116" i="8"/>
  <c r="F116" i="8"/>
  <c r="K115" i="8"/>
  <c r="G115" i="8"/>
  <c r="F115" i="8"/>
  <c r="K114" i="8"/>
  <c r="G114" i="8"/>
  <c r="F114" i="8"/>
  <c r="K113" i="8"/>
  <c r="G113" i="8"/>
  <c r="F113" i="8"/>
  <c r="K112" i="8"/>
  <c r="G112" i="8"/>
  <c r="F112" i="8"/>
  <c r="K111" i="8"/>
  <c r="G111" i="8"/>
  <c r="F111" i="8"/>
  <c r="K110" i="8"/>
  <c r="G110" i="8"/>
  <c r="F110" i="8"/>
  <c r="K109" i="8"/>
  <c r="G109" i="8"/>
  <c r="F109" i="8"/>
  <c r="K108" i="8"/>
  <c r="G108" i="8"/>
  <c r="F108" i="8"/>
  <c r="K107" i="8"/>
  <c r="G107" i="8"/>
  <c r="F107" i="8"/>
  <c r="K106" i="8"/>
  <c r="G106" i="8"/>
  <c r="F106" i="8"/>
  <c r="K105" i="8"/>
  <c r="G105" i="8"/>
  <c r="F105" i="8"/>
  <c r="K104" i="8"/>
  <c r="G104" i="8"/>
  <c r="F104" i="8"/>
  <c r="K103" i="8"/>
  <c r="G103" i="8"/>
  <c r="F103" i="8"/>
  <c r="K102" i="8"/>
  <c r="G102" i="8"/>
  <c r="F102" i="8"/>
  <c r="K101" i="8"/>
  <c r="G101" i="8"/>
  <c r="F101" i="8"/>
  <c r="K100" i="8"/>
  <c r="G100" i="8"/>
  <c r="F100" i="8"/>
  <c r="K99" i="8"/>
  <c r="G99" i="8"/>
  <c r="F99" i="8"/>
  <c r="K98" i="8"/>
  <c r="G98" i="8"/>
  <c r="F98" i="8"/>
  <c r="K97" i="8"/>
  <c r="G97" i="8"/>
  <c r="F97" i="8"/>
  <c r="K96" i="8"/>
  <c r="G96" i="8"/>
  <c r="F96" i="8"/>
  <c r="K95" i="8"/>
  <c r="G95" i="8"/>
  <c r="F95" i="8"/>
  <c r="K94" i="8"/>
  <c r="G94" i="8"/>
  <c r="F94" i="8"/>
  <c r="K93" i="8"/>
  <c r="G93" i="8"/>
  <c r="F93" i="8"/>
  <c r="K92" i="8"/>
  <c r="G92" i="8"/>
  <c r="F92" i="8"/>
  <c r="K91" i="8"/>
  <c r="G91" i="8"/>
  <c r="F91" i="8"/>
  <c r="K90" i="8"/>
  <c r="G90" i="8"/>
  <c r="F90" i="8"/>
  <c r="K89" i="8"/>
  <c r="G89" i="8"/>
  <c r="F89" i="8"/>
  <c r="K88" i="8"/>
  <c r="G88" i="8"/>
  <c r="F88" i="8"/>
  <c r="K87" i="8"/>
  <c r="G87" i="8"/>
  <c r="F87" i="8"/>
  <c r="K86" i="8"/>
  <c r="G86" i="8"/>
  <c r="F86" i="8"/>
  <c r="K85" i="8"/>
  <c r="G85" i="8"/>
  <c r="F85" i="8"/>
  <c r="K84" i="8"/>
  <c r="G84" i="8"/>
  <c r="F84" i="8"/>
  <c r="K83" i="8"/>
  <c r="G83" i="8"/>
  <c r="F83" i="8"/>
  <c r="K82" i="8"/>
  <c r="G82" i="8"/>
  <c r="F82" i="8"/>
  <c r="K81" i="8"/>
  <c r="G81" i="8"/>
  <c r="F81" i="8"/>
  <c r="K80" i="8"/>
  <c r="G80" i="8"/>
  <c r="F80" i="8"/>
  <c r="K79" i="8"/>
  <c r="G79" i="8"/>
  <c r="F79" i="8"/>
  <c r="K78" i="8"/>
  <c r="G78" i="8"/>
  <c r="F78" i="8"/>
  <c r="K77" i="8"/>
  <c r="G77" i="8"/>
  <c r="F77" i="8"/>
  <c r="K76" i="8"/>
  <c r="G76" i="8"/>
  <c r="F76" i="8"/>
  <c r="K75" i="8"/>
  <c r="G75" i="8"/>
  <c r="F75" i="8"/>
  <c r="K74" i="8"/>
  <c r="G74" i="8"/>
  <c r="F74" i="8"/>
  <c r="K73" i="8"/>
  <c r="G73" i="8"/>
  <c r="F73" i="8"/>
  <c r="K72" i="8"/>
  <c r="G72" i="8"/>
  <c r="F72" i="8"/>
  <c r="K71" i="8"/>
  <c r="G71" i="8"/>
  <c r="F71" i="8"/>
  <c r="K70" i="8"/>
  <c r="G70" i="8"/>
  <c r="F70" i="8"/>
  <c r="K69" i="8"/>
  <c r="G69" i="8"/>
  <c r="F69" i="8"/>
  <c r="K68" i="8"/>
  <c r="G68" i="8"/>
  <c r="F68" i="8"/>
  <c r="K67" i="8"/>
  <c r="G67" i="8"/>
  <c r="F67" i="8"/>
  <c r="K66" i="8"/>
  <c r="G66" i="8"/>
  <c r="F66" i="8"/>
  <c r="K65" i="8"/>
  <c r="G65" i="8"/>
  <c r="F65" i="8"/>
  <c r="K64" i="8"/>
  <c r="G64" i="8"/>
  <c r="F64" i="8"/>
  <c r="K63" i="8"/>
  <c r="G63" i="8"/>
  <c r="F63" i="8"/>
  <c r="K62" i="8"/>
  <c r="G62" i="8"/>
  <c r="F62" i="8"/>
  <c r="K61" i="8"/>
  <c r="G61" i="8"/>
  <c r="F61" i="8"/>
  <c r="K60" i="8"/>
  <c r="G60" i="8"/>
  <c r="F60" i="8"/>
  <c r="K59" i="8"/>
  <c r="G59" i="8"/>
  <c r="F59" i="8"/>
  <c r="K58" i="8"/>
  <c r="G58" i="8"/>
  <c r="F58" i="8"/>
  <c r="K57" i="8"/>
  <c r="G57" i="8"/>
  <c r="F57" i="8"/>
  <c r="K56" i="8"/>
  <c r="G56" i="8"/>
  <c r="F56" i="8"/>
  <c r="K55" i="8"/>
  <c r="G55" i="8"/>
  <c r="F55" i="8"/>
  <c r="K54" i="8"/>
  <c r="G54" i="8"/>
  <c r="F54" i="8"/>
  <c r="K53" i="8"/>
  <c r="G53" i="8"/>
  <c r="F53" i="8"/>
  <c r="K52" i="8"/>
  <c r="G52" i="8"/>
  <c r="F52" i="8"/>
  <c r="K51" i="8"/>
  <c r="G51" i="8"/>
  <c r="F51" i="8"/>
  <c r="K50" i="8"/>
  <c r="G50" i="8"/>
  <c r="F50" i="8"/>
  <c r="K49" i="8"/>
  <c r="G49" i="8"/>
  <c r="F49" i="8"/>
  <c r="K48" i="8"/>
  <c r="G48" i="8"/>
  <c r="F48" i="8"/>
  <c r="K47" i="8"/>
  <c r="G47" i="8"/>
  <c r="F47" i="8"/>
  <c r="K46" i="8"/>
  <c r="G46" i="8"/>
  <c r="F46" i="8"/>
  <c r="K45" i="8"/>
  <c r="G45" i="8"/>
  <c r="F45" i="8"/>
  <c r="K44" i="8"/>
  <c r="G44" i="8"/>
  <c r="F44" i="8"/>
  <c r="K43" i="8"/>
  <c r="G43" i="8"/>
  <c r="F43" i="8"/>
  <c r="K42" i="8"/>
  <c r="G42" i="8"/>
  <c r="F42" i="8"/>
  <c r="K41" i="8"/>
  <c r="G41" i="8"/>
  <c r="F41" i="8"/>
  <c r="K40" i="8"/>
  <c r="G40" i="8"/>
  <c r="F40" i="8"/>
  <c r="K39" i="8"/>
  <c r="G39" i="8"/>
  <c r="F39" i="8"/>
  <c r="K38" i="8"/>
  <c r="G38" i="8"/>
  <c r="F38" i="8"/>
  <c r="K37" i="8"/>
  <c r="G37" i="8"/>
  <c r="F37" i="8"/>
  <c r="K36" i="8"/>
  <c r="G36" i="8"/>
  <c r="F36" i="8"/>
  <c r="K35" i="8"/>
  <c r="G35" i="8"/>
  <c r="F35" i="8"/>
  <c r="K34" i="8"/>
  <c r="G34" i="8"/>
  <c r="F34" i="8"/>
  <c r="K33" i="8"/>
  <c r="G33" i="8"/>
  <c r="F33" i="8"/>
  <c r="K32" i="8"/>
  <c r="G32" i="8"/>
  <c r="F32" i="8"/>
  <c r="K31" i="8"/>
  <c r="G31" i="8"/>
  <c r="F31" i="8"/>
  <c r="K30" i="8"/>
  <c r="G30" i="8"/>
  <c r="F30" i="8"/>
  <c r="K29" i="8"/>
  <c r="G29" i="8"/>
  <c r="F29" i="8"/>
  <c r="K28" i="8"/>
  <c r="G28" i="8"/>
  <c r="F28" i="8"/>
  <c r="K27" i="8"/>
  <c r="G27" i="8"/>
  <c r="F27" i="8"/>
  <c r="K26" i="8"/>
  <c r="G26" i="8"/>
  <c r="F26" i="8"/>
  <c r="K25" i="8"/>
  <c r="G25" i="8"/>
  <c r="F25" i="8"/>
  <c r="K24" i="8"/>
  <c r="G24" i="8"/>
  <c r="F24" i="8"/>
  <c r="K23" i="8"/>
  <c r="G23" i="8"/>
  <c r="F23" i="8"/>
  <c r="K22" i="8"/>
  <c r="G22" i="8"/>
  <c r="F22" i="8"/>
  <c r="K21" i="8"/>
  <c r="G21" i="8"/>
  <c r="F21" i="8"/>
  <c r="K20" i="8"/>
  <c r="G20" i="8"/>
  <c r="F20" i="8"/>
  <c r="G19" i="8"/>
  <c r="F19" i="8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J163" i="9" s="1"/>
  <c r="G164" i="9"/>
  <c r="G165" i="9"/>
  <c r="G166" i="9"/>
  <c r="G167" i="9"/>
  <c r="J167" i="9" s="1"/>
  <c r="G168" i="9"/>
  <c r="G169" i="9"/>
  <c r="G170" i="9"/>
  <c r="G171" i="9"/>
  <c r="J171" i="9" s="1"/>
  <c r="G172" i="9"/>
  <c r="G173" i="9"/>
  <c r="G174" i="9"/>
  <c r="G175" i="9"/>
  <c r="J175" i="9" s="1"/>
  <c r="G176" i="9"/>
  <c r="G177" i="9"/>
  <c r="G178" i="9"/>
  <c r="G179" i="9"/>
  <c r="J179" i="9" s="1"/>
  <c r="G180" i="9"/>
  <c r="G181" i="9"/>
  <c r="G182" i="9"/>
  <c r="G183" i="9"/>
  <c r="J183" i="9" s="1"/>
  <c r="G184" i="9"/>
  <c r="G185" i="9"/>
  <c r="G186" i="9"/>
  <c r="G187" i="9"/>
  <c r="J187" i="9" s="1"/>
  <c r="G188" i="9"/>
  <c r="G189" i="9"/>
  <c r="G190" i="9"/>
  <c r="G191" i="9"/>
  <c r="J191" i="9" s="1"/>
  <c r="G192" i="9"/>
  <c r="G193" i="9"/>
  <c r="G194" i="9"/>
  <c r="G195" i="9"/>
  <c r="J195" i="9" s="1"/>
  <c r="G196" i="9"/>
  <c r="G197" i="9"/>
  <c r="G198" i="9"/>
  <c r="G199" i="9"/>
  <c r="J199" i="9" s="1"/>
  <c r="G200" i="9"/>
  <c r="G201" i="9"/>
  <c r="G202" i="9"/>
  <c r="G203" i="9"/>
  <c r="J203" i="9" s="1"/>
  <c r="G204" i="9"/>
  <c r="G205" i="9"/>
  <c r="G206" i="9"/>
  <c r="G207" i="9"/>
  <c r="J207" i="9" s="1"/>
  <c r="G208" i="9"/>
  <c r="G209" i="9"/>
  <c r="G210" i="9"/>
  <c r="G211" i="9"/>
  <c r="J211" i="9" s="1"/>
  <c r="G212" i="9"/>
  <c r="G213" i="9"/>
  <c r="G214" i="9"/>
  <c r="G215" i="9"/>
  <c r="J215" i="9" s="1"/>
  <c r="G216" i="9"/>
  <c r="G217" i="9"/>
  <c r="G218" i="9"/>
  <c r="G219" i="9"/>
  <c r="J219" i="9" s="1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G19" i="9"/>
  <c r="F19" i="9"/>
  <c r="C10" i="9"/>
  <c r="K3" i="9" s="1"/>
  <c r="B10" i="9"/>
  <c r="M10" i="5"/>
  <c r="L10" i="5"/>
  <c r="C10" i="5"/>
  <c r="B10" i="5"/>
  <c r="I121" i="5" s="1"/>
  <c r="I10" i="8"/>
  <c r="H10" i="8"/>
  <c r="C10" i="8"/>
  <c r="B10" i="8"/>
  <c r="I160" i="8" s="1"/>
  <c r="I23" i="5" l="1"/>
  <c r="I27" i="5"/>
  <c r="I58" i="5"/>
  <c r="I61" i="5"/>
  <c r="I73" i="5"/>
  <c r="I80" i="5"/>
  <c r="I88" i="5"/>
  <c r="I98" i="5"/>
  <c r="I100" i="5"/>
  <c r="I109" i="5"/>
  <c r="I113" i="5"/>
  <c r="I124" i="5"/>
  <c r="I136" i="5"/>
  <c r="I141" i="5"/>
  <c r="I145" i="5"/>
  <c r="I153" i="5"/>
  <c r="I161" i="5"/>
  <c r="I169" i="5"/>
  <c r="I177" i="5"/>
  <c r="I185" i="5"/>
  <c r="I193" i="5"/>
  <c r="I201" i="5"/>
  <c r="I209" i="5"/>
  <c r="I217" i="5"/>
  <c r="I221" i="5"/>
  <c r="I205" i="5"/>
  <c r="I197" i="5"/>
  <c r="I181" i="5"/>
  <c r="I157" i="5"/>
  <c r="I137" i="5"/>
  <c r="I213" i="5"/>
  <c r="I173" i="5"/>
  <c r="I165" i="5"/>
  <c r="I132" i="5"/>
  <c r="I133" i="5"/>
  <c r="I117" i="5"/>
  <c r="I101" i="5"/>
  <c r="I85" i="5"/>
  <c r="I69" i="5"/>
  <c r="I65" i="5"/>
  <c r="I47" i="5"/>
  <c r="I39" i="5"/>
  <c r="I31" i="5"/>
  <c r="I189" i="5"/>
  <c r="I149" i="5"/>
  <c r="I26" i="5"/>
  <c r="I60" i="5"/>
  <c r="J65" i="5"/>
  <c r="J69" i="5"/>
  <c r="I82" i="5"/>
  <c r="I84" i="5"/>
  <c r="I93" i="5"/>
  <c r="I97" i="5"/>
  <c r="I105" i="5"/>
  <c r="I108" i="5"/>
  <c r="I128" i="5"/>
  <c r="I140" i="5"/>
  <c r="I29" i="5"/>
  <c r="J31" i="5"/>
  <c r="J30" i="5"/>
  <c r="I37" i="5"/>
  <c r="J39" i="5"/>
  <c r="J38" i="5"/>
  <c r="I45" i="5"/>
  <c r="J47" i="5"/>
  <c r="J46" i="5"/>
  <c r="I53" i="5"/>
  <c r="I57" i="5"/>
  <c r="I68" i="5"/>
  <c r="I74" i="5"/>
  <c r="I77" i="5"/>
  <c r="I81" i="5"/>
  <c r="I89" i="5"/>
  <c r="I92" i="5"/>
  <c r="I112" i="5"/>
  <c r="I120" i="5"/>
  <c r="I144" i="5"/>
  <c r="O43" i="5"/>
  <c r="I202" i="5"/>
  <c r="I22" i="5"/>
  <c r="I25" i="5"/>
  <c r="J27" i="5"/>
  <c r="J28" i="5"/>
  <c r="J29" i="5"/>
  <c r="I34" i="5"/>
  <c r="I36" i="5"/>
  <c r="J37" i="5"/>
  <c r="I42" i="5"/>
  <c r="I44" i="5"/>
  <c r="J45" i="5"/>
  <c r="I50" i="5"/>
  <c r="I52" i="5"/>
  <c r="J53" i="5"/>
  <c r="I56" i="5"/>
  <c r="I62" i="5"/>
  <c r="J63" i="5"/>
  <c r="J66" i="5"/>
  <c r="J68" i="5"/>
  <c r="I72" i="5"/>
  <c r="I78" i="5"/>
  <c r="J81" i="5"/>
  <c r="I94" i="5"/>
  <c r="J97" i="5"/>
  <c r="I110" i="5"/>
  <c r="J113" i="5"/>
  <c r="I126" i="5"/>
  <c r="J129" i="5"/>
  <c r="I142" i="5"/>
  <c r="J145" i="5"/>
  <c r="J153" i="5"/>
  <c r="J161" i="5"/>
  <c r="J169" i="5"/>
  <c r="J177" i="5"/>
  <c r="J185" i="5"/>
  <c r="J193" i="5"/>
  <c r="J201" i="5"/>
  <c r="J209" i="5"/>
  <c r="J217" i="5"/>
  <c r="I130" i="5"/>
  <c r="I146" i="5"/>
  <c r="I154" i="5"/>
  <c r="I170" i="5"/>
  <c r="I178" i="5"/>
  <c r="I210" i="5"/>
  <c r="I218" i="5"/>
  <c r="J24" i="5"/>
  <c r="O32" i="5" s="1"/>
  <c r="J25" i="5"/>
  <c r="J26" i="5"/>
  <c r="I33" i="5"/>
  <c r="J35" i="5"/>
  <c r="J36" i="5"/>
  <c r="I41" i="5"/>
  <c r="J43" i="5"/>
  <c r="J44" i="5"/>
  <c r="I49" i="5"/>
  <c r="J51" i="5"/>
  <c r="J52" i="5"/>
  <c r="J61" i="5"/>
  <c r="J62" i="5"/>
  <c r="J77" i="5"/>
  <c r="I90" i="5"/>
  <c r="J93" i="5"/>
  <c r="I106" i="5"/>
  <c r="J109" i="5"/>
  <c r="I122" i="5"/>
  <c r="J125" i="5"/>
  <c r="I138" i="5"/>
  <c r="J141" i="5"/>
  <c r="I150" i="5"/>
  <c r="I158" i="5"/>
  <c r="I166" i="5"/>
  <c r="I174" i="5"/>
  <c r="I182" i="5"/>
  <c r="I190" i="5"/>
  <c r="I198" i="5"/>
  <c r="I206" i="5"/>
  <c r="I214" i="5"/>
  <c r="I162" i="5"/>
  <c r="I186" i="5"/>
  <c r="I194" i="5"/>
  <c r="I30" i="5"/>
  <c r="I32" i="5"/>
  <c r="J33" i="5"/>
  <c r="J34" i="5"/>
  <c r="I35" i="5"/>
  <c r="I38" i="5"/>
  <c r="I40" i="5"/>
  <c r="J41" i="5"/>
  <c r="J42" i="5"/>
  <c r="I43" i="5"/>
  <c r="I46" i="5"/>
  <c r="I48" i="5"/>
  <c r="J49" i="5"/>
  <c r="J50" i="5"/>
  <c r="I51" i="5"/>
  <c r="I54" i="5"/>
  <c r="J55" i="5"/>
  <c r="J58" i="5"/>
  <c r="J60" i="5"/>
  <c r="I64" i="5"/>
  <c r="I70" i="5"/>
  <c r="J71" i="5"/>
  <c r="J74" i="5"/>
  <c r="J76" i="5"/>
  <c r="I86" i="5"/>
  <c r="J89" i="5"/>
  <c r="I102" i="5"/>
  <c r="J105" i="5"/>
  <c r="I118" i="5"/>
  <c r="J121" i="5"/>
  <c r="I134" i="5"/>
  <c r="J137" i="5"/>
  <c r="J149" i="5"/>
  <c r="J157" i="5"/>
  <c r="J165" i="5"/>
  <c r="J173" i="5"/>
  <c r="J181" i="5"/>
  <c r="J189" i="5"/>
  <c r="J197" i="5"/>
  <c r="J205" i="5"/>
  <c r="J213" i="5"/>
  <c r="J221" i="5"/>
  <c r="J159" i="9"/>
  <c r="J155" i="9"/>
  <c r="J151" i="9"/>
  <c r="J147" i="9"/>
  <c r="J143" i="9"/>
  <c r="J139" i="9"/>
  <c r="J135" i="9"/>
  <c r="J131" i="9"/>
  <c r="J127" i="9"/>
  <c r="J123" i="9"/>
  <c r="J119" i="9"/>
  <c r="J115" i="9"/>
  <c r="J111" i="9"/>
  <c r="J107" i="9"/>
  <c r="J103" i="9"/>
  <c r="J99" i="9"/>
  <c r="J95" i="9"/>
  <c r="J91" i="9"/>
  <c r="J87" i="9"/>
  <c r="J83" i="9"/>
  <c r="J79" i="9"/>
  <c r="J75" i="9"/>
  <c r="J71" i="9"/>
  <c r="J67" i="9"/>
  <c r="J63" i="9"/>
  <c r="J59" i="9"/>
  <c r="J55" i="9"/>
  <c r="J51" i="9"/>
  <c r="J47" i="9"/>
  <c r="J43" i="9"/>
  <c r="J39" i="9"/>
  <c r="J35" i="9"/>
  <c r="J31" i="9"/>
  <c r="J27" i="9"/>
  <c r="J23" i="9"/>
  <c r="J158" i="9"/>
  <c r="J150" i="9"/>
  <c r="J142" i="9"/>
  <c r="J134" i="9"/>
  <c r="J126" i="9"/>
  <c r="J118" i="9"/>
  <c r="J110" i="9"/>
  <c r="J102" i="9"/>
  <c r="J94" i="9"/>
  <c r="J86" i="9"/>
  <c r="J78" i="9"/>
  <c r="J70" i="9"/>
  <c r="J62" i="9"/>
  <c r="J54" i="9"/>
  <c r="J48" i="9"/>
  <c r="J32" i="9"/>
  <c r="J24" i="9"/>
  <c r="J40" i="9"/>
  <c r="J218" i="9"/>
  <c r="J210" i="9"/>
  <c r="J202" i="9"/>
  <c r="J194" i="9"/>
  <c r="J186" i="9"/>
  <c r="J154" i="9"/>
  <c r="J146" i="9"/>
  <c r="J138" i="9"/>
  <c r="J130" i="9"/>
  <c r="J122" i="9"/>
  <c r="J114" i="9"/>
  <c r="J106" i="9"/>
  <c r="J98" i="9"/>
  <c r="J90" i="9"/>
  <c r="J82" i="9"/>
  <c r="J74" i="9"/>
  <c r="J66" i="9"/>
  <c r="J58" i="9"/>
  <c r="J50" i="9"/>
  <c r="J46" i="9"/>
  <c r="J42" i="9"/>
  <c r="J38" i="9"/>
  <c r="J34" i="9"/>
  <c r="J30" i="9"/>
  <c r="J26" i="9"/>
  <c r="J22" i="9"/>
  <c r="J217" i="9"/>
  <c r="J209" i="9"/>
  <c r="J201" i="9"/>
  <c r="J193" i="9"/>
  <c r="J185" i="9"/>
  <c r="J157" i="9"/>
  <c r="J153" i="9"/>
  <c r="J149" i="9"/>
  <c r="J145" i="9"/>
  <c r="J141" i="9"/>
  <c r="J137" i="9"/>
  <c r="J133" i="9"/>
  <c r="J129" i="9"/>
  <c r="J125" i="9"/>
  <c r="J121" i="9"/>
  <c r="J117" i="9"/>
  <c r="J113" i="9"/>
  <c r="J109" i="9"/>
  <c r="J105" i="9"/>
  <c r="J101" i="9"/>
  <c r="J97" i="9"/>
  <c r="J93" i="9"/>
  <c r="J89" i="9"/>
  <c r="J85" i="9"/>
  <c r="J81" i="9"/>
  <c r="J77" i="9"/>
  <c r="J73" i="9"/>
  <c r="J69" i="9"/>
  <c r="J65" i="9"/>
  <c r="J61" i="9"/>
  <c r="J57" i="9"/>
  <c r="J53" i="9"/>
  <c r="J49" i="9"/>
  <c r="J45" i="9"/>
  <c r="J41" i="9"/>
  <c r="J37" i="9"/>
  <c r="J33" i="9"/>
  <c r="J29" i="9"/>
  <c r="J25" i="9"/>
  <c r="J21" i="9"/>
  <c r="J216" i="9"/>
  <c r="J212" i="9"/>
  <c r="J208" i="9"/>
  <c r="J204" i="9"/>
  <c r="J200" i="9"/>
  <c r="J196" i="9"/>
  <c r="J192" i="9"/>
  <c r="J188" i="9"/>
  <c r="J184" i="9"/>
  <c r="J180" i="9"/>
  <c r="J176" i="9"/>
  <c r="J172" i="9"/>
  <c r="J168" i="9"/>
  <c r="J164" i="9"/>
  <c r="J160" i="9"/>
  <c r="J156" i="9"/>
  <c r="J152" i="9"/>
  <c r="J148" i="9"/>
  <c r="J144" i="9"/>
  <c r="J140" i="9"/>
  <c r="J136" i="9"/>
  <c r="J132" i="9"/>
  <c r="J128" i="9"/>
  <c r="J124" i="9"/>
  <c r="J120" i="9"/>
  <c r="J116" i="9"/>
  <c r="J112" i="9"/>
  <c r="J108" i="9"/>
  <c r="J104" i="9"/>
  <c r="J100" i="9"/>
  <c r="J96" i="9"/>
  <c r="J92" i="9"/>
  <c r="J88" i="9"/>
  <c r="J84" i="9"/>
  <c r="J80" i="9"/>
  <c r="J76" i="9"/>
  <c r="J72" i="9"/>
  <c r="J68" i="9"/>
  <c r="J64" i="9"/>
  <c r="J60" i="9"/>
  <c r="J56" i="9"/>
  <c r="J52" i="9"/>
  <c r="J44" i="9"/>
  <c r="J36" i="9"/>
  <c r="J28" i="9"/>
  <c r="J20" i="9"/>
  <c r="I128" i="9"/>
  <c r="I120" i="9"/>
  <c r="I112" i="9"/>
  <c r="I104" i="9"/>
  <c r="I96" i="9"/>
  <c r="I88" i="9"/>
  <c r="I80" i="9"/>
  <c r="I72" i="9"/>
  <c r="I64" i="9"/>
  <c r="I56" i="9"/>
  <c r="I43" i="9"/>
  <c r="I35" i="9"/>
  <c r="I27" i="9"/>
  <c r="I47" i="9"/>
  <c r="I39" i="9"/>
  <c r="I31" i="9"/>
  <c r="I23" i="9"/>
  <c r="I219" i="9"/>
  <c r="I215" i="9"/>
  <c r="I211" i="9"/>
  <c r="I207" i="9"/>
  <c r="I203" i="9"/>
  <c r="I199" i="9"/>
  <c r="I195" i="9"/>
  <c r="I191" i="9"/>
  <c r="I187" i="9"/>
  <c r="I183" i="9"/>
  <c r="I179" i="9"/>
  <c r="I180" i="9"/>
  <c r="I175" i="9"/>
  <c r="I176" i="9"/>
  <c r="I171" i="9"/>
  <c r="I167" i="9"/>
  <c r="I163" i="9"/>
  <c r="I164" i="9"/>
  <c r="I159" i="9"/>
  <c r="I160" i="9"/>
  <c r="I155" i="9"/>
  <c r="I151" i="9"/>
  <c r="I152" i="9"/>
  <c r="I147" i="9"/>
  <c r="I143" i="9"/>
  <c r="I144" i="9"/>
  <c r="I139" i="9"/>
  <c r="I157" i="9"/>
  <c r="I149" i="9"/>
  <c r="I141" i="9"/>
  <c r="I133" i="9"/>
  <c r="I125" i="9"/>
  <c r="I117" i="9"/>
  <c r="I109" i="9"/>
  <c r="I101" i="9"/>
  <c r="I93" i="9"/>
  <c r="I85" i="9"/>
  <c r="I77" i="9"/>
  <c r="I69" i="9"/>
  <c r="I61" i="9"/>
  <c r="I53" i="9"/>
  <c r="I172" i="9"/>
  <c r="I168" i="9"/>
  <c r="I217" i="9"/>
  <c r="I213" i="9"/>
  <c r="I205" i="9"/>
  <c r="I197" i="9"/>
  <c r="I189" i="9"/>
  <c r="I185" i="9"/>
  <c r="I177" i="9"/>
  <c r="I173" i="9"/>
  <c r="I169" i="9"/>
  <c r="I165" i="9"/>
  <c r="I161" i="9"/>
  <c r="I153" i="9"/>
  <c r="I154" i="9"/>
  <c r="I145" i="9"/>
  <c r="I146" i="9"/>
  <c r="I137" i="9"/>
  <c r="I138" i="9"/>
  <c r="I129" i="9"/>
  <c r="I130" i="9"/>
  <c r="I121" i="9"/>
  <c r="I122" i="9"/>
  <c r="I113" i="9"/>
  <c r="I114" i="9"/>
  <c r="I105" i="9"/>
  <c r="I106" i="9"/>
  <c r="I97" i="9"/>
  <c r="I98" i="9"/>
  <c r="I89" i="9"/>
  <c r="I90" i="9"/>
  <c r="I81" i="9"/>
  <c r="I82" i="9"/>
  <c r="I73" i="9"/>
  <c r="I74" i="9"/>
  <c r="I65" i="9"/>
  <c r="I66" i="9"/>
  <c r="I57" i="9"/>
  <c r="I58" i="9"/>
  <c r="I49" i="9"/>
  <c r="I50" i="9"/>
  <c r="I45" i="9"/>
  <c r="I46" i="9"/>
  <c r="I41" i="9"/>
  <c r="I42" i="9"/>
  <c r="I37" i="9"/>
  <c r="I38" i="9"/>
  <c r="I33" i="9"/>
  <c r="I34" i="9"/>
  <c r="I29" i="9"/>
  <c r="I30" i="9"/>
  <c r="I25" i="9"/>
  <c r="I26" i="9"/>
  <c r="I21" i="9"/>
  <c r="I22" i="9"/>
  <c r="J213" i="9"/>
  <c r="J214" i="9"/>
  <c r="J205" i="9"/>
  <c r="J206" i="9"/>
  <c r="J197" i="9"/>
  <c r="J198" i="9"/>
  <c r="J189" i="9"/>
  <c r="J190" i="9"/>
  <c r="J181" i="9"/>
  <c r="J182" i="9"/>
  <c r="J177" i="9"/>
  <c r="J178" i="9"/>
  <c r="J173" i="9"/>
  <c r="J174" i="9"/>
  <c r="J169" i="9"/>
  <c r="J170" i="9"/>
  <c r="J165" i="9"/>
  <c r="J166" i="9"/>
  <c r="J161" i="9"/>
  <c r="J162" i="9"/>
  <c r="I135" i="9"/>
  <c r="I136" i="9"/>
  <c r="I158" i="9"/>
  <c r="I150" i="9"/>
  <c r="I142" i="9"/>
  <c r="I134" i="9"/>
  <c r="I126" i="9"/>
  <c r="I118" i="9"/>
  <c r="I110" i="9"/>
  <c r="I102" i="9"/>
  <c r="I94" i="9"/>
  <c r="I86" i="9"/>
  <c r="I78" i="9"/>
  <c r="I70" i="9"/>
  <c r="I62" i="9"/>
  <c r="I54" i="9"/>
  <c r="I209" i="9"/>
  <c r="I201" i="9"/>
  <c r="I193" i="9"/>
  <c r="I181" i="9"/>
  <c r="I216" i="9"/>
  <c r="I212" i="9"/>
  <c r="I208" i="9"/>
  <c r="I204" i="9"/>
  <c r="I200" i="9"/>
  <c r="I196" i="9"/>
  <c r="I192" i="9"/>
  <c r="I188" i="9"/>
  <c r="I184" i="9"/>
  <c r="I156" i="9"/>
  <c r="I148" i="9"/>
  <c r="I140" i="9"/>
  <c r="I132" i="9"/>
  <c r="I124" i="9"/>
  <c r="I116" i="9"/>
  <c r="I108" i="9"/>
  <c r="I100" i="9"/>
  <c r="I92" i="9"/>
  <c r="I84" i="9"/>
  <c r="I76" i="9"/>
  <c r="I68" i="9"/>
  <c r="I60" i="9"/>
  <c r="I52" i="9"/>
  <c r="I48" i="9"/>
  <c r="I44" i="9"/>
  <c r="I40" i="9"/>
  <c r="I36" i="9"/>
  <c r="I32" i="9"/>
  <c r="I28" i="9"/>
  <c r="I24" i="9"/>
  <c r="I20" i="9"/>
  <c r="I131" i="9"/>
  <c r="I127" i="9"/>
  <c r="I123" i="9"/>
  <c r="I119" i="9"/>
  <c r="I115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K220" i="9"/>
  <c r="I218" i="9"/>
  <c r="I214" i="9"/>
  <c r="I210" i="9"/>
  <c r="I206" i="9"/>
  <c r="I202" i="9"/>
  <c r="I198" i="9"/>
  <c r="I194" i="9"/>
  <c r="I190" i="9"/>
  <c r="I186" i="9"/>
  <c r="I182" i="9"/>
  <c r="I178" i="9"/>
  <c r="I174" i="9"/>
  <c r="I170" i="9"/>
  <c r="I166" i="9"/>
  <c r="I162" i="9"/>
  <c r="K222" i="5"/>
  <c r="I55" i="5"/>
  <c r="J59" i="5"/>
  <c r="I63" i="5"/>
  <c r="J67" i="5"/>
  <c r="I71" i="5"/>
  <c r="J75" i="5"/>
  <c r="J78" i="5"/>
  <c r="J79" i="5"/>
  <c r="J82" i="5"/>
  <c r="J83" i="5"/>
  <c r="J86" i="5"/>
  <c r="J87" i="5"/>
  <c r="J90" i="5"/>
  <c r="J91" i="5"/>
  <c r="J94" i="5"/>
  <c r="J95" i="5"/>
  <c r="J98" i="5"/>
  <c r="J99" i="5"/>
  <c r="J102" i="5"/>
  <c r="J103" i="5"/>
  <c r="J106" i="5"/>
  <c r="J107" i="5"/>
  <c r="J110" i="5"/>
  <c r="J111" i="5"/>
  <c r="J114" i="5"/>
  <c r="J115" i="5"/>
  <c r="J118" i="5"/>
  <c r="J119" i="5"/>
  <c r="J122" i="5"/>
  <c r="J123" i="5"/>
  <c r="J126" i="5"/>
  <c r="J127" i="5"/>
  <c r="J130" i="5"/>
  <c r="J131" i="5"/>
  <c r="J134" i="5"/>
  <c r="J135" i="5"/>
  <c r="J138" i="5"/>
  <c r="J139" i="5"/>
  <c r="J142" i="5"/>
  <c r="J143" i="5"/>
  <c r="J147" i="5"/>
  <c r="J146" i="5"/>
  <c r="I152" i="5"/>
  <c r="I151" i="5"/>
  <c r="J155" i="5"/>
  <c r="J154" i="5"/>
  <c r="I160" i="5"/>
  <c r="I159" i="5"/>
  <c r="J163" i="5"/>
  <c r="J162" i="5"/>
  <c r="I168" i="5"/>
  <c r="I167" i="5"/>
  <c r="J171" i="5"/>
  <c r="J170" i="5"/>
  <c r="I176" i="5"/>
  <c r="I175" i="5"/>
  <c r="J179" i="5"/>
  <c r="J178" i="5"/>
  <c r="I184" i="5"/>
  <c r="I183" i="5"/>
  <c r="J187" i="5"/>
  <c r="J186" i="5"/>
  <c r="I192" i="5"/>
  <c r="I191" i="5"/>
  <c r="J195" i="5"/>
  <c r="J194" i="5"/>
  <c r="I200" i="5"/>
  <c r="I199" i="5"/>
  <c r="J203" i="5"/>
  <c r="J202" i="5"/>
  <c r="I208" i="5"/>
  <c r="I207" i="5"/>
  <c r="J211" i="5"/>
  <c r="J210" i="5"/>
  <c r="I216" i="5"/>
  <c r="I215" i="5"/>
  <c r="J219" i="5"/>
  <c r="J218" i="5"/>
  <c r="I59" i="5"/>
  <c r="I67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8" i="5"/>
  <c r="I147" i="5"/>
  <c r="J151" i="5"/>
  <c r="J150" i="5"/>
  <c r="I156" i="5"/>
  <c r="I155" i="5"/>
  <c r="J159" i="5"/>
  <c r="J158" i="5"/>
  <c r="I164" i="5"/>
  <c r="I163" i="5"/>
  <c r="J167" i="5"/>
  <c r="J166" i="5"/>
  <c r="I172" i="5"/>
  <c r="I171" i="5"/>
  <c r="J175" i="5"/>
  <c r="J174" i="5"/>
  <c r="I180" i="5"/>
  <c r="I179" i="5"/>
  <c r="J183" i="5"/>
  <c r="J182" i="5"/>
  <c r="I188" i="5"/>
  <c r="I187" i="5"/>
  <c r="J191" i="5"/>
  <c r="J190" i="5"/>
  <c r="I196" i="5"/>
  <c r="I195" i="5"/>
  <c r="J199" i="5"/>
  <c r="J198" i="5"/>
  <c r="I204" i="5"/>
  <c r="I203" i="5"/>
  <c r="J207" i="5"/>
  <c r="J206" i="5"/>
  <c r="I212" i="5"/>
  <c r="I211" i="5"/>
  <c r="J215" i="5"/>
  <c r="J214" i="5"/>
  <c r="I220" i="5"/>
  <c r="I219" i="5"/>
  <c r="K223" i="5"/>
  <c r="J45" i="8"/>
  <c r="J77" i="8"/>
  <c r="J23" i="8"/>
  <c r="J43" i="8"/>
  <c r="J51" i="8"/>
  <c r="J67" i="8"/>
  <c r="J75" i="8"/>
  <c r="J144" i="8"/>
  <c r="J148" i="8"/>
  <c r="J152" i="8"/>
  <c r="J156" i="8"/>
  <c r="J160" i="8"/>
  <c r="J188" i="8"/>
  <c r="J192" i="8"/>
  <c r="J219" i="8"/>
  <c r="I45" i="8"/>
  <c r="J90" i="8"/>
  <c r="J138" i="8"/>
  <c r="I24" i="8"/>
  <c r="J25" i="8"/>
  <c r="J37" i="8"/>
  <c r="J86" i="8"/>
  <c r="I31" i="8"/>
  <c r="I39" i="8"/>
  <c r="J50" i="8"/>
  <c r="J54" i="8"/>
  <c r="I61" i="8"/>
  <c r="I69" i="8"/>
  <c r="I88" i="8"/>
  <c r="I92" i="8"/>
  <c r="I96" i="8"/>
  <c r="J97" i="8"/>
  <c r="J113" i="8"/>
  <c r="J121" i="8"/>
  <c r="J130" i="8"/>
  <c r="L45" i="8"/>
  <c r="I26" i="8"/>
  <c r="J35" i="8"/>
  <c r="J53" i="8"/>
  <c r="J61" i="8"/>
  <c r="J84" i="8"/>
  <c r="J100" i="8"/>
  <c r="J104" i="8"/>
  <c r="J108" i="8"/>
  <c r="J112" i="8"/>
  <c r="J116" i="8"/>
  <c r="J120" i="8"/>
  <c r="J124" i="8"/>
  <c r="J128" i="8"/>
  <c r="J132" i="8"/>
  <c r="I168" i="8"/>
  <c r="J170" i="8"/>
  <c r="J174" i="8"/>
  <c r="I176" i="8"/>
  <c r="I184" i="8"/>
  <c r="I200" i="8"/>
  <c r="J202" i="8"/>
  <c r="J206" i="8"/>
  <c r="I208" i="8"/>
  <c r="J94" i="8"/>
  <c r="J34" i="8"/>
  <c r="I37" i="8"/>
  <c r="L37" i="8" s="1"/>
  <c r="J38" i="8"/>
  <c r="I47" i="8"/>
  <c r="I63" i="8"/>
  <c r="I71" i="8"/>
  <c r="J82" i="8"/>
  <c r="L61" i="8"/>
  <c r="I20" i="8"/>
  <c r="J32" i="8"/>
  <c r="I60" i="8"/>
  <c r="J64" i="8"/>
  <c r="I102" i="8"/>
  <c r="J105" i="8"/>
  <c r="J122" i="8"/>
  <c r="I139" i="8"/>
  <c r="I163" i="8"/>
  <c r="I167" i="8"/>
  <c r="I192" i="8"/>
  <c r="L192" i="8" s="1"/>
  <c r="I195" i="8"/>
  <c r="I199" i="8"/>
  <c r="I209" i="8"/>
  <c r="I21" i="8"/>
  <c r="J22" i="8"/>
  <c r="I29" i="8"/>
  <c r="J30" i="8"/>
  <c r="I34" i="8"/>
  <c r="L34" i="8" s="1"/>
  <c r="I36" i="8"/>
  <c r="I38" i="8"/>
  <c r="L38" i="8" s="1"/>
  <c r="J40" i="8"/>
  <c r="I48" i="8"/>
  <c r="J58" i="8"/>
  <c r="J60" i="8"/>
  <c r="J62" i="8"/>
  <c r="I66" i="8"/>
  <c r="I68" i="8"/>
  <c r="I70" i="8"/>
  <c r="J72" i="8"/>
  <c r="I80" i="8"/>
  <c r="I89" i="8"/>
  <c r="J93" i="8"/>
  <c r="J95" i="8"/>
  <c r="J103" i="8"/>
  <c r="I108" i="8"/>
  <c r="J111" i="8"/>
  <c r="I116" i="8"/>
  <c r="J119" i="8"/>
  <c r="I124" i="8"/>
  <c r="J127" i="8"/>
  <c r="I132" i="8"/>
  <c r="J164" i="8"/>
  <c r="J168" i="8"/>
  <c r="I171" i="8"/>
  <c r="I175" i="8"/>
  <c r="J178" i="8"/>
  <c r="J182" i="8"/>
  <c r="I185" i="8"/>
  <c r="J196" i="8"/>
  <c r="J200" i="8"/>
  <c r="I203" i="8"/>
  <c r="I207" i="8"/>
  <c r="J210" i="8"/>
  <c r="J214" i="8"/>
  <c r="I217" i="8"/>
  <c r="J24" i="8"/>
  <c r="L24" i="8" s="1"/>
  <c r="I40" i="8"/>
  <c r="L40" i="8" s="1"/>
  <c r="J52" i="8"/>
  <c r="I55" i="8"/>
  <c r="I72" i="8"/>
  <c r="J114" i="8"/>
  <c r="J129" i="8"/>
  <c r="I177" i="8"/>
  <c r="J36" i="8"/>
  <c r="L36" i="8" s="1"/>
  <c r="I42" i="8"/>
  <c r="I44" i="8"/>
  <c r="I46" i="8"/>
  <c r="J48" i="8"/>
  <c r="I56" i="8"/>
  <c r="J59" i="8"/>
  <c r="J66" i="8"/>
  <c r="J68" i="8"/>
  <c r="L68" i="8" s="1"/>
  <c r="J70" i="8"/>
  <c r="I74" i="8"/>
  <c r="I76" i="8"/>
  <c r="I78" i="8"/>
  <c r="J80" i="8"/>
  <c r="I85" i="8"/>
  <c r="J89" i="8"/>
  <c r="J91" i="8"/>
  <c r="J101" i="8"/>
  <c r="J102" i="8"/>
  <c r="I106" i="8"/>
  <c r="J109" i="8"/>
  <c r="J110" i="8"/>
  <c r="I114" i="8"/>
  <c r="J117" i="8"/>
  <c r="J118" i="8"/>
  <c r="I122" i="8"/>
  <c r="J125" i="8"/>
  <c r="J126" i="8"/>
  <c r="I130" i="8"/>
  <c r="L130" i="8" s="1"/>
  <c r="J133" i="8"/>
  <c r="J134" i="8"/>
  <c r="I137" i="8"/>
  <c r="I140" i="8"/>
  <c r="J142" i="8"/>
  <c r="I144" i="8"/>
  <c r="L144" i="8" s="1"/>
  <c r="J146" i="8"/>
  <c r="I148" i="8"/>
  <c r="L148" i="8" s="1"/>
  <c r="J150" i="8"/>
  <c r="I152" i="8"/>
  <c r="L152" i="8" s="1"/>
  <c r="J154" i="8"/>
  <c r="J158" i="8"/>
  <c r="I161" i="8"/>
  <c r="J172" i="8"/>
  <c r="J176" i="8"/>
  <c r="I179" i="8"/>
  <c r="I183" i="8"/>
  <c r="J186" i="8"/>
  <c r="J190" i="8"/>
  <c r="I193" i="8"/>
  <c r="J204" i="8"/>
  <c r="J208" i="8"/>
  <c r="I211" i="8"/>
  <c r="I215" i="8"/>
  <c r="J218" i="8"/>
  <c r="J26" i="8"/>
  <c r="L26" i="8" s="1"/>
  <c r="I53" i="8"/>
  <c r="L53" i="8" s="1"/>
  <c r="I58" i="8"/>
  <c r="L58" i="8" s="1"/>
  <c r="I62" i="8"/>
  <c r="I84" i="8"/>
  <c r="L84" i="8" s="1"/>
  <c r="I93" i="8"/>
  <c r="J106" i="8"/>
  <c r="L106" i="8" s="1"/>
  <c r="I110" i="8"/>
  <c r="I118" i="8"/>
  <c r="I126" i="8"/>
  <c r="L126" i="8" s="1"/>
  <c r="I134" i="8"/>
  <c r="J20" i="8"/>
  <c r="I23" i="8"/>
  <c r="I25" i="8"/>
  <c r="I27" i="8"/>
  <c r="J28" i="8"/>
  <c r="I32" i="8"/>
  <c r="L32" i="8" s="1"/>
  <c r="J42" i="8"/>
  <c r="J44" i="8"/>
  <c r="J46" i="8"/>
  <c r="I50" i="8"/>
  <c r="L50" i="8" s="1"/>
  <c r="I52" i="8"/>
  <c r="L52" i="8" s="1"/>
  <c r="I54" i="8"/>
  <c r="J56" i="8"/>
  <c r="I64" i="8"/>
  <c r="L64" i="8" s="1"/>
  <c r="J69" i="8"/>
  <c r="L69" i="8" s="1"/>
  <c r="J74" i="8"/>
  <c r="J76" i="8"/>
  <c r="L76" i="8" s="1"/>
  <c r="I77" i="8"/>
  <c r="L77" i="8" s="1"/>
  <c r="J78" i="8"/>
  <c r="I79" i="8"/>
  <c r="I82" i="8"/>
  <c r="L82" i="8" s="1"/>
  <c r="J85" i="8"/>
  <c r="J87" i="8"/>
  <c r="I97" i="8"/>
  <c r="L97" i="8" s="1"/>
  <c r="J99" i="8"/>
  <c r="I104" i="8"/>
  <c r="J107" i="8"/>
  <c r="I112" i="8"/>
  <c r="J115" i="8"/>
  <c r="I120" i="8"/>
  <c r="J123" i="8"/>
  <c r="I128" i="8"/>
  <c r="J131" i="8"/>
  <c r="I136" i="8"/>
  <c r="J137" i="8"/>
  <c r="I138" i="8"/>
  <c r="L138" i="8" s="1"/>
  <c r="I143" i="8"/>
  <c r="I147" i="8"/>
  <c r="I151" i="8"/>
  <c r="I159" i="8"/>
  <c r="J162" i="8"/>
  <c r="J166" i="8"/>
  <c r="I169" i="8"/>
  <c r="J180" i="8"/>
  <c r="J184" i="8"/>
  <c r="I187" i="8"/>
  <c r="I191" i="8"/>
  <c r="J194" i="8"/>
  <c r="J198" i="8"/>
  <c r="I201" i="8"/>
  <c r="J212" i="8"/>
  <c r="J216" i="8"/>
  <c r="I216" i="8"/>
  <c r="I219" i="8"/>
  <c r="L219" i="8" s="1"/>
  <c r="L208" i="8"/>
  <c r="I86" i="8"/>
  <c r="L86" i="8" s="1"/>
  <c r="L23" i="8"/>
  <c r="J27" i="8"/>
  <c r="I28" i="8"/>
  <c r="L28" i="8" s="1"/>
  <c r="J31" i="8"/>
  <c r="L31" i="8" s="1"/>
  <c r="I33" i="8"/>
  <c r="J39" i="8"/>
  <c r="L39" i="8" s="1"/>
  <c r="I41" i="8"/>
  <c r="J47" i="8"/>
  <c r="L47" i="8" s="1"/>
  <c r="I49" i="8"/>
  <c r="J55" i="8"/>
  <c r="L55" i="8" s="1"/>
  <c r="I57" i="8"/>
  <c r="J63" i="8"/>
  <c r="L63" i="8" s="1"/>
  <c r="I65" i="8"/>
  <c r="J71" i="8"/>
  <c r="I73" i="8"/>
  <c r="J79" i="8"/>
  <c r="L79" i="8" s="1"/>
  <c r="I81" i="8"/>
  <c r="I165" i="8"/>
  <c r="I166" i="8"/>
  <c r="L166" i="8" s="1"/>
  <c r="I197" i="8"/>
  <c r="I198" i="8"/>
  <c r="I90" i="8"/>
  <c r="L90" i="8" s="1"/>
  <c r="I94" i="8"/>
  <c r="L94" i="8" s="1"/>
  <c r="J21" i="8"/>
  <c r="I22" i="8"/>
  <c r="L22" i="8" s="1"/>
  <c r="L25" i="8"/>
  <c r="J29" i="8"/>
  <c r="L29" i="8" s="1"/>
  <c r="I30" i="8"/>
  <c r="L30" i="8" s="1"/>
  <c r="J33" i="8"/>
  <c r="I35" i="8"/>
  <c r="J41" i="8"/>
  <c r="I43" i="8"/>
  <c r="L43" i="8" s="1"/>
  <c r="J49" i="8"/>
  <c r="I51" i="8"/>
  <c r="L51" i="8" s="1"/>
  <c r="J57" i="8"/>
  <c r="I59" i="8"/>
  <c r="L59" i="8" s="1"/>
  <c r="J65" i="8"/>
  <c r="I67" i="8"/>
  <c r="L67" i="8" s="1"/>
  <c r="J73" i="8"/>
  <c r="I75" i="8"/>
  <c r="L75" i="8" s="1"/>
  <c r="J81" i="8"/>
  <c r="I83" i="8"/>
  <c r="I87" i="8"/>
  <c r="I91" i="8"/>
  <c r="I95" i="8"/>
  <c r="J140" i="8"/>
  <c r="J139" i="8"/>
  <c r="L139" i="8" s="1"/>
  <c r="I156" i="8"/>
  <c r="L156" i="8" s="1"/>
  <c r="I155" i="8"/>
  <c r="L184" i="8"/>
  <c r="I205" i="8"/>
  <c r="I206" i="8"/>
  <c r="J88" i="8"/>
  <c r="L88" i="8" s="1"/>
  <c r="J92" i="8"/>
  <c r="J96" i="8"/>
  <c r="I100" i="8"/>
  <c r="I101" i="8"/>
  <c r="L101" i="8" s="1"/>
  <c r="L104" i="8"/>
  <c r="L108" i="8"/>
  <c r="L110" i="8"/>
  <c r="L112" i="8"/>
  <c r="L120" i="8"/>
  <c r="L124" i="8"/>
  <c r="L128" i="8"/>
  <c r="L134" i="8"/>
  <c r="I142" i="8"/>
  <c r="L142" i="8" s="1"/>
  <c r="I146" i="8"/>
  <c r="L146" i="8" s="1"/>
  <c r="I150" i="8"/>
  <c r="L150" i="8" s="1"/>
  <c r="I154" i="8"/>
  <c r="L154" i="8" s="1"/>
  <c r="L160" i="8"/>
  <c r="I181" i="8"/>
  <c r="I182" i="8"/>
  <c r="L182" i="8" s="1"/>
  <c r="I213" i="8"/>
  <c r="I214" i="8"/>
  <c r="L214" i="8" s="1"/>
  <c r="L96" i="8"/>
  <c r="I98" i="8"/>
  <c r="I173" i="8"/>
  <c r="I174" i="8"/>
  <c r="L174" i="8" s="1"/>
  <c r="J83" i="8"/>
  <c r="J98" i="8"/>
  <c r="I99" i="8"/>
  <c r="L99" i="8" s="1"/>
  <c r="J135" i="8"/>
  <c r="J136" i="8"/>
  <c r="L136" i="8" s="1"/>
  <c r="I141" i="8"/>
  <c r="I145" i="8"/>
  <c r="I149" i="8"/>
  <c r="I153" i="8"/>
  <c r="I157" i="8"/>
  <c r="I158" i="8"/>
  <c r="L158" i="8" s="1"/>
  <c r="L168" i="8"/>
  <c r="I189" i="8"/>
  <c r="I190" i="8"/>
  <c r="L190" i="8" s="1"/>
  <c r="L200" i="8"/>
  <c r="I103" i="8"/>
  <c r="L103" i="8" s="1"/>
  <c r="I105" i="8"/>
  <c r="L105" i="8" s="1"/>
  <c r="I107" i="8"/>
  <c r="I109" i="8"/>
  <c r="L109" i="8" s="1"/>
  <c r="I111" i="8"/>
  <c r="I113" i="8"/>
  <c r="L113" i="8" s="1"/>
  <c r="I115" i="8"/>
  <c r="I117" i="8"/>
  <c r="L117" i="8" s="1"/>
  <c r="I119" i="8"/>
  <c r="L119" i="8" s="1"/>
  <c r="I121" i="8"/>
  <c r="I123" i="8"/>
  <c r="I125" i="8"/>
  <c r="L125" i="8" s="1"/>
  <c r="I127" i="8"/>
  <c r="I129" i="8"/>
  <c r="L129" i="8" s="1"/>
  <c r="I131" i="8"/>
  <c r="I133" i="8"/>
  <c r="L133" i="8" s="1"/>
  <c r="I135" i="8"/>
  <c r="L135" i="8" s="1"/>
  <c r="I164" i="8"/>
  <c r="L164" i="8" s="1"/>
  <c r="I172" i="8"/>
  <c r="L172" i="8" s="1"/>
  <c r="I180" i="8"/>
  <c r="L180" i="8" s="1"/>
  <c r="I188" i="8"/>
  <c r="L188" i="8" s="1"/>
  <c r="I196" i="8"/>
  <c r="L196" i="8" s="1"/>
  <c r="I204" i="8"/>
  <c r="L204" i="8" s="1"/>
  <c r="I212" i="8"/>
  <c r="L212" i="8" s="1"/>
  <c r="I162" i="8"/>
  <c r="I170" i="8"/>
  <c r="L170" i="8" s="1"/>
  <c r="I178" i="8"/>
  <c r="L178" i="8" s="1"/>
  <c r="I186" i="8"/>
  <c r="L186" i="8" s="1"/>
  <c r="I194" i="8"/>
  <c r="L194" i="8" s="1"/>
  <c r="I202" i="8"/>
  <c r="L202" i="8" s="1"/>
  <c r="I210" i="8"/>
  <c r="I218" i="8"/>
  <c r="L218" i="8" s="1"/>
  <c r="J141" i="8"/>
  <c r="J143" i="8"/>
  <c r="J145" i="8"/>
  <c r="J147" i="8"/>
  <c r="L147" i="8" s="1"/>
  <c r="J149" i="8"/>
  <c r="J151" i="8"/>
  <c r="J153" i="8"/>
  <c r="J155" i="8"/>
  <c r="J157" i="8"/>
  <c r="J159" i="8"/>
  <c r="L159" i="8" s="1"/>
  <c r="J161" i="8"/>
  <c r="L161" i="8" s="1"/>
  <c r="J163" i="8"/>
  <c r="J165" i="8"/>
  <c r="J167" i="8"/>
  <c r="L167" i="8" s="1"/>
  <c r="J169" i="8"/>
  <c r="L169" i="8" s="1"/>
  <c r="J171" i="8"/>
  <c r="J173" i="8"/>
  <c r="J175" i="8"/>
  <c r="J177" i="8"/>
  <c r="L177" i="8" s="1"/>
  <c r="J179" i="8"/>
  <c r="J181" i="8"/>
  <c r="J183" i="8"/>
  <c r="L183" i="8" s="1"/>
  <c r="J185" i="8"/>
  <c r="L185" i="8" s="1"/>
  <c r="J187" i="8"/>
  <c r="L187" i="8" s="1"/>
  <c r="J189" i="8"/>
  <c r="J191" i="8"/>
  <c r="J193" i="8"/>
  <c r="J195" i="8"/>
  <c r="L195" i="8" s="1"/>
  <c r="J197" i="8"/>
  <c r="J199" i="8"/>
  <c r="J201" i="8"/>
  <c r="L201" i="8" s="1"/>
  <c r="J203" i="8"/>
  <c r="L203" i="8" s="1"/>
  <c r="J205" i="8"/>
  <c r="J207" i="8"/>
  <c r="J209" i="8"/>
  <c r="L209" i="8" s="1"/>
  <c r="J211" i="8"/>
  <c r="L211" i="8" s="1"/>
  <c r="J213" i="8"/>
  <c r="J215" i="8"/>
  <c r="J217" i="8"/>
  <c r="L217" i="8" s="1"/>
  <c r="K4" i="9"/>
  <c r="K10" i="8"/>
  <c r="E10" i="9"/>
  <c r="K5" i="9"/>
  <c r="O10" i="5"/>
  <c r="E10" i="5"/>
  <c r="E10" i="8"/>
  <c r="I222" i="5" l="1"/>
  <c r="I223" i="5"/>
  <c r="O20" i="5"/>
  <c r="O21" i="5" s="1"/>
  <c r="O22" i="5"/>
  <c r="O30" i="5"/>
  <c r="O31" i="5" s="1"/>
  <c r="J223" i="5"/>
  <c r="J220" i="9"/>
  <c r="I220" i="9"/>
  <c r="J222" i="5"/>
  <c r="L83" i="8"/>
  <c r="L176" i="8"/>
  <c r="L132" i="8"/>
  <c r="L116" i="8"/>
  <c r="L215" i="8"/>
  <c r="L140" i="8"/>
  <c r="L118" i="8"/>
  <c r="L102" i="8"/>
  <c r="L78" i="8"/>
  <c r="L199" i="8"/>
  <c r="L191" i="8"/>
  <c r="L151" i="8"/>
  <c r="L123" i="8"/>
  <c r="L107" i="8"/>
  <c r="L100" i="8"/>
  <c r="L206" i="8"/>
  <c r="L71" i="8"/>
  <c r="L27" i="8"/>
  <c r="L93" i="8"/>
  <c r="L207" i="8"/>
  <c r="L121" i="8"/>
  <c r="L87" i="8"/>
  <c r="L216" i="8"/>
  <c r="L143" i="8"/>
  <c r="L44" i="8"/>
  <c r="L48" i="8"/>
  <c r="L122" i="8"/>
  <c r="L60" i="8"/>
  <c r="L179" i="8"/>
  <c r="L171" i="8"/>
  <c r="L163" i="8"/>
  <c r="L127" i="8"/>
  <c r="L111" i="8"/>
  <c r="L92" i="8"/>
  <c r="L35" i="8"/>
  <c r="L54" i="8"/>
  <c r="L56" i="8"/>
  <c r="L42" i="8"/>
  <c r="L114" i="8"/>
  <c r="L175" i="8"/>
  <c r="L193" i="8"/>
  <c r="L131" i="8"/>
  <c r="L115" i="8"/>
  <c r="L157" i="8"/>
  <c r="L141" i="8"/>
  <c r="L95" i="8"/>
  <c r="L198" i="8"/>
  <c r="L137" i="8"/>
  <c r="L72" i="8"/>
  <c r="L70" i="8"/>
  <c r="L210" i="8"/>
  <c r="L162" i="8"/>
  <c r="L189" i="8"/>
  <c r="L91" i="8"/>
  <c r="L21" i="8"/>
  <c r="L197" i="8"/>
  <c r="L85" i="8"/>
  <c r="L74" i="8"/>
  <c r="L46" i="8"/>
  <c r="L89" i="8"/>
  <c r="L205" i="8"/>
  <c r="L62" i="8"/>
  <c r="L80" i="8"/>
  <c r="L66" i="8"/>
  <c r="L181" i="8"/>
  <c r="L81" i="8"/>
  <c r="L65" i="8"/>
  <c r="L49" i="8"/>
  <c r="L33" i="8"/>
  <c r="L153" i="8"/>
  <c r="L149" i="8"/>
  <c r="L213" i="8"/>
  <c r="L155" i="8"/>
  <c r="L145" i="8"/>
  <c r="L173" i="8"/>
  <c r="L98" i="8"/>
  <c r="L165" i="8"/>
  <c r="L73" i="8"/>
  <c r="L57" i="8"/>
  <c r="L41" i="8"/>
  <c r="P10" i="5"/>
  <c r="L10" i="8"/>
</calcChain>
</file>

<file path=xl/sharedStrings.xml><?xml version="1.0" encoding="utf-8"?>
<sst xmlns="http://schemas.openxmlformats.org/spreadsheetml/2006/main" count="190" uniqueCount="72">
  <si>
    <t>r_f</t>
  </si>
  <si>
    <t>USD/GBP</t>
  </si>
  <si>
    <t>dS/S</t>
  </si>
  <si>
    <t>P</t>
  </si>
  <si>
    <t>P*</t>
  </si>
  <si>
    <t>Valor del contrato</t>
  </si>
  <si>
    <t>r_f(%)</t>
  </si>
  <si>
    <t>Cambio en el Valor del contrato</t>
  </si>
  <si>
    <t>Valor del contrato (Hoy)</t>
  </si>
  <si>
    <t>Varianza diaria</t>
  </si>
  <si>
    <t>Volatilidad diaria</t>
  </si>
  <si>
    <t>Rendimiento medio</t>
  </si>
  <si>
    <t>Primera estimación</t>
  </si>
  <si>
    <t>Desviación estándar diaria</t>
  </si>
  <si>
    <t>Tasas Libor (3 Meses)</t>
  </si>
  <si>
    <t>USD</t>
  </si>
  <si>
    <t>GBP</t>
  </si>
  <si>
    <t>r</t>
  </si>
  <si>
    <t>DATOS HISTÓRICOS</t>
  </si>
  <si>
    <t>El intervalo de tiempo es 3 meses, tau=3/12año=</t>
  </si>
  <si>
    <t xml:space="preserve">Cantidad de libras esterlinas compradas: </t>
  </si>
  <si>
    <t>Precio al que se compra cada libra esterlina:</t>
  </si>
  <si>
    <t>r(%)</t>
  </si>
  <si>
    <t>Cambios en las variables</t>
  </si>
  <si>
    <t>Suponer que hoy es 15/octubre/2008</t>
  </si>
  <si>
    <t>Escenarios Posibles para el 16/oct/08</t>
  </si>
  <si>
    <t>Tipo de cambio</t>
  </si>
  <si>
    <t>Valor del contrato Mañana (real)</t>
  </si>
  <si>
    <t>Lo que REALMENTE ocurrió el 16 de octubre:</t>
  </si>
  <si>
    <t>Cambio en el Valor del contrato (pérdida)</t>
  </si>
  <si>
    <t>Con el método de SIMULACIÓN HISTÓRICA, se estima que con un nivel de confianza:</t>
  </si>
  <si>
    <t>Cambio medio diario</t>
  </si>
  <si>
    <t>ESTIMACIÓN DE LOS PARÁMETROS QUE SE USARÁN EN LA SIMULACIÓN MONTE CARLO</t>
  </si>
  <si>
    <t>dP*/P*</t>
  </si>
  <si>
    <t>dP/P</t>
  </si>
  <si>
    <t>Matriz de covarianzas</t>
  </si>
  <si>
    <t>QP*S</t>
  </si>
  <si>
    <t>QSP*</t>
  </si>
  <si>
    <t>menosQFP</t>
  </si>
  <si>
    <t>Desviación Estándar del Contrato</t>
  </si>
  <si>
    <t>Q</t>
  </si>
  <si>
    <t>F</t>
  </si>
  <si>
    <t>T</t>
  </si>
  <si>
    <t>1/(1+r* T)</t>
  </si>
  <si>
    <t>1/(1+r T)</t>
  </si>
  <si>
    <t>Q S P* - K P</t>
  </si>
  <si>
    <t>r*</t>
  </si>
  <si>
    <t>S</t>
  </si>
  <si>
    <t>r_0</t>
  </si>
  <si>
    <t>r*_0</t>
  </si>
  <si>
    <t>S_0</t>
  </si>
  <si>
    <t>Rendimientos de las variables</t>
  </si>
  <si>
    <t>Delta P</t>
  </si>
  <si>
    <t>Las perdidas el día de mañana serán menores a (aproximadamente)</t>
  </si>
  <si>
    <t>Delta P (Ordenado</t>
  </si>
  <si>
    <t>VaR =</t>
  </si>
  <si>
    <t>#</t>
  </si>
  <si>
    <t>Posición</t>
  </si>
  <si>
    <t>Rendimientos</t>
  </si>
  <si>
    <t>Desv std</t>
  </si>
  <si>
    <t>Matriz de correlación</t>
  </si>
  <si>
    <t>VaR=</t>
  </si>
  <si>
    <t>Montos</t>
  </si>
  <si>
    <t>Código de Matlab</t>
  </si>
  <si>
    <t>Rendimiento</t>
  </si>
  <si>
    <t xml:space="preserve"> (VaR-m)/Desv std</t>
  </si>
  <si>
    <t>Media del Contrato</t>
  </si>
  <si>
    <t>Para el día de mañana, si se quisiera cambiar el tiempo se extrapola multiplicando por la raíz del tiempo.</t>
  </si>
  <si>
    <r>
      <t>Z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=</t>
    </r>
  </si>
  <si>
    <r>
      <t>Z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&lt;=(VaR - m)/desv std</t>
    </r>
  </si>
  <si>
    <t>montos=[17189138.62,17189138.62,-16314423.43];
rendprom=[-0.00067;0.00000;0.00000];
matv=[5.73399E-05,-5.54807E-08,4.83799E-08;-5.54807E-08,3.35735E-09,4.17754E-09;4.83799E-08,4.17754E-09,2.44506E-08];
EDeltaP=montos*rendprom
VarDeltaP=montos*matv*montos'
sqrt(VarDeltaP)
x=[-400000:1000:400000];
plot(x,normpdf(x,EDeltaP,sqrt(VarDeltaP)))</t>
  </si>
  <si>
    <t>%Archivo: MonteCarlo.m
%Simula un proceso de Wiener W, donde dW=\sqrt(dt)*epsilon
clear
clc
%Todo está basado en cierta Unidad del tiempo (meses, bimestres, años,etc.)
T=1;                    %Numero de dias a pronosticar
n=1;                   %Numero de incrementos de tiempo
dt=(T/n);               %Incremento del tiempo
raiz_dt=sqrt(dt);       %Raiz cuadrada del incremento del tiempo
N=1000;                     %Numero de trayectorias
trayImprimir = 20;
%Periodo de tiempo      %Tiempo total considerado [0,T]
t=0:dt:dt*(n);
ultimaCol = (length(t));
% for k=1:n
%     f1a(k)=sqrt(t(k));%Guardar en f la función raíz cuadrada
%     f2a(k)=-sqrt(t(k));
% end
%X0 = 14;
W=zeros(N,(n+1));
%X=zeros(N,(n+1));
%X(:,1) = X0;
S1=zeros(N,(n+1));
So1=1.7456; %S
S1(:,1) = So1;
m1=-0.00067; %rendimiento promedio S
g1=0.00757; %desv std S
S2=zeros(N,(n+1));
So2=0.9847; %P*
S2(:,1) = So2;
m2=-0.0000039; %rendimiento promedio P*
g2=0.00006; %desv std P*
S3=zeros(N,(n+1));
So3=0.9889; %precio P
S3(:,1) = So3;
m3=0.00000161; %rendimiento promedio P
g3=0.00016; %desv std P
gama = [1,-0.126448935,0.040859454;-0.126448935,1,0.461081433;0.040859454,0.461081433,1]
eta = (chol(gama))'
for i=1:N
    %Aquí surge la correlación de los rendimientos simulados
    for k=2:ultimaCol
        z1=randn;
        z2=randn;
        z3=randn;
        zeta = [z1;z2;z3];
        epsilon = eta*zeta;
        epsilon1 = epsilon(1);
        epsilon2 = epsilon(2);
        epsilon3 = epsilon(3);
        deltaW1=raiz_dt*epsilon1;
        deltaW2=raiz_dt*epsilon2;
        deltaW3=raiz_dt*epsilon3;
        S1(i,k)=S1(i,k-1)+m1*S1(i,k-1)*dt+g1*S1(i,k-1)*deltaW1;
        S2(i,k)=S2(i,k-1)+m2*S2(i,k-1)*dt+g2*S2(i,k-1)*deltaW2;
        S3(i,k)=S3(i,k-1)+m3*S3(i,k-1)*dt+g3*S3(i,k-1)*deltaW3;
    end
    fig2=figure(2);
    if (i &lt; min(N, trayImprimir))
        switch mod(i,6)
            case 0
                plot(t,S1(i,:),'b','LineWidth',0.5);       
            case 1
                plot(t,S1(i,:),'g','LineWidth',0.5);       
            case 2
                plot(t,S1(i,:),'r','LineWidth',0.5);       
            case 3
                plot(t,S1(i,:),'c','LineWidth',0.5);       
            case 4
                plot(t,S1(i,:),'m','LineWidth',0.5);       
            case 5
                plot(t,S1(i,:),'y','LineWidth',0.5);       
            case 6
                plot(t,S1(i,:),'k','LineWidth',0.5);       
        end
        hold on
        hold on
        xlabel('tiempo','FontSize',15); 
        xlim([0,T])
        grid
    end
    fig3=figure(3);
    if (i &lt; min(N, trayImprimir))
        switch mod(i,6)
            case 0
                plot(t,S2(i,:),'b','LineWidth',0.5);       
            case 1
                plot(t,S2(i,:),'g','LineWidth',0.5);       
            case 2
                plot(t,S2(i,:),'r','LineWidth',0.5);       
            case 3
                plot(t,S2(i,:),'c','LineWidth',0.5);       
            case 4
                plot(t,S2(i,:),'m','LineWidth',0.5);       
            case 5
                plot(t,S2(i,:),'y','LineWidth',0.5);       
            case 6
                plot(t,S2(i,:),'k','LineWidth',0.5);       
        end
        hold on
        xlabel('tiempo','FontSize',15); 
        xlim([0,T])
        grid
    end
    fig4=figure(4);
    if (i &lt; min(N, trayImprimir))
        switch mod(i,6)
            case 0
                plot(t,S3(i,:),'b','LineWidth',0.5);       
            case 1
                plot(t,S3(i,:),'g','LineWidth',0.5);       
            case 2
                plot(t,S3(i,:),'r','LineWidth',0.5);       
            case 3
                plot(t,S3(i,:),'c','LineWidth',0.5);       
            case 4
                plot(t,S3(i,:),'m','LineWidth',0.5);       
            case 5
                plot(t,S3(i,:),'y','LineWidth',0.5);       
            case 6
                plot(t,S3(i,:),'k','LineWidth',0.5);       
        end
        hold on
        xlabel('tiempo','FontSize',15); 
        xlim([0,T])
        grid
    end
end
fig5=figure(5);
S1_T = S1(:,ultimaCol);
mediaS1_T = mean(S1_T)
varianzaS1_T = var(S1_T)
std(S1_T);
sqrt(varianzaS1_T)
hist(S1_T,30)
fig6=figure(6);
S2_T = S2(:,ultimaCol);
mediaS2_T = mean(S2_T)
varianzaS2_T = var(S2_T)
std(S2_T);
sqrt(varianzaS2_T)
hist(S2_T,30)
fig7=figure(7);
S3_T = S3(:,ultimaCol);
mediaS3_T = mean(S3_T)
varianzaS3_T = var(S3_T)
std(S3_T);
sqrt(varianzaS3_T)
hist(S3_T,30)
R1= (S1(:,T+1)-S1(:,1))./S1(:,1);
R2= (S2(:,T+1)-S2(:,1))./S2(:,1);
R3= (S3(:,T+1)-S3(:,1))./S3(:,1);
alpha1=17189138.62;
alpha2=17189138.62;
alpha3=-16314423.43;
delta_p=alpha1*R1+alpha2*R2+alpha3*R3;
fig(8) = figure(8)
hist(delta_p)
delta_p_ordenado = sort(delta_p);
VaR=delta_p_ordenado(51)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</si>
</sst>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&quot;$&quot;#,##0.00"/>
    <numFmt numFmtId="166" formatCode="0.00000"/>
    <numFmt numFmtId="167" formatCode="0.00000000"/>
    <numFmt numFmtId="168" formatCode="0.0000000"/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15" fontId="1" fillId="0" borderId="0"/>
    <xf numFmtId="43" fontId="8" fillId="0" borderId="0" applyFont="0" applyFill="0" applyBorder="0" applyAlignment="0" applyProtection="0"/>
  </cellStyleXfs>
  <cellXfs count="422">
    <xf numFmtId="0" fontId="0" fillId="0" borderId="0" xfId="0"/>
    <xf numFmtId="17" fontId="3" fillId="0" borderId="0" xfId="2" applyNumberFormat="1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right" wrapText="1"/>
    </xf>
    <xf numFmtId="17" fontId="3" fillId="0" borderId="0" xfId="2" applyNumberFormat="1" applyFont="1" applyFill="1"/>
    <xf numFmtId="164" fontId="0" fillId="0" borderId="0" xfId="0" applyNumberFormat="1"/>
    <xf numFmtId="15" fontId="2" fillId="0" borderId="0" xfId="2" applyNumberFormat="1" applyFont="1" applyAlignment="1">
      <alignment horizontal="center"/>
    </xf>
    <xf numFmtId="17" fontId="3" fillId="0" borderId="0" xfId="2" applyNumberFormat="1" applyFont="1" applyFill="1" applyAlignment="1">
      <alignment wrapText="1"/>
    </xf>
    <xf numFmtId="0" fontId="6" fillId="0" borderId="0" xfId="0" applyFont="1" applyAlignment="1">
      <alignment wrapText="1"/>
    </xf>
    <xf numFmtId="17" fontId="3" fillId="0" borderId="0" xfId="2" applyNumberFormat="1" applyFont="1" applyAlignment="1">
      <alignment wrapText="1"/>
    </xf>
    <xf numFmtId="164" fontId="0" fillId="0" borderId="0" xfId="0" applyNumberFormat="1" applyAlignment="1">
      <alignment horizontal="right" wrapText="1"/>
    </xf>
    <xf numFmtId="164" fontId="1" fillId="0" borderId="0" xfId="2" applyNumberFormat="1"/>
    <xf numFmtId="165" fontId="0" fillId="0" borderId="0" xfId="0" applyNumberFormat="1" applyAlignment="1">
      <alignment horizontal="right" wrapText="1"/>
    </xf>
    <xf numFmtId="165" fontId="0" fillId="0" borderId="0" xfId="0" applyNumberFormat="1" applyFont="1"/>
    <xf numFmtId="3" fontId="0" fillId="0" borderId="0" xfId="0" applyNumberFormat="1" applyFont="1"/>
    <xf numFmtId="0" fontId="0" fillId="0" borderId="0" xfId="0" applyAlignment="1">
      <alignment horizontal="right"/>
    </xf>
    <xf numFmtId="164" fontId="7" fillId="0" borderId="0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right" wrapText="1"/>
    </xf>
    <xf numFmtId="164" fontId="0" fillId="0" borderId="0" xfId="0" applyNumberFormat="1" applyAlignment="1"/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wrapText="1"/>
    </xf>
    <xf numFmtId="164" fontId="0" fillId="0" borderId="0" xfId="0" applyNumberFormat="1" applyFont="1"/>
    <xf numFmtId="0" fontId="0" fillId="0" borderId="0" xfId="0" applyAlignment="1">
      <alignment horizontal="center" wrapText="1"/>
    </xf>
    <xf numFmtId="3" fontId="5" fillId="0" borderId="0" xfId="0" applyNumberFormat="1" applyFont="1"/>
    <xf numFmtId="0" fontId="10" fillId="0" borderId="0" xfId="0" applyFont="1" applyFill="1" applyBorder="1"/>
    <xf numFmtId="164" fontId="10" fillId="0" borderId="0" xfId="0" applyNumberFormat="1" applyFont="1" applyFill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11" fillId="0" borderId="2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0" borderId="9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" fontId="2" fillId="0" borderId="13" xfId="0" applyNumberFormat="1" applyFon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8" xfId="0" applyBorder="1" applyAlignment="1">
      <alignment horizontal="center"/>
    </xf>
    <xf numFmtId="0" fontId="0" fillId="6" borderId="11" xfId="0" applyFill="1" applyBorder="1"/>
    <xf numFmtId="0" fontId="11" fillId="6" borderId="2" xfId="0" applyFont="1" applyFill="1" applyBorder="1" applyAlignment="1">
      <alignment horizontal="center"/>
    </xf>
    <xf numFmtId="166" fontId="0" fillId="6" borderId="14" xfId="0" applyNumberFormat="1" applyFill="1" applyBorder="1"/>
    <xf numFmtId="0" fontId="11" fillId="0" borderId="0" xfId="0" applyNumberFormat="1" applyFont="1" applyBorder="1" applyAlignment="1">
      <alignment horizontal="center"/>
    </xf>
    <xf numFmtId="0" fontId="11" fillId="0" borderId="11" xfId="0" applyNumberFormat="1" applyFont="1" applyBorder="1" applyAlignment="1">
      <alignment horizontal="center"/>
    </xf>
    <xf numFmtId="0" fontId="0" fillId="0" borderId="12" xfId="0" applyBorder="1"/>
    <xf numFmtId="0" fontId="11" fillId="0" borderId="13" xfId="0" applyNumberFormat="1" applyFont="1" applyBorder="1" applyAlignment="1">
      <alignment horizontal="center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wrapText="1"/>
    </xf>
    <xf numFmtId="3" fontId="0" fillId="0" borderId="15" xfId="0" applyNumberFormat="1" applyFont="1" applyBorder="1" applyAlignment="1">
      <alignment horizontal="center"/>
    </xf>
    <xf numFmtId="17" fontId="2" fillId="0" borderId="8" xfId="2" applyNumberFormat="1" applyFont="1" applyFill="1" applyBorder="1" applyAlignment="1">
      <alignment horizontal="center" vertical="center"/>
    </xf>
    <xf numFmtId="17" fontId="2" fillId="0" borderId="10" xfId="2" applyNumberFormat="1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1" fillId="0" borderId="34" xfId="0" applyFont="1" applyBorder="1" applyAlignment="1">
      <alignment horizontal="center" vertical="center" wrapText="1"/>
    </xf>
    <xf numFmtId="165" fontId="0" fillId="0" borderId="35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7" fillId="0" borderId="0" xfId="0" applyFont="1"/>
    <xf numFmtId="0" fontId="11" fillId="0" borderId="0" xfId="0" applyFont="1"/>
    <xf numFmtId="17" fontId="2" fillId="0" borderId="0" xfId="2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7" fontId="2" fillId="0" borderId="2" xfId="2" applyNumberFormat="1" applyFont="1" applyBorder="1" applyAlignment="1">
      <alignment horizontal="center" vertical="center"/>
    </xf>
    <xf numFmtId="17" fontId="2" fillId="0" borderId="14" xfId="2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1" fillId="0" borderId="20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66" fontId="1" fillId="0" borderId="2" xfId="3" applyNumberForma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" fontId="2" fillId="0" borderId="11" xfId="0" applyNumberFormat="1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11" fillId="0" borderId="2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" fontId="2" fillId="0" borderId="7" xfId="2" applyNumberFormat="1" applyFont="1" applyBorder="1" applyAlignment="1">
      <alignment horizontal="center" vertical="center"/>
    </xf>
    <xf numFmtId="17" fontId="2" fillId="0" borderId="7" xfId="2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" fontId="2" fillId="6" borderId="13" xfId="0" applyNumberFormat="1" applyFont="1" applyFill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2" xfId="4" applyNumberFormat="1" applyFont="1" applyBorder="1" applyAlignment="1">
      <alignment horizontal="center"/>
    </xf>
    <xf numFmtId="169" fontId="0" fillId="0" borderId="2" xfId="4" applyNumberFormat="1" applyFont="1" applyFill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169" fontId="0" fillId="0" borderId="14" xfId="4" applyNumberFormat="1" applyFont="1" applyBorder="1" applyAlignment="1">
      <alignment horizontal="center"/>
    </xf>
    <xf numFmtId="0" fontId="0" fillId="7" borderId="3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6" borderId="14" xfId="0" applyFill="1" applyBorder="1" applyAlignment="1">
      <alignment horizontal="center" wrapText="1"/>
    </xf>
    <xf numFmtId="169" fontId="0" fillId="7" borderId="2" xfId="4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11" fillId="0" borderId="43" xfId="0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9" fillId="0" borderId="0" xfId="0" applyFont="1"/>
    <xf numFmtId="0" fontId="7" fillId="0" borderId="4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11" fillId="0" borderId="46" xfId="0" applyNumberFormat="1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166" fontId="7" fillId="0" borderId="14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3" fontId="0" fillId="0" borderId="15" xfId="0" applyNumberFormat="1" applyFon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0" fillId="9" borderId="8" xfId="0" applyFill="1" applyBorder="1"/>
    <xf numFmtId="0" fontId="0" fillId="9" borderId="13" xfId="0" applyFill="1" applyBorder="1"/>
    <xf numFmtId="17" fontId="2" fillId="0" borderId="11" xfId="2" applyNumberFormat="1" applyFont="1" applyBorder="1" applyAlignment="1">
      <alignment horizontal="center" vertical="center"/>
    </xf>
    <xf numFmtId="17" fontId="2" fillId="0" borderId="12" xfId="2" applyNumberFormat="1" applyFont="1" applyFill="1" applyBorder="1" applyAlignment="1">
      <alignment horizontal="center" vertical="center"/>
    </xf>
    <xf numFmtId="17" fontId="2" fillId="0" borderId="13" xfId="2" applyNumberFormat="1" applyFont="1" applyBorder="1" applyAlignment="1">
      <alignment horizontal="center" vertical="center"/>
    </xf>
    <xf numFmtId="17" fontId="2" fillId="0" borderId="15" xfId="2" applyNumberFormat="1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10" fillId="0" borderId="12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167" fontId="10" fillId="0" borderId="15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 applyAlignment="1">
      <alignment horizontal="center" vertical="center"/>
    </xf>
    <xf numFmtId="166" fontId="10" fillId="0" borderId="15" xfId="0" applyNumberFormat="1" applyFont="1" applyFill="1" applyBorder="1" applyAlignment="1">
      <alignment horizontal="center" vertical="center"/>
    </xf>
    <xf numFmtId="17" fontId="2" fillId="0" borderId="50" xfId="2" applyNumberFormat="1" applyFont="1" applyBorder="1" applyAlignment="1">
      <alignment horizontal="center"/>
    </xf>
    <xf numFmtId="17" fontId="2" fillId="0" borderId="44" xfId="2" applyNumberFormat="1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17" fontId="2" fillId="11" borderId="63" xfId="2" applyNumberFormat="1" applyFont="1" applyFill="1" applyBorder="1" applyAlignment="1">
      <alignment horizontal="center"/>
    </xf>
    <xf numFmtId="17" fontId="2" fillId="11" borderId="50" xfId="2" applyNumberFormat="1" applyFont="1" applyFill="1" applyBorder="1" applyAlignment="1">
      <alignment horizontal="center"/>
    </xf>
    <xf numFmtId="17" fontId="2" fillId="11" borderId="44" xfId="2" applyNumberFormat="1" applyFont="1" applyFill="1" applyBorder="1" applyAlignment="1">
      <alignment horizontal="center"/>
    </xf>
    <xf numFmtId="17" fontId="2" fillId="11" borderId="62" xfId="2" applyNumberFormat="1" applyFont="1" applyFill="1" applyBorder="1" applyAlignment="1">
      <alignment horizontal="center"/>
    </xf>
    <xf numFmtId="0" fontId="7" fillId="11" borderId="45" xfId="0" applyFont="1" applyFill="1" applyBorder="1" applyAlignment="1">
      <alignment horizontal="center"/>
    </xf>
    <xf numFmtId="0" fontId="7" fillId="11" borderId="46" xfId="0" applyFont="1" applyFill="1" applyBorder="1" applyAlignment="1">
      <alignment horizontal="center"/>
    </xf>
    <xf numFmtId="0" fontId="7" fillId="11" borderId="42" xfId="0" applyFont="1" applyFill="1" applyBorder="1" applyAlignment="1">
      <alignment horizontal="center"/>
    </xf>
    <xf numFmtId="17" fontId="2" fillId="11" borderId="51" xfId="2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17" fontId="2" fillId="11" borderId="35" xfId="2" applyNumberFormat="1" applyFont="1" applyFill="1" applyBorder="1" applyAlignment="1">
      <alignment horizontal="center"/>
    </xf>
    <xf numFmtId="0" fontId="7" fillId="11" borderId="61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7" fillId="11" borderId="15" xfId="0" applyFont="1" applyFill="1" applyBorder="1" applyAlignment="1">
      <alignment horizontal="center"/>
    </xf>
    <xf numFmtId="0" fontId="7" fillId="7" borderId="36" xfId="0" applyFont="1" applyFill="1" applyBorder="1" applyAlignment="1">
      <alignment horizontal="center" vertical="center"/>
    </xf>
    <xf numFmtId="0" fontId="7" fillId="7" borderId="38" xfId="0" applyFont="1" applyFill="1" applyBorder="1" applyAlignment="1">
      <alignment horizontal="center" vertical="center"/>
    </xf>
    <xf numFmtId="166" fontId="0" fillId="9" borderId="9" xfId="0" applyNumberFormat="1" applyFill="1" applyBorder="1" applyAlignment="1">
      <alignment horizontal="center"/>
    </xf>
    <xf numFmtId="166" fontId="0" fillId="9" borderId="10" xfId="0" applyNumberFormat="1" applyFill="1" applyBorder="1" applyAlignment="1">
      <alignment horizontal="center"/>
    </xf>
    <xf numFmtId="166" fontId="0" fillId="9" borderId="14" xfId="0" applyNumberFormat="1" applyFill="1" applyBorder="1" applyAlignment="1">
      <alignment horizontal="center"/>
    </xf>
    <xf numFmtId="166" fontId="0" fillId="9" borderId="15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" fontId="2" fillId="6" borderId="8" xfId="0" applyNumberFormat="1" applyFont="1" applyFill="1" applyBorder="1" applyAlignment="1">
      <alignment horizontal="center"/>
    </xf>
    <xf numFmtId="166" fontId="0" fillId="6" borderId="9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 wrapText="1"/>
    </xf>
    <xf numFmtId="0" fontId="0" fillId="6" borderId="13" xfId="0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3" fillId="6" borderId="14" xfId="0" applyNumberFormat="1" applyFont="1" applyFill="1" applyBorder="1" applyAlignment="1">
      <alignment horizontal="center"/>
    </xf>
    <xf numFmtId="164" fontId="16" fillId="6" borderId="15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17" fontId="3" fillId="0" borderId="0" xfId="2" applyNumberFormat="1" applyFont="1" applyFill="1" applyAlignment="1">
      <alignment horizontal="center"/>
    </xf>
    <xf numFmtId="16" fontId="2" fillId="0" borderId="48" xfId="0" applyNumberFormat="1" applyFont="1" applyBorder="1" applyAlignment="1">
      <alignment horizontal="center"/>
    </xf>
    <xf numFmtId="166" fontId="0" fillId="0" borderId="46" xfId="0" applyNumberFormat="1" applyBorder="1" applyAlignment="1">
      <alignment horizontal="center"/>
    </xf>
    <xf numFmtId="0" fontId="0" fillId="0" borderId="42" xfId="0" applyBorder="1" applyAlignment="1">
      <alignment horizontal="center" wrapText="1"/>
    </xf>
    <xf numFmtId="0" fontId="13" fillId="0" borderId="14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6" fontId="0" fillId="6" borderId="14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 wrapText="1"/>
    </xf>
    <xf numFmtId="164" fontId="7" fillId="0" borderId="0" xfId="0" applyNumberFormat="1" applyFont="1"/>
    <xf numFmtId="165" fontId="7" fillId="0" borderId="0" xfId="0" applyNumberFormat="1" applyFont="1" applyAlignment="1">
      <alignment horizontal="right" wrapText="1"/>
    </xf>
    <xf numFmtId="16" fontId="2" fillId="0" borderId="20" xfId="0" applyNumberFormat="1" applyFont="1" applyBorder="1" applyAlignment="1">
      <alignment horizontal="center"/>
    </xf>
    <xf numFmtId="166" fontId="7" fillId="0" borderId="7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wrapText="1"/>
    </xf>
    <xf numFmtId="164" fontId="7" fillId="0" borderId="13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 wrapText="1"/>
    </xf>
    <xf numFmtId="0" fontId="11" fillId="0" borderId="1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7" xfId="0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8" fontId="9" fillId="0" borderId="50" xfId="0" applyNumberFormat="1" applyFont="1" applyBorder="1" applyAlignment="1">
      <alignment horizontal="center"/>
    </xf>
    <xf numFmtId="168" fontId="9" fillId="0" borderId="44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17" fontId="3" fillId="0" borderId="0" xfId="2" applyNumberFormat="1" applyFont="1" applyAlignment="1">
      <alignment horizontal="center"/>
    </xf>
    <xf numFmtId="11" fontId="0" fillId="0" borderId="2" xfId="0" applyNumberFormat="1" applyBorder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9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17" fontId="2" fillId="0" borderId="13" xfId="2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43" fontId="7" fillId="6" borderId="15" xfId="4" applyFont="1" applyFill="1" applyBorder="1" applyAlignment="1">
      <alignment horizont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2" fontId="0" fillId="0" borderId="10" xfId="4" applyNumberFormat="1" applyFont="1" applyBorder="1" applyAlignment="1">
      <alignment horizontal="center" vertical="center"/>
    </xf>
    <xf numFmtId="2" fontId="0" fillId="0" borderId="15" xfId="4" applyNumberFormat="1" applyFont="1" applyBorder="1" applyAlignment="1">
      <alignment horizontal="center" vertical="center"/>
    </xf>
    <xf numFmtId="0" fontId="11" fillId="3" borderId="43" xfId="0" applyFont="1" applyFill="1" applyBorder="1" applyAlignment="1">
      <alignment horizontal="center"/>
    </xf>
    <xf numFmtId="0" fontId="11" fillId="3" borderId="50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4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2" fontId="6" fillId="0" borderId="0" xfId="0" applyNumberFormat="1" applyFont="1" applyFill="1" applyAlignment="1"/>
    <xf numFmtId="0" fontId="0" fillId="0" borderId="0" xfId="0" applyFill="1" applyAlignment="1"/>
    <xf numFmtId="0" fontId="0" fillId="0" borderId="0" xfId="0" applyAlignment="1">
      <alignment horizontal="center" wrapText="1"/>
    </xf>
    <xf numFmtId="0" fontId="6" fillId="0" borderId="0" xfId="0" applyFont="1" applyFill="1" applyAlignment="1"/>
    <xf numFmtId="0" fontId="7" fillId="0" borderId="56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8" xfId="0" applyNumberFormat="1" applyFont="1" applyBorder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2" fontId="11" fillId="2" borderId="22" xfId="0" applyNumberFormat="1" applyFont="1" applyFill="1" applyBorder="1" applyAlignment="1">
      <alignment horizontal="center" vertical="center"/>
    </xf>
    <xf numFmtId="2" fontId="11" fillId="2" borderId="19" xfId="0" applyNumberFormat="1" applyFont="1" applyFill="1" applyBorder="1" applyAlignment="1">
      <alignment horizontal="center" vertical="center"/>
    </xf>
    <xf numFmtId="2" fontId="11" fillId="2" borderId="23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9" fillId="6" borderId="28" xfId="0" applyFont="1" applyFill="1" applyBorder="1" applyAlignment="1">
      <alignment horizontal="center"/>
    </xf>
    <xf numFmtId="0" fontId="9" fillId="6" borderId="29" xfId="0" applyFont="1" applyFill="1" applyBorder="1" applyAlignment="1">
      <alignment horizontal="center"/>
    </xf>
    <xf numFmtId="0" fontId="9" fillId="6" borderId="30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164" fontId="13" fillId="0" borderId="28" xfId="0" applyNumberFormat="1" applyFont="1" applyBorder="1" applyAlignment="1">
      <alignment horizontal="center"/>
    </xf>
    <xf numFmtId="164" fontId="13" fillId="0" borderId="30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 wrapText="1"/>
    </xf>
    <xf numFmtId="0" fontId="11" fillId="0" borderId="65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47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11" fillId="2" borderId="8" xfId="0" applyNumberFormat="1" applyFont="1" applyFill="1" applyBorder="1" applyAlignment="1">
      <alignment horizontal="center" vertical="center"/>
    </xf>
    <xf numFmtId="2" fontId="11" fillId="2" borderId="9" xfId="0" applyNumberFormat="1" applyFont="1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4" fillId="8" borderId="8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0" fontId="15" fillId="0" borderId="10" xfId="0" applyFont="1" applyFill="1" applyBorder="1" applyAlignment="1"/>
    <xf numFmtId="0" fontId="7" fillId="0" borderId="8" xfId="0" applyFont="1" applyBorder="1" applyAlignment="1">
      <alignment horizontal="left" wrapText="1"/>
    </xf>
    <xf numFmtId="0" fontId="7" fillId="0" borderId="9" xfId="0" applyFont="1" applyBorder="1" applyAlignment="1">
      <alignment horizontal="left" wrapText="1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4" borderId="56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10" borderId="22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  <xf numFmtId="0" fontId="11" fillId="0" borderId="28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4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</cellXfs>
  <cellStyles count="5">
    <cellStyle name="Hyperlink" xfId="1" xr:uid="{00000000-0005-0000-0000-000000000000}"/>
    <cellStyle name="Millares" xfId="4" builtinId="3"/>
    <cellStyle name="Normal" xfId="0" builtinId="0"/>
    <cellStyle name="Normal 2" xfId="2" xr:uid="{00000000-0005-0000-0000-000002000000}"/>
    <cellStyle name="Normal_Sheet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42649</xdr:colOff>
      <xdr:row>18</xdr:row>
      <xdr:rowOff>42649</xdr:rowOff>
    </xdr:from>
    <xdr:to>
      <xdr:col>16</xdr:col>
      <xdr:colOff>298545</xdr:colOff>
      <xdr:row>28</xdr:row>
      <xdr:rowOff>49579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DAF79A-D2DA-4763-9851-2AC707DE5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62612" y="4094328"/>
          <a:ext cx="2061381" cy="1869281"/>
        </a:xfrm>
        <a:prstGeom prst="rect">
          <a:avLst/>
        </a:prstGeom>
      </xdr:spPr>
    </xdr:pic>
    <xdr:clientData/>
  </xdr:twoCellAnchor>
  <xdr:twoCellAnchor editAs="oneCell">
    <xdr:from>
      <xdr:col>15</xdr:col>
      <xdr:colOff>42650</xdr:colOff>
      <xdr:row>28</xdr:row>
      <xdr:rowOff>99514</xdr:rowOff>
    </xdr:from>
    <xdr:to>
      <xdr:col>16</xdr:col>
      <xdr:colOff>241679</xdr:colOff>
      <xdr:row>38</xdr:row>
      <xdr:rowOff>54205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11D00E-BFB8-4EA5-9136-05ACF9B8E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62613" y="6013544"/>
          <a:ext cx="2004514" cy="1817042"/>
        </a:xfrm>
        <a:prstGeom prst="rect">
          <a:avLst/>
        </a:prstGeom>
      </xdr:spPr>
    </xdr:pic>
    <xdr:clientData/>
  </xdr:twoCellAnchor>
  <xdr:twoCellAnchor editAs="oneCell">
    <xdr:from>
      <xdr:col>15</xdr:col>
      <xdr:colOff>71084</xdr:colOff>
      <xdr:row>38</xdr:row>
      <xdr:rowOff>142164</xdr:rowOff>
    </xdr:from>
    <xdr:to>
      <xdr:col>16</xdr:col>
      <xdr:colOff>256263</xdr:colOff>
      <xdr:row>48</xdr:row>
      <xdr:rowOff>85300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D34DE8-A87E-4ABC-964B-1ABEA4CD1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91047" y="7918545"/>
          <a:ext cx="1990664" cy="1805486"/>
        </a:xfrm>
        <a:prstGeom prst="rect">
          <a:avLst/>
        </a:prstGeom>
      </xdr:spPr>
    </xdr:pic>
    <xdr:clientData/>
  </xdr:twoCellAnchor>
  <xdr:twoCellAnchor editAs="oneCell">
    <xdr:from>
      <xdr:col>16</xdr:col>
      <xdr:colOff>355410</xdr:colOff>
      <xdr:row>18</xdr:row>
      <xdr:rowOff>42648</xdr:rowOff>
    </xdr:from>
    <xdr:to>
      <xdr:col>19</xdr:col>
      <xdr:colOff>608594</xdr:colOff>
      <xdr:row>32</xdr:row>
      <xdr:rowOff>99515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AC6BCF-39CA-43AE-BCB6-0BBCB45A3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80858" y="4094327"/>
          <a:ext cx="2954303" cy="2672688"/>
        </a:xfrm>
        <a:prstGeom prst="rect">
          <a:avLst/>
        </a:prstGeom>
      </xdr:spPr>
    </xdr:pic>
    <xdr:clientData/>
  </xdr:twoCellAnchor>
  <xdr:twoCellAnchor editAs="oneCell">
    <xdr:from>
      <xdr:col>19</xdr:col>
      <xdr:colOff>653956</xdr:colOff>
      <xdr:row>18</xdr:row>
      <xdr:rowOff>28433</xdr:rowOff>
    </xdr:from>
    <xdr:to>
      <xdr:col>22</xdr:col>
      <xdr:colOff>724841</xdr:colOff>
      <xdr:row>32</xdr:row>
      <xdr:rowOff>85299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9E2908-CC85-4EA5-ACD3-63B3D35F8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580523" y="4080112"/>
          <a:ext cx="2942602" cy="2672687"/>
        </a:xfrm>
        <a:prstGeom prst="rect">
          <a:avLst/>
        </a:prstGeom>
      </xdr:spPr>
    </xdr:pic>
    <xdr:clientData/>
  </xdr:twoCellAnchor>
  <xdr:twoCellAnchor editAs="oneCell">
    <xdr:from>
      <xdr:col>16</xdr:col>
      <xdr:colOff>369627</xdr:colOff>
      <xdr:row>32</xdr:row>
      <xdr:rowOff>142165</xdr:rowOff>
    </xdr:from>
    <xdr:to>
      <xdr:col>19</xdr:col>
      <xdr:colOff>590277</xdr:colOff>
      <xdr:row>47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44CEA5-C154-402F-A73B-84B2BB61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595075" y="6809665"/>
          <a:ext cx="2921769" cy="2644253"/>
        </a:xfrm>
        <a:prstGeom prst="rect">
          <a:avLst/>
        </a:prstGeom>
      </xdr:spPr>
    </xdr:pic>
    <xdr:clientData/>
  </xdr:twoCellAnchor>
  <xdr:twoCellAnchor editAs="oneCell">
    <xdr:from>
      <xdr:col>19</xdr:col>
      <xdr:colOff>653955</xdr:colOff>
      <xdr:row>32</xdr:row>
      <xdr:rowOff>113731</xdr:rowOff>
    </xdr:from>
    <xdr:to>
      <xdr:col>22</xdr:col>
      <xdr:colOff>734645</xdr:colOff>
      <xdr:row>47</xdr:row>
      <xdr:rowOff>14216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3373C86-D70B-46B0-9547-1950CA44D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580522" y="6781231"/>
          <a:ext cx="2952407" cy="2686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17972</xdr:colOff>
      <xdr:row>47</xdr:row>
      <xdr:rowOff>35942</xdr:rowOff>
    </xdr:from>
    <xdr:to>
      <xdr:col>15</xdr:col>
      <xdr:colOff>1329906</xdr:colOff>
      <xdr:row>75</xdr:row>
      <xdr:rowOff>57908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BFD929-2095-4744-B146-B6AF7429C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2264" y="9291367"/>
          <a:ext cx="6128350" cy="55572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blo/Downloads/ContratoPlazoDivisasARoto2017%20If7033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 de mercado"/>
      <sheetName val="SimulacionHistorica"/>
      <sheetName val="SimulacionMonteCarlo"/>
      <sheetName val="DeltaNormal"/>
    </sheetNames>
    <sheetDataSet>
      <sheetData sheetId="0"/>
      <sheetData sheetId="1"/>
      <sheetData sheetId="2"/>
      <sheetData sheetId="3">
        <row r="20">
          <cell r="I20">
            <v>8.4935674587715047E-5</v>
          </cell>
          <cell r="J20">
            <v>1.5721077658911088E-4</v>
          </cell>
          <cell r="K20">
            <v>-4.5256645279560135E-3</v>
          </cell>
        </row>
        <row r="21">
          <cell r="I21">
            <v>6.4860254362747606E-5</v>
          </cell>
          <cell r="J21">
            <v>1.0175094217596028E-4</v>
          </cell>
          <cell r="K21">
            <v>1.7186067827680406E-3</v>
          </cell>
        </row>
        <row r="22">
          <cell r="I22">
            <v>1.8998394892890769E-4</v>
          </cell>
          <cell r="J22">
            <v>4.9341237054240028E-5</v>
          </cell>
          <cell r="K22">
            <v>6.3015582034836213E-4</v>
          </cell>
        </row>
        <row r="23">
          <cell r="I23">
            <v>9.4264959711721312E-5</v>
          </cell>
          <cell r="J23">
            <v>7.863531290745641E-5</v>
          </cell>
          <cell r="K23">
            <v>-1.1457378551787362E-3</v>
          </cell>
        </row>
        <row r="24">
          <cell r="I24">
            <v>1.5455090140742561E-4</v>
          </cell>
          <cell r="J24">
            <v>1.311192201762507E-4</v>
          </cell>
          <cell r="K24">
            <v>-8.7076076993584453E-3</v>
          </cell>
        </row>
        <row r="25">
          <cell r="I25">
            <v>1.6231749367957352E-4</v>
          </cell>
          <cell r="J25">
            <v>1.1725405706025702E-4</v>
          </cell>
          <cell r="K25">
            <v>-4.5829514207144353E-4</v>
          </cell>
        </row>
        <row r="26">
          <cell r="I26">
            <v>2.9543325337278022E-4</v>
          </cell>
          <cell r="J26">
            <v>-1.2033931934585331E-4</v>
          </cell>
          <cell r="K26">
            <v>4.5829514207144353E-4</v>
          </cell>
        </row>
        <row r="27">
          <cell r="I27">
            <v>5.0153201573426899E-4</v>
          </cell>
          <cell r="J27">
            <v>2.1597235276686249E-5</v>
          </cell>
          <cell r="K27">
            <v>2.2914757103584897E-4</v>
          </cell>
        </row>
        <row r="28">
          <cell r="I28">
            <v>1.4250197623184757E-4</v>
          </cell>
          <cell r="J28">
            <v>1.3872087061895704E-5</v>
          </cell>
          <cell r="K28">
            <v>7.2754353803849295E-3</v>
          </cell>
        </row>
        <row r="29">
          <cell r="I29">
            <v>1.1465059385469348E-4</v>
          </cell>
          <cell r="J29">
            <v>1.2807578277356706E-4</v>
          </cell>
          <cell r="K29">
            <v>-3.7236480293308606E-3</v>
          </cell>
        </row>
        <row r="30">
          <cell r="I30">
            <v>6.1984225666965957E-5</v>
          </cell>
          <cell r="J30">
            <v>2.777711675013235E-5</v>
          </cell>
          <cell r="K30">
            <v>6.8744271310724166E-3</v>
          </cell>
        </row>
        <row r="31">
          <cell r="I31">
            <v>8.0590965000127183E-5</v>
          </cell>
          <cell r="J31">
            <v>3.2396237241417429E-5</v>
          </cell>
          <cell r="K31">
            <v>-1.323327222731446E-2</v>
          </cell>
        </row>
        <row r="32">
          <cell r="I32">
            <v>1.147095064186218E-4</v>
          </cell>
          <cell r="J32">
            <v>4.4770505865087659E-5</v>
          </cell>
          <cell r="K32">
            <v>-5.0985334555453182E-3</v>
          </cell>
        </row>
        <row r="33">
          <cell r="I33">
            <v>3.2256748181938008E-4</v>
          </cell>
          <cell r="J33">
            <v>1.1114100362135784E-4</v>
          </cell>
          <cell r="K33">
            <v>9.1086159486709582E-3</v>
          </cell>
        </row>
        <row r="34">
          <cell r="I34">
            <v>9.5962432993148758E-4</v>
          </cell>
          <cell r="J34">
            <v>1.08077403718004E-4</v>
          </cell>
          <cell r="K34">
            <v>-6.4734188817599037E-3</v>
          </cell>
        </row>
        <row r="35">
          <cell r="I35">
            <v>2.1764602578333572E-4</v>
          </cell>
          <cell r="J35">
            <v>-1.1425255101379024E-4</v>
          </cell>
          <cell r="K35">
            <v>1.2660403299725027E-2</v>
          </cell>
        </row>
        <row r="36">
          <cell r="I36">
            <v>-1.5547108367521049E-4</v>
          </cell>
          <cell r="J36">
            <v>-1.1731333433083607E-4</v>
          </cell>
          <cell r="K36">
            <v>6.6452795600366946E-3</v>
          </cell>
        </row>
        <row r="37">
          <cell r="I37">
            <v>1.3681200904407307E-4</v>
          </cell>
          <cell r="J37">
            <v>-1.543391939178975E-5</v>
          </cell>
          <cell r="K37">
            <v>2.4060494958753329E-3</v>
          </cell>
        </row>
        <row r="38">
          <cell r="I38">
            <v>1.865907463113743E-5</v>
          </cell>
          <cell r="J38">
            <v>-1.852007539741138E-5</v>
          </cell>
          <cell r="K38">
            <v>0</v>
          </cell>
        </row>
        <row r="39">
          <cell r="I39">
            <v>1.0872340853841282E-5</v>
          </cell>
          <cell r="J39">
            <v>3.0866316681589596E-6</v>
          </cell>
          <cell r="K39">
            <v>6.3015582034823484E-4</v>
          </cell>
        </row>
        <row r="40">
          <cell r="I40">
            <v>3.1731737624358946E-4</v>
          </cell>
          <cell r="J40">
            <v>2.4693738283410212E-5</v>
          </cell>
          <cell r="K40">
            <v>-1.7186067827679134E-4</v>
          </cell>
        </row>
        <row r="41">
          <cell r="I41">
            <v>4.2025379052475685E-5</v>
          </cell>
          <cell r="J41">
            <v>5.2478237208417962E-5</v>
          </cell>
          <cell r="K41">
            <v>-1.1228230980751638E-2</v>
          </cell>
        </row>
        <row r="42">
          <cell r="I42">
            <v>-1.2447253109255962E-4</v>
          </cell>
          <cell r="J42">
            <v>-4.6304612370785999E-5</v>
          </cell>
          <cell r="K42">
            <v>4.0673693858845703E-3</v>
          </cell>
        </row>
        <row r="43">
          <cell r="I43">
            <v>-4.2014955533997082E-5</v>
          </cell>
          <cell r="J43">
            <v>-6.1736248376319576E-6</v>
          </cell>
          <cell r="K43">
            <v>-6.3588450962420422E-3</v>
          </cell>
        </row>
        <row r="44">
          <cell r="I44">
            <v>8.5576829190115315E-5</v>
          </cell>
          <cell r="J44">
            <v>-2.1607087589376627E-5</v>
          </cell>
          <cell r="K44">
            <v>-2.5206232813931939E-3</v>
          </cell>
        </row>
        <row r="45">
          <cell r="I45">
            <v>7.7798467819914781E-5</v>
          </cell>
          <cell r="J45">
            <v>1.0791080350782775E-5</v>
          </cell>
          <cell r="K45">
            <v>-1.0655362053162207E-2</v>
          </cell>
        </row>
        <row r="46">
          <cell r="I46">
            <v>2.0217128311595249E-5</v>
          </cell>
          <cell r="J46">
            <v>-4.4743191603200057E-5</v>
          </cell>
          <cell r="K46">
            <v>2.7497708524289156E-3</v>
          </cell>
        </row>
        <row r="47">
          <cell r="I47">
            <v>4.5142907271084198E-5</v>
          </cell>
          <cell r="J47">
            <v>-4.0122254684436314E-5</v>
          </cell>
          <cell r="K47">
            <v>7.4472960586622293E-4</v>
          </cell>
        </row>
        <row r="48">
          <cell r="I48">
            <v>6.225209293844069E-6</v>
          </cell>
          <cell r="J48">
            <v>-3.3947089253806486E-5</v>
          </cell>
          <cell r="K48">
            <v>7.2754353803849295E-3</v>
          </cell>
        </row>
        <row r="49">
          <cell r="I49">
            <v>6.2252865170791252E-6</v>
          </cell>
          <cell r="J49">
            <v>-1.5429734315303063E-5</v>
          </cell>
          <cell r="K49">
            <v>1.3175985334555275E-3</v>
          </cell>
        </row>
        <row r="50">
          <cell r="I50">
            <v>0</v>
          </cell>
          <cell r="J50">
            <v>-2.7772323600378852E-5</v>
          </cell>
          <cell r="K50">
            <v>5.2131072410633063E-3</v>
          </cell>
        </row>
        <row r="51">
          <cell r="I51">
            <v>-1.2450495810923194E-5</v>
          </cell>
          <cell r="J51">
            <v>-3.0857186452422524E-6</v>
          </cell>
          <cell r="K51">
            <v>-5.1558203483042485E-3</v>
          </cell>
        </row>
        <row r="52">
          <cell r="I52">
            <v>0</v>
          </cell>
          <cell r="J52">
            <v>1.5305140710566323E-6</v>
          </cell>
          <cell r="K52">
            <v>-6.3015582034831119E-3</v>
          </cell>
        </row>
        <row r="53">
          <cell r="I53">
            <v>0</v>
          </cell>
          <cell r="J53">
            <v>-3.0857090605985319E-6</v>
          </cell>
          <cell r="K53">
            <v>-2.8643446379465222E-4</v>
          </cell>
        </row>
        <row r="54">
          <cell r="I54">
            <v>-2.0243846736969534E-5</v>
          </cell>
          <cell r="J54">
            <v>-1.530504638507163E-6</v>
          </cell>
          <cell r="K54">
            <v>-6.1296975252061936E-3</v>
          </cell>
        </row>
        <row r="55">
          <cell r="I55">
            <v>-3.5779562090437601E-5</v>
          </cell>
          <cell r="J55">
            <v>-2.777044091663066E-5</v>
          </cell>
          <cell r="K55">
            <v>1.1113657195233651E-2</v>
          </cell>
        </row>
        <row r="56">
          <cell r="I56">
            <v>3.1123343857882123E-5</v>
          </cell>
          <cell r="J56">
            <v>-2.7768900681488355E-5</v>
          </cell>
          <cell r="K56">
            <v>3.895508707607779E-3</v>
          </cell>
        </row>
        <row r="57">
          <cell r="I57">
            <v>-2.3355138003552958E-5</v>
          </cell>
          <cell r="J57">
            <v>-7.7256513966911694E-6</v>
          </cell>
          <cell r="K57">
            <v>6.3015582034823484E-4</v>
          </cell>
        </row>
        <row r="58">
          <cell r="I58">
            <v>-1.5436915064963306E-6</v>
          </cell>
          <cell r="J58">
            <v>-7.7008501620698909E-6</v>
          </cell>
          <cell r="K58">
            <v>2.4633363886342637E-3</v>
          </cell>
        </row>
        <row r="59">
          <cell r="I59">
            <v>1.2449260328316723E-5</v>
          </cell>
          <cell r="J59">
            <v>-4.6276652845486684E-5</v>
          </cell>
          <cell r="K59">
            <v>9.3377635197066794E-3</v>
          </cell>
        </row>
        <row r="60">
          <cell r="I60">
            <v>2.3330745587377298E-5</v>
          </cell>
          <cell r="J60">
            <v>-1.8509463465373791E-5</v>
          </cell>
          <cell r="K60">
            <v>6.3015582034836213E-4</v>
          </cell>
        </row>
        <row r="61">
          <cell r="I61">
            <v>4.5145707280609692E-5</v>
          </cell>
          <cell r="J61">
            <v>-7.7115398844428482E-5</v>
          </cell>
          <cell r="K61">
            <v>-2.2914757103572177E-4</v>
          </cell>
        </row>
        <row r="62">
          <cell r="I62">
            <v>1.0738989267485045E-4</v>
          </cell>
          <cell r="J62">
            <v>-4.3179434892281876E-5</v>
          </cell>
          <cell r="K62">
            <v>-3.8382218148488487E-3</v>
          </cell>
        </row>
        <row r="63">
          <cell r="I63">
            <v>1.5567464102857682E-5</v>
          </cell>
          <cell r="J63">
            <v>-2.931054539125866E-5</v>
          </cell>
          <cell r="K63">
            <v>2.0623281393217503E-3</v>
          </cell>
        </row>
        <row r="64">
          <cell r="I64">
            <v>2.0250879878623728E-5</v>
          </cell>
          <cell r="J64">
            <v>-1.5419421189164491E-5</v>
          </cell>
          <cell r="K64">
            <v>2.0623281393217503E-3</v>
          </cell>
        </row>
        <row r="65">
          <cell r="I65">
            <v>2.4909951955497942E-5</v>
          </cell>
          <cell r="J65">
            <v>1.0805880569972722E-5</v>
          </cell>
          <cell r="K65">
            <v>1.1285517873510443E-2</v>
          </cell>
        </row>
        <row r="66">
          <cell r="I66">
            <v>1.2768290967192614E-4</v>
          </cell>
          <cell r="J66">
            <v>-1.8503077883963383E-5</v>
          </cell>
          <cell r="K66">
            <v>2.6924839596701123E-3</v>
          </cell>
        </row>
        <row r="67">
          <cell r="I67">
            <v>9.344709901380005E-5</v>
          </cell>
          <cell r="J67">
            <v>-1.6972888613167705E-5</v>
          </cell>
          <cell r="K67">
            <v>1.4321723189733883E-3</v>
          </cell>
        </row>
        <row r="68">
          <cell r="I68">
            <v>8.4117263221818942E-5</v>
          </cell>
          <cell r="J68">
            <v>-1.8501766512335342E-5</v>
          </cell>
          <cell r="K68">
            <v>-7.3900091659029176E-3</v>
          </cell>
        </row>
        <row r="69">
          <cell r="I69">
            <v>4.362190751816803E-5</v>
          </cell>
          <cell r="J69">
            <v>-2.0030474836785651E-5</v>
          </cell>
          <cell r="K69">
            <v>9.9106324472961124E-3</v>
          </cell>
        </row>
        <row r="70">
          <cell r="I70">
            <v>1.2465490727151264E-4</v>
          </cell>
          <cell r="J70">
            <v>-1.0790902363122461E-4</v>
          </cell>
          <cell r="K70">
            <v>5.7286892758938073E-3</v>
          </cell>
        </row>
        <row r="71">
          <cell r="I71">
            <v>9.0394161119938872E-5</v>
          </cell>
          <cell r="J71">
            <v>-2.1730131695168415E-4</v>
          </cell>
          <cell r="K71">
            <v>-1.0884509624198057E-3</v>
          </cell>
        </row>
        <row r="72">
          <cell r="I72">
            <v>4.6157545990320724E-4</v>
          </cell>
          <cell r="J72">
            <v>-6.623433957439191E-5</v>
          </cell>
          <cell r="K72">
            <v>-1.6212190650779223E-2</v>
          </cell>
        </row>
        <row r="73">
          <cell r="I73">
            <v>9.204144442128777E-5</v>
          </cell>
          <cell r="J73">
            <v>-3.3890251056834538E-5</v>
          </cell>
          <cell r="K73">
            <v>1.1801099908340943E-2</v>
          </cell>
        </row>
        <row r="74">
          <cell r="I74">
            <v>-1.4196194504422866E-4</v>
          </cell>
          <cell r="J74">
            <v>-1.8484623903677715E-5</v>
          </cell>
          <cell r="K74">
            <v>-2.0394133822181401E-2</v>
          </cell>
        </row>
        <row r="75">
          <cell r="I75">
            <v>-1.8718909052023902E-5</v>
          </cell>
          <cell r="J75">
            <v>-1.8483940953249812E-5</v>
          </cell>
          <cell r="K75">
            <v>-2.0623281393217503E-3</v>
          </cell>
        </row>
        <row r="76">
          <cell r="I76">
            <v>-1.2165591140605486E-4</v>
          </cell>
          <cell r="J76">
            <v>-1.8483258040704542E-5</v>
          </cell>
          <cell r="K76">
            <v>1.0025206232813973E-2</v>
          </cell>
        </row>
        <row r="77">
          <cell r="I77">
            <v>-4.0545424488303712E-5</v>
          </cell>
          <cell r="J77">
            <v>-1.232179264980579E-5</v>
          </cell>
          <cell r="K77">
            <v>1.260311640696597E-3</v>
          </cell>
        </row>
        <row r="78">
          <cell r="I78">
            <v>-6.2371186518303274E-5</v>
          </cell>
          <cell r="J78">
            <v>-9.2411453225257061E-6</v>
          </cell>
          <cell r="K78">
            <v>4.4110907424380254E-3</v>
          </cell>
        </row>
        <row r="79">
          <cell r="I79">
            <v>-3.1183560414434202E-6</v>
          </cell>
          <cell r="J79">
            <v>-6.1606687102752268E-6</v>
          </cell>
          <cell r="K79">
            <v>-1.1858386801099874E-2</v>
          </cell>
        </row>
        <row r="80">
          <cell r="I80">
            <v>2.3375668234945506E-5</v>
          </cell>
          <cell r="J80">
            <v>-4.6327728915790427E-6</v>
          </cell>
          <cell r="K80">
            <v>-8.0201649862502626E-4</v>
          </cell>
        </row>
        <row r="81">
          <cell r="I81">
            <v>1.0927313010862471E-5</v>
          </cell>
          <cell r="J81">
            <v>7.7130977629241655E-6</v>
          </cell>
          <cell r="K81">
            <v>-6.8744271310724166E-3</v>
          </cell>
        </row>
        <row r="82">
          <cell r="I82">
            <v>-4.0539635251318283E-5</v>
          </cell>
          <cell r="J82">
            <v>3.0803438389301052E-6</v>
          </cell>
          <cell r="K82">
            <v>3.3226397800183473E-3</v>
          </cell>
        </row>
        <row r="83">
          <cell r="I83">
            <v>-6.8598083668393363E-5</v>
          </cell>
          <cell r="J83">
            <v>4.6082297955148512E-6</v>
          </cell>
          <cell r="K83">
            <v>7.9628780934922223E-3</v>
          </cell>
        </row>
        <row r="84">
          <cell r="I84">
            <v>0</v>
          </cell>
          <cell r="J84">
            <v>5.0841202919201499E-5</v>
          </cell>
          <cell r="K84">
            <v>-5.1558203483050122E-4</v>
          </cell>
        </row>
        <row r="85">
          <cell r="I85">
            <v>4.3652241981691854E-5</v>
          </cell>
          <cell r="J85">
            <v>8.3185674074212989E-5</v>
          </cell>
          <cell r="K85">
            <v>-2.6924839596699853E-3</v>
          </cell>
        </row>
        <row r="86">
          <cell r="I86">
            <v>0</v>
          </cell>
          <cell r="J86">
            <v>4.313875820562584E-5</v>
          </cell>
          <cell r="K86">
            <v>-1.2259395050412514E-2</v>
          </cell>
        </row>
        <row r="87">
          <cell r="I87">
            <v>-1.4043963780965131E-5</v>
          </cell>
          <cell r="J87">
            <v>6.1629833781134234E-6</v>
          </cell>
          <cell r="K87">
            <v>3.379926672777278E-3</v>
          </cell>
        </row>
        <row r="88">
          <cell r="I88">
            <v>1.4043963780965131E-5</v>
          </cell>
          <cell r="J88">
            <v>9.24461740438898E-6</v>
          </cell>
          <cell r="K88">
            <v>2.635197066911055E-3</v>
          </cell>
        </row>
        <row r="89">
          <cell r="I89">
            <v>-7.807793875384591E-6</v>
          </cell>
          <cell r="J89">
            <v>-9.24461740438898E-6</v>
          </cell>
          <cell r="K89">
            <v>-4.124656278643374E-3</v>
          </cell>
        </row>
        <row r="90">
          <cell r="I90">
            <v>1.0925956333694862E-5</v>
          </cell>
          <cell r="J90">
            <v>-6.1629833781134234E-6</v>
          </cell>
          <cell r="K90">
            <v>7.0462878093492075E-3</v>
          </cell>
        </row>
        <row r="91">
          <cell r="I91">
            <v>-1.7935405912014714E-5</v>
          </cell>
          <cell r="J91">
            <v>1.5284127992321732E-6</v>
          </cell>
          <cell r="K91">
            <v>-1.2259395050412514E-2</v>
          </cell>
        </row>
        <row r="92">
          <cell r="I92">
            <v>-4.4424165571813591E-5</v>
          </cell>
          <cell r="J92">
            <v>1.2326080322038912E-5</v>
          </cell>
          <cell r="K92">
            <v>7.6764436296975699E-3</v>
          </cell>
        </row>
        <row r="93">
          <cell r="I93">
            <v>-2.0884816580077779E-4</v>
          </cell>
          <cell r="J93">
            <v>4.4696914093890418E-5</v>
          </cell>
          <cell r="K93">
            <v>5.5568285976168889E-3</v>
          </cell>
        </row>
        <row r="94">
          <cell r="I94">
            <v>-2.2433706486785039E-4</v>
          </cell>
          <cell r="J94">
            <v>3.0819282309232344E-5</v>
          </cell>
          <cell r="K94">
            <v>6.7025664527956249E-3</v>
          </cell>
        </row>
        <row r="95">
          <cell r="I95">
            <v>-3.1149999320127072E-5</v>
          </cell>
          <cell r="J95">
            <v>2.1574627091213501E-5</v>
          </cell>
          <cell r="K95">
            <v>-9.3950504124657372E-3</v>
          </cell>
        </row>
        <row r="96">
          <cell r="I96">
            <v>0</v>
          </cell>
          <cell r="J96">
            <v>3.0821655195795911E-6</v>
          </cell>
          <cell r="K96">
            <v>7.8483043079743617E-3</v>
          </cell>
        </row>
        <row r="97">
          <cell r="I97">
            <v>0</v>
          </cell>
          <cell r="J97">
            <v>-4.6355697465611715E-6</v>
          </cell>
          <cell r="K97">
            <v>-8.134738771769014E-3</v>
          </cell>
        </row>
        <row r="98">
          <cell r="I98">
            <v>3.2695089598045716E-5</v>
          </cell>
          <cell r="J98">
            <v>1.5410969602854562E-5</v>
          </cell>
          <cell r="K98">
            <v>-4.2965169569201649E-3</v>
          </cell>
        </row>
        <row r="99">
          <cell r="I99">
            <v>-1.4005321942104922E-5</v>
          </cell>
          <cell r="J99">
            <v>4.6357125111998131E-6</v>
          </cell>
          <cell r="K99">
            <v>9.0513290559119004E-3</v>
          </cell>
        </row>
        <row r="100">
          <cell r="I100">
            <v>3.2696306832064544E-5</v>
          </cell>
          <cell r="J100">
            <v>1.5411586997728855E-5</v>
          </cell>
          <cell r="K100">
            <v>3.5517873510540693E-3</v>
          </cell>
        </row>
        <row r="101">
          <cell r="I101">
            <v>6.6221528861602476E-5</v>
          </cell>
          <cell r="J101">
            <v>2.6188457130995364E-5</v>
          </cell>
          <cell r="K101">
            <v>-1.3405132905591123E-2</v>
          </cell>
        </row>
        <row r="102">
          <cell r="I102">
            <v>5.6857291191288578E-5</v>
          </cell>
          <cell r="J102">
            <v>5.395944715150511E-5</v>
          </cell>
          <cell r="K102">
            <v>5.0985334555453182E-3</v>
          </cell>
        </row>
        <row r="103">
          <cell r="I103">
            <v>1.6360344460719734E-4</v>
          </cell>
          <cell r="J103">
            <v>2.7746496201178967E-5</v>
          </cell>
          <cell r="K103">
            <v>-3.265352887259417E-3</v>
          </cell>
        </row>
        <row r="104">
          <cell r="I104">
            <v>3.5859262739918746E-5</v>
          </cell>
          <cell r="J104">
            <v>3.0831244491976811E-5</v>
          </cell>
          <cell r="K104">
            <v>2.2914757103584897E-4</v>
          </cell>
        </row>
        <row r="105">
          <cell r="I105">
            <v>3.1173205827603741E-5</v>
          </cell>
          <cell r="J105">
            <v>2.3112346393241881E-5</v>
          </cell>
          <cell r="K105">
            <v>9.1659028414288707E-4</v>
          </cell>
        </row>
        <row r="106">
          <cell r="I106">
            <v>5.7663061079516153E-5</v>
          </cell>
          <cell r="J106">
            <v>3.0834567796574077E-5</v>
          </cell>
          <cell r="K106">
            <v>-1.4436296975251998E-2</v>
          </cell>
        </row>
        <row r="107">
          <cell r="I107">
            <v>4.6768806438175763E-5</v>
          </cell>
          <cell r="J107">
            <v>2.1585327772783383E-5</v>
          </cell>
          <cell r="K107">
            <v>2.8070577451878463E-3</v>
          </cell>
        </row>
        <row r="108">
          <cell r="I108">
            <v>7.6410891076779579E-5</v>
          </cell>
          <cell r="J108">
            <v>4.317344835499966E-5</v>
          </cell>
          <cell r="K108">
            <v>-5.8432630614115412E-3</v>
          </cell>
        </row>
        <row r="109">
          <cell r="I109">
            <v>1.7139788043659397E-5</v>
          </cell>
          <cell r="J109">
            <v>1.5419991209216355E-5</v>
          </cell>
          <cell r="K109">
            <v>8.6503208065995141E-3</v>
          </cell>
        </row>
        <row r="110">
          <cell r="I110">
            <v>6.2373314684942689E-6</v>
          </cell>
          <cell r="J110">
            <v>-3.0839507399449111E-5</v>
          </cell>
          <cell r="K110">
            <v>-8.421173235563793E-3</v>
          </cell>
        </row>
        <row r="111">
          <cell r="I111">
            <v>-1.1068864962677723E-4</v>
          </cell>
          <cell r="J111">
            <v>-6.011924080785737E-5</v>
          </cell>
          <cell r="K111">
            <v>-2.7497708524289156E-3</v>
          </cell>
        </row>
        <row r="112">
          <cell r="I112">
            <v>3.1180076048063772E-6</v>
          </cell>
          <cell r="J112">
            <v>-1.0482752307921082E-4</v>
          </cell>
          <cell r="K112">
            <v>2.6924839596699853E-3</v>
          </cell>
        </row>
        <row r="113">
          <cell r="I113">
            <v>5.9245822348189476E-5</v>
          </cell>
          <cell r="J113">
            <v>-2.1579411743193984E-5</v>
          </cell>
          <cell r="K113">
            <v>4.1819431714024309E-3</v>
          </cell>
        </row>
        <row r="114">
          <cell r="I114">
            <v>4.3659288435989411E-5</v>
          </cell>
          <cell r="J114">
            <v>3.0827161370726967E-6</v>
          </cell>
          <cell r="K114">
            <v>-2.8070577451878463E-3</v>
          </cell>
        </row>
        <row r="115">
          <cell r="I115">
            <v>4.9900976548739659E-5</v>
          </cell>
          <cell r="J115">
            <v>1.5290342490136111E-6</v>
          </cell>
          <cell r="K115">
            <v>1.1285517873510443E-2</v>
          </cell>
        </row>
        <row r="116">
          <cell r="I116">
            <v>4.8333821412032054E-5</v>
          </cell>
          <cell r="J116">
            <v>0</v>
          </cell>
          <cell r="K116">
            <v>-2.4633363886342637E-3</v>
          </cell>
        </row>
        <row r="117">
          <cell r="I117">
            <v>0</v>
          </cell>
          <cell r="J117">
            <v>1.5537008772912863E-6</v>
          </cell>
          <cell r="K117">
            <v>9.7387717690193207E-3</v>
          </cell>
        </row>
        <row r="118">
          <cell r="I118">
            <v>-1.8715247661665128E-5</v>
          </cell>
          <cell r="J118">
            <v>-3.6991568252941567E-5</v>
          </cell>
          <cell r="K118">
            <v>4.0100824931251313E-4</v>
          </cell>
        </row>
        <row r="119">
          <cell r="I119">
            <v>3.119159526128456E-6</v>
          </cell>
          <cell r="J119">
            <v>7.6940209758471218E-6</v>
          </cell>
          <cell r="K119">
            <v>-4.1246562786435006E-3</v>
          </cell>
        </row>
        <row r="120">
          <cell r="I120">
            <v>-1.2476521905295828E-5</v>
          </cell>
          <cell r="J120">
            <v>0</v>
          </cell>
          <cell r="K120">
            <v>3.4372135655362083E-3</v>
          </cell>
        </row>
        <row r="121">
          <cell r="I121">
            <v>-8.1089840139617972E-5</v>
          </cell>
          <cell r="J121">
            <v>-4.6114947236551989E-6</v>
          </cell>
          <cell r="K121">
            <v>-2.1769019248394843E-3</v>
          </cell>
        </row>
        <row r="122">
          <cell r="I122">
            <v>3.1185979680630327E-6</v>
          </cell>
          <cell r="J122">
            <v>-1.6965989144969455E-5</v>
          </cell>
          <cell r="K122">
            <v>-4.0100824931264031E-4</v>
          </cell>
        </row>
        <row r="123">
          <cell r="I123">
            <v>1.0927720063171206E-5</v>
          </cell>
          <cell r="J123">
            <v>-3.0824217472060155E-6</v>
          </cell>
          <cell r="K123">
            <v>-7.1608615948670689E-3</v>
          </cell>
        </row>
        <row r="124">
          <cell r="I124">
            <v>7.7842743437713098E-6</v>
          </cell>
          <cell r="J124">
            <v>6.1648624812765671E-6</v>
          </cell>
          <cell r="K124">
            <v>1.6040329972501796E-3</v>
          </cell>
        </row>
        <row r="125">
          <cell r="I125">
            <v>3.1187335024523695E-6</v>
          </cell>
          <cell r="J125">
            <v>0</v>
          </cell>
          <cell r="K125">
            <v>-7.3327222731438598E-3</v>
          </cell>
        </row>
        <row r="126">
          <cell r="I126">
            <v>-1.2474817835406505E-5</v>
          </cell>
          <cell r="J126">
            <v>6.1649384287347123E-6</v>
          </cell>
          <cell r="K126">
            <v>5.7286892758943162E-4</v>
          </cell>
        </row>
        <row r="127">
          <cell r="I127">
            <v>-4.6777807879993564E-5</v>
          </cell>
          <cell r="J127">
            <v>-5.3928307638025713E-5</v>
          </cell>
          <cell r="K127">
            <v>8.6503208065993875E-3</v>
          </cell>
        </row>
        <row r="128">
          <cell r="I128">
            <v>1.0926905981235342E-5</v>
          </cell>
          <cell r="J128">
            <v>-6.4721090841229916E-5</v>
          </cell>
          <cell r="K128">
            <v>3.8955087076076519E-3</v>
          </cell>
        </row>
        <row r="129">
          <cell r="I129">
            <v>-2.3694578159807149E-4</v>
          </cell>
          <cell r="J129">
            <v>-9.5525360106091191E-5</v>
          </cell>
          <cell r="K129">
            <v>-1.3691567369385775E-2</v>
          </cell>
        </row>
        <row r="130">
          <cell r="I130">
            <v>-4.6879044870449659E-6</v>
          </cell>
          <cell r="J130">
            <v>6.1623761260879208E-6</v>
          </cell>
          <cell r="K130">
            <v>6.1869844179651239E-3</v>
          </cell>
        </row>
        <row r="131">
          <cell r="I131">
            <v>2.9624302137430126E-5</v>
          </cell>
          <cell r="J131">
            <v>-6.1623761260879208E-6</v>
          </cell>
          <cell r="K131">
            <v>-1.0139780018331834E-2</v>
          </cell>
        </row>
        <row r="132">
          <cell r="I132">
            <v>-9.3505107181115905E-5</v>
          </cell>
          <cell r="J132">
            <v>-9.2434218766043932E-6</v>
          </cell>
          <cell r="K132">
            <v>-6.8744271310716535E-4</v>
          </cell>
        </row>
        <row r="133">
          <cell r="I133">
            <v>3.1165564148438041E-6</v>
          </cell>
          <cell r="J133">
            <v>-3.0811026760460989E-6</v>
          </cell>
          <cell r="K133">
            <v>1.088450962419793E-2</v>
          </cell>
        </row>
        <row r="134">
          <cell r="I134">
            <v>9.3497853006980893E-6</v>
          </cell>
          <cell r="J134">
            <v>1.8486900678738411E-5</v>
          </cell>
          <cell r="K134">
            <v>-6.3015582034831119E-3</v>
          </cell>
        </row>
        <row r="135">
          <cell r="I135">
            <v>1.5583362364821217E-5</v>
          </cell>
          <cell r="J135">
            <v>1.528281024953429E-6</v>
          </cell>
          <cell r="K135">
            <v>3.3226397800183473E-3</v>
          </cell>
        </row>
        <row r="136">
          <cell r="I136">
            <v>3.1167305042589378E-6</v>
          </cell>
          <cell r="J136">
            <v>-2.6177330133298554E-5</v>
          </cell>
          <cell r="K136">
            <v>7.275435380385057E-3</v>
          </cell>
        </row>
        <row r="137">
          <cell r="I137">
            <v>-1.5708345919554638E-6</v>
          </cell>
          <cell r="J137">
            <v>0</v>
          </cell>
          <cell r="K137">
            <v>2.5779101741521242E-3</v>
          </cell>
        </row>
        <row r="138">
          <cell r="I138">
            <v>-6.2334221657051593E-6</v>
          </cell>
          <cell r="J138">
            <v>1.3852616135025406E-5</v>
          </cell>
          <cell r="K138">
            <v>-9.28047662694775E-3</v>
          </cell>
        </row>
        <row r="139">
          <cell r="I139">
            <v>-1.2466612208409873E-5</v>
          </cell>
          <cell r="J139">
            <v>-1.5282433785257731E-6</v>
          </cell>
          <cell r="K139">
            <v>6.7025664527956249E-3</v>
          </cell>
        </row>
        <row r="140">
          <cell r="I140">
            <v>3.1166240370221611E-6</v>
          </cell>
          <cell r="J140">
            <v>1.5282433785257731E-6</v>
          </cell>
          <cell r="K140">
            <v>-1.7758936755270982E-3</v>
          </cell>
        </row>
        <row r="141">
          <cell r="I141">
            <v>1.8700150435895969E-5</v>
          </cell>
          <cell r="J141">
            <v>1.3877649499184866E-5</v>
          </cell>
          <cell r="K141">
            <v>1.2030247479376793E-2</v>
          </cell>
        </row>
        <row r="142">
          <cell r="I142">
            <v>2.3388634931482753E-5</v>
          </cell>
          <cell r="J142">
            <v>3.0812355016805818E-6</v>
          </cell>
          <cell r="K142">
            <v>1.3748854262144578E-3</v>
          </cell>
        </row>
        <row r="143">
          <cell r="I143">
            <v>2.0247757680694283E-5</v>
          </cell>
          <cell r="J143">
            <v>-3.0812355016805818E-6</v>
          </cell>
          <cell r="K143">
            <v>-7.4472960586622293E-4</v>
          </cell>
        </row>
        <row r="144">
          <cell r="I144">
            <v>-1.0896985818814693E-5</v>
          </cell>
          <cell r="J144">
            <v>1.5406367267346487E-5</v>
          </cell>
          <cell r="K144">
            <v>7.4472960586622293E-4</v>
          </cell>
        </row>
        <row r="145">
          <cell r="I145">
            <v>-9.3507718618795876E-6</v>
          </cell>
          <cell r="J145">
            <v>2.0016660919049049E-5</v>
          </cell>
          <cell r="K145">
            <v>4.5829514207144353E-4</v>
          </cell>
        </row>
        <row r="146">
          <cell r="I146">
            <v>0</v>
          </cell>
          <cell r="J146">
            <v>4.7776991359402648E-5</v>
          </cell>
          <cell r="K146">
            <v>-5.4422548120990283E-3</v>
          </cell>
        </row>
        <row r="147">
          <cell r="I147">
            <v>4.6628964711813289E-6</v>
          </cell>
          <cell r="J147">
            <v>5.2392295909879813E-5</v>
          </cell>
          <cell r="K147">
            <v>-2.2914757103572177E-4</v>
          </cell>
        </row>
        <row r="148">
          <cell r="I148">
            <v>-4.6628964711813289E-6</v>
          </cell>
          <cell r="J148">
            <v>3.0821560283458682E-5</v>
          </cell>
          <cell r="K148">
            <v>-7.3327222731438598E-3</v>
          </cell>
        </row>
        <row r="149">
          <cell r="I149">
            <v>3.1169046081588597E-6</v>
          </cell>
          <cell r="J149">
            <v>4.7764840242225541E-5</v>
          </cell>
          <cell r="K149">
            <v>1.3175985334555275E-3</v>
          </cell>
        </row>
        <row r="150">
          <cell r="I150">
            <v>-4.6878171984539853E-6</v>
          </cell>
          <cell r="J150">
            <v>2.3131953523727284E-5</v>
          </cell>
          <cell r="K150">
            <v>3.8955087076076519E-3</v>
          </cell>
        </row>
        <row r="151">
          <cell r="I151">
            <v>9.3507426110284719E-6</v>
          </cell>
          <cell r="J151">
            <v>2.310836015896137E-5</v>
          </cell>
          <cell r="K151">
            <v>-3.4372135655358268E-4</v>
          </cell>
        </row>
        <row r="152">
          <cell r="I152">
            <v>-6.2338477530410322E-6</v>
          </cell>
          <cell r="J152">
            <v>1.6968183973812392E-5</v>
          </cell>
          <cell r="K152">
            <v>5.9578368469294027E-3</v>
          </cell>
        </row>
        <row r="153">
          <cell r="I153">
            <v>0</v>
          </cell>
          <cell r="J153">
            <v>1.8497949007403226E-5</v>
          </cell>
          <cell r="K153">
            <v>1.9477543538038895E-3</v>
          </cell>
        </row>
        <row r="154">
          <cell r="I154">
            <v>3.1169142034890151E-6</v>
          </cell>
          <cell r="J154">
            <v>1.6944721279204392E-5</v>
          </cell>
          <cell r="K154">
            <v>7.5045829514207791E-3</v>
          </cell>
        </row>
        <row r="155">
          <cell r="I155">
            <v>1.0921820029007849E-5</v>
          </cell>
          <cell r="J155">
            <v>2.0053227953986439E-5</v>
          </cell>
          <cell r="K155">
            <v>-4.9266727772686539E-3</v>
          </cell>
        </row>
        <row r="156">
          <cell r="I156">
            <v>-3.1169819924108663E-6</v>
          </cell>
          <cell r="J156">
            <v>9.2499146732999669E-6</v>
          </cell>
          <cell r="K156">
            <v>6.0724106324472633E-3</v>
          </cell>
        </row>
        <row r="157">
          <cell r="I157">
            <v>-1.0921752240085998E-5</v>
          </cell>
          <cell r="J157">
            <v>6.1667047571111908E-6</v>
          </cell>
          <cell r="K157">
            <v>-6.0724106324472633E-3</v>
          </cell>
        </row>
        <row r="158">
          <cell r="I158">
            <v>-2.1817857755993249E-5</v>
          </cell>
          <cell r="J158">
            <v>1.3863029685987649E-5</v>
          </cell>
          <cell r="K158">
            <v>-2.2914757103572177E-4</v>
          </cell>
        </row>
        <row r="159">
          <cell r="I159">
            <v>7.8044505101198253E-6</v>
          </cell>
          <cell r="J159">
            <v>6.166951550496957E-6</v>
          </cell>
          <cell r="K159">
            <v>4.0100824931251313E-4</v>
          </cell>
        </row>
        <row r="160">
          <cell r="I160">
            <v>-9.3503656116239026E-6</v>
          </cell>
          <cell r="J160">
            <v>-1.5294110700182716E-6</v>
          </cell>
          <cell r="K160">
            <v>5.7286892758930442E-5</v>
          </cell>
        </row>
        <row r="161">
          <cell r="I161">
            <v>1.2467192838562456E-5</v>
          </cell>
          <cell r="J161">
            <v>3.083494847574425E-6</v>
          </cell>
          <cell r="K161">
            <v>-7.9055912007331645E-3</v>
          </cell>
        </row>
        <row r="162">
          <cell r="I162">
            <v>4.6628096486861356E-6</v>
          </cell>
          <cell r="J162">
            <v>1.5294204924206079E-6</v>
          </cell>
          <cell r="K162">
            <v>2.5779101741521242E-3</v>
          </cell>
        </row>
        <row r="163">
          <cell r="I163">
            <v>-7.7796368756246894E-6</v>
          </cell>
          <cell r="J163">
            <v>1.2334207048783533E-5</v>
          </cell>
          <cell r="K163">
            <v>2.1769019248396113E-3</v>
          </cell>
        </row>
        <row r="164">
          <cell r="I164">
            <v>-6.2335964190566578E-6</v>
          </cell>
          <cell r="J164">
            <v>3.0835992551478534E-6</v>
          </cell>
          <cell r="K164">
            <v>-5.9578368469295293E-3</v>
          </cell>
        </row>
        <row r="165">
          <cell r="I165">
            <v>-4.6876135342449882E-6</v>
          </cell>
          <cell r="J165">
            <v>1.2334586999164051E-5</v>
          </cell>
          <cell r="K165">
            <v>-8.5930339138395667E-4</v>
          </cell>
        </row>
        <row r="166">
          <cell r="I166">
            <v>2.3388634931482753E-5</v>
          </cell>
          <cell r="J166">
            <v>3.0836942448287829E-6</v>
          </cell>
          <cell r="K166">
            <v>9.7387717690194475E-4</v>
          </cell>
        </row>
        <row r="167">
          <cell r="I167">
            <v>-7.8046442697652775E-6</v>
          </cell>
          <cell r="J167">
            <v>7.7216537364005111E-6</v>
          </cell>
          <cell r="K167">
            <v>-4.0673693858845703E-3</v>
          </cell>
        </row>
        <row r="168">
          <cell r="I168">
            <v>-9.3504524310873964E-6</v>
          </cell>
          <cell r="J168">
            <v>3.0837608165614039E-6</v>
          </cell>
          <cell r="K168">
            <v>-4.6975252062328053E-3</v>
          </cell>
        </row>
        <row r="169">
          <cell r="I169">
            <v>-9.3502783294331774E-6</v>
          </cell>
          <cell r="J169">
            <v>3.0837798153770078E-6</v>
          </cell>
          <cell r="K169">
            <v>-6.1296975252061936E-3</v>
          </cell>
        </row>
        <row r="170">
          <cell r="I170">
            <v>-1.5458959123034742E-6</v>
          </cell>
          <cell r="J170">
            <v>0</v>
          </cell>
          <cell r="K170">
            <v>-2.4060494958753329E-3</v>
          </cell>
        </row>
        <row r="171">
          <cell r="I171">
            <v>0</v>
          </cell>
          <cell r="J171">
            <v>3.0837988148690873E-6</v>
          </cell>
          <cell r="K171">
            <v>-3.6663611365720574E-3</v>
          </cell>
        </row>
        <row r="172">
          <cell r="I172">
            <v>-3.1167111601047843E-6</v>
          </cell>
          <cell r="J172">
            <v>3.0838178141356752E-6</v>
          </cell>
          <cell r="K172">
            <v>-1.6326764436296957E-2</v>
          </cell>
        </row>
        <row r="173">
          <cell r="I173">
            <v>0</v>
          </cell>
          <cell r="J173">
            <v>-9.2513964443817699E-6</v>
          </cell>
          <cell r="K173">
            <v>9.7387717690194475E-4</v>
          </cell>
        </row>
        <row r="174">
          <cell r="I174">
            <v>-1.570815093296901E-6</v>
          </cell>
          <cell r="J174">
            <v>1.5295524136072906E-6</v>
          </cell>
          <cell r="K174">
            <v>-9.3377635197066794E-3</v>
          </cell>
        </row>
        <row r="175">
          <cell r="I175">
            <v>0</v>
          </cell>
          <cell r="J175">
            <v>2.4670845904924872E-5</v>
          </cell>
          <cell r="K175">
            <v>-2.073785517873511E-2</v>
          </cell>
        </row>
        <row r="176">
          <cell r="I176">
            <v>-6.2333447908851081E-6</v>
          </cell>
          <cell r="J176">
            <v>1.8503932447893155E-5</v>
          </cell>
          <cell r="K176">
            <v>5.7859761686526109E-3</v>
          </cell>
        </row>
        <row r="177">
          <cell r="I177">
            <v>-4.6624913205344224E-6</v>
          </cell>
          <cell r="J177">
            <v>-3.0840362444803979E-6</v>
          </cell>
          <cell r="K177">
            <v>-6.8744271310724166E-3</v>
          </cell>
        </row>
        <row r="178">
          <cell r="I178">
            <v>-3.1166144431517128E-6</v>
          </cell>
          <cell r="J178">
            <v>-1.5296749273868454E-6</v>
          </cell>
          <cell r="K178">
            <v>1.4894592117323188E-3</v>
          </cell>
        </row>
        <row r="179">
          <cell r="I179">
            <v>-3.116595100008126E-6</v>
          </cell>
          <cell r="J179">
            <v>4.6137111718672435E-6</v>
          </cell>
          <cell r="K179">
            <v>-2.1196150320805535E-3</v>
          </cell>
        </row>
        <row r="180">
          <cell r="I180">
            <v>-1.570756599454631E-6</v>
          </cell>
          <cell r="J180">
            <v>0</v>
          </cell>
          <cell r="K180">
            <v>-2.00504124656282E-3</v>
          </cell>
        </row>
        <row r="181">
          <cell r="I181">
            <v>3.1165853512964131E-6</v>
          </cell>
          <cell r="J181">
            <v>1.5543614688495661E-6</v>
          </cell>
          <cell r="K181">
            <v>1.0025206232813973E-2</v>
          </cell>
        </row>
        <row r="182">
          <cell r="I182">
            <v>1.5707663481663439E-6</v>
          </cell>
          <cell r="J182">
            <v>3.0840648228661559E-6</v>
          </cell>
          <cell r="K182">
            <v>-1.0254353803849694E-2</v>
          </cell>
        </row>
        <row r="183">
          <cell r="I183">
            <v>1.5458383461613711E-6</v>
          </cell>
          <cell r="J183">
            <v>1.07820399580187E-5</v>
          </cell>
          <cell r="K183">
            <v>-1.1228230980751638E-2</v>
          </cell>
        </row>
        <row r="184">
          <cell r="I184">
            <v>-1.5458383461613711E-6</v>
          </cell>
          <cell r="J184">
            <v>0</v>
          </cell>
          <cell r="K184">
            <v>-1.7186067827679134E-4</v>
          </cell>
        </row>
        <row r="185">
          <cell r="I185">
            <v>0</v>
          </cell>
          <cell r="J185">
            <v>0</v>
          </cell>
          <cell r="K185">
            <v>-5.2131072410633063E-3</v>
          </cell>
        </row>
        <row r="186">
          <cell r="I186">
            <v>-1.5707663481663439E-6</v>
          </cell>
          <cell r="J186">
            <v>3.0841502569918133E-6</v>
          </cell>
          <cell r="K186">
            <v>-3.1507791017414289E-3</v>
          </cell>
        </row>
        <row r="187">
          <cell r="I187">
            <v>1.5707663481663439E-6</v>
          </cell>
          <cell r="J187">
            <v>1.0807012451443171E-5</v>
          </cell>
          <cell r="K187">
            <v>-1.4264436296975335E-2</v>
          </cell>
        </row>
        <row r="188">
          <cell r="I188">
            <v>-7.8039177082892942E-6</v>
          </cell>
          <cell r="J188">
            <v>5.8477273061771668E-6</v>
          </cell>
          <cell r="K188">
            <v>-7.1608615948670689E-3</v>
          </cell>
        </row>
        <row r="189">
          <cell r="I189">
            <v>-1.5458095641008859E-6</v>
          </cell>
          <cell r="J189">
            <v>6.1685627578452864E-6</v>
          </cell>
          <cell r="K189">
            <v>-5.6714023831347504E-3</v>
          </cell>
        </row>
        <row r="190">
          <cell r="I190">
            <v>-3.116537072598499E-6</v>
          </cell>
          <cell r="J190">
            <v>7.7231477366944215E-6</v>
          </cell>
          <cell r="K190">
            <v>-2.3487626031164026E-3</v>
          </cell>
        </row>
        <row r="191">
          <cell r="I191">
            <v>1.5457999704550083E-6</v>
          </cell>
          <cell r="J191">
            <v>4.6142058283721001E-6</v>
          </cell>
          <cell r="K191">
            <v>-3.150779101741556E-3</v>
          </cell>
        </row>
        <row r="192">
          <cell r="I192">
            <v>-6.2330353062019778E-6</v>
          </cell>
          <cell r="J192">
            <v>4.6389236004556883E-6</v>
          </cell>
          <cell r="K192">
            <v>-1.4321723189733883E-3</v>
          </cell>
        </row>
        <row r="193">
          <cell r="I193">
            <v>-3.1164886399576009E-6</v>
          </cell>
          <cell r="J193">
            <v>2.4971965602964071E-5</v>
          </cell>
          <cell r="K193">
            <v>-1.1457378551786088E-4</v>
          </cell>
        </row>
        <row r="194">
          <cell r="I194">
            <v>-1.5457711895173752E-6</v>
          </cell>
          <cell r="J194">
            <v>2.467707904505224E-5</v>
          </cell>
          <cell r="K194">
            <v>-5.0985334555453182E-3</v>
          </cell>
        </row>
        <row r="195">
          <cell r="I195">
            <v>0</v>
          </cell>
          <cell r="J195">
            <v>2.3148205844345481E-5</v>
          </cell>
          <cell r="K195">
            <v>-2.5779101741522517E-3</v>
          </cell>
        </row>
        <row r="196">
          <cell r="I196">
            <v>0</v>
          </cell>
          <cell r="J196">
            <v>9.2546461894795562E-6</v>
          </cell>
          <cell r="K196">
            <v>2.0164986251145805E-2</v>
          </cell>
        </row>
        <row r="197">
          <cell r="I197">
            <v>6.2329774349810373E-6</v>
          </cell>
          <cell r="J197">
            <v>-2.7763425327233985E-5</v>
          </cell>
          <cell r="K197">
            <v>4.4683776351970832E-3</v>
          </cell>
        </row>
        <row r="198">
          <cell r="I198">
            <v>-1.495701081877901E-4</v>
          </cell>
          <cell r="J198">
            <v>-1.8813375154321755E-4</v>
          </cell>
          <cell r="K198">
            <v>-1.1113657195233778E-2</v>
          </cell>
        </row>
        <row r="199">
          <cell r="I199">
            <v>-4.64006887049311E-4</v>
          </cell>
          <cell r="J199">
            <v>-1.9731024250157551E-4</v>
          </cell>
          <cell r="K199">
            <v>1.2144821264894653E-2</v>
          </cell>
        </row>
        <row r="200">
          <cell r="I200">
            <v>-3.5161201345328624E-4</v>
          </cell>
          <cell r="J200">
            <v>-2.6193244411274998E-4</v>
          </cell>
          <cell r="K200">
            <v>1.3634280476626844E-2</v>
          </cell>
        </row>
        <row r="201">
          <cell r="I201">
            <v>-1.5552362333356382E-5</v>
          </cell>
          <cell r="J201">
            <v>-5.545045705968849E-5</v>
          </cell>
          <cell r="K201">
            <v>7.6764436296975699E-3</v>
          </cell>
        </row>
        <row r="202">
          <cell r="I202">
            <v>3.110520682399661E-5</v>
          </cell>
          <cell r="J202">
            <v>-2.464267484515976E-5</v>
          </cell>
          <cell r="K202">
            <v>6.530705774518834E-3</v>
          </cell>
        </row>
        <row r="203">
          <cell r="I203">
            <v>-3.4215621433909279E-5</v>
          </cell>
          <cell r="J203">
            <v>-1.355130162134285E-4</v>
          </cell>
          <cell r="K203">
            <v>6.2442713107240541E-3</v>
          </cell>
        </row>
        <row r="204">
          <cell r="I204">
            <v>-6.5897276051035409E-4</v>
          </cell>
          <cell r="J204">
            <v>-3.3246727367781807E-4</v>
          </cell>
          <cell r="K204">
            <v>-1.5467461044912493E-3</v>
          </cell>
        </row>
        <row r="205">
          <cell r="I205">
            <v>-7.2635243509190368E-4</v>
          </cell>
          <cell r="J205">
            <v>-1.8768480105369094E-4</v>
          </cell>
          <cell r="K205">
            <v>-2.9216315307058344E-3</v>
          </cell>
        </row>
        <row r="206">
          <cell r="I206">
            <v>1.704790141729155E-5</v>
          </cell>
          <cell r="J206">
            <v>5.229851900719961E-5</v>
          </cell>
          <cell r="K206">
            <v>-2.2914757103574723E-3</v>
          </cell>
        </row>
        <row r="207">
          <cell r="I207">
            <v>-2.9923416665064522E-4</v>
          </cell>
          <cell r="J207">
            <v>-1.5382485287109122E-5</v>
          </cell>
          <cell r="K207">
            <v>-1.9362969752520654E-2</v>
          </cell>
        </row>
        <row r="208">
          <cell r="I208">
            <v>-4.2143276041557004E-4</v>
          </cell>
          <cell r="J208">
            <v>-9.5360845862142016E-5</v>
          </cell>
          <cell r="K208">
            <v>-1.5639321723189666E-2</v>
          </cell>
        </row>
        <row r="209">
          <cell r="I209">
            <v>-2.4154410336460933E-4</v>
          </cell>
          <cell r="J209">
            <v>-1.8454836954902542E-5</v>
          </cell>
          <cell r="K209">
            <v>-6.7025664527956249E-3</v>
          </cell>
        </row>
        <row r="210">
          <cell r="I210">
            <v>-1.4239446215931636E-4</v>
          </cell>
          <cell r="J210">
            <v>7.3823435998642152E-5</v>
          </cell>
          <cell r="K210">
            <v>-6.9317140238313469E-3</v>
          </cell>
        </row>
        <row r="211">
          <cell r="I211">
            <v>-3.1250662677919559E-4</v>
          </cell>
          <cell r="J211">
            <v>1.8457562533490146E-5</v>
          </cell>
          <cell r="K211">
            <v>9.5669110907424023E-3</v>
          </cell>
        </row>
        <row r="212">
          <cell r="I212">
            <v>1.1136611486239317E-4</v>
          </cell>
          <cell r="J212">
            <v>6.1526722848966041E-6</v>
          </cell>
          <cell r="K212">
            <v>-2.3544912923922957E-2</v>
          </cell>
        </row>
        <row r="213">
          <cell r="I213">
            <v>-7.7340209840078759E-5</v>
          </cell>
          <cell r="J213">
            <v>-2.7686428987334556E-5</v>
          </cell>
          <cell r="K213">
            <v>1.5066452795600361E-2</v>
          </cell>
        </row>
        <row r="214">
          <cell r="I214">
            <v>-5.0396522943731408E-4</v>
          </cell>
          <cell r="J214">
            <v>1.8457448955727012E-5</v>
          </cell>
          <cell r="K214">
            <v>-1.5524747937671805E-2</v>
          </cell>
        </row>
        <row r="215">
          <cell r="I215">
            <v>-5.5902330232586418E-4</v>
          </cell>
          <cell r="J215">
            <v>-2.4609780506883233E-5</v>
          </cell>
          <cell r="K215">
            <v>-5.3276810265811677E-3</v>
          </cell>
        </row>
        <row r="216">
          <cell r="I216">
            <v>-1.6974517216059468E-4</v>
          </cell>
          <cell r="J216">
            <v>-9.2283553621407643E-6</v>
          </cell>
          <cell r="K216">
            <v>-1.2488542621448237E-2</v>
          </cell>
        </row>
        <row r="217">
          <cell r="I217">
            <v>1.635716101206611E-4</v>
          </cell>
          <cell r="J217">
            <v>3.9990770292937449E-5</v>
          </cell>
          <cell r="K217">
            <v>2.2685609532539001E-2</v>
          </cell>
        </row>
        <row r="218">
          <cell r="I218">
            <v>2.9023988057206473E-4</v>
          </cell>
          <cell r="J218">
            <v>4.9223801490668667E-5</v>
          </cell>
          <cell r="K218">
            <v>6.6452795600366946E-3</v>
          </cell>
        </row>
        <row r="219">
          <cell r="I219">
            <v>2.100658618263052E-4</v>
          </cell>
          <cell r="J219">
            <v>9.5384908876592402E-5</v>
          </cell>
          <cell r="K219">
            <v>-4.3538038496792227E-3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1"/>
  <sheetViews>
    <sheetView zoomScale="50" zoomScaleNormal="50" workbookViewId="0">
      <selection activeCell="P58" sqref="P58"/>
    </sheetView>
  </sheetViews>
  <sheetFormatPr baseColWidth="10" defaultRowHeight="15" x14ac:dyDescent="0.25"/>
  <cols>
    <col min="1" max="4" width="11.42578125" style="29"/>
    <col min="5" max="5" width="23.140625" customWidth="1"/>
    <col min="10" max="10" width="14.42578125" customWidth="1"/>
    <col min="13" max="13" width="17.7109375" customWidth="1"/>
    <col min="17" max="17" width="17.28515625" customWidth="1"/>
    <col min="18" max="18" width="21" customWidth="1"/>
  </cols>
  <sheetData>
    <row r="1" spans="1:18" ht="15.75" thickBot="1" x14ac:dyDescent="0.3">
      <c r="A1" s="263" t="s">
        <v>18</v>
      </c>
      <c r="B1" s="264"/>
      <c r="C1" s="264"/>
      <c r="D1" s="265"/>
      <c r="F1" s="197">
        <v>39736</v>
      </c>
      <c r="G1" s="198">
        <v>4.55</v>
      </c>
      <c r="H1" s="198">
        <v>6.21</v>
      </c>
      <c r="I1" s="199">
        <v>1.7456</v>
      </c>
    </row>
    <row r="2" spans="1:18" ht="15.75" thickBot="1" x14ac:dyDescent="0.3">
      <c r="A2" s="273"/>
      <c r="B2" s="266" t="s">
        <v>14</v>
      </c>
      <c r="C2" s="266"/>
      <c r="D2" s="267" t="s">
        <v>26</v>
      </c>
      <c r="F2" s="200"/>
      <c r="G2" s="201" t="s">
        <v>48</v>
      </c>
      <c r="H2" s="202" t="s">
        <v>49</v>
      </c>
      <c r="I2" s="203" t="s">
        <v>50</v>
      </c>
      <c r="J2" s="4"/>
    </row>
    <row r="3" spans="1:18" x14ac:dyDescent="0.25">
      <c r="A3" s="274"/>
      <c r="B3" s="31" t="s">
        <v>15</v>
      </c>
      <c r="C3" s="31" t="s">
        <v>16</v>
      </c>
      <c r="D3" s="268"/>
    </row>
    <row r="4" spans="1:18" x14ac:dyDescent="0.25">
      <c r="A4" s="274"/>
      <c r="B4" s="32" t="s">
        <v>22</v>
      </c>
      <c r="C4" s="32" t="s">
        <v>6</v>
      </c>
      <c r="D4" s="149" t="s">
        <v>1</v>
      </c>
    </row>
    <row r="5" spans="1:18" ht="15.75" thickBot="1" x14ac:dyDescent="0.3">
      <c r="A5" s="275"/>
      <c r="B5" s="209" t="s">
        <v>17</v>
      </c>
      <c r="C5" s="210" t="s">
        <v>46</v>
      </c>
      <c r="D5" s="211" t="s">
        <v>47</v>
      </c>
    </row>
    <row r="6" spans="1:18" x14ac:dyDescent="0.25">
      <c r="A6" s="206">
        <v>39449</v>
      </c>
      <c r="B6" s="207">
        <v>4.6806299999999998</v>
      </c>
      <c r="C6" s="207">
        <v>5.89</v>
      </c>
      <c r="D6" s="208">
        <v>1.9793000000000001</v>
      </c>
    </row>
    <row r="7" spans="1:18" x14ac:dyDescent="0.25">
      <c r="A7" s="94">
        <v>39450</v>
      </c>
      <c r="B7" s="33">
        <v>4.6462500000000002</v>
      </c>
      <c r="C7" s="33">
        <v>5.8262499999999999</v>
      </c>
      <c r="D7" s="95">
        <v>1.9714</v>
      </c>
    </row>
    <row r="8" spans="1:18" x14ac:dyDescent="0.25">
      <c r="A8" s="94">
        <v>39451</v>
      </c>
      <c r="B8" s="91">
        <v>4.62</v>
      </c>
      <c r="C8" s="91">
        <v>5.7850000000000001</v>
      </c>
      <c r="D8" s="95">
        <v>1.9743999999999999</v>
      </c>
    </row>
    <row r="9" spans="1:18" ht="18" x14ac:dyDescent="0.25">
      <c r="A9" s="94">
        <v>39454</v>
      </c>
      <c r="B9" s="33">
        <v>4.5431299999999997</v>
      </c>
      <c r="C9" s="33">
        <v>5.7649999999999997</v>
      </c>
      <c r="D9" s="95">
        <v>1.9755</v>
      </c>
      <c r="E9" s="9"/>
    </row>
    <row r="10" spans="1:18" x14ac:dyDescent="0.25">
      <c r="A10" s="94">
        <v>39455</v>
      </c>
      <c r="B10" s="33">
        <v>4.5049999999999999</v>
      </c>
      <c r="C10" s="33">
        <v>5.7331300000000001</v>
      </c>
      <c r="D10" s="95">
        <v>1.9735</v>
      </c>
      <c r="E10" s="13"/>
    </row>
    <row r="11" spans="1:18" x14ac:dyDescent="0.25">
      <c r="A11" s="94">
        <v>39456</v>
      </c>
      <c r="B11" s="33">
        <v>4.4424999999999999</v>
      </c>
      <c r="C11" s="33">
        <v>5.68</v>
      </c>
      <c r="D11" s="95">
        <v>1.9582999999999999</v>
      </c>
    </row>
    <row r="12" spans="1:18" ht="18" x14ac:dyDescent="0.25">
      <c r="A12" s="94">
        <v>39457</v>
      </c>
      <c r="B12" s="33">
        <v>4.3768799999999999</v>
      </c>
      <c r="C12" s="33">
        <v>5.6325000000000003</v>
      </c>
      <c r="D12" s="95">
        <v>1.9575</v>
      </c>
      <c r="F12" s="272"/>
      <c r="G12" s="272"/>
      <c r="H12" s="272"/>
      <c r="I12" s="21"/>
      <c r="J12" s="269"/>
      <c r="K12" s="269"/>
      <c r="L12" s="269"/>
      <c r="M12" s="269"/>
      <c r="N12" s="269"/>
      <c r="O12" s="270"/>
      <c r="P12" s="270"/>
      <c r="Q12" s="270"/>
      <c r="R12" s="270"/>
    </row>
    <row r="13" spans="1:18" ht="18" x14ac:dyDescent="0.25">
      <c r="A13" s="94">
        <v>39458</v>
      </c>
      <c r="B13" s="33">
        <v>4.2575000000000003</v>
      </c>
      <c r="C13" s="33">
        <v>5.6812500000000004</v>
      </c>
      <c r="D13" s="95">
        <v>1.9582999999999999</v>
      </c>
      <c r="F13" s="21"/>
      <c r="G13" s="21"/>
      <c r="H13" s="21"/>
      <c r="I13" s="21"/>
      <c r="J13" s="8"/>
      <c r="K13" s="5"/>
      <c r="L13" s="5"/>
      <c r="M13" s="22"/>
      <c r="N13" s="22"/>
      <c r="O13" s="22"/>
      <c r="P13" s="22"/>
      <c r="Q13" s="23"/>
      <c r="R13" s="23"/>
    </row>
    <row r="14" spans="1:18" x14ac:dyDescent="0.25">
      <c r="A14" s="94">
        <v>39461</v>
      </c>
      <c r="B14" s="33">
        <v>4.0549999999999997</v>
      </c>
      <c r="C14" s="33">
        <v>5.6725000000000003</v>
      </c>
      <c r="D14" s="95">
        <v>1.9587000000000001</v>
      </c>
    </row>
    <row r="15" spans="1:18" ht="18" x14ac:dyDescent="0.25">
      <c r="A15" s="94">
        <v>39462</v>
      </c>
      <c r="B15" s="33">
        <v>3.9975000000000001</v>
      </c>
      <c r="C15" s="33">
        <v>5.6668799999999999</v>
      </c>
      <c r="D15" s="95">
        <v>1.9714</v>
      </c>
      <c r="F15" s="1"/>
      <c r="G15" s="1"/>
      <c r="H15" s="5"/>
    </row>
    <row r="16" spans="1:18" x14ac:dyDescent="0.25">
      <c r="A16" s="94">
        <v>39463</v>
      </c>
      <c r="B16" s="33">
        <v>3.9512499999999999</v>
      </c>
      <c r="C16" s="33">
        <v>5.6150000000000002</v>
      </c>
      <c r="D16" s="95">
        <v>1.9649000000000001</v>
      </c>
    </row>
    <row r="17" spans="1:18" x14ac:dyDescent="0.25">
      <c r="A17" s="94">
        <v>39464</v>
      </c>
      <c r="B17" s="33">
        <v>3.92625</v>
      </c>
      <c r="C17" s="33">
        <v>5.6037499999999998</v>
      </c>
      <c r="D17" s="95">
        <v>1.9769000000000001</v>
      </c>
      <c r="F17" s="6"/>
      <c r="G17" s="6"/>
      <c r="H17" s="20"/>
      <c r="K17" s="6"/>
      <c r="L17" s="6"/>
      <c r="M17" s="6"/>
      <c r="O17" s="6"/>
      <c r="P17" s="6"/>
      <c r="Q17" s="14"/>
      <c r="R17" s="15"/>
    </row>
    <row r="18" spans="1:18" x14ac:dyDescent="0.25">
      <c r="A18" s="94">
        <v>39465</v>
      </c>
      <c r="B18" s="33">
        <v>3.8937499999999998</v>
      </c>
      <c r="C18" s="33">
        <v>5.59063</v>
      </c>
      <c r="D18" s="95">
        <v>1.9538</v>
      </c>
      <c r="F18" s="6"/>
      <c r="G18" s="6"/>
      <c r="H18" s="20"/>
      <c r="K18" s="6"/>
      <c r="L18" s="6"/>
      <c r="M18" s="6"/>
      <c r="O18" s="6"/>
      <c r="P18" s="6"/>
      <c r="Q18" s="14"/>
      <c r="R18" s="15"/>
    </row>
    <row r="19" spans="1:18" x14ac:dyDescent="0.25">
      <c r="A19" s="94">
        <v>39468</v>
      </c>
      <c r="B19" s="33">
        <v>3.8475000000000001</v>
      </c>
      <c r="C19" s="33">
        <v>5.5724999999999998</v>
      </c>
      <c r="D19" s="95">
        <v>1.9449000000000001</v>
      </c>
      <c r="F19" s="6"/>
      <c r="G19" s="6"/>
      <c r="H19" s="20"/>
      <c r="K19" s="6"/>
      <c r="L19" s="6"/>
      <c r="M19" s="6"/>
      <c r="O19" s="6"/>
      <c r="P19" s="6"/>
      <c r="Q19" s="14"/>
      <c r="R19" s="15"/>
    </row>
    <row r="20" spans="1:18" x14ac:dyDescent="0.25">
      <c r="A20" s="94">
        <v>39469</v>
      </c>
      <c r="B20" s="33">
        <v>3.7174999999999998</v>
      </c>
      <c r="C20" s="33">
        <v>5.5274999999999999</v>
      </c>
      <c r="D20" s="95">
        <v>1.9608000000000001</v>
      </c>
      <c r="F20" s="6"/>
      <c r="G20" s="6"/>
      <c r="H20" s="20"/>
      <c r="K20" s="6"/>
      <c r="L20" s="6"/>
      <c r="M20" s="6"/>
      <c r="O20" s="6"/>
      <c r="P20" s="6"/>
      <c r="Q20" s="14"/>
      <c r="R20" s="15"/>
    </row>
    <row r="21" spans="1:18" x14ac:dyDescent="0.25">
      <c r="A21" s="94">
        <v>39470</v>
      </c>
      <c r="B21" s="33">
        <v>3.3312499999999998</v>
      </c>
      <c r="C21" s="33">
        <v>5.4837499999999997</v>
      </c>
      <c r="D21" s="95">
        <v>1.9495</v>
      </c>
      <c r="F21" s="6"/>
      <c r="G21" s="6"/>
      <c r="H21" s="20"/>
      <c r="K21" s="6"/>
      <c r="L21" s="6"/>
      <c r="M21" s="6"/>
      <c r="O21" s="6"/>
      <c r="P21" s="6"/>
      <c r="Q21" s="14"/>
      <c r="R21" s="15"/>
    </row>
    <row r="22" spans="1:18" x14ac:dyDescent="0.25">
      <c r="A22" s="94">
        <v>39471</v>
      </c>
      <c r="B22" s="33">
        <v>3.2437499999999999</v>
      </c>
      <c r="C22" s="33">
        <v>5.53</v>
      </c>
      <c r="D22" s="95">
        <v>1.9716</v>
      </c>
      <c r="F22" s="6"/>
      <c r="G22" s="6"/>
      <c r="H22" s="20"/>
      <c r="K22" s="6"/>
      <c r="L22" s="6"/>
      <c r="M22" s="6"/>
      <c r="O22" s="6"/>
      <c r="P22" s="6"/>
      <c r="Q22" s="14"/>
      <c r="R22" s="15"/>
    </row>
    <row r="23" spans="1:18" x14ac:dyDescent="0.25">
      <c r="A23" s="94">
        <v>39472</v>
      </c>
      <c r="B23" s="33">
        <v>3.3062499999999999</v>
      </c>
      <c r="C23" s="33">
        <v>5.5774999999999997</v>
      </c>
      <c r="D23" s="95">
        <v>1.9832000000000001</v>
      </c>
      <c r="F23" s="6"/>
      <c r="G23" s="6"/>
      <c r="H23" s="20"/>
      <c r="K23" s="6"/>
      <c r="L23" s="6"/>
      <c r="M23" s="6"/>
      <c r="O23" s="6"/>
      <c r="P23" s="6"/>
      <c r="Q23" s="14"/>
      <c r="R23" s="15"/>
    </row>
    <row r="24" spans="1:18" x14ac:dyDescent="0.25">
      <c r="A24" s="94">
        <v>39475</v>
      </c>
      <c r="B24" s="33">
        <v>3.2512500000000002</v>
      </c>
      <c r="C24" s="33">
        <v>5.5837500000000002</v>
      </c>
      <c r="D24" s="95">
        <v>1.9874000000000001</v>
      </c>
      <c r="F24" s="6"/>
      <c r="G24" s="6"/>
      <c r="H24" s="20"/>
      <c r="K24" s="6"/>
      <c r="L24" s="6"/>
      <c r="M24" s="6"/>
      <c r="O24" s="6"/>
      <c r="P24" s="6"/>
      <c r="Q24" s="14"/>
      <c r="R24" s="15"/>
    </row>
    <row r="25" spans="1:18" x14ac:dyDescent="0.25">
      <c r="A25" s="94">
        <v>39476</v>
      </c>
      <c r="B25" s="33">
        <v>3.2437499999999999</v>
      </c>
      <c r="C25" s="33">
        <v>5.5912499999999996</v>
      </c>
      <c r="D25" s="95">
        <v>1.9874000000000001</v>
      </c>
      <c r="F25" s="6"/>
      <c r="G25" s="6"/>
      <c r="H25" s="20"/>
      <c r="K25" s="6"/>
      <c r="L25" s="6"/>
      <c r="M25" s="6"/>
      <c r="O25" s="6"/>
      <c r="P25" s="6"/>
      <c r="Q25" s="14"/>
      <c r="R25" s="15"/>
    </row>
    <row r="26" spans="1:18" x14ac:dyDescent="0.25">
      <c r="A26" s="94">
        <v>39477</v>
      </c>
      <c r="B26" s="33">
        <v>3.2393800000000001</v>
      </c>
      <c r="C26" s="33">
        <v>5.59</v>
      </c>
      <c r="D26" s="95">
        <v>1.9884999999999999</v>
      </c>
      <c r="F26" s="6"/>
      <c r="G26" s="6"/>
      <c r="H26" s="20"/>
      <c r="K26" s="6"/>
      <c r="L26" s="6"/>
      <c r="M26" s="6"/>
      <c r="O26" s="6"/>
      <c r="P26" s="6"/>
      <c r="Q26" s="14"/>
      <c r="R26" s="15"/>
    </row>
    <row r="27" spans="1:18" x14ac:dyDescent="0.25">
      <c r="A27" s="94">
        <v>39478</v>
      </c>
      <c r="B27" s="33">
        <v>3.1118800000000002</v>
      </c>
      <c r="C27" s="33">
        <v>5.58</v>
      </c>
      <c r="D27" s="95">
        <v>1.9882</v>
      </c>
      <c r="F27" s="6"/>
      <c r="G27" s="6"/>
      <c r="H27" s="20"/>
      <c r="K27" s="6"/>
      <c r="L27" s="6"/>
      <c r="M27" s="6"/>
      <c r="O27" s="6"/>
      <c r="P27" s="6"/>
      <c r="Q27" s="14"/>
      <c r="R27" s="15"/>
    </row>
    <row r="28" spans="1:18" x14ac:dyDescent="0.25">
      <c r="A28" s="94">
        <v>39479</v>
      </c>
      <c r="B28" s="33">
        <v>3.0950000000000002</v>
      </c>
      <c r="C28" s="33">
        <v>5.5587499999999999</v>
      </c>
      <c r="D28" s="95">
        <v>1.9685999999999999</v>
      </c>
      <c r="F28" s="6"/>
      <c r="G28" s="6"/>
      <c r="H28" s="20"/>
      <c r="K28" s="6"/>
      <c r="L28" s="6"/>
      <c r="M28" s="6"/>
      <c r="O28" s="6"/>
      <c r="P28" s="6"/>
      <c r="Q28" s="14"/>
      <c r="R28" s="15"/>
    </row>
    <row r="29" spans="1:18" x14ac:dyDescent="0.25">
      <c r="A29" s="94">
        <v>39482</v>
      </c>
      <c r="B29" s="33">
        <v>3.145</v>
      </c>
      <c r="C29" s="33">
        <v>5.5774999999999997</v>
      </c>
      <c r="D29" s="95">
        <v>1.9757</v>
      </c>
      <c r="F29" s="6"/>
      <c r="G29" s="6"/>
      <c r="H29" s="20"/>
      <c r="K29" s="6"/>
      <c r="L29" s="6"/>
      <c r="M29" s="6"/>
      <c r="O29" s="6"/>
      <c r="P29" s="6"/>
      <c r="Q29" s="14"/>
      <c r="R29" s="15"/>
    </row>
    <row r="30" spans="1:18" x14ac:dyDescent="0.25">
      <c r="A30" s="94">
        <v>39483</v>
      </c>
      <c r="B30" s="33">
        <v>3.16188</v>
      </c>
      <c r="C30" s="33">
        <v>5.58</v>
      </c>
      <c r="D30" s="95">
        <v>1.9645999999999999</v>
      </c>
      <c r="F30" s="6"/>
      <c r="G30" s="6"/>
      <c r="H30" s="20"/>
      <c r="K30" s="6"/>
      <c r="L30" s="6"/>
      <c r="M30" s="6"/>
      <c r="O30" s="6"/>
      <c r="P30" s="6"/>
      <c r="Q30" s="14"/>
      <c r="R30" s="15"/>
    </row>
    <row r="31" spans="1:18" x14ac:dyDescent="0.25">
      <c r="A31" s="94">
        <v>39484</v>
      </c>
      <c r="B31" s="33">
        <v>3.1274999999999999</v>
      </c>
      <c r="C31" s="33">
        <v>5.5887500000000001</v>
      </c>
      <c r="D31" s="95">
        <v>1.9601999999999999</v>
      </c>
      <c r="F31" s="6"/>
      <c r="G31" s="6"/>
      <c r="H31" s="20"/>
      <c r="K31" s="6"/>
      <c r="L31" s="6"/>
      <c r="M31" s="6"/>
      <c r="O31" s="6"/>
      <c r="P31" s="6"/>
      <c r="Q31" s="14"/>
      <c r="R31" s="15"/>
    </row>
    <row r="32" spans="1:18" x14ac:dyDescent="0.25">
      <c r="A32" s="94">
        <v>39485</v>
      </c>
      <c r="B32" s="33">
        <v>3.0962499999999999</v>
      </c>
      <c r="C32" s="33">
        <v>5.5843800000000003</v>
      </c>
      <c r="D32" s="95">
        <v>1.9416</v>
      </c>
      <c r="F32" s="6"/>
      <c r="G32" s="6"/>
      <c r="H32" s="20"/>
      <c r="K32" s="6"/>
      <c r="L32" s="6"/>
      <c r="M32" s="6"/>
      <c r="O32" s="6"/>
      <c r="P32" s="6"/>
      <c r="Q32" s="14"/>
      <c r="R32" s="15"/>
    </row>
    <row r="33" spans="1:18" x14ac:dyDescent="0.25">
      <c r="A33" s="94">
        <v>39486</v>
      </c>
      <c r="B33" s="33">
        <v>3.08813</v>
      </c>
      <c r="C33" s="33">
        <v>5.6025</v>
      </c>
      <c r="D33" s="95">
        <v>1.9463999999999999</v>
      </c>
      <c r="F33" s="6"/>
      <c r="G33" s="6"/>
      <c r="H33" s="20"/>
      <c r="K33" s="6"/>
      <c r="L33" s="6"/>
      <c r="M33" s="6"/>
      <c r="O33" s="6"/>
      <c r="P33" s="6"/>
      <c r="Q33" s="14"/>
      <c r="R33" s="15"/>
    </row>
    <row r="34" spans="1:18" x14ac:dyDescent="0.25">
      <c r="A34" s="94">
        <v>39489</v>
      </c>
      <c r="B34" s="33">
        <v>3.07</v>
      </c>
      <c r="C34" s="33">
        <v>5.6187500000000004</v>
      </c>
      <c r="D34" s="95">
        <v>1.9477</v>
      </c>
      <c r="F34" s="6"/>
      <c r="G34" s="6"/>
      <c r="H34" s="20"/>
      <c r="K34" s="6"/>
      <c r="L34" s="6"/>
      <c r="M34" s="6"/>
      <c r="O34" s="6"/>
      <c r="P34" s="6"/>
      <c r="Q34" s="14"/>
      <c r="R34" s="15"/>
    </row>
    <row r="35" spans="1:18" x14ac:dyDescent="0.25">
      <c r="A35" s="94">
        <v>39490</v>
      </c>
      <c r="B35" s="33">
        <v>3.0674999999999999</v>
      </c>
      <c r="C35" s="33">
        <v>5.6325000000000003</v>
      </c>
      <c r="D35" s="95">
        <v>1.9603999999999999</v>
      </c>
      <c r="F35" s="6"/>
      <c r="G35" s="6"/>
      <c r="H35" s="20"/>
      <c r="K35" s="6"/>
      <c r="L35" s="6"/>
      <c r="M35" s="6"/>
      <c r="O35" s="6"/>
      <c r="P35" s="6"/>
      <c r="Q35" s="14"/>
      <c r="R35" s="15"/>
    </row>
    <row r="36" spans="1:18" x14ac:dyDescent="0.25">
      <c r="A36" s="94">
        <v>39491</v>
      </c>
      <c r="B36" s="33">
        <v>3.0649999999999999</v>
      </c>
      <c r="C36" s="33">
        <v>5.6387499999999999</v>
      </c>
      <c r="D36" s="95">
        <v>1.9626999999999999</v>
      </c>
      <c r="F36" s="6"/>
      <c r="G36" s="6"/>
      <c r="H36" s="20"/>
      <c r="K36" s="6"/>
      <c r="L36" s="6"/>
      <c r="M36" s="6"/>
      <c r="O36" s="6"/>
      <c r="P36" s="6"/>
      <c r="Q36" s="14"/>
      <c r="R36" s="15"/>
    </row>
    <row r="37" spans="1:18" x14ac:dyDescent="0.25">
      <c r="A37" s="94">
        <v>39492</v>
      </c>
      <c r="B37" s="33">
        <v>3.0649999999999999</v>
      </c>
      <c r="C37" s="33">
        <v>5.65</v>
      </c>
      <c r="D37" s="95">
        <v>1.9718</v>
      </c>
      <c r="F37" s="6"/>
      <c r="G37" s="6"/>
      <c r="H37" s="20"/>
      <c r="K37" s="6"/>
      <c r="L37" s="6"/>
      <c r="M37" s="6"/>
      <c r="O37" s="6"/>
      <c r="P37" s="6"/>
      <c r="Q37" s="14"/>
      <c r="R37" s="15"/>
    </row>
    <row r="38" spans="1:18" x14ac:dyDescent="0.25">
      <c r="A38" s="94">
        <v>39493</v>
      </c>
      <c r="B38" s="33">
        <v>3.07</v>
      </c>
      <c r="C38" s="33">
        <v>5.6512500000000001</v>
      </c>
      <c r="D38" s="95">
        <v>1.9628000000000001</v>
      </c>
      <c r="F38" s="6"/>
      <c r="G38" s="6"/>
      <c r="H38" s="20"/>
      <c r="K38" s="6"/>
      <c r="L38" s="6"/>
      <c r="M38" s="6"/>
      <c r="O38" s="6"/>
      <c r="P38" s="6"/>
      <c r="Q38" s="14"/>
      <c r="R38" s="15"/>
    </row>
    <row r="39" spans="1:18" x14ac:dyDescent="0.25">
      <c r="A39" s="94">
        <v>39496</v>
      </c>
      <c r="B39" s="33">
        <v>3.07</v>
      </c>
      <c r="C39" s="33">
        <v>5.6506299999999996</v>
      </c>
      <c r="D39" s="95">
        <v>1.9518</v>
      </c>
      <c r="F39" s="6"/>
      <c r="G39" s="6"/>
      <c r="H39" s="20"/>
      <c r="K39" s="6"/>
      <c r="L39" s="6"/>
      <c r="M39" s="6"/>
      <c r="O39" s="6"/>
      <c r="P39" s="6"/>
      <c r="Q39" s="14"/>
      <c r="R39" s="15"/>
    </row>
    <row r="40" spans="1:18" x14ac:dyDescent="0.25">
      <c r="A40" s="94">
        <v>39497</v>
      </c>
      <c r="B40" s="33">
        <v>3.07</v>
      </c>
      <c r="C40" s="33">
        <v>5.6518800000000002</v>
      </c>
      <c r="D40" s="95">
        <v>1.9513</v>
      </c>
      <c r="F40" s="6"/>
      <c r="G40" s="6"/>
      <c r="H40" s="20"/>
      <c r="K40" s="6"/>
      <c r="L40" s="6"/>
      <c r="M40" s="6"/>
      <c r="O40" s="6"/>
      <c r="P40" s="6"/>
      <c r="Q40" s="14"/>
      <c r="R40" s="15"/>
    </row>
    <row r="41" spans="1:18" x14ac:dyDescent="0.25">
      <c r="A41" s="94">
        <v>39498</v>
      </c>
      <c r="B41" s="33">
        <v>3.0781299999999998</v>
      </c>
      <c r="C41" s="33">
        <v>5.6524999999999999</v>
      </c>
      <c r="D41" s="95">
        <v>1.9406000000000001</v>
      </c>
      <c r="F41" s="6"/>
      <c r="G41" s="6"/>
      <c r="H41" s="20"/>
      <c r="K41" s="6"/>
      <c r="L41" s="6"/>
      <c r="M41" s="6"/>
      <c r="O41" s="6"/>
      <c r="P41" s="6"/>
      <c r="Q41" s="14"/>
      <c r="R41" s="15"/>
    </row>
    <row r="42" spans="1:18" x14ac:dyDescent="0.25">
      <c r="A42" s="94">
        <v>39499</v>
      </c>
      <c r="B42" s="33">
        <v>3.0924999999999998</v>
      </c>
      <c r="C42" s="33">
        <v>5.6637500000000003</v>
      </c>
      <c r="D42" s="95">
        <v>1.96</v>
      </c>
      <c r="F42" s="6"/>
      <c r="G42" s="6"/>
      <c r="H42" s="20"/>
      <c r="K42" s="6"/>
      <c r="L42" s="6"/>
      <c r="M42" s="6"/>
      <c r="O42" s="6"/>
      <c r="P42" s="6"/>
      <c r="Q42" s="14"/>
      <c r="R42" s="15"/>
    </row>
    <row r="43" spans="1:18" x14ac:dyDescent="0.25">
      <c r="A43" s="94">
        <v>39500</v>
      </c>
      <c r="B43" s="33">
        <v>3.08</v>
      </c>
      <c r="C43" s="33">
        <v>5.6749999999999998</v>
      </c>
      <c r="D43" s="95">
        <v>1.9668000000000001</v>
      </c>
      <c r="F43" s="6"/>
      <c r="G43" s="6"/>
      <c r="H43" s="20"/>
      <c r="K43" s="6"/>
      <c r="L43" s="6"/>
      <c r="M43" s="6"/>
      <c r="O43" s="6"/>
      <c r="P43" s="6"/>
      <c r="Q43" s="14"/>
      <c r="R43" s="15"/>
    </row>
    <row r="44" spans="1:18" x14ac:dyDescent="0.25">
      <c r="A44" s="94">
        <v>39503</v>
      </c>
      <c r="B44" s="33">
        <v>3.0893799999999998</v>
      </c>
      <c r="C44" s="33">
        <v>5.6781300000000003</v>
      </c>
      <c r="D44" s="95">
        <v>1.9679</v>
      </c>
      <c r="F44" s="6"/>
      <c r="G44" s="6"/>
      <c r="H44" s="20"/>
      <c r="K44" s="6"/>
      <c r="L44" s="6"/>
      <c r="M44" s="6"/>
      <c r="O44" s="6"/>
      <c r="P44" s="6"/>
      <c r="Q44" s="14"/>
      <c r="R44" s="15"/>
    </row>
    <row r="45" spans="1:18" x14ac:dyDescent="0.25">
      <c r="A45" s="94">
        <v>39504</v>
      </c>
      <c r="B45" s="33">
        <v>3.09</v>
      </c>
      <c r="C45" s="33">
        <v>5.6812500000000004</v>
      </c>
      <c r="D45" s="95">
        <v>1.9722</v>
      </c>
      <c r="F45" s="6"/>
      <c r="G45" s="6"/>
      <c r="H45" s="20"/>
      <c r="K45" s="6"/>
      <c r="L45" s="6"/>
      <c r="M45" s="6"/>
      <c r="O45" s="6"/>
      <c r="P45" s="6"/>
      <c r="Q45" s="14"/>
      <c r="R45" s="15"/>
    </row>
    <row r="46" spans="1:18" x14ac:dyDescent="0.25">
      <c r="A46" s="94">
        <v>39505</v>
      </c>
      <c r="B46" s="33">
        <v>3.085</v>
      </c>
      <c r="C46" s="33">
        <v>5.7</v>
      </c>
      <c r="D46" s="95">
        <v>1.9884999999999999</v>
      </c>
      <c r="F46" s="6"/>
      <c r="G46" s="6"/>
      <c r="H46" s="20"/>
      <c r="K46" s="6"/>
      <c r="L46" s="6"/>
      <c r="M46" s="6"/>
      <c r="O46" s="6"/>
      <c r="P46" s="6"/>
      <c r="Q46" s="14"/>
      <c r="R46" s="15"/>
    </row>
    <row r="47" spans="1:18" x14ac:dyDescent="0.25">
      <c r="A47" s="94">
        <v>39506</v>
      </c>
      <c r="B47" s="33">
        <v>3.0756299999999999</v>
      </c>
      <c r="C47" s="33">
        <v>5.7074999999999996</v>
      </c>
      <c r="D47" s="95">
        <v>1.9896</v>
      </c>
      <c r="F47" s="6"/>
      <c r="G47" s="6"/>
      <c r="H47" s="20"/>
      <c r="K47" s="6"/>
      <c r="L47" s="6"/>
      <c r="M47" s="6"/>
      <c r="O47" s="6"/>
      <c r="P47" s="6"/>
      <c r="Q47" s="14"/>
      <c r="R47" s="15"/>
    </row>
    <row r="48" spans="1:18" x14ac:dyDescent="0.25">
      <c r="A48" s="94">
        <v>39507</v>
      </c>
      <c r="B48" s="33">
        <v>3.0575000000000001</v>
      </c>
      <c r="C48" s="33">
        <v>5.7387499999999996</v>
      </c>
      <c r="D48" s="95">
        <v>1.9892000000000001</v>
      </c>
      <c r="F48" s="6"/>
      <c r="G48" s="6"/>
      <c r="H48" s="20"/>
      <c r="K48" s="6"/>
      <c r="L48" s="6"/>
      <c r="M48" s="6"/>
      <c r="O48" s="6"/>
      <c r="P48" s="6"/>
      <c r="Q48" s="14"/>
      <c r="R48" s="15"/>
    </row>
    <row r="49" spans="1:18" x14ac:dyDescent="0.25">
      <c r="A49" s="94">
        <v>39510</v>
      </c>
      <c r="B49" s="33">
        <v>3.0143800000000001</v>
      </c>
      <c r="C49" s="33">
        <v>5.7562499999999996</v>
      </c>
      <c r="D49" s="95">
        <v>1.9824999999999999</v>
      </c>
      <c r="F49" s="6"/>
      <c r="G49" s="6"/>
      <c r="H49" s="20"/>
      <c r="K49" s="6"/>
      <c r="L49" s="6"/>
      <c r="M49" s="6"/>
      <c r="O49" s="6"/>
      <c r="P49" s="6"/>
      <c r="Q49" s="14"/>
      <c r="R49" s="15"/>
    </row>
    <row r="50" spans="1:18" x14ac:dyDescent="0.25">
      <c r="A50" s="94">
        <v>39511</v>
      </c>
      <c r="B50" s="33">
        <v>3.00813</v>
      </c>
      <c r="C50" s="33">
        <v>5.7681300000000002</v>
      </c>
      <c r="D50" s="95">
        <v>1.9861</v>
      </c>
      <c r="F50" s="6"/>
      <c r="G50" s="6"/>
      <c r="H50" s="20"/>
      <c r="K50" s="6"/>
      <c r="L50" s="6"/>
      <c r="M50" s="6"/>
      <c r="O50" s="6"/>
      <c r="P50" s="6"/>
      <c r="Q50" s="14"/>
      <c r="R50" s="15"/>
    </row>
    <row r="51" spans="1:18" x14ac:dyDescent="0.25">
      <c r="A51" s="94">
        <v>39512</v>
      </c>
      <c r="B51" s="33">
        <v>3</v>
      </c>
      <c r="C51" s="33">
        <v>5.7743799999999998</v>
      </c>
      <c r="D51" s="95">
        <v>1.9897</v>
      </c>
      <c r="F51" s="6"/>
      <c r="G51" s="6"/>
      <c r="H51" s="20"/>
      <c r="K51" s="6"/>
      <c r="L51" s="6"/>
      <c r="M51" s="6"/>
      <c r="O51" s="6"/>
      <c r="P51" s="6"/>
      <c r="Q51" s="14"/>
      <c r="R51" s="15"/>
    </row>
    <row r="52" spans="1:18" x14ac:dyDescent="0.25">
      <c r="A52" s="94">
        <v>39513</v>
      </c>
      <c r="B52" s="33">
        <v>2.99</v>
      </c>
      <c r="C52" s="33">
        <v>5.77</v>
      </c>
      <c r="D52" s="95">
        <v>2.0093999999999999</v>
      </c>
      <c r="F52" s="6"/>
      <c r="G52" s="6"/>
      <c r="H52" s="20"/>
      <c r="K52" s="6"/>
      <c r="L52" s="6"/>
      <c r="M52" s="6"/>
      <c r="O52" s="6"/>
      <c r="P52" s="6"/>
      <c r="Q52" s="14"/>
      <c r="R52" s="15"/>
    </row>
    <row r="53" spans="1:18" x14ac:dyDescent="0.25">
      <c r="A53" s="94">
        <v>39514</v>
      </c>
      <c r="B53" s="33">
        <v>2.9387500000000002</v>
      </c>
      <c r="C53" s="33">
        <v>5.7774999999999999</v>
      </c>
      <c r="D53" s="95">
        <v>2.0141</v>
      </c>
      <c r="F53" s="6"/>
      <c r="G53" s="6"/>
      <c r="H53" s="20"/>
      <c r="K53" s="6"/>
      <c r="L53" s="6"/>
      <c r="M53" s="6"/>
      <c r="O53" s="6"/>
      <c r="P53" s="6"/>
      <c r="Q53" s="14"/>
      <c r="R53" s="15"/>
    </row>
    <row r="54" spans="1:18" x14ac:dyDescent="0.25">
      <c r="A54" s="94">
        <v>39517</v>
      </c>
      <c r="B54" s="33">
        <v>2.9012500000000001</v>
      </c>
      <c r="C54" s="33">
        <v>5.7843799999999996</v>
      </c>
      <c r="D54" s="95">
        <v>2.0165999999999999</v>
      </c>
      <c r="F54" s="6"/>
      <c r="G54" s="6"/>
      <c r="H54" s="20"/>
      <c r="K54" s="6"/>
      <c r="L54" s="6"/>
      <c r="M54" s="6"/>
      <c r="O54" s="6"/>
      <c r="P54" s="6"/>
      <c r="Q54" s="14"/>
      <c r="R54" s="15"/>
    </row>
    <row r="55" spans="1:18" x14ac:dyDescent="0.25">
      <c r="A55" s="94">
        <v>39518</v>
      </c>
      <c r="B55" s="33">
        <v>2.8675000000000002</v>
      </c>
      <c r="C55" s="33">
        <v>5.7918799999999999</v>
      </c>
      <c r="D55" s="95">
        <v>2.0036999999999998</v>
      </c>
      <c r="F55" s="6"/>
      <c r="G55" s="6"/>
      <c r="H55" s="20"/>
      <c r="K55" s="6"/>
      <c r="L55" s="6"/>
      <c r="M55" s="6"/>
      <c r="O55" s="6"/>
      <c r="P55" s="6"/>
      <c r="Q55" s="14"/>
      <c r="R55" s="15"/>
    </row>
    <row r="56" spans="1:18" x14ac:dyDescent="0.25">
      <c r="A56" s="94">
        <v>39519</v>
      </c>
      <c r="B56" s="33">
        <v>2.85</v>
      </c>
      <c r="C56" s="33">
        <v>5.8</v>
      </c>
      <c r="D56" s="95">
        <v>2.0209999999999999</v>
      </c>
      <c r="F56" s="6"/>
      <c r="G56" s="6"/>
      <c r="H56" s="20"/>
      <c r="K56" s="6"/>
      <c r="L56" s="6"/>
      <c r="M56" s="6"/>
      <c r="O56" s="6"/>
      <c r="P56" s="6"/>
      <c r="Q56" s="14"/>
      <c r="R56" s="15"/>
    </row>
    <row r="57" spans="1:18" x14ac:dyDescent="0.25">
      <c r="A57" s="94">
        <v>39520</v>
      </c>
      <c r="B57" s="33">
        <v>2.8</v>
      </c>
      <c r="C57" s="33">
        <v>5.84375</v>
      </c>
      <c r="D57" s="95">
        <v>2.0310000000000001</v>
      </c>
      <c r="F57" s="6"/>
      <c r="G57" s="6"/>
      <c r="H57" s="20"/>
      <c r="K57" s="6"/>
      <c r="L57" s="6"/>
      <c r="M57" s="6"/>
      <c r="O57" s="6"/>
      <c r="P57" s="6"/>
      <c r="Q57" s="14"/>
      <c r="R57" s="15"/>
    </row>
    <row r="58" spans="1:18" x14ac:dyDescent="0.25">
      <c r="A58" s="94">
        <v>39521</v>
      </c>
      <c r="B58" s="33">
        <v>2.7637499999999999</v>
      </c>
      <c r="C58" s="33">
        <v>5.9318799999999996</v>
      </c>
      <c r="D58" s="95">
        <v>2.0291000000000001</v>
      </c>
      <c r="F58" s="6"/>
      <c r="G58" s="6"/>
      <c r="H58" s="20"/>
      <c r="K58" s="6"/>
      <c r="L58" s="6"/>
      <c r="M58" s="6"/>
      <c r="O58" s="6"/>
      <c r="P58" s="6"/>
      <c r="Q58" s="14"/>
      <c r="R58" s="15"/>
    </row>
    <row r="59" spans="1:18" x14ac:dyDescent="0.25">
      <c r="A59" s="94">
        <v>39524</v>
      </c>
      <c r="B59" s="33">
        <v>2.5787499999999999</v>
      </c>
      <c r="C59" s="33">
        <v>5.9587500000000002</v>
      </c>
      <c r="D59" s="95">
        <v>2.0007999999999999</v>
      </c>
      <c r="F59" s="6"/>
      <c r="G59" s="6"/>
      <c r="H59" s="20"/>
      <c r="K59" s="6"/>
      <c r="L59" s="6"/>
      <c r="M59" s="6"/>
      <c r="O59" s="6"/>
      <c r="P59" s="6"/>
      <c r="Q59" s="14"/>
      <c r="R59" s="15"/>
    </row>
    <row r="60" spans="1:18" x14ac:dyDescent="0.25">
      <c r="A60" s="94">
        <v>39525</v>
      </c>
      <c r="B60" s="33">
        <v>2.5418799999999999</v>
      </c>
      <c r="C60" s="33">
        <v>5.9725000000000001</v>
      </c>
      <c r="D60" s="95">
        <v>2.0213999999999999</v>
      </c>
      <c r="F60" s="6"/>
      <c r="G60" s="6"/>
      <c r="H60" s="20"/>
      <c r="K60" s="6"/>
      <c r="L60" s="6"/>
      <c r="M60" s="6"/>
      <c r="O60" s="6"/>
      <c r="P60" s="6"/>
      <c r="Q60" s="14"/>
      <c r="R60" s="15"/>
    </row>
    <row r="61" spans="1:18" x14ac:dyDescent="0.25">
      <c r="A61" s="94">
        <v>39526</v>
      </c>
      <c r="B61" s="33">
        <v>2.5987499999999999</v>
      </c>
      <c r="C61" s="33">
        <v>5.98</v>
      </c>
      <c r="D61" s="95">
        <v>1.9858</v>
      </c>
      <c r="F61" s="6"/>
      <c r="G61" s="6"/>
      <c r="H61" s="20"/>
      <c r="K61" s="6"/>
      <c r="L61" s="6"/>
      <c r="M61" s="6"/>
      <c r="O61" s="6"/>
      <c r="P61" s="6"/>
      <c r="Q61" s="14"/>
      <c r="R61" s="15"/>
    </row>
    <row r="62" spans="1:18" x14ac:dyDescent="0.25">
      <c r="A62" s="94">
        <v>39527</v>
      </c>
      <c r="B62" s="33">
        <v>2.6062500000000002</v>
      </c>
      <c r="C62" s="33">
        <v>5.9874999999999998</v>
      </c>
      <c r="D62" s="95">
        <v>1.9822</v>
      </c>
      <c r="F62" s="6"/>
      <c r="G62" s="6"/>
      <c r="H62" s="20"/>
      <c r="K62" s="6"/>
      <c r="L62" s="6"/>
      <c r="M62" s="6"/>
      <c r="O62" s="6"/>
      <c r="P62" s="6"/>
      <c r="Q62" s="14"/>
      <c r="R62" s="15"/>
    </row>
    <row r="63" spans="1:18" x14ac:dyDescent="0.25">
      <c r="A63" s="94">
        <v>39532</v>
      </c>
      <c r="B63" s="33">
        <v>2.6549999999999998</v>
      </c>
      <c r="C63" s="33">
        <v>5.9950000000000001</v>
      </c>
      <c r="D63" s="95">
        <v>1.9997</v>
      </c>
      <c r="F63" s="6"/>
      <c r="G63" s="6"/>
      <c r="H63" s="20"/>
      <c r="K63" s="6"/>
      <c r="L63" s="6"/>
      <c r="M63" s="6"/>
      <c r="O63" s="6"/>
      <c r="P63" s="6"/>
      <c r="Q63" s="14"/>
      <c r="R63" s="15"/>
    </row>
    <row r="64" spans="1:18" x14ac:dyDescent="0.25">
      <c r="A64" s="94">
        <v>39533</v>
      </c>
      <c r="B64" s="33">
        <v>2.6712500000000001</v>
      </c>
      <c r="C64" s="33">
        <v>6</v>
      </c>
      <c r="D64" s="95">
        <v>2.0019</v>
      </c>
      <c r="F64" s="6"/>
      <c r="G64" s="6"/>
      <c r="H64" s="20"/>
      <c r="K64" s="6"/>
      <c r="L64" s="6"/>
      <c r="M64" s="6"/>
      <c r="O64" s="6"/>
      <c r="P64" s="6"/>
      <c r="Q64" s="14"/>
      <c r="R64" s="15"/>
    </row>
    <row r="65" spans="1:18" x14ac:dyDescent="0.25">
      <c r="A65" s="94">
        <v>39534</v>
      </c>
      <c r="B65" s="33">
        <v>2.69625</v>
      </c>
      <c r="C65" s="33">
        <v>6.0037500000000001</v>
      </c>
      <c r="D65" s="95">
        <v>2.0095999999999998</v>
      </c>
      <c r="F65" s="6"/>
      <c r="G65" s="6"/>
      <c r="H65" s="20"/>
      <c r="K65" s="6"/>
      <c r="L65" s="6"/>
      <c r="M65" s="6"/>
      <c r="O65" s="6"/>
      <c r="P65" s="6"/>
      <c r="Q65" s="14"/>
      <c r="R65" s="15"/>
    </row>
    <row r="66" spans="1:18" x14ac:dyDescent="0.25">
      <c r="A66" s="94">
        <v>39535</v>
      </c>
      <c r="B66" s="33">
        <v>2.6974999999999998</v>
      </c>
      <c r="C66" s="33">
        <v>6.0062499999999996</v>
      </c>
      <c r="D66" s="95">
        <v>1.9888999999999999</v>
      </c>
      <c r="F66" s="6"/>
      <c r="G66" s="6"/>
      <c r="H66" s="20"/>
      <c r="K66" s="6"/>
      <c r="L66" s="6"/>
      <c r="M66" s="6"/>
      <c r="O66" s="6"/>
      <c r="P66" s="6"/>
      <c r="Q66" s="14"/>
      <c r="R66" s="15"/>
    </row>
    <row r="67" spans="1:18" x14ac:dyDescent="0.25">
      <c r="A67" s="94">
        <v>39538</v>
      </c>
      <c r="B67" s="33">
        <v>2.6881300000000001</v>
      </c>
      <c r="C67" s="33">
        <v>6.0081300000000004</v>
      </c>
      <c r="D67" s="95">
        <v>1.9875</v>
      </c>
      <c r="F67" s="6"/>
      <c r="G67" s="6"/>
      <c r="H67" s="20"/>
      <c r="K67" s="6"/>
      <c r="L67" s="6"/>
      <c r="M67" s="6"/>
      <c r="O67" s="6"/>
      <c r="P67" s="6"/>
      <c r="Q67" s="14"/>
      <c r="R67" s="15"/>
    </row>
    <row r="68" spans="1:18" x14ac:dyDescent="0.25">
      <c r="A68" s="94">
        <v>39539</v>
      </c>
      <c r="B68" s="33">
        <v>2.6837499999999999</v>
      </c>
      <c r="C68" s="33">
        <v>6.0049999999999999</v>
      </c>
      <c r="D68" s="95">
        <v>1.9755</v>
      </c>
      <c r="F68" s="6"/>
      <c r="G68" s="6"/>
      <c r="H68" s="20"/>
      <c r="K68" s="6"/>
      <c r="L68" s="6"/>
      <c r="M68" s="6"/>
      <c r="O68" s="6"/>
      <c r="P68" s="6"/>
      <c r="Q68" s="14"/>
      <c r="R68" s="15"/>
    </row>
    <row r="69" spans="1:18" x14ac:dyDescent="0.25">
      <c r="A69" s="94">
        <v>39540</v>
      </c>
      <c r="B69" s="33">
        <v>2.7</v>
      </c>
      <c r="C69" s="33">
        <v>6.0037500000000001</v>
      </c>
      <c r="D69" s="95">
        <v>1.9813000000000001</v>
      </c>
      <c r="F69" s="6"/>
      <c r="G69" s="6"/>
      <c r="H69" s="20"/>
      <c r="K69" s="6"/>
      <c r="L69" s="6"/>
      <c r="M69" s="6"/>
      <c r="O69" s="6"/>
      <c r="P69" s="6"/>
      <c r="Q69" s="14"/>
      <c r="R69" s="15"/>
    </row>
    <row r="70" spans="1:18" x14ac:dyDescent="0.25">
      <c r="A70" s="94">
        <v>39541</v>
      </c>
      <c r="B70" s="33">
        <v>2.7275</v>
      </c>
      <c r="C70" s="33">
        <v>6.0018799999999999</v>
      </c>
      <c r="D70" s="95">
        <v>1.9952000000000001</v>
      </c>
      <c r="F70" s="6"/>
      <c r="G70" s="6"/>
      <c r="H70" s="20"/>
      <c r="K70" s="6"/>
      <c r="L70" s="6"/>
      <c r="M70" s="6"/>
      <c r="O70" s="6"/>
      <c r="P70" s="6"/>
      <c r="Q70" s="14"/>
      <c r="R70" s="15"/>
    </row>
    <row r="71" spans="1:18" x14ac:dyDescent="0.25">
      <c r="A71" s="94">
        <v>39542</v>
      </c>
      <c r="B71" s="33">
        <v>2.7275</v>
      </c>
      <c r="C71" s="33">
        <v>5.9812500000000002</v>
      </c>
      <c r="D71" s="95">
        <v>1.9943</v>
      </c>
      <c r="F71" s="6"/>
      <c r="G71" s="6"/>
      <c r="H71" s="20"/>
      <c r="K71" s="6"/>
      <c r="L71" s="6"/>
      <c r="M71" s="6"/>
      <c r="O71" s="6"/>
      <c r="P71" s="6"/>
      <c r="Q71" s="14"/>
      <c r="R71" s="15"/>
    </row>
    <row r="72" spans="1:18" x14ac:dyDescent="0.25">
      <c r="A72" s="94">
        <v>39545</v>
      </c>
      <c r="B72" s="33">
        <v>2.71</v>
      </c>
      <c r="C72" s="33">
        <v>5.9474999999999998</v>
      </c>
      <c r="D72" s="95">
        <v>1.9896</v>
      </c>
      <c r="F72" s="6"/>
      <c r="G72" s="6"/>
      <c r="H72" s="20"/>
      <c r="K72" s="6"/>
      <c r="L72" s="6"/>
      <c r="M72" s="6"/>
      <c r="O72" s="6"/>
      <c r="P72" s="6"/>
      <c r="Q72" s="14"/>
      <c r="R72" s="15"/>
    </row>
    <row r="73" spans="1:18" x14ac:dyDescent="0.25">
      <c r="A73" s="94">
        <v>39546</v>
      </c>
      <c r="B73" s="33">
        <v>2.71</v>
      </c>
      <c r="C73" s="33">
        <v>5.93</v>
      </c>
      <c r="D73" s="95">
        <v>1.9681999999999999</v>
      </c>
      <c r="F73" s="6"/>
      <c r="G73" s="6"/>
      <c r="H73" s="20"/>
      <c r="K73" s="6"/>
      <c r="L73" s="6"/>
      <c r="M73" s="6"/>
      <c r="O73" s="6"/>
      <c r="P73" s="6"/>
      <c r="Q73" s="14"/>
      <c r="R73" s="15"/>
    </row>
    <row r="74" spans="1:18" x14ac:dyDescent="0.25">
      <c r="A74" s="94">
        <v>39547</v>
      </c>
      <c r="B74" s="33">
        <v>2.71563</v>
      </c>
      <c r="C74" s="33">
        <v>5.9275000000000002</v>
      </c>
      <c r="D74" s="95">
        <v>1.9741</v>
      </c>
      <c r="F74" s="6"/>
      <c r="G74" s="6"/>
      <c r="H74" s="20"/>
      <c r="K74" s="6"/>
      <c r="L74" s="6"/>
      <c r="M74" s="6"/>
      <c r="O74" s="6"/>
      <c r="P74" s="6"/>
      <c r="Q74" s="14"/>
      <c r="R74" s="15"/>
    </row>
    <row r="75" spans="1:18" x14ac:dyDescent="0.25">
      <c r="A75" s="94">
        <v>39548</v>
      </c>
      <c r="B75" s="33">
        <v>2.71</v>
      </c>
      <c r="C75" s="33">
        <v>5.9237500000000001</v>
      </c>
      <c r="D75" s="95">
        <v>1.9786999999999999</v>
      </c>
      <c r="F75" s="6"/>
      <c r="G75" s="6"/>
      <c r="H75" s="20"/>
      <c r="K75" s="6"/>
      <c r="L75" s="6"/>
      <c r="M75" s="6"/>
      <c r="O75" s="6"/>
      <c r="P75" s="6"/>
      <c r="Q75" s="14"/>
      <c r="R75" s="15"/>
    </row>
    <row r="76" spans="1:18" x14ac:dyDescent="0.25">
      <c r="A76" s="94">
        <v>39549</v>
      </c>
      <c r="B76" s="33">
        <v>2.71313</v>
      </c>
      <c r="C76" s="33">
        <v>5.9275000000000002</v>
      </c>
      <c r="D76" s="95">
        <v>1.9715</v>
      </c>
      <c r="F76" s="6"/>
      <c r="G76" s="6"/>
      <c r="H76" s="20"/>
      <c r="K76" s="6"/>
      <c r="L76" s="6"/>
      <c r="M76" s="6"/>
      <c r="O76" s="6"/>
      <c r="P76" s="6"/>
      <c r="Q76" s="14"/>
      <c r="R76" s="15"/>
    </row>
    <row r="77" spans="1:18" x14ac:dyDescent="0.25">
      <c r="A77" s="94">
        <v>39552</v>
      </c>
      <c r="B77" s="33">
        <v>2.7087500000000002</v>
      </c>
      <c r="C77" s="33">
        <v>5.93</v>
      </c>
      <c r="D77" s="95">
        <v>1.9838</v>
      </c>
      <c r="F77" s="6"/>
      <c r="G77" s="6"/>
      <c r="H77" s="20"/>
      <c r="K77" s="6"/>
      <c r="L77" s="6"/>
      <c r="M77" s="6"/>
      <c r="O77" s="6"/>
      <c r="P77" s="6"/>
      <c r="Q77" s="14"/>
      <c r="R77" s="15"/>
    </row>
    <row r="78" spans="1:18" x14ac:dyDescent="0.25">
      <c r="A78" s="94">
        <v>39553</v>
      </c>
      <c r="B78" s="33">
        <v>2.7159399999999998</v>
      </c>
      <c r="C78" s="33">
        <v>5.9293800000000001</v>
      </c>
      <c r="D78" s="95">
        <v>1.9623999999999999</v>
      </c>
      <c r="F78" s="6"/>
      <c r="G78" s="6"/>
      <c r="H78" s="20"/>
      <c r="K78" s="6"/>
      <c r="L78" s="6"/>
      <c r="M78" s="6"/>
      <c r="O78" s="6"/>
      <c r="P78" s="6"/>
      <c r="Q78" s="14"/>
      <c r="R78" s="15"/>
    </row>
    <row r="79" spans="1:18" x14ac:dyDescent="0.25">
      <c r="A79" s="94">
        <v>39554</v>
      </c>
      <c r="B79" s="33">
        <v>2.7337500000000001</v>
      </c>
      <c r="C79" s="33">
        <v>5.9243800000000002</v>
      </c>
      <c r="D79" s="95">
        <v>1.9758</v>
      </c>
      <c r="F79" s="6"/>
      <c r="G79" s="6"/>
      <c r="H79" s="20"/>
      <c r="K79" s="6"/>
      <c r="L79" s="6"/>
      <c r="M79" s="6"/>
      <c r="O79" s="6"/>
      <c r="P79" s="6"/>
      <c r="Q79" s="14"/>
      <c r="R79" s="15"/>
    </row>
    <row r="80" spans="1:18" x14ac:dyDescent="0.25">
      <c r="A80" s="94">
        <v>39555</v>
      </c>
      <c r="B80" s="33">
        <v>2.8174999999999999</v>
      </c>
      <c r="C80" s="33">
        <v>5.90625</v>
      </c>
      <c r="D80" s="95">
        <v>1.9855</v>
      </c>
      <c r="F80" s="6"/>
      <c r="G80" s="6"/>
      <c r="H80" s="20"/>
      <c r="K80" s="6"/>
      <c r="L80" s="6"/>
      <c r="M80" s="6"/>
      <c r="O80" s="6"/>
      <c r="P80" s="6"/>
      <c r="Q80" s="14"/>
      <c r="R80" s="15"/>
    </row>
    <row r="81" spans="1:18" x14ac:dyDescent="0.25">
      <c r="A81" s="94">
        <v>39556</v>
      </c>
      <c r="B81" s="33">
        <v>2.9075000000000002</v>
      </c>
      <c r="C81" s="33">
        <v>5.8937499999999998</v>
      </c>
      <c r="D81" s="95">
        <v>1.9972000000000001</v>
      </c>
      <c r="F81" s="6"/>
      <c r="G81" s="6"/>
      <c r="H81" s="20"/>
      <c r="K81" s="6"/>
      <c r="L81" s="6"/>
      <c r="M81" s="6"/>
      <c r="O81" s="6"/>
      <c r="P81" s="6"/>
      <c r="Q81" s="14"/>
      <c r="R81" s="15"/>
    </row>
    <row r="82" spans="1:18" x14ac:dyDescent="0.25">
      <c r="A82" s="94">
        <v>39559</v>
      </c>
      <c r="B82" s="33">
        <v>2.92</v>
      </c>
      <c r="C82" s="33">
        <v>5.8849999999999998</v>
      </c>
      <c r="D82" s="95">
        <v>1.9807999999999999</v>
      </c>
      <c r="F82" s="6"/>
      <c r="G82" s="6"/>
      <c r="H82" s="20"/>
      <c r="K82" s="6"/>
      <c r="L82" s="6"/>
      <c r="M82" s="6"/>
      <c r="O82" s="6"/>
      <c r="P82" s="6"/>
      <c r="Q82" s="14"/>
      <c r="R82" s="15"/>
    </row>
    <row r="83" spans="1:18" x14ac:dyDescent="0.25">
      <c r="A83" s="94">
        <v>39560</v>
      </c>
      <c r="B83" s="33">
        <v>2.92</v>
      </c>
      <c r="C83" s="33">
        <v>5.88375</v>
      </c>
      <c r="D83" s="95">
        <v>1.9944999999999999</v>
      </c>
      <c r="F83" s="6"/>
      <c r="G83" s="6"/>
      <c r="H83" s="20"/>
      <c r="K83" s="6"/>
      <c r="L83" s="6"/>
      <c r="M83" s="6"/>
      <c r="O83" s="6"/>
      <c r="P83" s="6"/>
      <c r="Q83" s="14"/>
      <c r="R83" s="15"/>
    </row>
    <row r="84" spans="1:18" x14ac:dyDescent="0.25">
      <c r="A84" s="94">
        <v>39561</v>
      </c>
      <c r="B84" s="33">
        <v>2.92</v>
      </c>
      <c r="C84" s="33">
        <v>5.8856299999999999</v>
      </c>
      <c r="D84" s="95">
        <v>1.9802999999999999</v>
      </c>
      <c r="F84" s="6"/>
      <c r="G84" s="6"/>
      <c r="H84" s="20"/>
      <c r="K84" s="6"/>
      <c r="L84" s="6"/>
      <c r="M84" s="6"/>
      <c r="O84" s="6"/>
      <c r="P84" s="6"/>
      <c r="Q84" s="14"/>
      <c r="R84" s="15"/>
    </row>
    <row r="85" spans="1:18" x14ac:dyDescent="0.25">
      <c r="A85" s="94">
        <v>39562</v>
      </c>
      <c r="B85" s="33">
        <v>2.9068800000000001</v>
      </c>
      <c r="C85" s="33">
        <v>5.8793800000000003</v>
      </c>
      <c r="D85" s="95">
        <v>1.9728000000000001</v>
      </c>
      <c r="F85" s="6"/>
      <c r="G85" s="6"/>
      <c r="H85" s="20"/>
      <c r="K85" s="6"/>
      <c r="L85" s="6"/>
      <c r="M85" s="6"/>
      <c r="O85" s="6"/>
      <c r="P85" s="6"/>
      <c r="Q85" s="14"/>
      <c r="R85" s="15"/>
    </row>
    <row r="86" spans="1:18" x14ac:dyDescent="0.25">
      <c r="A86" s="94">
        <v>39563</v>
      </c>
      <c r="B86" s="33">
        <v>2.9125000000000001</v>
      </c>
      <c r="C86" s="33">
        <v>5.8775000000000004</v>
      </c>
      <c r="D86" s="95">
        <v>1.9885999999999999</v>
      </c>
      <c r="F86" s="6"/>
      <c r="G86" s="6"/>
      <c r="H86" s="20"/>
      <c r="K86" s="6"/>
      <c r="L86" s="6"/>
      <c r="M86" s="6"/>
      <c r="O86" s="6"/>
      <c r="P86" s="6"/>
      <c r="Q86" s="14"/>
      <c r="R86" s="15"/>
    </row>
    <row r="87" spans="1:18" x14ac:dyDescent="0.25">
      <c r="A87" s="94">
        <v>39566</v>
      </c>
      <c r="B87" s="33">
        <v>2.8993799999999998</v>
      </c>
      <c r="C87" s="33">
        <v>5.8712499999999999</v>
      </c>
      <c r="D87" s="95">
        <v>1.9947999999999999</v>
      </c>
      <c r="F87" s="6"/>
      <c r="G87" s="6"/>
      <c r="H87" s="20"/>
      <c r="K87" s="6"/>
      <c r="L87" s="6"/>
      <c r="M87" s="6"/>
      <c r="O87" s="6"/>
      <c r="P87" s="6"/>
      <c r="Q87" s="14"/>
      <c r="R87" s="15"/>
    </row>
    <row r="88" spans="1:18" x14ac:dyDescent="0.25">
      <c r="A88" s="94">
        <v>39567</v>
      </c>
      <c r="B88" s="33">
        <v>2.8728099999999999</v>
      </c>
      <c r="C88" s="33">
        <v>5.8606299999999996</v>
      </c>
      <c r="D88" s="95">
        <v>1.9714</v>
      </c>
      <c r="F88" s="6"/>
      <c r="G88" s="6"/>
      <c r="H88" s="20"/>
      <c r="K88" s="6"/>
      <c r="L88" s="6"/>
      <c r="M88" s="6"/>
      <c r="O88" s="6"/>
      <c r="P88" s="6"/>
      <c r="Q88" s="14"/>
      <c r="R88" s="15"/>
    </row>
    <row r="89" spans="1:18" x14ac:dyDescent="0.25">
      <c r="A89" s="94">
        <v>39568</v>
      </c>
      <c r="B89" s="33">
        <v>2.85</v>
      </c>
      <c r="C89" s="33">
        <v>5.8387500000000001</v>
      </c>
      <c r="D89" s="95">
        <v>1.9802999999999999</v>
      </c>
      <c r="F89" s="6"/>
      <c r="G89" s="6"/>
      <c r="H89" s="20"/>
      <c r="K89" s="6"/>
      <c r="L89" s="6"/>
      <c r="M89" s="6"/>
      <c r="O89" s="6"/>
      <c r="P89" s="6"/>
      <c r="Q89" s="14"/>
      <c r="R89" s="15"/>
    </row>
    <row r="90" spans="1:18" x14ac:dyDescent="0.25">
      <c r="A90" s="94">
        <v>39569</v>
      </c>
      <c r="B90" s="33">
        <v>2.7843800000000001</v>
      </c>
      <c r="C90" s="33">
        <v>5.8274999999999997</v>
      </c>
      <c r="D90" s="95">
        <v>1.9745999999999999</v>
      </c>
      <c r="F90" s="6"/>
      <c r="G90" s="6"/>
      <c r="H90" s="20"/>
      <c r="K90" s="6"/>
      <c r="L90" s="6"/>
      <c r="M90" s="6"/>
      <c r="O90" s="6"/>
      <c r="P90" s="6"/>
      <c r="Q90" s="14"/>
      <c r="R90" s="15"/>
    </row>
    <row r="91" spans="1:18" x14ac:dyDescent="0.25">
      <c r="A91" s="94">
        <v>39570</v>
      </c>
      <c r="B91" s="33">
        <v>2.77</v>
      </c>
      <c r="C91" s="33">
        <v>5.8150000000000004</v>
      </c>
      <c r="D91" s="95">
        <v>1.9750000000000001</v>
      </c>
      <c r="F91" s="6"/>
      <c r="G91" s="6"/>
      <c r="H91" s="20"/>
      <c r="K91" s="6"/>
      <c r="L91" s="6"/>
      <c r="M91" s="6"/>
      <c r="O91" s="6"/>
      <c r="P91" s="6"/>
      <c r="Q91" s="14"/>
      <c r="R91" s="15"/>
    </row>
    <row r="92" spans="1:18" x14ac:dyDescent="0.25">
      <c r="A92" s="94">
        <v>39574</v>
      </c>
      <c r="B92" s="33">
        <v>2.7574999999999998</v>
      </c>
      <c r="C92" s="33">
        <v>5.8056299999999998</v>
      </c>
      <c r="D92" s="95">
        <v>1.9765999999999999</v>
      </c>
      <c r="F92" s="6"/>
      <c r="G92" s="6"/>
      <c r="H92" s="20"/>
      <c r="K92" s="6"/>
      <c r="L92" s="6"/>
      <c r="M92" s="6"/>
      <c r="O92" s="6"/>
      <c r="P92" s="6"/>
      <c r="Q92" s="14"/>
      <c r="R92" s="15"/>
    </row>
    <row r="93" spans="1:18" x14ac:dyDescent="0.25">
      <c r="A93" s="94">
        <v>39575</v>
      </c>
      <c r="B93" s="33">
        <v>2.7343799999999998</v>
      </c>
      <c r="C93" s="33">
        <v>5.7931299999999997</v>
      </c>
      <c r="D93" s="95">
        <v>1.9514</v>
      </c>
      <c r="F93" s="6"/>
      <c r="G93" s="6"/>
      <c r="H93" s="20"/>
      <c r="K93" s="6"/>
      <c r="L93" s="6"/>
      <c r="M93" s="6"/>
      <c r="O93" s="6"/>
      <c r="P93" s="6"/>
      <c r="Q93" s="14"/>
      <c r="R93" s="15"/>
    </row>
    <row r="94" spans="1:18" x14ac:dyDescent="0.25">
      <c r="A94" s="94">
        <v>39576</v>
      </c>
      <c r="B94" s="33">
        <v>2.71563</v>
      </c>
      <c r="C94" s="33">
        <v>5.7843799999999996</v>
      </c>
      <c r="D94" s="95">
        <v>1.9562999999999999</v>
      </c>
      <c r="F94" s="6"/>
      <c r="G94" s="6"/>
      <c r="H94" s="20"/>
      <c r="K94" s="6"/>
      <c r="L94" s="6"/>
      <c r="M94" s="6"/>
      <c r="O94" s="6"/>
      <c r="P94" s="6"/>
      <c r="Q94" s="14"/>
      <c r="R94" s="15"/>
    </row>
    <row r="95" spans="1:18" x14ac:dyDescent="0.25">
      <c r="A95" s="94">
        <v>39577</v>
      </c>
      <c r="B95" s="33">
        <v>2.6850000000000001</v>
      </c>
      <c r="C95" s="33">
        <v>5.7668799999999996</v>
      </c>
      <c r="D95" s="95">
        <v>1.9460999999999999</v>
      </c>
      <c r="F95" s="6"/>
      <c r="G95" s="6"/>
      <c r="H95" s="20"/>
      <c r="K95" s="6"/>
      <c r="L95" s="6"/>
      <c r="M95" s="6"/>
      <c r="O95" s="6"/>
      <c r="P95" s="6"/>
      <c r="Q95" s="14"/>
      <c r="R95" s="15"/>
    </row>
    <row r="96" spans="1:18" x14ac:dyDescent="0.25">
      <c r="A96" s="94">
        <v>39580</v>
      </c>
      <c r="B96" s="33">
        <v>2.6781299999999999</v>
      </c>
      <c r="C96" s="33">
        <v>5.7606299999999999</v>
      </c>
      <c r="D96" s="95">
        <v>1.9612000000000001</v>
      </c>
      <c r="F96" s="6"/>
      <c r="G96" s="6"/>
      <c r="H96" s="20"/>
      <c r="K96" s="6"/>
      <c r="L96" s="6"/>
      <c r="M96" s="6"/>
      <c r="O96" s="6"/>
      <c r="P96" s="6"/>
      <c r="Q96" s="14"/>
      <c r="R96" s="15"/>
    </row>
    <row r="97" spans="1:18" x14ac:dyDescent="0.25">
      <c r="A97" s="94">
        <v>39581</v>
      </c>
      <c r="B97" s="33">
        <v>2.67563</v>
      </c>
      <c r="C97" s="33">
        <v>5.7731300000000001</v>
      </c>
      <c r="D97" s="95">
        <v>1.9464999999999999</v>
      </c>
      <c r="F97" s="6"/>
      <c r="G97" s="6"/>
      <c r="H97" s="20"/>
      <c r="K97" s="6"/>
      <c r="L97" s="6"/>
      <c r="M97" s="6"/>
      <c r="O97" s="6"/>
      <c r="P97" s="6"/>
      <c r="Q97" s="14"/>
      <c r="R97" s="15"/>
    </row>
    <row r="98" spans="1:18" x14ac:dyDescent="0.25">
      <c r="A98" s="94">
        <v>39582</v>
      </c>
      <c r="B98" s="33">
        <v>2.72</v>
      </c>
      <c r="C98" s="33">
        <v>5.7975000000000003</v>
      </c>
      <c r="D98" s="95">
        <v>1.9417</v>
      </c>
      <c r="F98" s="6"/>
      <c r="G98" s="6"/>
      <c r="H98" s="20"/>
      <c r="K98" s="6"/>
      <c r="L98" s="6"/>
      <c r="M98" s="6"/>
      <c r="O98" s="6"/>
      <c r="P98" s="6"/>
      <c r="Q98" s="14"/>
      <c r="R98" s="15"/>
    </row>
    <row r="99" spans="1:18" x14ac:dyDescent="0.25">
      <c r="A99" s="94">
        <v>39583</v>
      </c>
      <c r="B99" s="33">
        <v>2.71875</v>
      </c>
      <c r="C99" s="33">
        <v>5.84</v>
      </c>
      <c r="D99" s="95">
        <v>1.9463999999999999</v>
      </c>
      <c r="F99" s="6"/>
      <c r="G99" s="6"/>
      <c r="H99" s="20"/>
      <c r="K99" s="6"/>
      <c r="L99" s="6"/>
      <c r="M99" s="6"/>
      <c r="O99" s="6"/>
      <c r="P99" s="6"/>
      <c r="Q99" s="14"/>
      <c r="R99" s="15"/>
    </row>
    <row r="100" spans="1:18" x14ac:dyDescent="0.25">
      <c r="A100" s="94">
        <v>39584</v>
      </c>
      <c r="B100" s="33">
        <v>2.6949999999999998</v>
      </c>
      <c r="C100" s="33">
        <v>5.8487499999999999</v>
      </c>
      <c r="D100" s="95">
        <v>1.9537</v>
      </c>
      <c r="F100" s="6"/>
      <c r="G100" s="6"/>
      <c r="H100" s="20"/>
      <c r="K100" s="6"/>
      <c r="L100" s="6"/>
      <c r="M100" s="6"/>
      <c r="O100" s="6"/>
      <c r="P100" s="6"/>
      <c r="Q100" s="14"/>
      <c r="R100" s="15"/>
    </row>
    <row r="101" spans="1:18" x14ac:dyDescent="0.25">
      <c r="A101" s="94">
        <v>39587</v>
      </c>
      <c r="B101" s="33">
        <v>2.6775000000000002</v>
      </c>
      <c r="C101" s="33">
        <v>5.8475000000000001</v>
      </c>
      <c r="D101" s="95">
        <v>1.9488000000000001</v>
      </c>
      <c r="F101" s="6"/>
      <c r="G101" s="6"/>
      <c r="H101" s="20"/>
      <c r="K101" s="6"/>
      <c r="L101" s="6"/>
      <c r="M101" s="6"/>
      <c r="O101" s="6"/>
      <c r="P101" s="6"/>
      <c r="Q101" s="14"/>
      <c r="R101" s="15"/>
    </row>
    <row r="102" spans="1:18" x14ac:dyDescent="0.25">
      <c r="A102" s="94">
        <v>39588</v>
      </c>
      <c r="B102" s="33">
        <v>2.6575000000000002</v>
      </c>
      <c r="C102" s="33">
        <v>5.8468799999999996</v>
      </c>
      <c r="D102" s="95">
        <v>1.9684999999999999</v>
      </c>
      <c r="F102" s="6"/>
      <c r="G102" s="6"/>
      <c r="H102" s="20"/>
      <c r="K102" s="6"/>
      <c r="L102" s="6"/>
      <c r="M102" s="6"/>
      <c r="O102" s="6"/>
      <c r="P102" s="6"/>
      <c r="Q102" s="14"/>
      <c r="R102" s="15"/>
    </row>
    <row r="103" spans="1:18" x14ac:dyDescent="0.25">
      <c r="A103" s="94">
        <v>39589</v>
      </c>
      <c r="B103" s="33">
        <v>2.6381299999999999</v>
      </c>
      <c r="C103" s="33">
        <v>5.8468799999999996</v>
      </c>
      <c r="D103" s="95">
        <v>1.9641999999999999</v>
      </c>
      <c r="F103" s="6"/>
      <c r="G103" s="6"/>
      <c r="H103" s="20"/>
      <c r="K103" s="6"/>
      <c r="L103" s="6"/>
      <c r="M103" s="6"/>
      <c r="O103" s="6"/>
      <c r="P103" s="6"/>
      <c r="Q103" s="14"/>
      <c r="R103" s="15"/>
    </row>
    <row r="104" spans="1:18" x14ac:dyDescent="0.25">
      <c r="A104" s="94">
        <v>39590</v>
      </c>
      <c r="B104" s="33">
        <v>2.6381299999999999</v>
      </c>
      <c r="C104" s="33">
        <v>5.8462500000000004</v>
      </c>
      <c r="D104" s="95">
        <v>1.9812000000000001</v>
      </c>
      <c r="F104" s="6"/>
      <c r="G104" s="6"/>
      <c r="H104" s="20"/>
      <c r="K104" s="6"/>
      <c r="L104" s="6"/>
      <c r="M104" s="6"/>
      <c r="O104" s="6"/>
      <c r="P104" s="6"/>
      <c r="Q104" s="14"/>
      <c r="R104" s="15"/>
    </row>
    <row r="105" spans="1:18" x14ac:dyDescent="0.25">
      <c r="A105" s="94">
        <v>39591</v>
      </c>
      <c r="B105" s="33">
        <v>2.6456300000000001</v>
      </c>
      <c r="C105" s="33">
        <v>5.8612500000000001</v>
      </c>
      <c r="D105" s="95">
        <v>1.9819</v>
      </c>
      <c r="F105" s="6"/>
      <c r="G105" s="6"/>
      <c r="H105" s="20"/>
      <c r="K105" s="6"/>
      <c r="L105" s="6"/>
      <c r="M105" s="6"/>
      <c r="O105" s="6"/>
      <c r="P105" s="6"/>
      <c r="Q105" s="14"/>
      <c r="R105" s="15"/>
    </row>
    <row r="106" spans="1:18" x14ac:dyDescent="0.25">
      <c r="A106" s="94">
        <v>39595</v>
      </c>
      <c r="B106" s="33">
        <v>2.64438</v>
      </c>
      <c r="C106" s="33">
        <v>5.8581300000000001</v>
      </c>
      <c r="D106" s="95">
        <v>1.9746999999999999</v>
      </c>
      <c r="F106" s="6"/>
      <c r="G106" s="6"/>
      <c r="H106" s="20"/>
      <c r="K106" s="6"/>
      <c r="L106" s="6"/>
      <c r="M106" s="6"/>
      <c r="O106" s="6"/>
      <c r="P106" s="6"/>
      <c r="Q106" s="14"/>
      <c r="R106" s="15"/>
    </row>
    <row r="107" spans="1:18" x14ac:dyDescent="0.25">
      <c r="A107" s="94">
        <v>39596</v>
      </c>
      <c r="B107" s="33">
        <v>2.6493799999999998</v>
      </c>
      <c r="C107" s="33">
        <v>5.8581300000000001</v>
      </c>
      <c r="D107" s="95">
        <v>1.9806999999999999</v>
      </c>
      <c r="F107" s="6"/>
      <c r="G107" s="6"/>
      <c r="H107" s="20"/>
      <c r="K107" s="6"/>
      <c r="L107" s="6"/>
      <c r="M107" s="6"/>
      <c r="O107" s="6"/>
      <c r="P107" s="6"/>
      <c r="Q107" s="14"/>
      <c r="R107" s="15"/>
    </row>
    <row r="108" spans="1:18" x14ac:dyDescent="0.25">
      <c r="A108" s="94">
        <v>39597</v>
      </c>
      <c r="B108" s="33">
        <v>2.68188</v>
      </c>
      <c r="C108" s="33">
        <v>5.86</v>
      </c>
      <c r="D108" s="95">
        <v>1.9769000000000001</v>
      </c>
      <c r="F108" s="6"/>
      <c r="G108" s="6"/>
      <c r="H108" s="20"/>
      <c r="K108" s="6"/>
      <c r="L108" s="6"/>
      <c r="M108" s="6"/>
      <c r="O108" s="6"/>
      <c r="P108" s="6"/>
      <c r="Q108" s="14"/>
      <c r="R108" s="15"/>
    </row>
    <row r="109" spans="1:18" x14ac:dyDescent="0.25">
      <c r="A109" s="94">
        <v>39598</v>
      </c>
      <c r="B109" s="33">
        <v>2.6806299999999998</v>
      </c>
      <c r="C109" s="33">
        <v>5.8668800000000001</v>
      </c>
      <c r="D109" s="95">
        <v>1.9762</v>
      </c>
      <c r="F109" s="6"/>
      <c r="G109" s="6"/>
      <c r="H109" s="20"/>
      <c r="K109" s="6"/>
      <c r="L109" s="6"/>
      <c r="M109" s="6"/>
      <c r="O109" s="6"/>
      <c r="P109" s="6"/>
      <c r="Q109" s="14"/>
      <c r="R109" s="15"/>
    </row>
    <row r="110" spans="1:18" x14ac:dyDescent="0.25">
      <c r="A110" s="94">
        <v>39601</v>
      </c>
      <c r="B110" s="91">
        <v>2.67625</v>
      </c>
      <c r="C110" s="91">
        <v>5.8681299999999998</v>
      </c>
      <c r="D110" s="95">
        <v>1.9637</v>
      </c>
      <c r="F110" s="6"/>
      <c r="G110" s="6"/>
      <c r="H110" s="20"/>
      <c r="K110" s="6"/>
      <c r="L110" s="6"/>
      <c r="M110" s="6"/>
      <c r="O110" s="6"/>
      <c r="P110" s="6"/>
      <c r="Q110" s="14"/>
      <c r="R110" s="15"/>
    </row>
    <row r="111" spans="1:18" x14ac:dyDescent="0.25">
      <c r="A111" s="94">
        <v>39602</v>
      </c>
      <c r="B111" s="33">
        <v>2.67313</v>
      </c>
      <c r="C111" s="33">
        <v>5.8656300000000003</v>
      </c>
      <c r="D111" s="95">
        <v>1.9664999999999999</v>
      </c>
      <c r="F111" s="6"/>
      <c r="G111" s="6"/>
      <c r="H111" s="20"/>
      <c r="K111" s="6"/>
      <c r="L111" s="6"/>
      <c r="M111" s="6"/>
      <c r="O111" s="6"/>
      <c r="P111" s="6"/>
      <c r="Q111" s="14"/>
      <c r="R111" s="15"/>
    </row>
    <row r="112" spans="1:18" x14ac:dyDescent="0.25">
      <c r="A112" s="94">
        <v>39603</v>
      </c>
      <c r="B112" s="92">
        <v>2.6718799999999998</v>
      </c>
      <c r="C112" s="92">
        <v>5.8656300000000003</v>
      </c>
      <c r="D112" s="95">
        <v>1.9537</v>
      </c>
      <c r="F112" s="6"/>
      <c r="G112" s="6"/>
      <c r="H112" s="20"/>
      <c r="K112" s="6"/>
      <c r="L112" s="6"/>
      <c r="M112" s="6"/>
      <c r="O112" s="6"/>
      <c r="P112" s="6"/>
      <c r="Q112" s="14"/>
      <c r="R112" s="15"/>
    </row>
    <row r="113" spans="1:18" x14ac:dyDescent="0.25">
      <c r="A113" s="94">
        <v>39604</v>
      </c>
      <c r="B113" s="33">
        <v>2.6768800000000001</v>
      </c>
      <c r="C113" s="33">
        <v>5.86313</v>
      </c>
      <c r="D113" s="95">
        <v>1.9547000000000001</v>
      </c>
      <c r="F113" s="6"/>
      <c r="G113" s="6"/>
      <c r="H113" s="20"/>
      <c r="K113" s="6"/>
      <c r="L113" s="6"/>
      <c r="M113" s="6"/>
      <c r="O113" s="6"/>
      <c r="P113" s="6"/>
      <c r="Q113" s="14"/>
      <c r="R113" s="15"/>
    </row>
    <row r="114" spans="1:18" x14ac:dyDescent="0.25">
      <c r="A114" s="94">
        <v>39605</v>
      </c>
      <c r="B114" s="33">
        <v>2.69563</v>
      </c>
      <c r="C114" s="33">
        <v>5.8849999999999998</v>
      </c>
      <c r="D114" s="95">
        <v>1.9698</v>
      </c>
      <c r="F114" s="6"/>
      <c r="G114" s="6"/>
      <c r="H114" s="20"/>
      <c r="K114" s="6"/>
      <c r="L114" s="6"/>
      <c r="M114" s="6"/>
      <c r="O114" s="6"/>
      <c r="P114" s="6"/>
      <c r="Q114" s="14"/>
      <c r="R114" s="15"/>
    </row>
    <row r="115" spans="1:18" x14ac:dyDescent="0.25">
      <c r="A115" s="94">
        <v>39608</v>
      </c>
      <c r="B115" s="33">
        <v>2.6912500000000001</v>
      </c>
      <c r="C115" s="33">
        <v>5.9112499999999999</v>
      </c>
      <c r="D115" s="95">
        <v>1.9765999999999999</v>
      </c>
      <c r="F115" s="6"/>
      <c r="G115" s="6"/>
      <c r="H115" s="20"/>
      <c r="K115" s="6"/>
      <c r="L115" s="6"/>
      <c r="M115" s="6"/>
      <c r="O115" s="6"/>
      <c r="P115" s="6"/>
      <c r="Q115" s="14"/>
      <c r="R115" s="15"/>
    </row>
    <row r="116" spans="1:18" x14ac:dyDescent="0.25">
      <c r="A116" s="94">
        <v>39609</v>
      </c>
      <c r="B116" s="33">
        <v>2.7862499999999999</v>
      </c>
      <c r="C116" s="33">
        <v>5.95</v>
      </c>
      <c r="D116" s="95">
        <v>1.9527000000000001</v>
      </c>
      <c r="F116" s="6"/>
      <c r="G116" s="6"/>
      <c r="H116" s="20"/>
      <c r="K116" s="6"/>
      <c r="L116" s="6"/>
      <c r="M116" s="6"/>
      <c r="O116" s="6"/>
      <c r="P116" s="6"/>
      <c r="Q116" s="14"/>
      <c r="R116" s="15"/>
    </row>
    <row r="117" spans="1:18" x14ac:dyDescent="0.25">
      <c r="A117" s="94">
        <v>39610</v>
      </c>
      <c r="B117" s="33">
        <v>2.7881300000000002</v>
      </c>
      <c r="C117" s="33">
        <v>5.9474999999999998</v>
      </c>
      <c r="D117" s="95">
        <v>1.9635</v>
      </c>
      <c r="F117" s="6"/>
      <c r="G117" s="6"/>
      <c r="H117" s="20"/>
      <c r="K117" s="6"/>
      <c r="L117" s="6"/>
      <c r="M117" s="6"/>
      <c r="O117" s="6"/>
      <c r="P117" s="6"/>
      <c r="Q117" s="14"/>
      <c r="R117" s="15"/>
    </row>
    <row r="118" spans="1:18" x14ac:dyDescent="0.25">
      <c r="A118" s="94">
        <v>39611</v>
      </c>
      <c r="B118" s="33">
        <v>2.7762500000000001</v>
      </c>
      <c r="C118" s="33">
        <v>5.95</v>
      </c>
      <c r="D118" s="95">
        <v>1.9458</v>
      </c>
      <c r="F118" s="6"/>
      <c r="G118" s="6"/>
      <c r="H118" s="20"/>
      <c r="K118" s="6"/>
      <c r="L118" s="6"/>
      <c r="M118" s="6"/>
      <c r="O118" s="6"/>
      <c r="P118" s="6"/>
      <c r="Q118" s="14"/>
      <c r="R118" s="15"/>
    </row>
    <row r="119" spans="1:18" x14ac:dyDescent="0.25">
      <c r="A119" s="94">
        <v>39612</v>
      </c>
      <c r="B119" s="33">
        <v>2.8137500000000002</v>
      </c>
      <c r="C119" s="33">
        <v>5.9537500000000003</v>
      </c>
      <c r="D119" s="95">
        <v>1.9446000000000001</v>
      </c>
      <c r="F119" s="6"/>
      <c r="G119" s="6"/>
      <c r="H119" s="20"/>
      <c r="K119" s="6"/>
      <c r="L119" s="6"/>
      <c r="M119" s="6"/>
      <c r="O119" s="6"/>
      <c r="P119" s="6"/>
      <c r="Q119" s="14"/>
      <c r="R119" s="15"/>
    </row>
    <row r="120" spans="1:18" x14ac:dyDescent="0.25">
      <c r="A120" s="94">
        <v>39615</v>
      </c>
      <c r="B120" s="33">
        <v>2.8125</v>
      </c>
      <c r="C120" s="33">
        <v>5.9550000000000001</v>
      </c>
      <c r="D120" s="95">
        <v>1.9636</v>
      </c>
      <c r="F120" s="6"/>
      <c r="G120" s="6"/>
      <c r="H120" s="20"/>
      <c r="K120" s="6"/>
      <c r="L120" s="6"/>
      <c r="M120" s="6"/>
      <c r="O120" s="6"/>
      <c r="P120" s="6"/>
      <c r="Q120" s="14"/>
      <c r="R120" s="15"/>
    </row>
    <row r="121" spans="1:18" x14ac:dyDescent="0.25">
      <c r="A121" s="94">
        <v>39616</v>
      </c>
      <c r="B121" s="33">
        <v>2.8087499999999999</v>
      </c>
      <c r="C121" s="33">
        <v>5.9474999999999998</v>
      </c>
      <c r="D121" s="95">
        <v>1.9525999999999999</v>
      </c>
      <c r="F121" s="6"/>
      <c r="G121" s="6"/>
      <c r="H121" s="20"/>
      <c r="K121" s="6"/>
      <c r="L121" s="6"/>
      <c r="M121" s="6"/>
      <c r="O121" s="6"/>
      <c r="P121" s="6"/>
      <c r="Q121" s="14"/>
      <c r="R121" s="15"/>
    </row>
    <row r="122" spans="1:18" x14ac:dyDescent="0.25">
      <c r="A122" s="94">
        <v>39617</v>
      </c>
      <c r="B122" s="33">
        <v>2.8025000000000002</v>
      </c>
      <c r="C122" s="33">
        <v>5.9468800000000002</v>
      </c>
      <c r="D122" s="95">
        <v>1.9583999999999999</v>
      </c>
      <c r="F122" s="6"/>
      <c r="G122" s="6"/>
      <c r="H122" s="20"/>
      <c r="K122" s="6"/>
      <c r="L122" s="6"/>
      <c r="M122" s="6"/>
      <c r="O122" s="6"/>
      <c r="P122" s="6"/>
      <c r="Q122" s="14"/>
      <c r="R122" s="15"/>
    </row>
    <row r="123" spans="1:18" x14ac:dyDescent="0.25">
      <c r="A123" s="94">
        <v>39618</v>
      </c>
      <c r="B123" s="33">
        <v>2.80125</v>
      </c>
      <c r="C123" s="33">
        <v>5.9574999999999996</v>
      </c>
      <c r="D123" s="95">
        <v>1.9711000000000001</v>
      </c>
      <c r="F123" s="6"/>
      <c r="G123" s="6"/>
      <c r="H123" s="20"/>
      <c r="K123" s="6"/>
      <c r="L123" s="6"/>
      <c r="M123" s="6"/>
      <c r="O123" s="6"/>
      <c r="P123" s="6"/>
      <c r="Q123" s="14"/>
      <c r="R123" s="15"/>
    </row>
    <row r="124" spans="1:18" x14ac:dyDescent="0.25">
      <c r="A124" s="94">
        <v>39619</v>
      </c>
      <c r="B124" s="33">
        <v>2.8018800000000001</v>
      </c>
      <c r="C124" s="33">
        <v>5.9574999999999996</v>
      </c>
      <c r="D124" s="95">
        <v>1.9756</v>
      </c>
      <c r="F124" s="6"/>
      <c r="G124" s="6"/>
      <c r="H124" s="20"/>
      <c r="K124" s="6"/>
      <c r="L124" s="6"/>
      <c r="M124" s="6"/>
      <c r="O124" s="6"/>
      <c r="P124" s="6"/>
      <c r="Q124" s="14"/>
      <c r="R124" s="15"/>
    </row>
    <row r="125" spans="1:18" x14ac:dyDescent="0.25">
      <c r="A125" s="94">
        <v>39622</v>
      </c>
      <c r="B125" s="33">
        <v>2.8043800000000001</v>
      </c>
      <c r="C125" s="33">
        <v>5.9518800000000001</v>
      </c>
      <c r="D125" s="95">
        <v>1.9594</v>
      </c>
      <c r="F125" s="6"/>
      <c r="G125" s="6"/>
      <c r="H125" s="20"/>
      <c r="K125" s="6"/>
      <c r="L125" s="6"/>
      <c r="M125" s="6"/>
      <c r="O125" s="6"/>
      <c r="P125" s="6"/>
      <c r="Q125" s="14"/>
      <c r="R125" s="15"/>
    </row>
    <row r="126" spans="1:18" x14ac:dyDescent="0.25">
      <c r="A126" s="94">
        <v>39623</v>
      </c>
      <c r="B126" s="33">
        <v>2.80938</v>
      </c>
      <c r="C126" s="33">
        <v>5.9524999999999997</v>
      </c>
      <c r="D126" s="95">
        <v>1.9711000000000001</v>
      </c>
      <c r="F126" s="6"/>
      <c r="G126" s="6"/>
      <c r="H126" s="20"/>
      <c r="K126" s="6"/>
      <c r="L126" s="6"/>
      <c r="M126" s="6"/>
      <c r="O126" s="6"/>
      <c r="P126" s="6"/>
      <c r="Q126" s="14"/>
      <c r="R126" s="15"/>
    </row>
    <row r="127" spans="1:18" x14ac:dyDescent="0.25">
      <c r="A127" s="94">
        <v>39624</v>
      </c>
      <c r="B127" s="33">
        <v>2.8081299999999998</v>
      </c>
      <c r="C127" s="33">
        <v>5.9518800000000001</v>
      </c>
      <c r="D127" s="95">
        <v>1.968</v>
      </c>
      <c r="F127" s="6"/>
      <c r="G127" s="6"/>
      <c r="H127" s="20"/>
      <c r="K127" s="6"/>
      <c r="L127" s="6"/>
      <c r="M127" s="6"/>
      <c r="O127" s="6"/>
      <c r="P127" s="6"/>
      <c r="Q127" s="14"/>
      <c r="R127" s="15"/>
    </row>
    <row r="128" spans="1:18" x14ac:dyDescent="0.25">
      <c r="A128" s="94">
        <v>39625</v>
      </c>
      <c r="B128" s="33">
        <v>2.80063</v>
      </c>
      <c r="C128" s="33">
        <v>5.94625</v>
      </c>
      <c r="D128" s="95">
        <v>1.9890000000000001</v>
      </c>
      <c r="F128" s="6"/>
      <c r="G128" s="6"/>
      <c r="H128" s="20"/>
      <c r="K128" s="6"/>
      <c r="L128" s="6"/>
      <c r="M128" s="6"/>
      <c r="O128" s="6"/>
      <c r="P128" s="6"/>
      <c r="Q128" s="14"/>
      <c r="R128" s="15"/>
    </row>
    <row r="129" spans="1:18" x14ac:dyDescent="0.25">
      <c r="A129" s="94">
        <v>39626</v>
      </c>
      <c r="B129" s="33">
        <v>2.7912499999999998</v>
      </c>
      <c r="C129" s="33">
        <v>5.9450000000000003</v>
      </c>
      <c r="D129" s="95">
        <v>1.9914000000000001</v>
      </c>
      <c r="F129" s="6"/>
      <c r="G129" s="6"/>
      <c r="H129" s="20"/>
      <c r="K129" s="6"/>
      <c r="L129" s="6"/>
      <c r="M129" s="6"/>
      <c r="O129" s="6"/>
      <c r="P129" s="6"/>
      <c r="Q129" s="14"/>
      <c r="R129" s="15"/>
    </row>
    <row r="130" spans="1:18" x14ac:dyDescent="0.25">
      <c r="A130" s="94">
        <v>39629</v>
      </c>
      <c r="B130" s="33">
        <v>2.7831299999999999</v>
      </c>
      <c r="C130" s="33">
        <v>5.94625</v>
      </c>
      <c r="D130" s="95">
        <v>1.9901</v>
      </c>
      <c r="F130" s="6"/>
      <c r="G130" s="6"/>
      <c r="H130" s="20"/>
      <c r="K130" s="6"/>
      <c r="L130" s="6"/>
      <c r="M130" s="6"/>
      <c r="O130" s="6"/>
      <c r="P130" s="6"/>
      <c r="Q130" s="14"/>
      <c r="R130" s="15"/>
    </row>
    <row r="131" spans="1:18" x14ac:dyDescent="0.25">
      <c r="A131" s="94">
        <v>39630</v>
      </c>
      <c r="B131" s="33">
        <v>2.7875000000000001</v>
      </c>
      <c r="C131" s="33">
        <v>5.94</v>
      </c>
      <c r="D131" s="95">
        <v>1.9914000000000001</v>
      </c>
      <c r="F131" s="6"/>
      <c r="G131" s="6"/>
      <c r="H131" s="20"/>
      <c r="K131" s="6"/>
      <c r="L131" s="6"/>
      <c r="M131" s="6"/>
      <c r="O131" s="6"/>
      <c r="P131" s="6"/>
      <c r="Q131" s="14"/>
      <c r="R131" s="15"/>
    </row>
    <row r="132" spans="1:18" x14ac:dyDescent="0.25">
      <c r="A132" s="94">
        <v>39631</v>
      </c>
      <c r="B132" s="33">
        <v>2.7912499999999998</v>
      </c>
      <c r="C132" s="33">
        <v>5.9318799999999996</v>
      </c>
      <c r="D132" s="95">
        <v>1.9922</v>
      </c>
      <c r="F132" s="6"/>
      <c r="G132" s="6"/>
      <c r="H132" s="20"/>
      <c r="K132" s="6"/>
      <c r="L132" s="6"/>
      <c r="M132" s="6"/>
      <c r="O132" s="6"/>
      <c r="P132" s="6"/>
      <c r="Q132" s="14"/>
      <c r="R132" s="15"/>
    </row>
    <row r="133" spans="1:18" x14ac:dyDescent="0.25">
      <c r="A133" s="94">
        <v>39632</v>
      </c>
      <c r="B133" s="33">
        <v>2.7912499999999998</v>
      </c>
      <c r="C133" s="33">
        <v>5.9124999999999996</v>
      </c>
      <c r="D133" s="95">
        <v>1.9826999999999999</v>
      </c>
      <c r="F133" s="6"/>
      <c r="G133" s="6"/>
      <c r="H133" s="20"/>
      <c r="K133" s="6"/>
      <c r="L133" s="6"/>
      <c r="M133" s="6"/>
      <c r="O133" s="6"/>
      <c r="P133" s="6"/>
      <c r="Q133" s="14"/>
      <c r="R133" s="15"/>
    </row>
    <row r="134" spans="1:18" x14ac:dyDescent="0.25">
      <c r="A134" s="94">
        <v>39633</v>
      </c>
      <c r="B134" s="33">
        <v>2.78938</v>
      </c>
      <c r="C134" s="33">
        <v>5.8912500000000003</v>
      </c>
      <c r="D134" s="95">
        <v>1.9823</v>
      </c>
      <c r="F134" s="6"/>
      <c r="G134" s="6"/>
      <c r="H134" s="20"/>
      <c r="K134" s="6"/>
      <c r="L134" s="6"/>
      <c r="M134" s="6"/>
      <c r="O134" s="6"/>
      <c r="P134" s="6"/>
      <c r="Q134" s="14"/>
      <c r="R134" s="15"/>
    </row>
    <row r="135" spans="1:18" x14ac:dyDescent="0.25">
      <c r="A135" s="94">
        <v>39636</v>
      </c>
      <c r="B135" s="33">
        <v>2.7912499999999998</v>
      </c>
      <c r="C135" s="33">
        <v>5.8787500000000001</v>
      </c>
      <c r="D135" s="95">
        <v>1.9695</v>
      </c>
      <c r="F135" s="6"/>
      <c r="G135" s="6"/>
      <c r="H135" s="20"/>
      <c r="K135" s="6"/>
      <c r="L135" s="6"/>
      <c r="M135" s="6"/>
      <c r="O135" s="6"/>
      <c r="P135" s="6"/>
      <c r="Q135" s="14"/>
      <c r="R135" s="15"/>
    </row>
    <row r="136" spans="1:18" x14ac:dyDescent="0.25">
      <c r="A136" s="94">
        <v>39637</v>
      </c>
      <c r="B136" s="33">
        <v>2.79</v>
      </c>
      <c r="C136" s="33">
        <v>5.8593799999999998</v>
      </c>
      <c r="D136" s="95">
        <v>1.9718</v>
      </c>
      <c r="F136" s="6"/>
      <c r="G136" s="6"/>
      <c r="H136" s="20"/>
      <c r="K136" s="6"/>
      <c r="L136" s="6"/>
      <c r="M136" s="6"/>
      <c r="O136" s="6"/>
      <c r="P136" s="6"/>
      <c r="Q136" s="14"/>
      <c r="R136" s="15"/>
    </row>
    <row r="137" spans="1:18" x14ac:dyDescent="0.25">
      <c r="A137" s="94">
        <v>39638</v>
      </c>
      <c r="B137" s="33">
        <v>2.7918799999999999</v>
      </c>
      <c r="C137" s="33">
        <v>5.85</v>
      </c>
      <c r="D137" s="95">
        <v>1.9785999999999999</v>
      </c>
      <c r="F137" s="6"/>
      <c r="G137" s="6"/>
      <c r="H137" s="20"/>
      <c r="K137" s="6"/>
      <c r="L137" s="6"/>
      <c r="M137" s="6"/>
      <c r="O137" s="6"/>
      <c r="P137" s="6"/>
      <c r="Q137" s="14"/>
      <c r="R137" s="15"/>
    </row>
    <row r="138" spans="1:18" x14ac:dyDescent="0.25">
      <c r="A138" s="94">
        <v>39639</v>
      </c>
      <c r="B138" s="33">
        <v>2.7881300000000002</v>
      </c>
      <c r="C138" s="33">
        <v>5.84063</v>
      </c>
      <c r="D138" s="95">
        <v>1.978</v>
      </c>
      <c r="F138" s="6"/>
      <c r="G138" s="6"/>
      <c r="H138" s="20"/>
      <c r="K138" s="6"/>
      <c r="L138" s="6"/>
      <c r="M138" s="6"/>
      <c r="O138" s="6"/>
      <c r="P138" s="6"/>
      <c r="Q138" s="14"/>
      <c r="R138" s="15"/>
    </row>
    <row r="139" spans="1:18" x14ac:dyDescent="0.25">
      <c r="A139" s="94">
        <v>39640</v>
      </c>
      <c r="B139" s="33">
        <v>2.7906300000000002</v>
      </c>
      <c r="C139" s="33">
        <v>5.8337500000000002</v>
      </c>
      <c r="D139" s="95">
        <v>1.9883999999999999</v>
      </c>
      <c r="F139" s="6"/>
      <c r="G139" s="6"/>
      <c r="H139" s="20"/>
      <c r="K139" s="6"/>
      <c r="L139" s="6"/>
      <c r="M139" s="6"/>
      <c r="O139" s="6"/>
      <c r="P139" s="6"/>
      <c r="Q139" s="14"/>
      <c r="R139" s="15"/>
    </row>
    <row r="140" spans="1:18" x14ac:dyDescent="0.25">
      <c r="A140" s="94">
        <v>39643</v>
      </c>
      <c r="B140" s="33">
        <v>2.7906300000000002</v>
      </c>
      <c r="C140" s="33">
        <v>5.8262499999999999</v>
      </c>
      <c r="D140" s="95">
        <v>1.9918</v>
      </c>
      <c r="F140" s="6"/>
      <c r="G140" s="6"/>
      <c r="H140" s="20"/>
      <c r="K140" s="6"/>
      <c r="L140" s="6"/>
      <c r="M140" s="6"/>
      <c r="O140" s="6"/>
      <c r="P140" s="6"/>
      <c r="Q140" s="14"/>
      <c r="R140" s="15"/>
    </row>
    <row r="141" spans="1:18" x14ac:dyDescent="0.25">
      <c r="A141" s="94">
        <v>39644</v>
      </c>
      <c r="B141" s="33">
        <v>2.78938</v>
      </c>
      <c r="C141" s="33">
        <v>5.8193799999999998</v>
      </c>
      <c r="D141" s="95">
        <v>2.0049000000000001</v>
      </c>
      <c r="F141" s="6"/>
      <c r="G141" s="6"/>
      <c r="H141" s="20"/>
      <c r="K141" s="6"/>
      <c r="L141" s="6"/>
      <c r="M141" s="6"/>
      <c r="O141" s="6"/>
      <c r="P141" s="6"/>
      <c r="Q141" s="14"/>
      <c r="R141" s="15"/>
    </row>
    <row r="142" spans="1:18" x14ac:dyDescent="0.25">
      <c r="A142" s="94">
        <v>39645</v>
      </c>
      <c r="B142" s="33">
        <v>2.7850000000000001</v>
      </c>
      <c r="C142" s="33">
        <v>5.8112500000000002</v>
      </c>
      <c r="D142" s="95">
        <v>1.9963</v>
      </c>
      <c r="F142" s="6"/>
      <c r="G142" s="6"/>
      <c r="H142" s="20"/>
      <c r="K142" s="6"/>
      <c r="L142" s="6"/>
      <c r="M142" s="6"/>
      <c r="O142" s="6"/>
      <c r="P142" s="6"/>
      <c r="Q142" s="14"/>
      <c r="R142" s="15"/>
    </row>
    <row r="143" spans="1:18" x14ac:dyDescent="0.25">
      <c r="A143" s="94">
        <v>39646</v>
      </c>
      <c r="B143" s="33">
        <v>2.7862499999999999</v>
      </c>
      <c r="C143" s="33">
        <v>5.8075000000000001</v>
      </c>
      <c r="D143" s="95">
        <v>2.0068999999999999</v>
      </c>
      <c r="F143" s="6"/>
      <c r="G143" s="6"/>
      <c r="H143" s="20"/>
      <c r="K143" s="6"/>
      <c r="L143" s="6"/>
      <c r="M143" s="6"/>
      <c r="O143" s="6"/>
      <c r="P143" s="6"/>
      <c r="Q143" s="14"/>
      <c r="R143" s="15"/>
    </row>
    <row r="144" spans="1:18" x14ac:dyDescent="0.25">
      <c r="A144" s="94">
        <v>39647</v>
      </c>
      <c r="B144" s="33">
        <v>2.7906300000000002</v>
      </c>
      <c r="C144" s="33">
        <v>5.8049999999999997</v>
      </c>
      <c r="D144" s="95">
        <v>1.9963</v>
      </c>
      <c r="F144" s="6"/>
      <c r="G144" s="6"/>
      <c r="H144" s="20"/>
      <c r="K144" s="6"/>
      <c r="L144" s="6"/>
      <c r="M144" s="6"/>
      <c r="O144" s="6"/>
      <c r="P144" s="6"/>
      <c r="Q144" s="14"/>
      <c r="R144" s="15"/>
    </row>
    <row r="145" spans="1:18" x14ac:dyDescent="0.25">
      <c r="A145" s="94">
        <v>39650</v>
      </c>
      <c r="B145" s="33">
        <v>2.7993800000000002</v>
      </c>
      <c r="C145" s="33">
        <v>5.7993800000000002</v>
      </c>
      <c r="D145" s="95">
        <v>1.9959</v>
      </c>
      <c r="F145" s="6"/>
      <c r="G145" s="6"/>
      <c r="H145" s="20"/>
      <c r="K145" s="6"/>
      <c r="L145" s="6"/>
      <c r="M145" s="6"/>
      <c r="O145" s="6"/>
      <c r="P145" s="6"/>
      <c r="Q145" s="14"/>
      <c r="R145" s="15"/>
    </row>
    <row r="146" spans="1:18" x14ac:dyDescent="0.25">
      <c r="A146" s="94">
        <v>39651</v>
      </c>
      <c r="B146" s="33">
        <v>2.7962500000000001</v>
      </c>
      <c r="C146" s="33">
        <v>5.7968799999999998</v>
      </c>
      <c r="D146" s="95">
        <v>1.9965999999999999</v>
      </c>
      <c r="F146" s="6"/>
      <c r="G146" s="6"/>
      <c r="H146" s="20"/>
      <c r="K146" s="6"/>
      <c r="L146" s="6"/>
      <c r="M146" s="6"/>
      <c r="O146" s="6"/>
      <c r="P146" s="6"/>
      <c r="Q146" s="14"/>
      <c r="R146" s="15"/>
    </row>
    <row r="147" spans="1:18" x14ac:dyDescent="0.25">
      <c r="A147" s="94">
        <v>39652</v>
      </c>
      <c r="B147" s="33">
        <v>2.8</v>
      </c>
      <c r="C147" s="33">
        <v>5.7975000000000003</v>
      </c>
      <c r="D147" s="95">
        <v>1.9966999999999999</v>
      </c>
      <c r="F147" s="6"/>
      <c r="G147" s="6"/>
      <c r="H147" s="20"/>
      <c r="K147" s="6"/>
      <c r="L147" s="6"/>
      <c r="M147" s="6"/>
      <c r="O147" s="6"/>
      <c r="P147" s="6"/>
      <c r="Q147" s="14"/>
      <c r="R147" s="15"/>
    </row>
    <row r="148" spans="1:18" x14ac:dyDescent="0.25">
      <c r="A148" s="94">
        <v>39653</v>
      </c>
      <c r="B148" s="33">
        <v>2.7949999999999999</v>
      </c>
      <c r="C148" s="33">
        <v>5.7962499999999997</v>
      </c>
      <c r="D148" s="95">
        <v>1.9829000000000001</v>
      </c>
      <c r="F148" s="6"/>
      <c r="G148" s="6"/>
      <c r="H148" s="20"/>
      <c r="K148" s="6"/>
      <c r="L148" s="6"/>
      <c r="M148" s="6"/>
      <c r="O148" s="6"/>
      <c r="P148" s="6"/>
      <c r="Q148" s="14"/>
      <c r="R148" s="15"/>
    </row>
    <row r="149" spans="1:18" x14ac:dyDescent="0.25">
      <c r="A149" s="94">
        <v>39654</v>
      </c>
      <c r="B149" s="33">
        <v>2.7931300000000001</v>
      </c>
      <c r="C149" s="33">
        <v>5.7956300000000001</v>
      </c>
      <c r="D149" s="95">
        <v>1.9874000000000001</v>
      </c>
      <c r="F149" s="6"/>
      <c r="G149" s="6"/>
      <c r="H149" s="20"/>
      <c r="K149" s="6"/>
      <c r="L149" s="6"/>
      <c r="M149" s="6"/>
      <c r="O149" s="6"/>
      <c r="P149" s="6"/>
      <c r="Q149" s="14"/>
      <c r="R149" s="15"/>
    </row>
    <row r="150" spans="1:18" x14ac:dyDescent="0.25">
      <c r="A150" s="94">
        <v>39657</v>
      </c>
      <c r="B150" s="33">
        <v>2.7962500000000001</v>
      </c>
      <c r="C150" s="33">
        <v>5.7906300000000002</v>
      </c>
      <c r="D150" s="95">
        <v>1.9912000000000001</v>
      </c>
      <c r="F150" s="6"/>
      <c r="G150" s="6"/>
      <c r="H150" s="20"/>
      <c r="K150" s="6"/>
      <c r="L150" s="6"/>
      <c r="M150" s="6"/>
      <c r="O150" s="6"/>
      <c r="P150" s="6"/>
      <c r="Q150" s="14"/>
      <c r="R150" s="15"/>
    </row>
    <row r="151" spans="1:18" x14ac:dyDescent="0.25">
      <c r="A151" s="94">
        <v>39658</v>
      </c>
      <c r="B151" s="33">
        <v>2.7987500000000001</v>
      </c>
      <c r="C151" s="33">
        <v>5.7893800000000004</v>
      </c>
      <c r="D151" s="95">
        <v>1.9807999999999999</v>
      </c>
      <c r="F151" s="6"/>
      <c r="G151" s="6"/>
      <c r="H151" s="20"/>
      <c r="K151" s="6"/>
      <c r="L151" s="6"/>
      <c r="M151" s="6"/>
      <c r="O151" s="6"/>
      <c r="P151" s="6"/>
      <c r="Q151" s="14"/>
      <c r="R151" s="15"/>
    </row>
    <row r="152" spans="1:18" x14ac:dyDescent="0.25">
      <c r="A152" s="94">
        <v>39659</v>
      </c>
      <c r="B152" s="33">
        <v>2.80063</v>
      </c>
      <c r="C152" s="33">
        <v>5.7843799999999996</v>
      </c>
      <c r="D152" s="95">
        <v>1.9793000000000001</v>
      </c>
      <c r="F152" s="6"/>
      <c r="G152" s="6"/>
      <c r="H152" s="20"/>
      <c r="K152" s="6"/>
      <c r="L152" s="6"/>
      <c r="M152" s="6"/>
      <c r="O152" s="6"/>
      <c r="P152" s="6"/>
      <c r="Q152" s="14"/>
      <c r="R152" s="15"/>
    </row>
    <row r="153" spans="1:18" x14ac:dyDescent="0.25">
      <c r="A153" s="94">
        <v>39660</v>
      </c>
      <c r="B153" s="33">
        <v>2.7912499999999998</v>
      </c>
      <c r="C153" s="33">
        <v>5.7831299999999999</v>
      </c>
      <c r="D153" s="95">
        <v>1.9810000000000001</v>
      </c>
      <c r="F153" s="6"/>
      <c r="G153" s="6"/>
      <c r="H153" s="20"/>
      <c r="K153" s="6"/>
      <c r="L153" s="6"/>
      <c r="M153" s="6"/>
      <c r="O153" s="6"/>
      <c r="P153" s="6"/>
      <c r="Q153" s="14"/>
      <c r="R153" s="15"/>
    </row>
    <row r="154" spans="1:18" x14ac:dyDescent="0.25">
      <c r="A154" s="94">
        <v>39661</v>
      </c>
      <c r="B154" s="33">
        <v>2.7943799999999999</v>
      </c>
      <c r="C154" s="33">
        <v>5.78</v>
      </c>
      <c r="D154" s="95">
        <v>1.9739</v>
      </c>
      <c r="F154" s="6"/>
      <c r="G154" s="6"/>
      <c r="H154" s="20"/>
      <c r="K154" s="6"/>
      <c r="L154" s="6"/>
      <c r="M154" s="6"/>
      <c r="O154" s="6"/>
      <c r="P154" s="6"/>
      <c r="Q154" s="14"/>
      <c r="R154" s="15"/>
    </row>
    <row r="155" spans="1:18" x14ac:dyDescent="0.25">
      <c r="A155" s="94">
        <v>39664</v>
      </c>
      <c r="B155" s="33">
        <v>2.79813</v>
      </c>
      <c r="C155" s="33">
        <v>5.7787499999999996</v>
      </c>
      <c r="D155" s="95">
        <v>1.9657</v>
      </c>
      <c r="F155" s="6"/>
      <c r="G155" s="6"/>
      <c r="H155" s="20"/>
      <c r="K155" s="6"/>
      <c r="L155" s="6"/>
      <c r="M155" s="6"/>
      <c r="O155" s="6"/>
      <c r="P155" s="6"/>
      <c r="Q155" s="14"/>
      <c r="R155" s="15"/>
    </row>
    <row r="156" spans="1:18" x14ac:dyDescent="0.25">
      <c r="A156" s="94">
        <v>39665</v>
      </c>
      <c r="B156" s="33">
        <v>2.8018800000000001</v>
      </c>
      <c r="C156" s="33">
        <v>5.7774999999999999</v>
      </c>
      <c r="D156" s="95">
        <v>1.9550000000000001</v>
      </c>
      <c r="F156" s="6"/>
      <c r="G156" s="6"/>
      <c r="H156" s="20"/>
      <c r="K156" s="6"/>
      <c r="L156" s="6"/>
      <c r="M156" s="6"/>
      <c r="O156" s="6"/>
      <c r="P156" s="6"/>
      <c r="Q156" s="14"/>
      <c r="R156" s="15"/>
    </row>
    <row r="157" spans="1:18" x14ac:dyDescent="0.25">
      <c r="A157" s="94">
        <v>39666</v>
      </c>
      <c r="B157" s="33">
        <v>2.8025000000000002</v>
      </c>
      <c r="C157" s="33">
        <v>5.7774999999999999</v>
      </c>
      <c r="D157" s="95">
        <v>1.9508000000000001</v>
      </c>
      <c r="F157" s="6"/>
      <c r="G157" s="6"/>
      <c r="H157" s="20"/>
      <c r="K157" s="6"/>
      <c r="L157" s="6"/>
      <c r="M157" s="6"/>
      <c r="O157" s="6"/>
      <c r="P157" s="6"/>
      <c r="Q157" s="14"/>
      <c r="R157" s="15"/>
    </row>
    <row r="158" spans="1:18" x14ac:dyDescent="0.25">
      <c r="A158" s="94">
        <v>39667</v>
      </c>
      <c r="B158" s="33">
        <v>2.8025000000000002</v>
      </c>
      <c r="C158" s="33">
        <v>5.7762500000000001</v>
      </c>
      <c r="D158" s="95">
        <v>1.9443999999999999</v>
      </c>
      <c r="F158" s="6"/>
      <c r="G158" s="6"/>
      <c r="H158" s="20"/>
      <c r="K158" s="6"/>
      <c r="L158" s="6"/>
      <c r="M158" s="6"/>
      <c r="O158" s="6"/>
      <c r="P158" s="6"/>
      <c r="Q158" s="14"/>
      <c r="R158" s="15"/>
    </row>
    <row r="159" spans="1:18" x14ac:dyDescent="0.25">
      <c r="A159" s="94">
        <v>39668</v>
      </c>
      <c r="B159" s="33">
        <v>2.80375</v>
      </c>
      <c r="C159" s="33">
        <v>5.7750000000000004</v>
      </c>
      <c r="D159" s="95">
        <v>1.9158999999999999</v>
      </c>
      <c r="F159" s="6"/>
      <c r="G159" s="6"/>
      <c r="H159" s="20"/>
      <c r="K159" s="6"/>
      <c r="L159" s="6"/>
      <c r="M159" s="6"/>
      <c r="O159" s="6"/>
      <c r="P159" s="6"/>
      <c r="Q159" s="14"/>
      <c r="R159" s="15"/>
    </row>
    <row r="160" spans="1:18" x14ac:dyDescent="0.25">
      <c r="A160" s="94">
        <v>39671</v>
      </c>
      <c r="B160" s="33">
        <v>2.80375</v>
      </c>
      <c r="C160" s="33">
        <v>5.7787499999999996</v>
      </c>
      <c r="D160" s="95">
        <v>1.9176</v>
      </c>
      <c r="F160" s="6"/>
      <c r="G160" s="6"/>
      <c r="H160" s="20"/>
      <c r="K160" s="6"/>
      <c r="L160" s="6"/>
      <c r="M160" s="6"/>
      <c r="O160" s="6"/>
      <c r="P160" s="6"/>
      <c r="Q160" s="14"/>
      <c r="R160" s="15"/>
    </row>
    <row r="161" spans="1:18" x14ac:dyDescent="0.25">
      <c r="A161" s="94">
        <v>39672</v>
      </c>
      <c r="B161" s="33">
        <v>2.8043800000000001</v>
      </c>
      <c r="C161" s="33">
        <v>5.77813</v>
      </c>
      <c r="D161" s="95">
        <v>1.9013</v>
      </c>
      <c r="F161" s="6"/>
      <c r="G161" s="6"/>
      <c r="H161" s="20"/>
      <c r="K161" s="6"/>
      <c r="L161" s="6"/>
      <c r="M161" s="6"/>
      <c r="O161" s="6"/>
      <c r="P161" s="6"/>
      <c r="Q161" s="14"/>
      <c r="R161" s="15"/>
    </row>
    <row r="162" spans="1:18" x14ac:dyDescent="0.25">
      <c r="A162" s="94">
        <v>39673</v>
      </c>
      <c r="B162" s="33">
        <v>2.8043800000000001</v>
      </c>
      <c r="C162" s="33">
        <v>5.7681300000000002</v>
      </c>
      <c r="D162" s="95">
        <v>1.8651</v>
      </c>
      <c r="F162" s="6"/>
      <c r="G162" s="6"/>
      <c r="H162" s="20"/>
      <c r="K162" s="6"/>
      <c r="L162" s="6"/>
      <c r="M162" s="6"/>
      <c r="O162" s="6"/>
      <c r="P162" s="6"/>
      <c r="Q162" s="14"/>
      <c r="R162" s="15"/>
    </row>
    <row r="163" spans="1:18" x14ac:dyDescent="0.25">
      <c r="A163" s="94">
        <v>39674</v>
      </c>
      <c r="B163" s="33">
        <v>2.80688</v>
      </c>
      <c r="C163" s="33">
        <v>5.7606299999999999</v>
      </c>
      <c r="D163" s="95">
        <v>1.8752</v>
      </c>
      <c r="F163" s="6"/>
      <c r="G163" s="6"/>
      <c r="H163" s="20"/>
      <c r="K163" s="6"/>
      <c r="L163" s="6"/>
      <c r="M163" s="6"/>
      <c r="O163" s="6"/>
      <c r="P163" s="6"/>
      <c r="Q163" s="14"/>
      <c r="R163" s="15"/>
    </row>
    <row r="164" spans="1:18" x14ac:dyDescent="0.25">
      <c r="A164" s="94">
        <v>39675</v>
      </c>
      <c r="B164" s="33">
        <v>2.8087499999999999</v>
      </c>
      <c r="C164" s="33">
        <v>5.7618799999999997</v>
      </c>
      <c r="D164" s="95">
        <v>1.8632</v>
      </c>
      <c r="F164" s="6"/>
      <c r="G164" s="6"/>
      <c r="H164" s="20"/>
      <c r="K164" s="6"/>
      <c r="L164" s="6"/>
      <c r="M164" s="6"/>
      <c r="O164" s="6"/>
      <c r="P164" s="6"/>
      <c r="Q164" s="14"/>
      <c r="R164" s="15"/>
    </row>
    <row r="165" spans="1:18" x14ac:dyDescent="0.25">
      <c r="A165" s="94">
        <v>39678</v>
      </c>
      <c r="B165" s="33">
        <v>2.81</v>
      </c>
      <c r="C165" s="33">
        <v>5.7625000000000002</v>
      </c>
      <c r="D165" s="95">
        <v>1.8657999999999999</v>
      </c>
      <c r="F165" s="6"/>
      <c r="G165" s="6"/>
      <c r="H165" s="20"/>
      <c r="K165" s="6"/>
      <c r="L165" s="6"/>
      <c r="M165" s="6"/>
      <c r="O165" s="6"/>
      <c r="P165" s="6"/>
      <c r="Q165" s="14"/>
      <c r="R165" s="15"/>
    </row>
    <row r="166" spans="1:18" x14ac:dyDescent="0.25">
      <c r="A166" s="94">
        <v>39679</v>
      </c>
      <c r="B166" s="33">
        <v>2.8112499999999998</v>
      </c>
      <c r="C166" s="33">
        <v>5.7606299999999999</v>
      </c>
      <c r="D166" s="95">
        <v>1.8621000000000001</v>
      </c>
      <c r="F166" s="6"/>
      <c r="G166" s="6"/>
      <c r="H166" s="20"/>
      <c r="K166" s="6"/>
      <c r="L166" s="6"/>
      <c r="M166" s="6"/>
      <c r="O166" s="6"/>
      <c r="P166" s="6"/>
      <c r="Q166" s="14"/>
      <c r="R166" s="15"/>
    </row>
    <row r="167" spans="1:18" x14ac:dyDescent="0.25">
      <c r="A167" s="94">
        <v>39680</v>
      </c>
      <c r="B167" s="33">
        <v>2.8118799999999999</v>
      </c>
      <c r="C167" s="33">
        <v>5.7606299999999999</v>
      </c>
      <c r="D167" s="95">
        <v>1.8586</v>
      </c>
      <c r="F167" s="6"/>
      <c r="G167" s="6"/>
      <c r="H167" s="20"/>
      <c r="K167" s="6"/>
      <c r="L167" s="6"/>
      <c r="M167" s="6"/>
      <c r="O167" s="6"/>
      <c r="P167" s="6"/>
      <c r="Q167" s="14"/>
      <c r="R167" s="15"/>
    </row>
    <row r="168" spans="1:18" x14ac:dyDescent="0.25">
      <c r="A168" s="94">
        <v>39681</v>
      </c>
      <c r="B168" s="33">
        <v>2.8106300000000002</v>
      </c>
      <c r="C168" s="33">
        <v>5.76</v>
      </c>
      <c r="D168" s="95">
        <v>1.8761000000000001</v>
      </c>
      <c r="F168" s="6"/>
      <c r="G168" s="6"/>
      <c r="H168" s="20"/>
      <c r="K168" s="6"/>
      <c r="L168" s="6"/>
      <c r="M168" s="6"/>
      <c r="O168" s="6"/>
      <c r="P168" s="6"/>
      <c r="Q168" s="14"/>
      <c r="R168" s="15"/>
    </row>
    <row r="169" spans="1:18" x14ac:dyDescent="0.25">
      <c r="A169" s="94">
        <v>39682</v>
      </c>
      <c r="B169" s="33">
        <v>2.81</v>
      </c>
      <c r="C169" s="33">
        <v>5.75875</v>
      </c>
      <c r="D169" s="95">
        <v>1.8582000000000001</v>
      </c>
      <c r="F169" s="6"/>
      <c r="G169" s="6"/>
      <c r="H169" s="20"/>
      <c r="K169" s="6"/>
      <c r="L169" s="6"/>
      <c r="M169" s="6"/>
      <c r="O169" s="6"/>
      <c r="P169" s="6"/>
      <c r="Q169" s="14"/>
      <c r="R169" s="15"/>
    </row>
    <row r="170" spans="1:18" x14ac:dyDescent="0.25">
      <c r="A170" s="94">
        <v>39686</v>
      </c>
      <c r="B170" s="33">
        <v>2.80938</v>
      </c>
      <c r="C170" s="33">
        <v>5.7543800000000003</v>
      </c>
      <c r="D170" s="95">
        <v>1.8386</v>
      </c>
      <c r="F170" s="6"/>
      <c r="G170" s="6"/>
      <c r="H170" s="20"/>
      <c r="K170" s="6"/>
      <c r="L170" s="6"/>
      <c r="M170" s="6"/>
      <c r="O170" s="6"/>
      <c r="P170" s="6"/>
      <c r="Q170" s="14"/>
      <c r="R170" s="15"/>
    </row>
    <row r="171" spans="1:18" x14ac:dyDescent="0.25">
      <c r="A171" s="94">
        <v>39687</v>
      </c>
      <c r="B171" s="33">
        <v>2.81</v>
      </c>
      <c r="C171" s="33">
        <v>5.7543800000000003</v>
      </c>
      <c r="D171" s="95">
        <v>1.8383</v>
      </c>
      <c r="F171" s="6"/>
      <c r="G171" s="6"/>
      <c r="H171" s="20"/>
      <c r="K171" s="6"/>
      <c r="L171" s="6"/>
      <c r="M171" s="6"/>
      <c r="O171" s="6"/>
      <c r="P171" s="6"/>
      <c r="Q171" s="14"/>
      <c r="R171" s="15"/>
    </row>
    <row r="172" spans="1:18" x14ac:dyDescent="0.25">
      <c r="A172" s="94">
        <v>39688</v>
      </c>
      <c r="B172" s="33">
        <v>2.81</v>
      </c>
      <c r="C172" s="33">
        <v>5.7543800000000003</v>
      </c>
      <c r="D172" s="95">
        <v>1.8291999999999999</v>
      </c>
      <c r="F172" s="6"/>
      <c r="G172" s="6"/>
      <c r="H172" s="20"/>
      <c r="K172" s="6"/>
      <c r="L172" s="6"/>
      <c r="M172" s="6"/>
      <c r="O172" s="6"/>
      <c r="P172" s="6"/>
      <c r="Q172" s="14"/>
      <c r="R172" s="15"/>
    </row>
    <row r="173" spans="1:18" x14ac:dyDescent="0.25">
      <c r="A173" s="94">
        <v>39689</v>
      </c>
      <c r="B173" s="33">
        <v>2.8106300000000002</v>
      </c>
      <c r="C173" s="33">
        <v>5.7531299999999996</v>
      </c>
      <c r="D173" s="95">
        <v>1.8237000000000001</v>
      </c>
      <c r="F173" s="6"/>
      <c r="G173" s="6"/>
      <c r="H173" s="20"/>
      <c r="K173" s="6"/>
      <c r="L173" s="6"/>
      <c r="M173" s="6"/>
      <c r="O173" s="6"/>
      <c r="P173" s="6"/>
      <c r="Q173" s="14"/>
      <c r="R173" s="15"/>
    </row>
    <row r="174" spans="1:18" x14ac:dyDescent="0.25">
      <c r="A174" s="94">
        <v>39692</v>
      </c>
      <c r="B174" s="33">
        <v>2.81</v>
      </c>
      <c r="C174" s="33">
        <v>5.7487500000000002</v>
      </c>
      <c r="D174" s="95">
        <v>1.7988</v>
      </c>
      <c r="F174" s="6"/>
      <c r="G174" s="6"/>
      <c r="H174" s="20"/>
      <c r="K174" s="6"/>
      <c r="L174" s="6"/>
      <c r="M174" s="6"/>
      <c r="O174" s="6"/>
      <c r="P174" s="6"/>
      <c r="Q174" s="14"/>
      <c r="R174" s="15"/>
    </row>
    <row r="175" spans="1:18" x14ac:dyDescent="0.25">
      <c r="A175" s="94">
        <v>39693</v>
      </c>
      <c r="B175" s="33">
        <v>2.8131300000000001</v>
      </c>
      <c r="C175" s="33">
        <v>5.7463800000000003</v>
      </c>
      <c r="D175" s="95">
        <v>1.7863</v>
      </c>
      <c r="F175" s="6"/>
      <c r="G175" s="6"/>
      <c r="H175" s="20"/>
      <c r="K175" s="6"/>
      <c r="L175" s="6"/>
      <c r="M175" s="6"/>
      <c r="O175" s="6"/>
      <c r="P175" s="6"/>
      <c r="Q175" s="14"/>
      <c r="R175" s="15"/>
    </row>
    <row r="176" spans="1:18" x14ac:dyDescent="0.25">
      <c r="A176" s="94">
        <v>39694</v>
      </c>
      <c r="B176" s="33">
        <v>2.8137500000000002</v>
      </c>
      <c r="C176" s="33">
        <v>5.7438799999999999</v>
      </c>
      <c r="D176" s="95">
        <v>1.7764</v>
      </c>
      <c r="F176" s="6"/>
      <c r="G176" s="6"/>
      <c r="H176" s="20"/>
      <c r="K176" s="6"/>
      <c r="L176" s="6"/>
      <c r="M176" s="6"/>
      <c r="O176" s="6"/>
      <c r="P176" s="6"/>
      <c r="Q176" s="14"/>
      <c r="R176" s="15"/>
    </row>
    <row r="177" spans="1:18" x14ac:dyDescent="0.25">
      <c r="A177" s="94">
        <v>39695</v>
      </c>
      <c r="B177" s="33">
        <v>2.8149999999999999</v>
      </c>
      <c r="C177" s="33">
        <v>5.7407500000000002</v>
      </c>
      <c r="D177" s="95">
        <v>1.7723</v>
      </c>
      <c r="F177" s="6"/>
      <c r="G177" s="6"/>
      <c r="H177" s="20"/>
      <c r="K177" s="6"/>
      <c r="L177" s="6"/>
      <c r="M177" s="6"/>
      <c r="O177" s="6"/>
      <c r="P177" s="6"/>
      <c r="Q177" s="14"/>
      <c r="R177" s="15"/>
    </row>
    <row r="178" spans="1:18" x14ac:dyDescent="0.25">
      <c r="A178" s="94">
        <v>39696</v>
      </c>
      <c r="B178" s="33">
        <v>2.8143799999999999</v>
      </c>
      <c r="C178" s="33">
        <v>5.73888</v>
      </c>
      <c r="D178" s="95">
        <v>1.7667999999999999</v>
      </c>
      <c r="F178" s="6"/>
      <c r="G178" s="6"/>
      <c r="H178" s="20"/>
      <c r="K178" s="6"/>
      <c r="L178" s="6"/>
      <c r="M178" s="6"/>
      <c r="O178" s="6"/>
      <c r="P178" s="6"/>
      <c r="Q178" s="14"/>
      <c r="R178" s="15"/>
    </row>
    <row r="179" spans="1:18" x14ac:dyDescent="0.25">
      <c r="A179" s="94">
        <v>39699</v>
      </c>
      <c r="B179" s="33">
        <v>2.8168799999999998</v>
      </c>
      <c r="C179" s="33">
        <v>5.7370000000000001</v>
      </c>
      <c r="D179" s="95">
        <v>1.7643</v>
      </c>
      <c r="F179" s="6"/>
      <c r="G179" s="6"/>
      <c r="H179" s="20"/>
      <c r="K179" s="6"/>
      <c r="L179" s="6"/>
      <c r="M179" s="6"/>
      <c r="O179" s="6"/>
      <c r="P179" s="6"/>
      <c r="Q179" s="14"/>
      <c r="R179" s="15"/>
    </row>
    <row r="180" spans="1:18" x14ac:dyDescent="0.25">
      <c r="A180" s="94">
        <v>39700</v>
      </c>
      <c r="B180" s="33">
        <v>2.81813</v>
      </c>
      <c r="C180" s="33">
        <v>5.7268800000000004</v>
      </c>
      <c r="D180" s="95">
        <v>1.7641</v>
      </c>
      <c r="F180" s="6"/>
      <c r="G180" s="6"/>
      <c r="H180" s="20"/>
      <c r="K180" s="6"/>
      <c r="L180" s="6"/>
      <c r="M180" s="6"/>
      <c r="O180" s="6"/>
      <c r="P180" s="6"/>
      <c r="Q180" s="14"/>
      <c r="R180" s="15"/>
    </row>
    <row r="181" spans="1:18" x14ac:dyDescent="0.25">
      <c r="A181" s="94">
        <v>39701</v>
      </c>
      <c r="B181" s="33">
        <v>2.8187500000000001</v>
      </c>
      <c r="C181" s="33">
        <v>5.7168799999999997</v>
      </c>
      <c r="D181" s="95">
        <v>1.7552000000000001</v>
      </c>
      <c r="F181" s="6"/>
      <c r="G181" s="6"/>
      <c r="H181" s="20"/>
      <c r="K181" s="6"/>
      <c r="L181" s="6"/>
      <c r="M181" s="6"/>
      <c r="O181" s="6"/>
      <c r="P181" s="6"/>
      <c r="Q181" s="14"/>
      <c r="R181" s="15"/>
    </row>
    <row r="182" spans="1:18" x14ac:dyDescent="0.25">
      <c r="A182" s="94">
        <v>39702</v>
      </c>
      <c r="B182" s="33">
        <v>2.8187500000000001</v>
      </c>
      <c r="C182" s="33">
        <v>5.7074999999999996</v>
      </c>
      <c r="D182" s="95">
        <v>1.7506999999999999</v>
      </c>
      <c r="F182" s="6"/>
      <c r="G182" s="6"/>
      <c r="H182" s="20"/>
      <c r="K182" s="6"/>
      <c r="L182" s="6"/>
      <c r="M182" s="6"/>
      <c r="O182" s="6"/>
      <c r="P182" s="6"/>
      <c r="Q182" s="14"/>
      <c r="R182" s="15"/>
    </row>
    <row r="183" spans="1:18" x14ac:dyDescent="0.25">
      <c r="A183" s="94">
        <v>39703</v>
      </c>
      <c r="B183" s="33">
        <v>2.8187500000000001</v>
      </c>
      <c r="C183" s="33">
        <v>5.7037500000000003</v>
      </c>
      <c r="D183" s="95">
        <v>1.7859</v>
      </c>
      <c r="F183" s="6"/>
      <c r="G183" s="6"/>
      <c r="H183" s="20"/>
      <c r="K183" s="6"/>
      <c r="L183" s="6"/>
      <c r="M183" s="6"/>
      <c r="O183" s="6"/>
      <c r="P183" s="6"/>
      <c r="Q183" s="14"/>
      <c r="R183" s="15"/>
    </row>
    <row r="184" spans="1:18" x14ac:dyDescent="0.25">
      <c r="A184" s="94">
        <v>39706</v>
      </c>
      <c r="B184" s="33">
        <v>2.8162500000000001</v>
      </c>
      <c r="C184" s="33">
        <v>5.7149999999999999</v>
      </c>
      <c r="D184" s="95">
        <v>1.7937000000000001</v>
      </c>
      <c r="F184" s="6"/>
      <c r="G184" s="6"/>
      <c r="H184" s="20"/>
      <c r="K184" s="6"/>
      <c r="L184" s="6"/>
      <c r="M184" s="6"/>
      <c r="O184" s="6"/>
      <c r="P184" s="6"/>
      <c r="Q184" s="14"/>
      <c r="R184" s="15"/>
    </row>
    <row r="185" spans="1:18" x14ac:dyDescent="0.25">
      <c r="A185" s="94">
        <v>39707</v>
      </c>
      <c r="B185" s="33">
        <v>2.8762500000000002</v>
      </c>
      <c r="C185" s="33">
        <v>5.7912499999999998</v>
      </c>
      <c r="D185" s="95">
        <v>1.7743</v>
      </c>
      <c r="F185" s="6"/>
      <c r="G185" s="6"/>
      <c r="H185" s="20"/>
      <c r="K185" s="6"/>
      <c r="L185" s="6"/>
      <c r="M185" s="6"/>
      <c r="O185" s="6"/>
      <c r="P185" s="6"/>
      <c r="Q185" s="14"/>
      <c r="R185" s="15"/>
    </row>
    <row r="186" spans="1:18" x14ac:dyDescent="0.25">
      <c r="A186" s="94">
        <v>39708</v>
      </c>
      <c r="B186" s="33">
        <v>3.0625</v>
      </c>
      <c r="C186" s="33">
        <v>5.8712499999999999</v>
      </c>
      <c r="D186" s="95">
        <v>1.7955000000000001</v>
      </c>
      <c r="F186" s="6"/>
      <c r="G186" s="6"/>
      <c r="H186" s="20"/>
      <c r="K186" s="6"/>
      <c r="L186" s="6"/>
      <c r="M186" s="6"/>
      <c r="O186" s="6"/>
      <c r="P186" s="6"/>
      <c r="Q186" s="14"/>
      <c r="R186" s="15"/>
    </row>
    <row r="187" spans="1:18" x14ac:dyDescent="0.25">
      <c r="A187" s="94">
        <v>39709</v>
      </c>
      <c r="B187" s="33">
        <v>3.2037499999999999</v>
      </c>
      <c r="C187" s="33">
        <v>5.9775</v>
      </c>
      <c r="D187" s="95">
        <v>1.8192999999999999</v>
      </c>
      <c r="F187" s="6"/>
      <c r="G187" s="6"/>
      <c r="H187" s="20"/>
      <c r="K187" s="6"/>
      <c r="L187" s="6"/>
      <c r="M187" s="6"/>
      <c r="O187" s="6"/>
      <c r="P187" s="6"/>
      <c r="Q187" s="14"/>
      <c r="R187" s="15"/>
    </row>
    <row r="188" spans="1:18" x14ac:dyDescent="0.25">
      <c r="A188" s="94">
        <v>39710</v>
      </c>
      <c r="B188" s="33">
        <v>3.21</v>
      </c>
      <c r="C188" s="33">
        <v>6</v>
      </c>
      <c r="D188" s="95">
        <v>1.8327</v>
      </c>
      <c r="F188" s="6"/>
      <c r="G188" s="6"/>
      <c r="H188" s="20"/>
      <c r="K188" s="6"/>
      <c r="L188" s="6"/>
      <c r="M188" s="6"/>
      <c r="O188" s="6"/>
      <c r="P188" s="6"/>
      <c r="Q188" s="14"/>
      <c r="R188" s="15"/>
    </row>
    <row r="189" spans="1:18" x14ac:dyDescent="0.25">
      <c r="A189" s="94">
        <v>39713</v>
      </c>
      <c r="B189" s="33">
        <v>3.1974999999999998</v>
      </c>
      <c r="C189" s="33">
        <v>6.01</v>
      </c>
      <c r="D189" s="95">
        <v>1.8441000000000001</v>
      </c>
      <c r="F189" s="6"/>
      <c r="G189" s="6"/>
      <c r="H189" s="20"/>
      <c r="K189" s="6"/>
      <c r="L189" s="6"/>
      <c r="M189" s="6"/>
      <c r="O189" s="6"/>
      <c r="P189" s="6"/>
      <c r="Q189" s="14"/>
      <c r="R189" s="15"/>
    </row>
    <row r="190" spans="1:18" x14ac:dyDescent="0.25">
      <c r="A190" s="94">
        <v>39714</v>
      </c>
      <c r="B190" s="33">
        <v>3.2112500000000002</v>
      </c>
      <c r="C190" s="33">
        <v>6.0650000000000004</v>
      </c>
      <c r="D190" s="95">
        <v>1.855</v>
      </c>
      <c r="F190" s="6"/>
      <c r="G190" s="6"/>
      <c r="H190" s="20"/>
      <c r="K190" s="6"/>
      <c r="L190" s="6"/>
      <c r="M190" s="6"/>
      <c r="O190" s="6"/>
      <c r="P190" s="6"/>
      <c r="Q190" s="14"/>
      <c r="R190" s="15"/>
    </row>
    <row r="191" spans="1:18" x14ac:dyDescent="0.25">
      <c r="A191" s="94">
        <v>39715</v>
      </c>
      <c r="B191" s="33">
        <v>3.4762499999999998</v>
      </c>
      <c r="C191" s="33">
        <v>6.2</v>
      </c>
      <c r="D191" s="95">
        <v>1.8523000000000001</v>
      </c>
      <c r="F191" s="6"/>
      <c r="G191" s="6"/>
      <c r="H191" s="20"/>
      <c r="K191" s="6"/>
      <c r="L191" s="6"/>
      <c r="M191" s="6"/>
      <c r="O191" s="6"/>
      <c r="P191" s="6"/>
      <c r="Q191" s="14"/>
      <c r="R191" s="15"/>
    </row>
    <row r="192" spans="1:18" x14ac:dyDescent="0.25">
      <c r="A192" s="94">
        <v>39716</v>
      </c>
      <c r="B192" s="33">
        <v>3.7687499999999998</v>
      </c>
      <c r="C192" s="33">
        <v>6.2762500000000001</v>
      </c>
      <c r="D192" s="95">
        <v>1.8472</v>
      </c>
      <c r="F192" s="6"/>
      <c r="G192" s="6"/>
      <c r="H192" s="20"/>
      <c r="K192" s="6"/>
      <c r="L192" s="6"/>
      <c r="M192" s="6"/>
      <c r="O192" s="6"/>
      <c r="P192" s="6"/>
      <c r="Q192" s="14"/>
      <c r="R192" s="15"/>
    </row>
    <row r="193" spans="1:18" x14ac:dyDescent="0.25">
      <c r="A193" s="94">
        <v>39717</v>
      </c>
      <c r="B193" s="33">
        <v>3.7618800000000001</v>
      </c>
      <c r="C193" s="33">
        <v>6.2549999999999999</v>
      </c>
      <c r="D193" s="95">
        <v>1.8431999999999999</v>
      </c>
      <c r="F193" s="6"/>
      <c r="G193" s="6"/>
      <c r="H193" s="20"/>
      <c r="K193" s="6"/>
      <c r="L193" s="6"/>
      <c r="M193" s="6"/>
      <c r="O193" s="6"/>
      <c r="P193" s="6"/>
      <c r="Q193" s="14"/>
      <c r="R193" s="15"/>
    </row>
    <row r="194" spans="1:18" x14ac:dyDescent="0.25">
      <c r="A194" s="94">
        <v>39720</v>
      </c>
      <c r="B194" s="33">
        <v>3.8824999999999998</v>
      </c>
      <c r="C194" s="33">
        <v>6.2612500000000004</v>
      </c>
      <c r="D194" s="95">
        <v>1.8093999999999999</v>
      </c>
      <c r="F194" s="6"/>
      <c r="G194" s="6"/>
      <c r="H194" s="20"/>
      <c r="K194" s="6"/>
      <c r="L194" s="6"/>
      <c r="M194" s="6"/>
      <c r="O194" s="6"/>
      <c r="P194" s="6"/>
      <c r="Q194" s="14"/>
      <c r="R194" s="15"/>
    </row>
    <row r="195" spans="1:18" x14ac:dyDescent="0.25">
      <c r="A195" s="94">
        <v>39721</v>
      </c>
      <c r="B195" s="33">
        <v>4.0525000000000002</v>
      </c>
      <c r="C195" s="33">
        <v>6.3</v>
      </c>
      <c r="D195" s="95">
        <v>1.7821</v>
      </c>
      <c r="F195" s="6"/>
      <c r="G195" s="6"/>
      <c r="H195" s="20"/>
      <c r="K195" s="6"/>
      <c r="L195" s="6"/>
      <c r="M195" s="6"/>
      <c r="O195" s="6"/>
      <c r="P195" s="6"/>
      <c r="Q195" s="14"/>
      <c r="R195" s="15"/>
    </row>
    <row r="196" spans="1:18" x14ac:dyDescent="0.25">
      <c r="A196" s="94">
        <v>39722</v>
      </c>
      <c r="B196" s="33">
        <v>4.1500000000000004</v>
      </c>
      <c r="C196" s="33">
        <v>6.3075000000000001</v>
      </c>
      <c r="D196" s="95">
        <v>1.7704</v>
      </c>
      <c r="F196" s="6"/>
      <c r="G196" s="6"/>
      <c r="H196" s="20"/>
      <c r="K196" s="6"/>
      <c r="L196" s="6"/>
      <c r="M196" s="6"/>
      <c r="O196" s="6"/>
      <c r="P196" s="6"/>
      <c r="Q196" s="14"/>
      <c r="R196" s="15"/>
    </row>
    <row r="197" spans="1:18" x14ac:dyDescent="0.25">
      <c r="A197" s="94">
        <v>39723</v>
      </c>
      <c r="B197" s="33">
        <v>4.2074999999999996</v>
      </c>
      <c r="C197" s="33">
        <v>6.2774999999999999</v>
      </c>
      <c r="D197" s="95">
        <v>1.7583</v>
      </c>
      <c r="F197" s="6"/>
      <c r="G197" s="6"/>
      <c r="H197" s="20"/>
      <c r="K197" s="6"/>
      <c r="L197" s="6"/>
      <c r="M197" s="6"/>
      <c r="O197" s="6"/>
      <c r="P197" s="6"/>
      <c r="Q197" s="14"/>
      <c r="R197" s="15"/>
    </row>
    <row r="198" spans="1:18" x14ac:dyDescent="0.25">
      <c r="A198" s="94">
        <v>39724</v>
      </c>
      <c r="B198" s="33">
        <v>4.3337500000000002</v>
      </c>
      <c r="C198" s="33">
        <v>6.27</v>
      </c>
      <c r="D198" s="95">
        <v>1.7749999999999999</v>
      </c>
      <c r="F198" s="6"/>
      <c r="G198" s="6"/>
      <c r="H198" s="20"/>
      <c r="K198" s="6"/>
      <c r="L198" s="6"/>
      <c r="M198" s="6"/>
      <c r="O198" s="6"/>
      <c r="P198" s="6"/>
      <c r="Q198" s="14"/>
      <c r="R198" s="15"/>
    </row>
    <row r="199" spans="1:18" x14ac:dyDescent="0.25">
      <c r="A199" s="94">
        <v>39727</v>
      </c>
      <c r="B199" s="33">
        <v>4.2887500000000003</v>
      </c>
      <c r="C199" s="33">
        <v>6.2675000000000001</v>
      </c>
      <c r="D199" s="95">
        <v>1.7339</v>
      </c>
      <c r="F199" s="6"/>
      <c r="G199" s="6"/>
      <c r="H199" s="20"/>
      <c r="K199" s="6"/>
      <c r="L199" s="6"/>
      <c r="M199" s="6"/>
      <c r="O199" s="6"/>
      <c r="P199" s="6"/>
      <c r="Q199" s="14"/>
      <c r="R199" s="15"/>
    </row>
    <row r="200" spans="1:18" x14ac:dyDescent="0.25">
      <c r="A200" s="94">
        <v>39728</v>
      </c>
      <c r="B200" s="33">
        <v>4.32</v>
      </c>
      <c r="C200" s="33">
        <v>6.2787499999999996</v>
      </c>
      <c r="D200" s="95">
        <v>1.7602</v>
      </c>
      <c r="F200" s="6"/>
      <c r="G200" s="6"/>
      <c r="H200" s="20"/>
      <c r="K200" s="6"/>
      <c r="L200" s="6"/>
      <c r="M200" s="6"/>
      <c r="O200" s="6"/>
      <c r="P200" s="6"/>
      <c r="Q200" s="14"/>
      <c r="R200" s="15"/>
    </row>
    <row r="201" spans="1:18" x14ac:dyDescent="0.25">
      <c r="A201" s="94">
        <v>39729</v>
      </c>
      <c r="B201" s="33">
        <v>4.5237499999999997</v>
      </c>
      <c r="C201" s="33">
        <v>6.2712500000000002</v>
      </c>
      <c r="D201" s="95">
        <v>1.7331000000000001</v>
      </c>
      <c r="F201" s="6"/>
      <c r="G201" s="6"/>
      <c r="H201" s="20"/>
      <c r="K201" s="6"/>
      <c r="L201" s="6"/>
      <c r="M201" s="6"/>
      <c r="O201" s="6"/>
      <c r="P201" s="6"/>
      <c r="Q201" s="14"/>
      <c r="R201" s="15"/>
    </row>
    <row r="202" spans="1:18" x14ac:dyDescent="0.25">
      <c r="A202" s="94">
        <v>39730</v>
      </c>
      <c r="B202" s="33">
        <v>4.75</v>
      </c>
      <c r="C202" s="33">
        <v>6.28125</v>
      </c>
      <c r="D202" s="95">
        <v>1.7238</v>
      </c>
      <c r="F202" s="6"/>
      <c r="G202" s="6"/>
      <c r="H202" s="20"/>
      <c r="K202" s="6"/>
      <c r="L202" s="6"/>
      <c r="M202" s="6"/>
      <c r="O202" s="6"/>
      <c r="P202" s="6"/>
      <c r="Q202" s="14"/>
      <c r="R202" s="15"/>
    </row>
    <row r="203" spans="1:18" x14ac:dyDescent="0.25">
      <c r="A203" s="94">
        <v>39731</v>
      </c>
      <c r="B203" s="33">
        <v>4.8187499999999996</v>
      </c>
      <c r="C203" s="33">
        <v>6.2850000000000001</v>
      </c>
      <c r="D203" s="95">
        <v>1.702</v>
      </c>
      <c r="F203" s="6"/>
      <c r="G203" s="6"/>
      <c r="H203" s="20"/>
      <c r="K203" s="6"/>
      <c r="L203" s="6"/>
      <c r="M203" s="6"/>
      <c r="O203" s="6"/>
      <c r="P203" s="6"/>
      <c r="Q203" s="14"/>
      <c r="R203" s="15"/>
    </row>
    <row r="204" spans="1:18" x14ac:dyDescent="0.25">
      <c r="A204" s="94">
        <v>39734</v>
      </c>
      <c r="B204" s="33">
        <v>4.7525000000000004</v>
      </c>
      <c r="C204" s="33">
        <v>6.2687499999999998</v>
      </c>
      <c r="D204" s="95">
        <v>1.7416</v>
      </c>
      <c r="F204" s="6"/>
      <c r="G204" s="6"/>
      <c r="H204" s="20"/>
      <c r="K204" s="6"/>
      <c r="L204" s="6"/>
      <c r="M204" s="6"/>
      <c r="O204" s="6"/>
      <c r="P204" s="6"/>
      <c r="Q204" s="14"/>
      <c r="R204" s="15"/>
    </row>
    <row r="205" spans="1:18" x14ac:dyDescent="0.25">
      <c r="A205" s="94">
        <v>39735</v>
      </c>
      <c r="B205" s="33">
        <v>4.6349999999999998</v>
      </c>
      <c r="C205" s="33">
        <v>6.2487500000000002</v>
      </c>
      <c r="D205" s="95">
        <v>1.7532000000000001</v>
      </c>
      <c r="F205" s="6"/>
      <c r="G205" s="6"/>
      <c r="H205" s="20"/>
      <c r="K205" s="6"/>
      <c r="L205" s="6"/>
      <c r="M205" s="6"/>
      <c r="O205" s="6"/>
      <c r="P205" s="6"/>
      <c r="Q205" s="14"/>
      <c r="R205" s="15"/>
    </row>
    <row r="206" spans="1:18" ht="15.75" thickBot="1" x14ac:dyDescent="0.3">
      <c r="A206" s="110">
        <v>39736</v>
      </c>
      <c r="B206" s="212">
        <v>4.55</v>
      </c>
      <c r="C206" s="212">
        <v>6.21</v>
      </c>
      <c r="D206" s="213">
        <v>1.7456</v>
      </c>
      <c r="F206" s="6"/>
      <c r="G206" s="6"/>
      <c r="H206" s="20"/>
      <c r="K206" s="6"/>
      <c r="L206" s="6"/>
      <c r="M206" s="6"/>
      <c r="O206" s="6"/>
      <c r="P206" s="6"/>
      <c r="Q206" s="14"/>
      <c r="R206" s="15"/>
    </row>
    <row r="207" spans="1:18" x14ac:dyDescent="0.25">
      <c r="A207" s="204"/>
      <c r="B207" s="17"/>
      <c r="C207" s="18"/>
      <c r="D207" s="25"/>
      <c r="F207" s="6"/>
      <c r="G207" s="6"/>
      <c r="H207" s="20"/>
      <c r="K207" s="6"/>
      <c r="L207" s="6"/>
      <c r="M207" s="6"/>
      <c r="O207" s="6"/>
      <c r="P207" s="6"/>
      <c r="Q207" s="14"/>
      <c r="R207" s="15"/>
    </row>
    <row r="208" spans="1:18" x14ac:dyDescent="0.25">
      <c r="A208" s="204"/>
      <c r="B208" s="17"/>
      <c r="C208" s="18"/>
      <c r="D208" s="25"/>
      <c r="F208" s="6"/>
      <c r="G208" s="6"/>
      <c r="H208" s="20"/>
      <c r="K208" s="6"/>
      <c r="L208" s="6"/>
      <c r="M208" s="6"/>
      <c r="O208" s="6"/>
      <c r="P208" s="6"/>
      <c r="Q208" s="14"/>
      <c r="R208" s="15"/>
    </row>
    <row r="209" spans="1:18" x14ac:dyDescent="0.25">
      <c r="A209" s="204"/>
      <c r="B209" s="17"/>
      <c r="C209" s="18"/>
      <c r="D209" s="25"/>
      <c r="F209" s="6"/>
      <c r="G209" s="6"/>
      <c r="H209" s="20"/>
      <c r="K209" s="6"/>
      <c r="L209" s="6"/>
      <c r="M209" s="6"/>
      <c r="O209" s="6"/>
      <c r="P209" s="6"/>
      <c r="Q209" s="14"/>
      <c r="R209" s="15"/>
    </row>
    <row r="210" spans="1:18" x14ac:dyDescent="0.25">
      <c r="A210" s="204"/>
      <c r="B210" s="17"/>
      <c r="C210" s="18"/>
      <c r="D210" s="25"/>
      <c r="F210" s="6"/>
      <c r="G210" s="6"/>
      <c r="H210" s="20"/>
      <c r="K210" s="6"/>
      <c r="L210" s="6"/>
      <c r="M210" s="6"/>
      <c r="O210" s="6"/>
      <c r="P210" s="6"/>
      <c r="Q210" s="14"/>
      <c r="R210" s="15"/>
    </row>
    <row r="211" spans="1:18" x14ac:dyDescent="0.25">
      <c r="A211" s="204"/>
      <c r="B211" s="17"/>
      <c r="C211" s="18"/>
      <c r="D211" s="25"/>
      <c r="F211" s="6"/>
      <c r="G211" s="6"/>
      <c r="H211" s="20"/>
      <c r="K211" s="6"/>
      <c r="L211" s="6"/>
      <c r="M211" s="6"/>
      <c r="O211" s="6"/>
      <c r="P211" s="6"/>
      <c r="Q211" s="14"/>
      <c r="R211" s="15"/>
    </row>
    <row r="212" spans="1:18" x14ac:dyDescent="0.25">
      <c r="A212" s="204"/>
      <c r="B212" s="17"/>
      <c r="C212" s="18"/>
      <c r="D212" s="25"/>
      <c r="F212" s="6"/>
      <c r="G212" s="6"/>
      <c r="H212" s="20"/>
      <c r="K212" s="6"/>
      <c r="L212" s="6"/>
      <c r="M212" s="6"/>
      <c r="O212" s="6"/>
      <c r="P212" s="6"/>
      <c r="Q212" s="14"/>
      <c r="R212" s="15"/>
    </row>
    <row r="213" spans="1:18" x14ac:dyDescent="0.25">
      <c r="A213" s="204"/>
      <c r="B213" s="17"/>
      <c r="C213" s="18"/>
      <c r="D213" s="25"/>
      <c r="F213" s="6"/>
      <c r="G213" s="6"/>
      <c r="H213" s="20"/>
      <c r="K213" s="6"/>
      <c r="L213" s="6"/>
      <c r="M213" s="6"/>
      <c r="O213" s="6"/>
      <c r="P213" s="6"/>
      <c r="Q213" s="14"/>
      <c r="R213" s="15"/>
    </row>
    <row r="214" spans="1:18" x14ac:dyDescent="0.25">
      <c r="B214" s="17"/>
      <c r="C214" s="18"/>
      <c r="D214" s="25"/>
      <c r="F214" s="6"/>
      <c r="G214" s="6"/>
      <c r="H214" s="20"/>
      <c r="K214" s="6"/>
      <c r="L214" s="6"/>
      <c r="M214" s="6"/>
      <c r="O214" s="6"/>
      <c r="P214" s="6"/>
      <c r="Q214" s="14"/>
      <c r="R214" s="15"/>
    </row>
    <row r="215" spans="1:18" x14ac:dyDescent="0.25">
      <c r="B215" s="17"/>
      <c r="C215" s="18"/>
      <c r="D215" s="25"/>
      <c r="F215" s="6"/>
      <c r="G215" s="6"/>
      <c r="H215" s="20"/>
      <c r="K215" s="6"/>
      <c r="L215" s="6"/>
      <c r="M215" s="6"/>
      <c r="O215" s="6"/>
      <c r="P215" s="6"/>
      <c r="Q215" s="14"/>
      <c r="R215" s="15"/>
    </row>
    <row r="216" spans="1:18" x14ac:dyDescent="0.25">
      <c r="B216" s="17"/>
      <c r="C216" s="18"/>
      <c r="D216" s="25"/>
      <c r="F216" s="6"/>
      <c r="G216" s="6"/>
      <c r="H216" s="20"/>
      <c r="K216" s="6"/>
      <c r="L216" s="6"/>
      <c r="M216" s="6"/>
      <c r="O216" s="6"/>
      <c r="P216" s="6"/>
      <c r="Q216" s="14"/>
      <c r="R216" s="15"/>
    </row>
    <row r="217" spans="1:18" x14ac:dyDescent="0.25">
      <c r="B217" s="17"/>
      <c r="C217" s="18"/>
      <c r="D217" s="25"/>
      <c r="F217" s="6"/>
      <c r="G217" s="6"/>
      <c r="H217" s="20"/>
      <c r="K217" s="6"/>
      <c r="L217" s="6"/>
      <c r="M217" s="6"/>
      <c r="O217" s="6"/>
      <c r="P217" s="6"/>
      <c r="Q217" s="14"/>
      <c r="R217" s="15"/>
    </row>
    <row r="219" spans="1:18" x14ac:dyDescent="0.25">
      <c r="B219" s="17"/>
      <c r="C219" s="18"/>
      <c r="D219" s="25"/>
      <c r="F219" s="6"/>
      <c r="G219" s="6"/>
      <c r="H219" s="20"/>
    </row>
    <row r="220" spans="1:18" x14ac:dyDescent="0.25">
      <c r="F220" s="6"/>
      <c r="G220" s="6"/>
      <c r="H220" s="20"/>
      <c r="K220" s="6"/>
      <c r="L220" s="6"/>
      <c r="M220" s="6"/>
      <c r="O220" s="6"/>
      <c r="P220" s="6"/>
      <c r="Q220" s="14"/>
      <c r="R220" s="15"/>
    </row>
    <row r="221" spans="1:18" x14ac:dyDescent="0.25">
      <c r="F221" s="6"/>
    </row>
    <row r="222" spans="1:18" x14ac:dyDescent="0.25">
      <c r="F222" s="6"/>
    </row>
    <row r="223" spans="1:18" x14ac:dyDescent="0.25">
      <c r="B223" s="17"/>
      <c r="C223" s="18"/>
      <c r="D223" s="25"/>
      <c r="F223" s="6"/>
    </row>
    <row r="224" spans="1:18" x14ac:dyDescent="0.25">
      <c r="A224" s="271"/>
      <c r="B224" s="271"/>
      <c r="C224" s="271"/>
      <c r="D224" s="271"/>
      <c r="F224" s="6"/>
    </row>
    <row r="225" spans="2:6" x14ac:dyDescent="0.25">
      <c r="F225" s="6"/>
    </row>
    <row r="226" spans="2:6" x14ac:dyDescent="0.25">
      <c r="F226" s="6"/>
    </row>
    <row r="227" spans="2:6" x14ac:dyDescent="0.25">
      <c r="F227" s="6"/>
    </row>
    <row r="228" spans="2:6" x14ac:dyDescent="0.25">
      <c r="F228" s="6"/>
    </row>
    <row r="229" spans="2:6" ht="18" x14ac:dyDescent="0.25">
      <c r="B229" s="205"/>
      <c r="C229" s="205"/>
      <c r="E229" s="9"/>
      <c r="F229" s="6"/>
    </row>
    <row r="230" spans="2:6" x14ac:dyDescent="0.25">
      <c r="B230" s="49"/>
      <c r="C230" s="49"/>
      <c r="E230" s="13"/>
      <c r="F230" s="6"/>
    </row>
    <row r="231" spans="2:6" x14ac:dyDescent="0.25">
      <c r="F231" s="6"/>
    </row>
    <row r="232" spans="2:6" x14ac:dyDescent="0.25">
      <c r="F232" s="6"/>
    </row>
    <row r="233" spans="2:6" x14ac:dyDescent="0.25">
      <c r="F233" s="6"/>
    </row>
    <row r="234" spans="2:6" x14ac:dyDescent="0.25">
      <c r="F234" s="6"/>
    </row>
    <row r="235" spans="2:6" x14ac:dyDescent="0.25">
      <c r="F235" s="6"/>
    </row>
    <row r="236" spans="2:6" x14ac:dyDescent="0.25">
      <c r="F236" s="6"/>
    </row>
    <row r="237" spans="2:6" x14ac:dyDescent="0.25">
      <c r="F237" s="6"/>
    </row>
    <row r="268" spans="6:6" x14ac:dyDescent="0.25">
      <c r="F268" s="6"/>
    </row>
    <row r="269" spans="6:6" x14ac:dyDescent="0.25">
      <c r="F269" s="6"/>
    </row>
    <row r="270" spans="6:6" x14ac:dyDescent="0.25">
      <c r="F270" s="6"/>
    </row>
    <row r="271" spans="6:6" x14ac:dyDescent="0.25">
      <c r="F271" s="6"/>
    </row>
    <row r="272" spans="6:6" x14ac:dyDescent="0.25">
      <c r="F272" s="6"/>
    </row>
    <row r="273" spans="6:6" x14ac:dyDescent="0.25">
      <c r="F273" s="6"/>
    </row>
    <row r="274" spans="6:6" x14ac:dyDescent="0.25">
      <c r="F274" s="6"/>
    </row>
    <row r="275" spans="6:6" x14ac:dyDescent="0.25">
      <c r="F275" s="6"/>
    </row>
    <row r="276" spans="6:6" x14ac:dyDescent="0.25">
      <c r="F276" s="6"/>
    </row>
    <row r="277" spans="6:6" x14ac:dyDescent="0.25">
      <c r="F277" s="6"/>
    </row>
    <row r="278" spans="6:6" x14ac:dyDescent="0.25">
      <c r="F278" s="6"/>
    </row>
    <row r="279" spans="6:6" x14ac:dyDescent="0.25">
      <c r="F279" s="6"/>
    </row>
    <row r="280" spans="6:6" x14ac:dyDescent="0.25">
      <c r="F280" s="6"/>
    </row>
    <row r="281" spans="6:6" x14ac:dyDescent="0.25">
      <c r="F281" s="6"/>
    </row>
  </sheetData>
  <mergeCells count="7">
    <mergeCell ref="A1:D1"/>
    <mergeCell ref="B2:C2"/>
    <mergeCell ref="D2:D3"/>
    <mergeCell ref="J12:R12"/>
    <mergeCell ref="A224:D224"/>
    <mergeCell ref="F12:H12"/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6"/>
  <sheetViews>
    <sheetView zoomScale="46" zoomScaleNormal="95" workbookViewId="0">
      <selection activeCell="S14" sqref="S14"/>
    </sheetView>
  </sheetViews>
  <sheetFormatPr baseColWidth="10" defaultRowHeight="15" x14ac:dyDescent="0.25"/>
  <cols>
    <col min="5" max="5" width="22.42578125" customWidth="1"/>
    <col min="6" max="6" width="11.7109375" customWidth="1"/>
    <col min="7" max="7" width="11.28515625" customWidth="1"/>
    <col min="10" max="10" width="14.140625" customWidth="1"/>
    <col min="11" max="11" width="16" customWidth="1"/>
    <col min="12" max="12" width="14.7109375" customWidth="1"/>
    <col min="13" max="13" width="20.140625" customWidth="1"/>
    <col min="14" max="14" width="17.85546875" customWidth="1"/>
    <col min="17" max="17" width="18.85546875" customWidth="1"/>
  </cols>
  <sheetData>
    <row r="1" spans="1:16" ht="15.75" thickBot="1" x14ac:dyDescent="0.3">
      <c r="A1" s="299" t="s">
        <v>24</v>
      </c>
      <c r="B1" s="300"/>
      <c r="C1" s="300"/>
      <c r="D1" s="301"/>
      <c r="G1" s="50" t="s">
        <v>30</v>
      </c>
      <c r="H1" s="51"/>
      <c r="I1" s="51"/>
      <c r="J1" s="51"/>
      <c r="K1" s="51"/>
      <c r="L1" s="52"/>
      <c r="O1" s="282" t="s">
        <v>62</v>
      </c>
      <c r="P1" s="283"/>
    </row>
    <row r="2" spans="1:16" ht="15.75" thickBot="1" x14ac:dyDescent="0.3">
      <c r="A2" s="43"/>
      <c r="B2" s="44" t="s">
        <v>17</v>
      </c>
      <c r="C2" s="44" t="s">
        <v>0</v>
      </c>
      <c r="D2" s="45" t="s">
        <v>1</v>
      </c>
      <c r="F2" s="17"/>
      <c r="G2" s="302">
        <v>0.95</v>
      </c>
      <c r="H2" s="303"/>
      <c r="I2" s="303"/>
      <c r="J2" s="303"/>
      <c r="K2" s="303"/>
      <c r="L2" s="304"/>
      <c r="O2" s="284"/>
      <c r="P2" s="285"/>
    </row>
    <row r="3" spans="1:16" ht="15.75" customHeight="1" thickBot="1" x14ac:dyDescent="0.3">
      <c r="A3" s="46">
        <v>39736</v>
      </c>
      <c r="B3" s="47">
        <v>4.55</v>
      </c>
      <c r="C3" s="47">
        <v>6.21</v>
      </c>
      <c r="D3" s="48">
        <v>1.7456</v>
      </c>
      <c r="G3" s="305" t="s">
        <v>53</v>
      </c>
      <c r="H3" s="306"/>
      <c r="I3" s="306"/>
      <c r="J3" s="306"/>
      <c r="K3" s="306"/>
      <c r="L3" s="307"/>
      <c r="M3" s="57"/>
      <c r="N3" s="57"/>
      <c r="O3" s="58" t="s">
        <v>36</v>
      </c>
      <c r="P3" s="59">
        <f>$I$10*$E$5*$D$3</f>
        <v>17190302.388704587</v>
      </c>
    </row>
    <row r="4" spans="1:16" ht="15.75" thickBot="1" x14ac:dyDescent="0.3">
      <c r="A4" s="305" t="s">
        <v>19</v>
      </c>
      <c r="B4" s="306"/>
      <c r="C4" s="306"/>
      <c r="D4" s="306"/>
      <c r="E4" s="37">
        <v>0.25</v>
      </c>
      <c r="G4" s="308">
        <v>215000</v>
      </c>
      <c r="H4" s="309"/>
      <c r="I4" s="309"/>
      <c r="J4" s="309"/>
      <c r="K4" s="309"/>
      <c r="L4" s="310"/>
      <c r="M4" s="57"/>
      <c r="N4" s="57"/>
      <c r="O4" s="58" t="s">
        <v>37</v>
      </c>
      <c r="P4" s="59">
        <f>$I$10*$E$5*$D$3</f>
        <v>17190302.388704587</v>
      </c>
    </row>
    <row r="5" spans="1:16" ht="15.75" thickBot="1" x14ac:dyDescent="0.3">
      <c r="A5" s="38" t="s">
        <v>20</v>
      </c>
      <c r="B5" s="34"/>
      <c r="C5" s="34"/>
      <c r="D5" s="34"/>
      <c r="E5" s="39">
        <v>10000000</v>
      </c>
      <c r="G5" s="311" t="s">
        <v>28</v>
      </c>
      <c r="H5" s="312"/>
      <c r="I5" s="312"/>
      <c r="J5" s="312"/>
      <c r="K5" s="312"/>
      <c r="L5" s="313"/>
      <c r="M5" s="57"/>
      <c r="N5" s="57"/>
      <c r="O5" s="60" t="s">
        <v>38</v>
      </c>
      <c r="P5" s="61">
        <f>-1*$E$5*$H$10*$E$6</f>
        <v>-16316339.206803419</v>
      </c>
    </row>
    <row r="6" spans="1:16" ht="15.75" thickBot="1" x14ac:dyDescent="0.3">
      <c r="A6" s="40" t="s">
        <v>21</v>
      </c>
      <c r="B6" s="41"/>
      <c r="C6" s="41"/>
      <c r="D6" s="41"/>
      <c r="E6" s="42">
        <v>1.65</v>
      </c>
      <c r="G6" s="54"/>
      <c r="H6" s="55" t="s">
        <v>17</v>
      </c>
      <c r="I6" s="55" t="s">
        <v>0</v>
      </c>
      <c r="J6" s="55" t="s">
        <v>1</v>
      </c>
      <c r="K6" s="319"/>
      <c r="L6" s="320"/>
    </row>
    <row r="7" spans="1:16" ht="15.75" thickBot="1" x14ac:dyDescent="0.3">
      <c r="G7" s="110">
        <v>39737</v>
      </c>
      <c r="H7" s="56">
        <v>4.5025000000000004</v>
      </c>
      <c r="I7" s="56">
        <v>6.1825000000000001</v>
      </c>
      <c r="J7" s="119">
        <v>1.7229000000000001</v>
      </c>
      <c r="K7" s="321"/>
      <c r="L7" s="322"/>
      <c r="O7" s="123" t="s">
        <v>57</v>
      </c>
      <c r="P7" s="124">
        <f>(201/100)*5</f>
        <v>10.049999999999999</v>
      </c>
    </row>
    <row r="8" spans="1:16" ht="15.75" thickBot="1" x14ac:dyDescent="0.3"/>
    <row r="9" spans="1:16" ht="61.5" customHeight="1" thickBot="1" x14ac:dyDescent="0.3">
      <c r="B9" s="69" t="s">
        <v>3</v>
      </c>
      <c r="C9" s="70" t="s">
        <v>4</v>
      </c>
      <c r="D9" s="62"/>
      <c r="E9" s="73" t="s">
        <v>8</v>
      </c>
      <c r="F9" s="62"/>
      <c r="G9" s="62"/>
      <c r="H9" s="69" t="s">
        <v>3</v>
      </c>
      <c r="I9" s="70" t="s">
        <v>4</v>
      </c>
      <c r="J9" s="62"/>
      <c r="K9" s="65" t="s">
        <v>27</v>
      </c>
      <c r="L9" s="66" t="s">
        <v>29</v>
      </c>
      <c r="O9" s="116" t="s">
        <v>55</v>
      </c>
      <c r="P9" s="117">
        <f>(M29*-1)*SQRT(1)</f>
        <v>245033.2357981391</v>
      </c>
    </row>
    <row r="10" spans="1:16" ht="16.5" customHeight="1" thickBot="1" x14ac:dyDescent="0.3">
      <c r="B10" s="75">
        <f>1/(1+ B$3*0.01*E$4)</f>
        <v>0.98875293536027697</v>
      </c>
      <c r="C10" s="76">
        <f>1/(1+C$3*0.01*E$4)</f>
        <v>0.98471234090741244</v>
      </c>
      <c r="D10" s="29"/>
      <c r="E10" s="74">
        <f>E$5*D$3*C$10-E$5*E$6*B$10</f>
        <v>874715.18943522125</v>
      </c>
      <c r="F10" s="29"/>
      <c r="G10" s="29"/>
      <c r="H10" s="71">
        <f>1/(1+H$7* 0.01*E$4)</f>
        <v>0.98886904283657084</v>
      </c>
      <c r="I10" s="72">
        <f>1/(1+I$7*0.01*E$4)</f>
        <v>0.98477900943541397</v>
      </c>
      <c r="J10" s="29"/>
      <c r="K10" s="67">
        <f>E$5*J$7*I$10-E$5*E$6*H$10</f>
        <v>650418.34675932676</v>
      </c>
      <c r="L10" s="68">
        <f>K10-E$10</f>
        <v>-224296.8426758945</v>
      </c>
    </row>
    <row r="11" spans="1:16" ht="17.25" customHeight="1" x14ac:dyDescent="0.25">
      <c r="B11" s="6"/>
      <c r="C11" s="6"/>
      <c r="E11" s="13"/>
      <c r="H11" s="6"/>
      <c r="I11" s="6"/>
      <c r="K11" s="13"/>
      <c r="L11" s="15"/>
    </row>
    <row r="12" spans="1:16" ht="17.25" customHeight="1" x14ac:dyDescent="0.25">
      <c r="B12" s="6"/>
      <c r="C12" s="6"/>
      <c r="E12" s="13"/>
      <c r="H12" s="6"/>
      <c r="I12" s="6"/>
      <c r="K12" s="13"/>
      <c r="L12" s="15"/>
    </row>
    <row r="13" spans="1:16" ht="15.75" thickBot="1" x14ac:dyDescent="0.3"/>
    <row r="14" spans="1:16" ht="15.75" thickBot="1" x14ac:dyDescent="0.3">
      <c r="A14" s="316" t="s">
        <v>18</v>
      </c>
      <c r="B14" s="317"/>
      <c r="C14" s="317"/>
      <c r="D14" s="318"/>
      <c r="E14" s="62"/>
      <c r="F14" s="286" t="s">
        <v>25</v>
      </c>
      <c r="G14" s="287"/>
      <c r="H14" s="287"/>
      <c r="I14" s="287"/>
      <c r="J14" s="287"/>
      <c r="K14" s="287"/>
      <c r="L14" s="287"/>
      <c r="M14" s="287"/>
      <c r="N14" s="288"/>
    </row>
    <row r="15" spans="1:16" ht="16.5" customHeight="1" x14ac:dyDescent="0.25">
      <c r="A15" s="289"/>
      <c r="B15" s="291" t="s">
        <v>14</v>
      </c>
      <c r="C15" s="292"/>
      <c r="D15" s="314" t="s">
        <v>26</v>
      </c>
      <c r="E15" s="62"/>
      <c r="F15" s="291"/>
      <c r="G15" s="292"/>
      <c r="H15" s="292"/>
      <c r="I15" s="292"/>
      <c r="J15" s="292"/>
      <c r="K15" s="292"/>
      <c r="L15" s="292"/>
      <c r="M15" s="295" t="s">
        <v>5</v>
      </c>
      <c r="N15" s="297" t="s">
        <v>7</v>
      </c>
      <c r="P15" s="3"/>
    </row>
    <row r="16" spans="1:16" x14ac:dyDescent="0.25">
      <c r="A16" s="290"/>
      <c r="B16" s="81" t="s">
        <v>15</v>
      </c>
      <c r="C16" s="80" t="s">
        <v>16</v>
      </c>
      <c r="D16" s="315"/>
      <c r="E16" s="62"/>
      <c r="F16" s="293"/>
      <c r="G16" s="294"/>
      <c r="H16" s="294"/>
      <c r="I16" s="294"/>
      <c r="J16" s="294"/>
      <c r="K16" s="294"/>
      <c r="L16" s="294"/>
      <c r="M16" s="296"/>
      <c r="N16" s="298"/>
    </row>
    <row r="17" spans="1:16" ht="15.75" thickBot="1" x14ac:dyDescent="0.3">
      <c r="A17" s="290"/>
      <c r="B17" s="88" t="s">
        <v>22</v>
      </c>
      <c r="C17" s="89" t="s">
        <v>6</v>
      </c>
      <c r="D17" s="90" t="s">
        <v>1</v>
      </c>
      <c r="E17" s="62"/>
      <c r="F17" s="96" t="s">
        <v>3</v>
      </c>
      <c r="G17" s="97" t="s">
        <v>4</v>
      </c>
      <c r="H17" s="98" t="s">
        <v>56</v>
      </c>
      <c r="I17" s="99" t="s">
        <v>34</v>
      </c>
      <c r="J17" s="99" t="s">
        <v>33</v>
      </c>
      <c r="K17" s="100" t="s">
        <v>2</v>
      </c>
      <c r="L17" s="100" t="s">
        <v>52</v>
      </c>
      <c r="M17" s="100" t="s">
        <v>54</v>
      </c>
      <c r="N17" s="101"/>
      <c r="P17" s="3"/>
    </row>
    <row r="18" spans="1:16" x14ac:dyDescent="0.25">
      <c r="A18" s="276"/>
      <c r="B18" s="277"/>
      <c r="C18" s="277"/>
      <c r="D18" s="278"/>
      <c r="F18" s="279"/>
      <c r="G18" s="280"/>
      <c r="H18" s="280"/>
      <c r="I18" s="280"/>
      <c r="J18" s="280"/>
      <c r="K18" s="280"/>
      <c r="L18" s="280"/>
      <c r="M18" s="280"/>
      <c r="N18" s="281"/>
    </row>
    <row r="19" spans="1:16" s="29" customFormat="1" x14ac:dyDescent="0.25">
      <c r="A19" s="94">
        <v>39449</v>
      </c>
      <c r="B19" s="33">
        <v>4.6806299999999998</v>
      </c>
      <c r="C19" s="33">
        <v>5.89</v>
      </c>
      <c r="D19" s="95">
        <v>1.9793000000000001</v>
      </c>
      <c r="F19" s="108">
        <f>1/(1+B19*0.01*E$4)</f>
        <v>0.98843376812969774</v>
      </c>
      <c r="G19" s="33">
        <f>1/(1+C19*0.01*E$4)</f>
        <v>0.98548867919879757</v>
      </c>
      <c r="H19" s="121">
        <v>1</v>
      </c>
      <c r="I19" s="64"/>
      <c r="J19" s="64"/>
      <c r="K19" s="64"/>
      <c r="L19" s="64"/>
      <c r="M19" s="102"/>
      <c r="N19" s="104"/>
    </row>
    <row r="20" spans="1:16" s="29" customFormat="1" x14ac:dyDescent="0.25">
      <c r="A20" s="94">
        <v>39450</v>
      </c>
      <c r="B20" s="33">
        <v>4.6462500000000002</v>
      </c>
      <c r="C20" s="33">
        <v>5.8262499999999999</v>
      </c>
      <c r="D20" s="95">
        <v>1.9714</v>
      </c>
      <c r="F20" s="108">
        <f t="shared" ref="F20:F83" si="0">1/(1+B20*0.01*E$4)</f>
        <v>0.98851774852726315</v>
      </c>
      <c r="G20" s="33">
        <f t="shared" ref="G20:G83" si="1">1/(1+C20*0.01*E$4)</f>
        <v>0.9856434865906285</v>
      </c>
      <c r="H20" s="121">
        <v>2</v>
      </c>
      <c r="I20" s="64">
        <f>(F20-F19)/$B$10</f>
        <v>8.4935674587715047E-5</v>
      </c>
      <c r="J20" s="64">
        <f>(G20-G19)/$C$10</f>
        <v>1.5721077658911088E-4</v>
      </c>
      <c r="K20" s="64">
        <f>(D20-D19)/$D$3</f>
        <v>-4.5256645279560135E-3</v>
      </c>
      <c r="L20" s="111">
        <f>I20*$P$5+J20*$P$4+K20*$P$3</f>
        <v>-76480.88023439981</v>
      </c>
      <c r="M20" s="112">
        <v>-406427.88693014212</v>
      </c>
      <c r="N20" s="104"/>
      <c r="O20" s="86"/>
    </row>
    <row r="21" spans="1:16" s="29" customFormat="1" x14ac:dyDescent="0.25">
      <c r="A21" s="94">
        <v>39451</v>
      </c>
      <c r="B21" s="91">
        <v>4.62</v>
      </c>
      <c r="C21" s="91">
        <v>5.7850000000000001</v>
      </c>
      <c r="D21" s="95">
        <v>1.9743999999999999</v>
      </c>
      <c r="F21" s="108">
        <f t="shared" si="0"/>
        <v>0.98858187929415253</v>
      </c>
      <c r="G21" s="33">
        <f t="shared" si="1"/>
        <v>0.98574368199908813</v>
      </c>
      <c r="H21" s="121">
        <v>3</v>
      </c>
      <c r="I21" s="64">
        <f t="shared" ref="I21:I84" si="2">(F21-F20)/$B$10</f>
        <v>6.4860254362747606E-5</v>
      </c>
      <c r="J21" s="64">
        <f t="shared" ref="J21:J84" si="3">(G21-G20)/$C$10</f>
        <v>1.0175094217596028E-4</v>
      </c>
      <c r="K21" s="64">
        <f t="shared" ref="K21:K84" si="4">(D21-D20)/$D$3</f>
        <v>1.7186067827680406E-3</v>
      </c>
      <c r="L21" s="111">
        <f t="shared" ref="L21:L84" si="5">I21*$P$5+J21*$P$4+K21*$P$3</f>
        <v>30234.217836179567</v>
      </c>
      <c r="M21" s="112">
        <v>-356041.79681827995</v>
      </c>
      <c r="N21" s="104"/>
      <c r="O21" s="86"/>
    </row>
    <row r="22" spans="1:16" s="29" customFormat="1" x14ac:dyDescent="0.25">
      <c r="A22" s="94">
        <v>39454</v>
      </c>
      <c r="B22" s="33">
        <v>4.5431299999999997</v>
      </c>
      <c r="C22" s="33">
        <v>5.7649999999999997</v>
      </c>
      <c r="D22" s="95">
        <v>1.9755</v>
      </c>
      <c r="F22" s="108">
        <f t="shared" si="0"/>
        <v>0.98876972648132733</v>
      </c>
      <c r="G22" s="33">
        <f t="shared" si="1"/>
        <v>0.98579226892413108</v>
      </c>
      <c r="H22" s="121">
        <v>4</v>
      </c>
      <c r="I22" s="64">
        <f t="shared" si="2"/>
        <v>1.8998394892890769E-4</v>
      </c>
      <c r="J22" s="64">
        <f t="shared" si="3"/>
        <v>4.9341237054240028E-5</v>
      </c>
      <c r="K22" s="64">
        <f t="shared" si="4"/>
        <v>6.3015582034836213E-4</v>
      </c>
      <c r="L22" s="111">
        <f t="shared" si="5"/>
        <v>8580.9173344136143</v>
      </c>
      <c r="M22" s="112">
        <v>-348559.30084282259</v>
      </c>
      <c r="N22" s="104"/>
      <c r="O22" s="86"/>
    </row>
    <row r="23" spans="1:16" s="29" customFormat="1" x14ac:dyDescent="0.25">
      <c r="A23" s="94">
        <v>39455</v>
      </c>
      <c r="B23" s="33">
        <v>4.5049999999999999</v>
      </c>
      <c r="C23" s="33">
        <v>5.7331300000000001</v>
      </c>
      <c r="D23" s="95">
        <v>1.9735</v>
      </c>
      <c r="F23" s="108">
        <f t="shared" si="0"/>
        <v>0.98886293123694391</v>
      </c>
      <c r="G23" s="33">
        <f t="shared" si="1"/>
        <v>0.98586970208718216</v>
      </c>
      <c r="H23" s="121">
        <v>5</v>
      </c>
      <c r="I23" s="64">
        <f t="shared" si="2"/>
        <v>9.4264959711721312E-5</v>
      </c>
      <c r="J23" s="64">
        <f t="shared" si="3"/>
        <v>7.863531290745641E-5</v>
      </c>
      <c r="K23" s="64">
        <f t="shared" si="4"/>
        <v>-1.1457378551787362E-3</v>
      </c>
      <c r="L23" s="111">
        <f t="shared" si="5"/>
        <v>-19881.874439370822</v>
      </c>
      <c r="M23" s="112">
        <v>-328215.3499981779</v>
      </c>
      <c r="N23" s="104"/>
      <c r="O23" s="86"/>
    </row>
    <row r="24" spans="1:16" s="29" customFormat="1" x14ac:dyDescent="0.25">
      <c r="A24" s="94">
        <v>39456</v>
      </c>
      <c r="B24" s="33">
        <v>4.4424999999999999</v>
      </c>
      <c r="C24" s="33">
        <v>5.68</v>
      </c>
      <c r="D24" s="95">
        <v>1.9582999999999999</v>
      </c>
      <c r="F24" s="108">
        <f t="shared" si="0"/>
        <v>0.98901574389437308</v>
      </c>
      <c r="G24" s="33">
        <f t="shared" si="1"/>
        <v>0.98599881680141988</v>
      </c>
      <c r="H24" s="121">
        <v>6</v>
      </c>
      <c r="I24" s="64">
        <f t="shared" si="2"/>
        <v>1.5455090140742561E-4</v>
      </c>
      <c r="J24" s="64">
        <f t="shared" si="3"/>
        <v>1.311192201762507E-4</v>
      </c>
      <c r="K24" s="64">
        <f t="shared" si="4"/>
        <v>-8.7076076993584453E-3</v>
      </c>
      <c r="L24" s="111">
        <f t="shared" si="5"/>
        <v>-149954.13532246384</v>
      </c>
      <c r="M24" s="112">
        <v>-287342.44122068677</v>
      </c>
      <c r="N24" s="104"/>
      <c r="O24" s="86"/>
    </row>
    <row r="25" spans="1:16" s="29" customFormat="1" x14ac:dyDescent="0.25">
      <c r="A25" s="94">
        <v>39457</v>
      </c>
      <c r="B25" s="33">
        <v>4.3768799999999999</v>
      </c>
      <c r="C25" s="33">
        <v>5.6325000000000003</v>
      </c>
      <c r="D25" s="95">
        <v>1.9575</v>
      </c>
      <c r="F25" s="108">
        <f t="shared" si="0"/>
        <v>0.98917623579270908</v>
      </c>
      <c r="G25" s="33">
        <f t="shared" si="1"/>
        <v>0.98611427831842857</v>
      </c>
      <c r="H25" s="121">
        <v>7</v>
      </c>
      <c r="I25" s="64">
        <f t="shared" si="2"/>
        <v>1.6231749367957352E-4</v>
      </c>
      <c r="J25" s="64">
        <f t="shared" si="3"/>
        <v>1.1725405706025702E-4</v>
      </c>
      <c r="K25" s="64">
        <f t="shared" si="4"/>
        <v>-4.5829514207144353E-4</v>
      </c>
      <c r="L25" s="111">
        <f t="shared" si="5"/>
        <v>-8511.0266643882951</v>
      </c>
      <c r="M25" s="112">
        <v>-280539.16164113168</v>
      </c>
      <c r="N25" s="104"/>
      <c r="O25" s="86"/>
    </row>
    <row r="26" spans="1:16" s="29" customFormat="1" x14ac:dyDescent="0.25">
      <c r="A26" s="94">
        <v>39458</v>
      </c>
      <c r="B26" s="33">
        <v>4.2575000000000003</v>
      </c>
      <c r="C26" s="33">
        <v>5.6812500000000004</v>
      </c>
      <c r="D26" s="95">
        <v>1.9582999999999999</v>
      </c>
      <c r="F26" s="108">
        <f t="shared" si="0"/>
        <v>0.98946834628918445</v>
      </c>
      <c r="G26" s="33">
        <f t="shared" si="1"/>
        <v>0.98599577870557231</v>
      </c>
      <c r="H26" s="121">
        <v>8</v>
      </c>
      <c r="I26" s="64">
        <f t="shared" si="2"/>
        <v>2.9543325337278022E-4</v>
      </c>
      <c r="J26" s="64">
        <f t="shared" si="3"/>
        <v>-1.2033931934585331E-4</v>
      </c>
      <c r="K26" s="64">
        <f t="shared" si="4"/>
        <v>4.5829514207144353E-4</v>
      </c>
      <c r="L26" s="111">
        <f t="shared" si="5"/>
        <v>989.17361167655599</v>
      </c>
      <c r="M26" s="112">
        <v>-263590.20736429689</v>
      </c>
      <c r="N26" s="104"/>
      <c r="O26" s="86"/>
    </row>
    <row r="27" spans="1:16" s="29" customFormat="1" x14ac:dyDescent="0.25">
      <c r="A27" s="94">
        <v>39461</v>
      </c>
      <c r="B27" s="33">
        <v>4.0549999999999997</v>
      </c>
      <c r="C27" s="33">
        <v>5.6725000000000003</v>
      </c>
      <c r="D27" s="95">
        <v>1.9587000000000001</v>
      </c>
      <c r="F27" s="108">
        <f t="shared" si="0"/>
        <v>0.98996423754191887</v>
      </c>
      <c r="G27" s="33">
        <f t="shared" si="1"/>
        <v>0.98601704576967875</v>
      </c>
      <c r="H27" s="121">
        <v>9</v>
      </c>
      <c r="I27" s="64">
        <f t="shared" si="2"/>
        <v>5.0153201573426899E-4</v>
      </c>
      <c r="J27" s="64">
        <f t="shared" si="3"/>
        <v>2.1597235276686249E-5</v>
      </c>
      <c r="K27" s="64">
        <f t="shared" si="4"/>
        <v>2.2914757103584897E-4</v>
      </c>
      <c r="L27" s="111">
        <f t="shared" si="5"/>
        <v>-3872.7874488825587</v>
      </c>
      <c r="M27" s="112">
        <v>-258317.87458840973</v>
      </c>
      <c r="N27" s="104"/>
      <c r="O27" s="86"/>
    </row>
    <row r="28" spans="1:16" s="29" customFormat="1" x14ac:dyDescent="0.25">
      <c r="A28" s="94">
        <v>39462</v>
      </c>
      <c r="B28" s="33">
        <v>3.9975000000000001</v>
      </c>
      <c r="C28" s="33">
        <v>5.6668799999999999</v>
      </c>
      <c r="D28" s="95">
        <v>1.9714</v>
      </c>
      <c r="F28" s="108">
        <f t="shared" si="0"/>
        <v>0.99010513678921275</v>
      </c>
      <c r="G28" s="33">
        <f t="shared" si="1"/>
        <v>0.98603070578500274</v>
      </c>
      <c r="H28" s="121">
        <v>10</v>
      </c>
      <c r="I28" s="64">
        <f t="shared" si="2"/>
        <v>1.4250197623184757E-4</v>
      </c>
      <c r="J28" s="64">
        <f t="shared" si="3"/>
        <v>1.3872087061895704E-5</v>
      </c>
      <c r="K28" s="64">
        <f t="shared" si="4"/>
        <v>7.2754353803849295E-3</v>
      </c>
      <c r="L28" s="111">
        <f t="shared" si="5"/>
        <v>122980.28898781468</v>
      </c>
      <c r="M28" s="112">
        <v>-248558.22984335475</v>
      </c>
      <c r="N28" s="104"/>
      <c r="O28" s="86"/>
    </row>
    <row r="29" spans="1:16" s="29" customFormat="1" x14ac:dyDescent="0.25">
      <c r="A29" s="94">
        <v>39463</v>
      </c>
      <c r="B29" s="33">
        <v>3.9512499999999999</v>
      </c>
      <c r="C29" s="33">
        <v>5.6150000000000002</v>
      </c>
      <c r="D29" s="95">
        <v>1.9649000000000001</v>
      </c>
      <c r="F29" s="108">
        <f t="shared" si="0"/>
        <v>0.99021849790042737</v>
      </c>
      <c r="G29" s="33">
        <f t="shared" si="1"/>
        <v>0.98615682358887125</v>
      </c>
      <c r="H29" s="121">
        <v>11</v>
      </c>
      <c r="I29" s="64">
        <f t="shared" si="2"/>
        <v>1.1465059385469348E-4</v>
      </c>
      <c r="J29" s="64">
        <f t="shared" si="3"/>
        <v>1.2807578277356706E-4</v>
      </c>
      <c r="K29" s="64">
        <f t="shared" si="4"/>
        <v>-3.7236480293308606E-3</v>
      </c>
      <c r="L29" s="111">
        <f t="shared" si="5"/>
        <v>-63679.652158348392</v>
      </c>
      <c r="M29" s="120">
        <v>-245033.2357981391</v>
      </c>
      <c r="N29" s="104"/>
      <c r="O29" s="87"/>
    </row>
    <row r="30" spans="1:16" s="29" customFormat="1" x14ac:dyDescent="0.25">
      <c r="A30" s="94">
        <v>39464</v>
      </c>
      <c r="B30" s="33">
        <v>3.92625</v>
      </c>
      <c r="C30" s="33">
        <v>5.6037499999999998</v>
      </c>
      <c r="D30" s="95">
        <v>1.9769000000000001</v>
      </c>
      <c r="F30" s="108">
        <f t="shared" si="0"/>
        <v>0.99027978498550162</v>
      </c>
      <c r="G30" s="33">
        <f t="shared" si="1"/>
        <v>0.98618417605852993</v>
      </c>
      <c r="H30" s="121">
        <v>12</v>
      </c>
      <c r="I30" s="64">
        <f t="shared" si="2"/>
        <v>6.1984225666965957E-5</v>
      </c>
      <c r="J30" s="64">
        <f t="shared" si="3"/>
        <v>2.777711675013235E-5</v>
      </c>
      <c r="K30" s="64">
        <f t="shared" si="4"/>
        <v>6.8744271310724166E-3</v>
      </c>
      <c r="L30" s="111">
        <f t="shared" si="5"/>
        <v>117639.62251721765</v>
      </c>
      <c r="M30" s="113">
        <v>-233122.6143219744</v>
      </c>
      <c r="N30" s="118"/>
    </row>
    <row r="31" spans="1:16" s="29" customFormat="1" x14ac:dyDescent="0.25">
      <c r="A31" s="94">
        <v>39465</v>
      </c>
      <c r="B31" s="33">
        <v>3.8937499999999998</v>
      </c>
      <c r="C31" s="33">
        <v>5.59063</v>
      </c>
      <c r="D31" s="95">
        <v>1.9538</v>
      </c>
      <c r="F31" s="108">
        <f t="shared" si="0"/>
        <v>0.99035946953870901</v>
      </c>
      <c r="G31" s="33">
        <f t="shared" si="1"/>
        <v>0.98621607703314051</v>
      </c>
      <c r="H31" s="121">
        <v>13</v>
      </c>
      <c r="I31" s="64">
        <f t="shared" si="2"/>
        <v>8.0590965000127183E-5</v>
      </c>
      <c r="J31" s="64">
        <f t="shared" si="3"/>
        <v>3.2396237241417429E-5</v>
      </c>
      <c r="K31" s="64">
        <f t="shared" si="4"/>
        <v>-1.323327222731446E-2</v>
      </c>
      <c r="L31" s="111">
        <f t="shared" si="5"/>
        <v>-228241.99958709133</v>
      </c>
      <c r="M31" s="112">
        <v>-231052.89681464742</v>
      </c>
      <c r="N31" s="104"/>
      <c r="O31" s="86"/>
    </row>
    <row r="32" spans="1:16" s="29" customFormat="1" x14ac:dyDescent="0.25">
      <c r="A32" s="94">
        <v>39468</v>
      </c>
      <c r="B32" s="33">
        <v>3.8475000000000001</v>
      </c>
      <c r="C32" s="33">
        <v>5.5724999999999998</v>
      </c>
      <c r="D32" s="95">
        <v>1.9449000000000001</v>
      </c>
      <c r="F32" s="108">
        <f t="shared" si="0"/>
        <v>0.99047288889989415</v>
      </c>
      <c r="G32" s="33">
        <f t="shared" si="1"/>
        <v>0.98626016310277453</v>
      </c>
      <c r="H32" s="121">
        <v>14</v>
      </c>
      <c r="I32" s="64">
        <f t="shared" si="2"/>
        <v>1.147095064186218E-4</v>
      </c>
      <c r="J32" s="64">
        <f t="shared" si="3"/>
        <v>4.4770505865087659E-5</v>
      </c>
      <c r="K32" s="64">
        <f t="shared" si="4"/>
        <v>-5.0985334555453182E-3</v>
      </c>
      <c r="L32" s="111">
        <f t="shared" si="5"/>
        <v>-88747.352522806032</v>
      </c>
      <c r="M32" s="112">
        <v>-228226.48246473304</v>
      </c>
      <c r="N32" s="104"/>
      <c r="O32" s="86"/>
    </row>
    <row r="33" spans="1:15" s="29" customFormat="1" x14ac:dyDescent="0.25">
      <c r="A33" s="94">
        <v>39469</v>
      </c>
      <c r="B33" s="33">
        <v>3.7174999999999998</v>
      </c>
      <c r="C33" s="33">
        <v>5.5274999999999999</v>
      </c>
      <c r="D33" s="95">
        <v>1.9608000000000001</v>
      </c>
      <c r="F33" s="108">
        <f t="shared" si="0"/>
        <v>0.99079182844439484</v>
      </c>
      <c r="G33" s="33">
        <f t="shared" si="1"/>
        <v>0.98636960502062132</v>
      </c>
      <c r="H33" s="121">
        <v>15</v>
      </c>
      <c r="I33" s="64">
        <f t="shared" si="2"/>
        <v>3.2256748181938008E-4</v>
      </c>
      <c r="J33" s="64">
        <f t="shared" si="3"/>
        <v>1.1114100362135784E-4</v>
      </c>
      <c r="K33" s="64">
        <f t="shared" si="4"/>
        <v>9.1086159486709582E-3</v>
      </c>
      <c r="L33" s="111">
        <f t="shared" si="5"/>
        <v>153227.28950981694</v>
      </c>
      <c r="M33" s="112">
        <v>-212056.62318298648</v>
      </c>
      <c r="N33" s="104"/>
      <c r="O33" s="86"/>
    </row>
    <row r="34" spans="1:15" s="29" customFormat="1" x14ac:dyDescent="0.25">
      <c r="A34" s="94">
        <v>39470</v>
      </c>
      <c r="B34" s="33">
        <v>3.3312499999999998</v>
      </c>
      <c r="C34" s="33">
        <v>5.4837499999999997</v>
      </c>
      <c r="D34" s="95">
        <v>1.9495</v>
      </c>
      <c r="F34" s="108">
        <f t="shared" si="0"/>
        <v>0.99174065981745774</v>
      </c>
      <c r="G34" s="33">
        <f t="shared" si="1"/>
        <v>0.98647603017383567</v>
      </c>
      <c r="H34" s="121">
        <v>16</v>
      </c>
      <c r="I34" s="64">
        <f t="shared" si="2"/>
        <v>9.5962432993148758E-4</v>
      </c>
      <c r="J34" s="64">
        <f t="shared" si="3"/>
        <v>1.08077403718004E-4</v>
      </c>
      <c r="K34" s="64">
        <f t="shared" si="4"/>
        <v>-6.4734188817599037E-3</v>
      </c>
      <c r="L34" s="111">
        <f t="shared" si="5"/>
        <v>-125079.70089316764</v>
      </c>
      <c r="M34" s="112">
        <v>-210409.5630482088</v>
      </c>
      <c r="N34" s="104"/>
      <c r="O34" s="86"/>
    </row>
    <row r="35" spans="1:15" s="29" customFormat="1" x14ac:dyDescent="0.25">
      <c r="A35" s="94">
        <v>39471</v>
      </c>
      <c r="B35" s="33">
        <v>3.2437499999999999</v>
      </c>
      <c r="C35" s="33">
        <v>5.53</v>
      </c>
      <c r="D35" s="95">
        <v>1.9716</v>
      </c>
      <c r="F35" s="108">
        <f t="shared" si="0"/>
        <v>0.99195585796432051</v>
      </c>
      <c r="G35" s="33">
        <f t="shared" si="1"/>
        <v>0.98636352427687224</v>
      </c>
      <c r="H35" s="121">
        <v>17</v>
      </c>
      <c r="I35" s="64">
        <f t="shared" si="2"/>
        <v>2.1764602578333572E-4</v>
      </c>
      <c r="J35" s="64">
        <f t="shared" si="3"/>
        <v>-1.1425255101379024E-4</v>
      </c>
      <c r="K35" s="64">
        <f t="shared" si="4"/>
        <v>1.2660403299725027E-2</v>
      </c>
      <c r="L35" s="111">
        <f t="shared" si="5"/>
        <v>212120.93880092504</v>
      </c>
      <c r="M35" s="112">
        <v>-209986.9228593717</v>
      </c>
      <c r="N35" s="104"/>
      <c r="O35" s="86"/>
    </row>
    <row r="36" spans="1:15" s="29" customFormat="1" x14ac:dyDescent="0.25">
      <c r="A36" s="94">
        <v>39472</v>
      </c>
      <c r="B36" s="33">
        <v>3.3062499999999999</v>
      </c>
      <c r="C36" s="33">
        <v>5.5774999999999997</v>
      </c>
      <c r="D36" s="95">
        <v>1.9832000000000001</v>
      </c>
      <c r="F36" s="108">
        <f t="shared" si="0"/>
        <v>0.991802135473973</v>
      </c>
      <c r="G36" s="33">
        <f t="shared" si="1"/>
        <v>0.98624800438880367</v>
      </c>
      <c r="H36" s="121">
        <v>18</v>
      </c>
      <c r="I36" s="64">
        <f t="shared" si="2"/>
        <v>-1.5547108367521049E-4</v>
      </c>
      <c r="J36" s="64">
        <f t="shared" si="3"/>
        <v>-1.1731333433083607E-4</v>
      </c>
      <c r="K36" s="64">
        <f t="shared" si="4"/>
        <v>6.6452795600366946E-3</v>
      </c>
      <c r="L36" s="111">
        <f t="shared" si="5"/>
        <v>114754.43234122834</v>
      </c>
      <c r="M36" s="112">
        <v>-203890.47697542803</v>
      </c>
      <c r="N36" s="104"/>
      <c r="O36" s="86"/>
    </row>
    <row r="37" spans="1:15" s="29" customFormat="1" x14ac:dyDescent="0.25">
      <c r="A37" s="94">
        <v>39475</v>
      </c>
      <c r="B37" s="33">
        <v>3.2512500000000002</v>
      </c>
      <c r="C37" s="33">
        <v>5.5837500000000002</v>
      </c>
      <c r="D37" s="95">
        <v>1.9874000000000001</v>
      </c>
      <c r="F37" s="108">
        <f t="shared" si="0"/>
        <v>0.99193740874950787</v>
      </c>
      <c r="G37" s="33">
        <f t="shared" si="1"/>
        <v>0.98623280641791</v>
      </c>
      <c r="H37" s="121">
        <v>19</v>
      </c>
      <c r="I37" s="64">
        <f t="shared" si="2"/>
        <v>1.3681200904407307E-4</v>
      </c>
      <c r="J37" s="64">
        <f t="shared" si="3"/>
        <v>-1.543391939178975E-5</v>
      </c>
      <c r="K37" s="64">
        <f t="shared" si="4"/>
        <v>2.4060494958753329E-3</v>
      </c>
      <c r="L37" s="111">
        <f t="shared" si="5"/>
        <v>38863.133507772087</v>
      </c>
      <c r="M37" s="112">
        <v>-192843.50429971653</v>
      </c>
      <c r="N37" s="104"/>
      <c r="O37" s="86"/>
    </row>
    <row r="38" spans="1:15" s="29" customFormat="1" x14ac:dyDescent="0.25">
      <c r="A38" s="94">
        <v>39476</v>
      </c>
      <c r="B38" s="33">
        <v>3.2437499999999999</v>
      </c>
      <c r="C38" s="33">
        <v>5.5912499999999996</v>
      </c>
      <c r="D38" s="95">
        <v>1.9874000000000001</v>
      </c>
      <c r="F38" s="108">
        <f t="shared" si="0"/>
        <v>0.99195585796432051</v>
      </c>
      <c r="G38" s="33">
        <f t="shared" si="1"/>
        <v>0.98621456947111164</v>
      </c>
      <c r="H38" s="121">
        <v>20</v>
      </c>
      <c r="I38" s="64">
        <f t="shared" si="2"/>
        <v>1.865907463113743E-5</v>
      </c>
      <c r="J38" s="64">
        <f t="shared" si="3"/>
        <v>-1.852007539741138E-5</v>
      </c>
      <c r="K38" s="64">
        <f t="shared" si="4"/>
        <v>0</v>
      </c>
      <c r="L38" s="111">
        <f t="shared" si="5"/>
        <v>-622.81348730980858</v>
      </c>
      <c r="M38" s="112">
        <v>-192787.18295260664</v>
      </c>
      <c r="N38" s="104"/>
      <c r="O38" s="86"/>
    </row>
    <row r="39" spans="1:15" s="29" customFormat="1" x14ac:dyDescent="0.25">
      <c r="A39" s="94">
        <v>39477</v>
      </c>
      <c r="B39" s="33">
        <v>3.2393800000000001</v>
      </c>
      <c r="C39" s="33">
        <v>5.59</v>
      </c>
      <c r="D39" s="95">
        <v>1.9884999999999999</v>
      </c>
      <c r="F39" s="108">
        <f t="shared" si="0"/>
        <v>0.99196660802325398</v>
      </c>
      <c r="G39" s="33">
        <f t="shared" si="1"/>
        <v>0.98621760891540711</v>
      </c>
      <c r="H39" s="121">
        <v>21</v>
      </c>
      <c r="I39" s="64">
        <f t="shared" si="2"/>
        <v>1.0872340853841282E-5</v>
      </c>
      <c r="J39" s="64">
        <f t="shared" si="3"/>
        <v>3.0866316681589596E-6</v>
      </c>
      <c r="K39" s="64">
        <f t="shared" si="4"/>
        <v>6.3015582034823484E-4</v>
      </c>
      <c r="L39" s="111">
        <f t="shared" si="5"/>
        <v>10708.232434183305</v>
      </c>
      <c r="M39" s="112">
        <v>-191827.90119299589</v>
      </c>
      <c r="N39" s="104"/>
      <c r="O39" s="86"/>
    </row>
    <row r="40" spans="1:15" s="29" customFormat="1" x14ac:dyDescent="0.25">
      <c r="A40" s="94">
        <v>39478</v>
      </c>
      <c r="B40" s="33">
        <v>3.1118800000000002</v>
      </c>
      <c r="C40" s="33">
        <v>5.58</v>
      </c>
      <c r="D40" s="95">
        <v>1.9882</v>
      </c>
      <c r="F40" s="108">
        <f t="shared" si="0"/>
        <v>0.99228035651045565</v>
      </c>
      <c r="G40" s="33">
        <f t="shared" si="1"/>
        <v>0.98624192514423792</v>
      </c>
      <c r="H40" s="121">
        <v>22</v>
      </c>
      <c r="I40" s="64">
        <f t="shared" si="2"/>
        <v>3.1731737624358946E-4</v>
      </c>
      <c r="J40" s="64">
        <f t="shared" si="3"/>
        <v>2.4693738283410212E-5</v>
      </c>
      <c r="K40" s="64">
        <f t="shared" si="4"/>
        <v>-1.7186067827679134E-4</v>
      </c>
      <c r="L40" s="111">
        <f t="shared" si="5"/>
        <v>-7707.3021471098346</v>
      </c>
      <c r="M40" s="112">
        <v>-184240.24317922528</v>
      </c>
      <c r="N40" s="104"/>
      <c r="O40" s="86"/>
    </row>
    <row r="41" spans="1:15" s="29" customFormat="1" x14ac:dyDescent="0.25">
      <c r="A41" s="94">
        <v>39479</v>
      </c>
      <c r="B41" s="33">
        <v>3.0950000000000002</v>
      </c>
      <c r="C41" s="33">
        <v>5.5587499999999999</v>
      </c>
      <c r="D41" s="95">
        <v>1.9685999999999999</v>
      </c>
      <c r="F41" s="108">
        <f t="shared" si="0"/>
        <v>0.99232190922735342</v>
      </c>
      <c r="G41" s="33">
        <f t="shared" si="1"/>
        <v>0.98629360111204611</v>
      </c>
      <c r="H41" s="121">
        <v>23</v>
      </c>
      <c r="I41" s="64">
        <f t="shared" si="2"/>
        <v>4.2025379052475685E-5</v>
      </c>
      <c r="J41" s="64">
        <f t="shared" si="3"/>
        <v>5.2478237208417962E-5</v>
      </c>
      <c r="K41" s="64">
        <f t="shared" si="4"/>
        <v>-1.1228230980751638E-2</v>
      </c>
      <c r="L41" s="111">
        <f t="shared" si="5"/>
        <v>-192800.26942281754</v>
      </c>
      <c r="M41" s="112">
        <v>-176236.12275198387</v>
      </c>
      <c r="N41" s="104"/>
      <c r="O41" s="86"/>
    </row>
    <row r="42" spans="1:15" s="29" customFormat="1" x14ac:dyDescent="0.25">
      <c r="A42" s="94">
        <v>39482</v>
      </c>
      <c r="B42" s="33">
        <v>3.145</v>
      </c>
      <c r="C42" s="33">
        <v>5.5774999999999997</v>
      </c>
      <c r="D42" s="95">
        <v>1.9757</v>
      </c>
      <c r="F42" s="108">
        <f t="shared" si="0"/>
        <v>0.99219883664686392</v>
      </c>
      <c r="G42" s="33">
        <f t="shared" si="1"/>
        <v>0.98624800438880367</v>
      </c>
      <c r="H42" s="121">
        <v>24</v>
      </c>
      <c r="I42" s="64">
        <f t="shared" si="2"/>
        <v>-1.2447253109255962E-4</v>
      </c>
      <c r="J42" s="64">
        <f t="shared" si="3"/>
        <v>-4.6304612370785999E-5</v>
      </c>
      <c r="K42" s="64">
        <f t="shared" si="4"/>
        <v>4.0673693858845703E-3</v>
      </c>
      <c r="L42" s="111">
        <f t="shared" si="5"/>
        <v>71154.255420505462</v>
      </c>
      <c r="M42" s="112">
        <v>-174883.31368708046</v>
      </c>
      <c r="N42" s="118"/>
      <c r="O42" s="86"/>
    </row>
    <row r="43" spans="1:15" s="29" customFormat="1" x14ac:dyDescent="0.25">
      <c r="A43" s="94">
        <v>39483</v>
      </c>
      <c r="B43" s="33">
        <v>3.16188</v>
      </c>
      <c r="C43" s="33">
        <v>5.58</v>
      </c>
      <c r="D43" s="95">
        <v>1.9645999999999999</v>
      </c>
      <c r="F43" s="108">
        <f t="shared" si="0"/>
        <v>0.99215729423625065</v>
      </c>
      <c r="G43" s="33">
        <f t="shared" si="1"/>
        <v>0.98624192514423792</v>
      </c>
      <c r="H43" s="121">
        <v>25</v>
      </c>
      <c r="I43" s="64">
        <f t="shared" si="2"/>
        <v>-4.2014955533997082E-5</v>
      </c>
      <c r="J43" s="64">
        <f t="shared" si="3"/>
        <v>-6.1736248376319576E-6</v>
      </c>
      <c r="K43" s="64">
        <f t="shared" si="4"/>
        <v>-6.3588450962420422E-3</v>
      </c>
      <c r="L43" s="111">
        <f t="shared" si="5"/>
        <v>-108731.06625887388</v>
      </c>
      <c r="M43" s="112">
        <v>-160613.78037414965</v>
      </c>
      <c r="N43" s="104"/>
      <c r="O43" s="86"/>
    </row>
    <row r="44" spans="1:15" s="29" customFormat="1" x14ac:dyDescent="0.25">
      <c r="A44" s="94">
        <v>39484</v>
      </c>
      <c r="B44" s="33">
        <v>3.1274999999999999</v>
      </c>
      <c r="C44" s="33">
        <v>5.5887500000000001</v>
      </c>
      <c r="D44" s="95">
        <v>1.9601999999999999</v>
      </c>
      <c r="F44" s="108">
        <f t="shared" si="0"/>
        <v>0.9922419085773112</v>
      </c>
      <c r="G44" s="33">
        <f t="shared" si="1"/>
        <v>0.98622064837843759</v>
      </c>
      <c r="H44" s="121">
        <v>26</v>
      </c>
      <c r="I44" s="64">
        <f t="shared" si="2"/>
        <v>8.5576829190115315E-5</v>
      </c>
      <c r="J44" s="64">
        <f t="shared" si="3"/>
        <v>-2.1607087589376627E-5</v>
      </c>
      <c r="K44" s="64">
        <f t="shared" si="4"/>
        <v>-2.5206232813931939E-3</v>
      </c>
      <c r="L44" s="111">
        <f t="shared" si="5"/>
        <v>-45098.00935786702</v>
      </c>
      <c r="M44" s="112">
        <v>-160456.19293687187</v>
      </c>
      <c r="N44" s="104"/>
      <c r="O44" s="86"/>
    </row>
    <row r="45" spans="1:15" s="29" customFormat="1" x14ac:dyDescent="0.25">
      <c r="A45" s="94">
        <v>39485</v>
      </c>
      <c r="B45" s="33">
        <v>3.0962499999999999</v>
      </c>
      <c r="C45" s="33">
        <v>5.5843800000000003</v>
      </c>
      <c r="D45" s="95">
        <v>1.9416</v>
      </c>
      <c r="F45" s="108">
        <f t="shared" si="0"/>
        <v>0.99231883204073468</v>
      </c>
      <c r="G45" s="33">
        <f t="shared" si="1"/>
        <v>0.98623127448843073</v>
      </c>
      <c r="H45" s="121">
        <v>27</v>
      </c>
      <c r="I45" s="64">
        <f t="shared" si="2"/>
        <v>7.7798467819914781E-5</v>
      </c>
      <c r="J45" s="64">
        <f t="shared" si="3"/>
        <v>1.0791080350782775E-5</v>
      </c>
      <c r="K45" s="64">
        <f t="shared" si="4"/>
        <v>-1.0655362053162207E-2</v>
      </c>
      <c r="L45" s="111">
        <f t="shared" si="5"/>
        <v>-184252.78001137506</v>
      </c>
      <c r="M45" s="112">
        <v>-159183.5899993155</v>
      </c>
      <c r="N45" s="104"/>
      <c r="O45" s="86"/>
    </row>
    <row r="46" spans="1:15" s="29" customFormat="1" x14ac:dyDescent="0.25">
      <c r="A46" s="94">
        <v>39486</v>
      </c>
      <c r="B46" s="33">
        <v>3.08813</v>
      </c>
      <c r="C46" s="33">
        <v>5.6025</v>
      </c>
      <c r="D46" s="95">
        <v>1.9463999999999999</v>
      </c>
      <c r="F46" s="108">
        <f t="shared" si="0"/>
        <v>0.99233882178569732</v>
      </c>
      <c r="G46" s="33">
        <f t="shared" si="1"/>
        <v>0.98618721531548748</v>
      </c>
      <c r="H46" s="121">
        <v>28</v>
      </c>
      <c r="I46" s="64">
        <f t="shared" si="2"/>
        <v>2.0217128311595249E-5</v>
      </c>
      <c r="J46" s="64">
        <f t="shared" si="3"/>
        <v>-4.4743191603200057E-5</v>
      </c>
      <c r="K46" s="64">
        <f t="shared" si="4"/>
        <v>2.7497708524289156E-3</v>
      </c>
      <c r="L46" s="111">
        <f t="shared" si="5"/>
        <v>46170.373936084819</v>
      </c>
      <c r="M46" s="112">
        <v>-149943.85821377553</v>
      </c>
      <c r="N46" s="104"/>
      <c r="O46" s="86"/>
    </row>
    <row r="47" spans="1:15" s="29" customFormat="1" x14ac:dyDescent="0.25">
      <c r="A47" s="94">
        <v>39489</v>
      </c>
      <c r="B47" s="33">
        <v>3.07</v>
      </c>
      <c r="C47" s="33">
        <v>5.6187500000000004</v>
      </c>
      <c r="D47" s="95">
        <v>1.9477</v>
      </c>
      <c r="F47" s="108">
        <f t="shared" si="0"/>
        <v>0.9923834569677723</v>
      </c>
      <c r="G47" s="33">
        <f t="shared" si="1"/>
        <v>0.98614770643615468</v>
      </c>
      <c r="H47" s="121">
        <v>29</v>
      </c>
      <c r="I47" s="64">
        <f t="shared" si="2"/>
        <v>4.5142907271084198E-5</v>
      </c>
      <c r="J47" s="64">
        <f t="shared" si="3"/>
        <v>-4.0122254684436314E-5</v>
      </c>
      <c r="K47" s="64">
        <f t="shared" si="4"/>
        <v>7.4472960586622293E-4</v>
      </c>
      <c r="L47" s="111">
        <f t="shared" si="5"/>
        <v>11375.846444302795</v>
      </c>
      <c r="M47" s="112">
        <v>-145384.5771478134</v>
      </c>
      <c r="N47" s="104"/>
      <c r="O47" s="86"/>
    </row>
    <row r="48" spans="1:15" s="29" customFormat="1" x14ac:dyDescent="0.25">
      <c r="A48" s="94">
        <v>39490</v>
      </c>
      <c r="B48" s="33">
        <v>3.0674999999999999</v>
      </c>
      <c r="C48" s="33">
        <v>5.6325000000000003</v>
      </c>
      <c r="D48" s="95">
        <v>1.9603999999999999</v>
      </c>
      <c r="F48" s="108">
        <f t="shared" si="0"/>
        <v>0.99238961216173482</v>
      </c>
      <c r="G48" s="33">
        <f t="shared" si="1"/>
        <v>0.98611427831842857</v>
      </c>
      <c r="H48" s="121">
        <v>30</v>
      </c>
      <c r="I48" s="64">
        <f t="shared" si="2"/>
        <v>6.225209293844069E-6</v>
      </c>
      <c r="J48" s="64">
        <f t="shared" si="3"/>
        <v>-3.3947089253806486E-5</v>
      </c>
      <c r="K48" s="64">
        <f t="shared" si="4"/>
        <v>7.2754353803849295E-3</v>
      </c>
      <c r="L48" s="111">
        <f t="shared" si="5"/>
        <v>124381.80084233594</v>
      </c>
      <c r="M48" s="112">
        <v>-139908.83385982213</v>
      </c>
      <c r="N48" s="104"/>
      <c r="O48" s="86"/>
    </row>
    <row r="49" spans="1:15" s="29" customFormat="1" x14ac:dyDescent="0.25">
      <c r="A49" s="94">
        <v>39491</v>
      </c>
      <c r="B49" s="33">
        <v>3.0649999999999999</v>
      </c>
      <c r="C49" s="33">
        <v>5.6387499999999999</v>
      </c>
      <c r="D49" s="95">
        <v>1.9626999999999999</v>
      </c>
      <c r="F49" s="108">
        <f t="shared" si="0"/>
        <v>0.99239576743205205</v>
      </c>
      <c r="G49" s="33">
        <f t="shared" si="1"/>
        <v>0.98609908446863137</v>
      </c>
      <c r="H49" s="121">
        <v>31</v>
      </c>
      <c r="I49" s="64">
        <f t="shared" si="2"/>
        <v>6.2252865170791252E-6</v>
      </c>
      <c r="J49" s="64">
        <f t="shared" si="3"/>
        <v>-1.5429734315303063E-5</v>
      </c>
      <c r="K49" s="64">
        <f t="shared" si="4"/>
        <v>1.3175985334555275E-3</v>
      </c>
      <c r="L49" s="111">
        <f t="shared" si="5"/>
        <v>22283.101531884582</v>
      </c>
      <c r="M49" s="112">
        <v>-136040.69548783792</v>
      </c>
      <c r="N49" s="104"/>
      <c r="O49" s="86"/>
    </row>
    <row r="50" spans="1:15" s="29" customFormat="1" x14ac:dyDescent="0.25">
      <c r="A50" s="94">
        <v>39492</v>
      </c>
      <c r="B50" s="33">
        <v>3.0649999999999999</v>
      </c>
      <c r="C50" s="33">
        <v>5.65</v>
      </c>
      <c r="D50" s="95">
        <v>1.9718</v>
      </c>
      <c r="F50" s="108">
        <f t="shared" si="0"/>
        <v>0.99239576743205205</v>
      </c>
      <c r="G50" s="33">
        <f t="shared" si="1"/>
        <v>0.9860717367188464</v>
      </c>
      <c r="H50" s="121">
        <v>32</v>
      </c>
      <c r="I50" s="64">
        <f t="shared" si="2"/>
        <v>0</v>
      </c>
      <c r="J50" s="64">
        <f t="shared" si="3"/>
        <v>-2.7772323600378852E-5</v>
      </c>
      <c r="K50" s="64">
        <f t="shared" si="4"/>
        <v>5.2131072410633063E-3</v>
      </c>
      <c r="L50" s="111">
        <f t="shared" si="5"/>
        <v>89137.475217896266</v>
      </c>
      <c r="M50" s="112">
        <v>-128718.24605666946</v>
      </c>
      <c r="N50" s="104"/>
      <c r="O50" s="86"/>
    </row>
    <row r="51" spans="1:15" s="29" customFormat="1" x14ac:dyDescent="0.25">
      <c r="A51" s="94">
        <v>39493</v>
      </c>
      <c r="B51" s="33">
        <v>3.07</v>
      </c>
      <c r="C51" s="33">
        <v>5.6512500000000001</v>
      </c>
      <c r="D51" s="95">
        <v>1.9628000000000001</v>
      </c>
      <c r="F51" s="108">
        <f t="shared" si="0"/>
        <v>0.9923834569677723</v>
      </c>
      <c r="G51" s="33">
        <f t="shared" si="1"/>
        <v>0.98606869817361587</v>
      </c>
      <c r="H51" s="121">
        <v>33</v>
      </c>
      <c r="I51" s="64">
        <f t="shared" si="2"/>
        <v>-1.2450495810923194E-5</v>
      </c>
      <c r="J51" s="64">
        <f t="shared" si="3"/>
        <v>-3.0857186452422524E-6</v>
      </c>
      <c r="K51" s="64">
        <f t="shared" si="4"/>
        <v>-5.1558203483042485E-3</v>
      </c>
      <c r="L51" s="111">
        <f t="shared" si="5"/>
        <v>-88480.008772840505</v>
      </c>
      <c r="M51" s="112">
        <v>-126094.0599750831</v>
      </c>
      <c r="N51" s="104"/>
      <c r="O51" s="86"/>
    </row>
    <row r="52" spans="1:15" s="29" customFormat="1" x14ac:dyDescent="0.25">
      <c r="A52" s="94">
        <v>39496</v>
      </c>
      <c r="B52" s="33">
        <v>3.07</v>
      </c>
      <c r="C52" s="33">
        <v>5.6506299999999996</v>
      </c>
      <c r="D52" s="95">
        <v>1.9518</v>
      </c>
      <c r="F52" s="108">
        <f t="shared" si="0"/>
        <v>0.9923834569677723</v>
      </c>
      <c r="G52" s="33">
        <f t="shared" si="1"/>
        <v>0.98607020528970957</v>
      </c>
      <c r="H52" s="121">
        <v>34</v>
      </c>
      <c r="I52" s="64">
        <f t="shared" si="2"/>
        <v>0</v>
      </c>
      <c r="J52" s="64">
        <f t="shared" si="3"/>
        <v>1.5305140710566323E-6</v>
      </c>
      <c r="K52" s="64">
        <f t="shared" si="4"/>
        <v>-6.3015582034831119E-3</v>
      </c>
      <c r="L52" s="111">
        <f t="shared" si="5"/>
        <v>-108299.3810382051</v>
      </c>
      <c r="M52" s="112">
        <v>-125437.31109640504</v>
      </c>
      <c r="N52" s="104"/>
      <c r="O52" s="86"/>
    </row>
    <row r="53" spans="1:15" s="29" customFormat="1" x14ac:dyDescent="0.25">
      <c r="A53" s="94">
        <v>39497</v>
      </c>
      <c r="B53" s="33">
        <v>3.07</v>
      </c>
      <c r="C53" s="33">
        <v>5.6518800000000002</v>
      </c>
      <c r="D53" s="95">
        <v>1.9513</v>
      </c>
      <c r="F53" s="108">
        <f t="shared" si="0"/>
        <v>0.9923834569677723</v>
      </c>
      <c r="G53" s="33">
        <f t="shared" si="1"/>
        <v>0.98606716675391715</v>
      </c>
      <c r="H53" s="121">
        <v>35</v>
      </c>
      <c r="I53" s="64">
        <f t="shared" si="2"/>
        <v>0</v>
      </c>
      <c r="J53" s="64">
        <f t="shared" si="3"/>
        <v>-3.0857090605985319E-6</v>
      </c>
      <c r="K53" s="64">
        <f t="shared" si="4"/>
        <v>-2.8643446379465222E-4</v>
      </c>
      <c r="L53" s="111">
        <f t="shared" si="5"/>
        <v>-4976.9393190117817</v>
      </c>
      <c r="M53" s="112">
        <v>-125070.45470356656</v>
      </c>
      <c r="N53" s="104"/>
      <c r="O53" s="86"/>
    </row>
    <row r="54" spans="1:15" s="29" customFormat="1" x14ac:dyDescent="0.25">
      <c r="A54" s="94">
        <v>39498</v>
      </c>
      <c r="B54" s="33">
        <v>3.0781299999999998</v>
      </c>
      <c r="C54" s="33">
        <v>5.6524999999999999</v>
      </c>
      <c r="D54" s="95">
        <v>1.9406000000000001</v>
      </c>
      <c r="F54" s="108">
        <f t="shared" si="0"/>
        <v>0.99236344080488814</v>
      </c>
      <c r="G54" s="33">
        <f t="shared" si="1"/>
        <v>0.98606565964711179</v>
      </c>
      <c r="H54" s="121">
        <v>36</v>
      </c>
      <c r="I54" s="64">
        <f t="shared" si="2"/>
        <v>-2.0243846736969534E-5</v>
      </c>
      <c r="J54" s="64">
        <f t="shared" si="3"/>
        <v>-1.530504638507163E-6</v>
      </c>
      <c r="K54" s="64">
        <f t="shared" si="4"/>
        <v>-6.1296975252061936E-3</v>
      </c>
      <c r="L54" s="111">
        <f t="shared" si="5"/>
        <v>-105067.35837692095</v>
      </c>
      <c r="M54" s="112">
        <v>-123320.30624040574</v>
      </c>
      <c r="N54" s="118"/>
      <c r="O54" s="86"/>
    </row>
    <row r="55" spans="1:15" s="29" customFormat="1" x14ac:dyDescent="0.25">
      <c r="A55" s="94">
        <v>39499</v>
      </c>
      <c r="B55" s="33">
        <v>3.0924999999999998</v>
      </c>
      <c r="C55" s="33">
        <v>5.6637500000000003</v>
      </c>
      <c r="D55" s="95">
        <v>1.96</v>
      </c>
      <c r="F55" s="108">
        <f t="shared" si="0"/>
        <v>0.99232806365784532</v>
      </c>
      <c r="G55" s="33">
        <f t="shared" si="1"/>
        <v>0.98603831375122875</v>
      </c>
      <c r="H55" s="121">
        <v>37</v>
      </c>
      <c r="I55" s="64">
        <f t="shared" si="2"/>
        <v>-3.5779562090437601E-5</v>
      </c>
      <c r="J55" s="64">
        <f t="shared" si="3"/>
        <v>-2.777044091663066E-5</v>
      </c>
      <c r="K55" s="64">
        <f t="shared" si="4"/>
        <v>1.1113657195233651E-2</v>
      </c>
      <c r="L55" s="111">
        <f t="shared" si="5"/>
        <v>191153.53702538289</v>
      </c>
      <c r="M55" s="112">
        <v>-122861.20880019866</v>
      </c>
      <c r="N55" s="104"/>
      <c r="O55" s="86"/>
    </row>
    <row r="56" spans="1:15" s="29" customFormat="1" x14ac:dyDescent="0.25">
      <c r="A56" s="94">
        <v>39500</v>
      </c>
      <c r="B56" s="33">
        <v>3.08</v>
      </c>
      <c r="C56" s="33">
        <v>5.6749999999999998</v>
      </c>
      <c r="D56" s="95">
        <v>1.9668000000000001</v>
      </c>
      <c r="F56" s="108">
        <f t="shared" si="0"/>
        <v>0.99235883695544302</v>
      </c>
      <c r="G56" s="33">
        <f t="shared" si="1"/>
        <v>0.98601096937203425</v>
      </c>
      <c r="H56" s="121">
        <v>38</v>
      </c>
      <c r="I56" s="64">
        <f t="shared" si="2"/>
        <v>3.1123343857882123E-5</v>
      </c>
      <c r="J56" s="64">
        <f t="shared" si="3"/>
        <v>-2.7768900681488355E-5</v>
      </c>
      <c r="K56" s="64">
        <f t="shared" si="4"/>
        <v>3.895508707607779E-3</v>
      </c>
      <c r="L56" s="111">
        <f t="shared" si="5"/>
        <v>65979.797806257644</v>
      </c>
      <c r="M56" s="112">
        <v>-118211.17221367988</v>
      </c>
      <c r="N56" s="104"/>
      <c r="O56" s="86"/>
    </row>
    <row r="57" spans="1:15" s="29" customFormat="1" x14ac:dyDescent="0.25">
      <c r="A57" s="94">
        <v>39503</v>
      </c>
      <c r="B57" s="33">
        <v>3.0893799999999998</v>
      </c>
      <c r="C57" s="33">
        <v>5.6781300000000003</v>
      </c>
      <c r="D57" s="95">
        <v>1.9679</v>
      </c>
      <c r="F57" s="108">
        <f t="shared" si="0"/>
        <v>0.99233574449418627</v>
      </c>
      <c r="G57" s="33">
        <f t="shared" si="1"/>
        <v>0.98600336182776238</v>
      </c>
      <c r="H57" s="121">
        <v>39</v>
      </c>
      <c r="I57" s="64">
        <f t="shared" si="2"/>
        <v>-2.3355138003552958E-5</v>
      </c>
      <c r="J57" s="64">
        <f t="shared" si="3"/>
        <v>-7.7256513966911694E-6</v>
      </c>
      <c r="K57" s="64">
        <f t="shared" si="4"/>
        <v>6.3015582034823484E-4</v>
      </c>
      <c r="L57" s="111">
        <f t="shared" si="5"/>
        <v>11080.833174017198</v>
      </c>
      <c r="M57" s="112">
        <v>-118142.426977756</v>
      </c>
      <c r="N57" s="104"/>
      <c r="O57" s="86"/>
    </row>
    <row r="58" spans="1:15" s="29" customFormat="1" x14ac:dyDescent="0.25">
      <c r="A58" s="94">
        <v>39504</v>
      </c>
      <c r="B58" s="33">
        <v>3.09</v>
      </c>
      <c r="C58" s="33">
        <v>5.6812500000000004</v>
      </c>
      <c r="D58" s="95">
        <v>1.9722</v>
      </c>
      <c r="F58" s="108">
        <f t="shared" si="0"/>
        <v>0.99233421816467793</v>
      </c>
      <c r="G58" s="33">
        <f t="shared" si="1"/>
        <v>0.98599577870557231</v>
      </c>
      <c r="H58" s="121">
        <v>40</v>
      </c>
      <c r="I58" s="64">
        <f t="shared" si="2"/>
        <v>-1.5436915064963306E-6</v>
      </c>
      <c r="J58" s="64">
        <f t="shared" si="3"/>
        <v>-7.7008501620698909E-6</v>
      </c>
      <c r="K58" s="64">
        <f t="shared" si="4"/>
        <v>2.4633363886342637E-3</v>
      </c>
      <c r="L58" s="111">
        <f t="shared" si="5"/>
        <v>42238.304857037081</v>
      </c>
      <c r="M58" s="112">
        <v>-115558.14842455425</v>
      </c>
      <c r="N58" s="104"/>
      <c r="O58" s="86"/>
    </row>
    <row r="59" spans="1:15" s="29" customFormat="1" x14ac:dyDescent="0.25">
      <c r="A59" s="94">
        <v>39505</v>
      </c>
      <c r="B59" s="33">
        <v>3.085</v>
      </c>
      <c r="C59" s="33">
        <v>5.7</v>
      </c>
      <c r="D59" s="95">
        <v>1.9884999999999999</v>
      </c>
      <c r="F59" s="108">
        <f t="shared" si="0"/>
        <v>0.99234652740737062</v>
      </c>
      <c r="G59" s="33">
        <f t="shared" si="1"/>
        <v>0.98595020951441947</v>
      </c>
      <c r="H59" s="121">
        <v>41</v>
      </c>
      <c r="I59" s="64">
        <f t="shared" si="2"/>
        <v>1.2449260328316723E-5</v>
      </c>
      <c r="J59" s="64">
        <f t="shared" si="3"/>
        <v>-4.6276652845486684E-5</v>
      </c>
      <c r="K59" s="64">
        <f t="shared" si="4"/>
        <v>9.3377635197066794E-3</v>
      </c>
      <c r="L59" s="111">
        <f t="shared" si="5"/>
        <v>159520.34252763065</v>
      </c>
      <c r="M59" s="112">
        <v>-111587.9138567062</v>
      </c>
      <c r="N59" s="104"/>
      <c r="O59" s="86"/>
    </row>
    <row r="60" spans="1:15" s="29" customFormat="1" x14ac:dyDescent="0.25">
      <c r="A60" s="94">
        <v>39506</v>
      </c>
      <c r="B60" s="33">
        <v>3.0756299999999999</v>
      </c>
      <c r="C60" s="33">
        <v>5.7074999999999996</v>
      </c>
      <c r="D60" s="95">
        <v>1.9896</v>
      </c>
      <c r="F60" s="108">
        <f t="shared" si="0"/>
        <v>0.99236959575055428</v>
      </c>
      <c r="G60" s="33">
        <f t="shared" si="1"/>
        <v>0.98593198301732154</v>
      </c>
      <c r="H60" s="121">
        <v>42</v>
      </c>
      <c r="I60" s="64">
        <f t="shared" si="2"/>
        <v>2.3330745587377298E-5</v>
      </c>
      <c r="J60" s="64">
        <f t="shared" si="3"/>
        <v>-1.8509463465373791E-5</v>
      </c>
      <c r="K60" s="64">
        <f t="shared" si="4"/>
        <v>6.3015582034836213E-4</v>
      </c>
      <c r="L60" s="111">
        <f t="shared" si="5"/>
        <v>10133.713470816812</v>
      </c>
      <c r="M60" s="112">
        <v>-108723.73935874458</v>
      </c>
      <c r="N60" s="104"/>
      <c r="O60" s="86"/>
    </row>
    <row r="61" spans="1:15" s="29" customFormat="1" x14ac:dyDescent="0.25">
      <c r="A61" s="94">
        <v>39507</v>
      </c>
      <c r="B61" s="33">
        <v>3.0575000000000001</v>
      </c>
      <c r="C61" s="33">
        <v>5.7387499999999996</v>
      </c>
      <c r="D61" s="95">
        <v>1.9892000000000001</v>
      </c>
      <c r="F61" s="108">
        <f t="shared" si="0"/>
        <v>0.9924142337011469</v>
      </c>
      <c r="G61" s="33">
        <f t="shared" si="1"/>
        <v>0.98585604653240544</v>
      </c>
      <c r="H61" s="121">
        <v>43</v>
      </c>
      <c r="I61" s="64">
        <f t="shared" si="2"/>
        <v>4.5145707280609692E-5</v>
      </c>
      <c r="J61" s="64">
        <f t="shared" si="3"/>
        <v>-7.7115398844428482E-5</v>
      </c>
      <c r="K61" s="64">
        <f t="shared" si="4"/>
        <v>-2.2914757103572177E-4</v>
      </c>
      <c r="L61" s="111">
        <f t="shared" si="5"/>
        <v>-6001.3657364239898</v>
      </c>
      <c r="M61" s="112">
        <v>-108292.0492812849</v>
      </c>
      <c r="N61" s="104"/>
      <c r="O61" s="86"/>
    </row>
    <row r="62" spans="1:15" s="29" customFormat="1" x14ac:dyDescent="0.25">
      <c r="A62" s="94">
        <v>39510</v>
      </c>
      <c r="B62" s="33">
        <v>3.0143800000000001</v>
      </c>
      <c r="C62" s="33">
        <v>5.7562499999999996</v>
      </c>
      <c r="D62" s="95">
        <v>1.9824999999999999</v>
      </c>
      <c r="F62" s="108">
        <f t="shared" si="0"/>
        <v>0.99252041577275718</v>
      </c>
      <c r="G62" s="33">
        <f t="shared" si="1"/>
        <v>0.9858135272099936</v>
      </c>
      <c r="H62" s="121">
        <v>44</v>
      </c>
      <c r="I62" s="64">
        <f t="shared" si="2"/>
        <v>1.0738989267485045E-4</v>
      </c>
      <c r="J62" s="64">
        <f t="shared" si="3"/>
        <v>-4.3179434892281876E-5</v>
      </c>
      <c r="K62" s="64">
        <f t="shared" si="4"/>
        <v>-3.8382218148488487E-3</v>
      </c>
      <c r="L62" s="111">
        <f t="shared" si="5"/>
        <v>-68474.671091210999</v>
      </c>
      <c r="M62" s="112">
        <v>-108153.1199577497</v>
      </c>
      <c r="N62" s="104"/>
      <c r="O62" s="86"/>
    </row>
    <row r="63" spans="1:15" s="29" customFormat="1" x14ac:dyDescent="0.25">
      <c r="A63" s="94">
        <v>39511</v>
      </c>
      <c r="B63" s="33">
        <v>3.00813</v>
      </c>
      <c r="C63" s="33">
        <v>5.7681300000000002</v>
      </c>
      <c r="D63" s="95">
        <v>1.9861</v>
      </c>
      <c r="F63" s="108">
        <f t="shared" si="0"/>
        <v>0.992535808148585</v>
      </c>
      <c r="G63" s="33">
        <f t="shared" si="1"/>
        <v>0.9857846647542281</v>
      </c>
      <c r="H63" s="121">
        <v>45</v>
      </c>
      <c r="I63" s="64">
        <f t="shared" si="2"/>
        <v>1.5567464102857682E-5</v>
      </c>
      <c r="J63" s="64">
        <f t="shared" si="3"/>
        <v>-2.931054539125866E-5</v>
      </c>
      <c r="K63" s="64">
        <f t="shared" si="4"/>
        <v>2.0623281393217503E-3</v>
      </c>
      <c r="L63" s="111">
        <f t="shared" si="5"/>
        <v>34694.183176329818</v>
      </c>
      <c r="M63" s="112">
        <v>-105158.66855847657</v>
      </c>
      <c r="N63" s="104"/>
      <c r="O63" s="86"/>
    </row>
    <row r="64" spans="1:15" s="29" customFormat="1" x14ac:dyDescent="0.25">
      <c r="A64" s="94">
        <v>39512</v>
      </c>
      <c r="B64" s="33">
        <v>3</v>
      </c>
      <c r="C64" s="33">
        <v>5.7743799999999998</v>
      </c>
      <c r="D64" s="95">
        <v>1.9897</v>
      </c>
      <c r="F64" s="108">
        <f t="shared" si="0"/>
        <v>0.99255583126550861</v>
      </c>
      <c r="G64" s="33">
        <f t="shared" si="1"/>
        <v>0.98576948105989348</v>
      </c>
      <c r="H64" s="121">
        <v>46</v>
      </c>
      <c r="I64" s="64">
        <f t="shared" si="2"/>
        <v>2.0250879878623728E-5</v>
      </c>
      <c r="J64" s="64">
        <f t="shared" si="3"/>
        <v>-1.5419421189164491E-5</v>
      </c>
      <c r="K64" s="64">
        <f t="shared" si="4"/>
        <v>2.0623281393217503E-3</v>
      </c>
      <c r="L64" s="111">
        <f t="shared" si="5"/>
        <v>34856.559601438981</v>
      </c>
      <c r="M64" s="112">
        <v>-105060.26184589804</v>
      </c>
      <c r="N64" s="104"/>
      <c r="O64" s="86"/>
    </row>
    <row r="65" spans="1:15" s="29" customFormat="1" x14ac:dyDescent="0.25">
      <c r="A65" s="94">
        <v>39513</v>
      </c>
      <c r="B65" s="33">
        <v>2.99</v>
      </c>
      <c r="C65" s="33">
        <v>5.77</v>
      </c>
      <c r="D65" s="95">
        <v>2.0093999999999999</v>
      </c>
      <c r="F65" s="108">
        <f t="shared" si="0"/>
        <v>0.9925804610536243</v>
      </c>
      <c r="G65" s="33">
        <f t="shared" si="1"/>
        <v>0.98578012174384511</v>
      </c>
      <c r="H65" s="121">
        <v>47</v>
      </c>
      <c r="I65" s="64">
        <f t="shared" si="2"/>
        <v>2.4909951955497942E-5</v>
      </c>
      <c r="J65" s="64">
        <f t="shared" si="3"/>
        <v>1.0805880569972722E-5</v>
      </c>
      <c r="K65" s="64">
        <f t="shared" si="4"/>
        <v>1.1285517873510443E-2</v>
      </c>
      <c r="L65" s="111">
        <f t="shared" si="5"/>
        <v>193780.78198761787</v>
      </c>
      <c r="M65" s="112">
        <v>-104095.32570258887</v>
      </c>
      <c r="N65" s="104"/>
      <c r="O65" s="86"/>
    </row>
    <row r="66" spans="1:15" s="29" customFormat="1" x14ac:dyDescent="0.25">
      <c r="A66" s="94">
        <v>39514</v>
      </c>
      <c r="B66" s="33">
        <v>2.9387500000000002</v>
      </c>
      <c r="C66" s="33">
        <v>5.7774999999999999</v>
      </c>
      <c r="D66" s="95">
        <v>2.0141</v>
      </c>
      <c r="F66" s="108">
        <f t="shared" si="0"/>
        <v>0.99270670790535775</v>
      </c>
      <c r="G66" s="33">
        <f t="shared" si="1"/>
        <v>0.985761901534708</v>
      </c>
      <c r="H66" s="121">
        <v>48</v>
      </c>
      <c r="I66" s="64">
        <f t="shared" si="2"/>
        <v>1.2768290967192614E-4</v>
      </c>
      <c r="J66" s="64">
        <f t="shared" si="3"/>
        <v>-1.8503077883963383E-5</v>
      </c>
      <c r="K66" s="64">
        <f t="shared" si="4"/>
        <v>2.6924839596701123E-3</v>
      </c>
      <c r="L66" s="111">
        <f t="shared" si="5"/>
        <v>43883.222274400046</v>
      </c>
      <c r="M66" s="112">
        <v>-102255.38150782489</v>
      </c>
      <c r="N66" s="118"/>
      <c r="O66" s="86"/>
    </row>
    <row r="67" spans="1:15" s="29" customFormat="1" x14ac:dyDescent="0.25">
      <c r="A67" s="94">
        <v>39517</v>
      </c>
      <c r="B67" s="33">
        <v>2.9012500000000001</v>
      </c>
      <c r="C67" s="33">
        <v>5.7843799999999996</v>
      </c>
      <c r="D67" s="95">
        <v>2.0165999999999999</v>
      </c>
      <c r="F67" s="108">
        <f t="shared" si="0"/>
        <v>0.99279910399880855</v>
      </c>
      <c r="G67" s="33">
        <f t="shared" si="1"/>
        <v>0.98574518812182976</v>
      </c>
      <c r="H67" s="121">
        <v>49</v>
      </c>
      <c r="I67" s="64">
        <f t="shared" si="2"/>
        <v>9.344709901380005E-5</v>
      </c>
      <c r="J67" s="64">
        <f t="shared" si="3"/>
        <v>-1.6972888613167705E-5</v>
      </c>
      <c r="K67" s="64">
        <f t="shared" si="4"/>
        <v>1.4321723189733883E-3</v>
      </c>
      <c r="L67" s="111">
        <f t="shared" si="5"/>
        <v>22802.991582813764</v>
      </c>
      <c r="M67" s="112">
        <v>-100945.1440159075</v>
      </c>
      <c r="N67" s="104"/>
      <c r="O67" s="86"/>
    </row>
    <row r="68" spans="1:15" s="29" customFormat="1" x14ac:dyDescent="0.25">
      <c r="A68" s="94">
        <v>39518</v>
      </c>
      <c r="B68" s="33">
        <v>2.8675000000000002</v>
      </c>
      <c r="C68" s="33">
        <v>5.7918799999999999</v>
      </c>
      <c r="D68" s="95">
        <v>2.0036999999999998</v>
      </c>
      <c r="F68" s="108">
        <f t="shared" si="0"/>
        <v>0.9928822751897336</v>
      </c>
      <c r="G68" s="33">
        <f t="shared" si="1"/>
        <v>0.98572696920401648</v>
      </c>
      <c r="H68" s="121">
        <v>50</v>
      </c>
      <c r="I68" s="64">
        <f t="shared" si="2"/>
        <v>8.4117263221818942E-5</v>
      </c>
      <c r="J68" s="64">
        <f t="shared" si="3"/>
        <v>-1.8501766512335342E-5</v>
      </c>
      <c r="K68" s="64">
        <f t="shared" si="4"/>
        <v>-7.3900091659029176E-3</v>
      </c>
      <c r="L68" s="111">
        <f t="shared" si="5"/>
        <v>-128727.02897811713</v>
      </c>
      <c r="M68" s="112">
        <v>-97355.270477709288</v>
      </c>
      <c r="N68" s="104"/>
      <c r="O68" s="86"/>
    </row>
    <row r="69" spans="1:15" s="29" customFormat="1" x14ac:dyDescent="0.25">
      <c r="A69" s="94">
        <v>39519</v>
      </c>
      <c r="B69" s="33">
        <v>2.85</v>
      </c>
      <c r="C69" s="33">
        <v>5.8</v>
      </c>
      <c r="D69" s="95">
        <v>2.0209999999999999</v>
      </c>
      <c r="F69" s="108">
        <f t="shared" si="0"/>
        <v>0.9929254064788382</v>
      </c>
      <c r="G69" s="33">
        <f t="shared" si="1"/>
        <v>0.98570724494825046</v>
      </c>
      <c r="H69" s="121">
        <v>51</v>
      </c>
      <c r="I69" s="64">
        <f t="shared" si="2"/>
        <v>4.362190751816803E-5</v>
      </c>
      <c r="J69" s="64">
        <f t="shared" si="3"/>
        <v>-2.0030474836785651E-5</v>
      </c>
      <c r="K69" s="64">
        <f t="shared" si="4"/>
        <v>9.9106324472961124E-3</v>
      </c>
      <c r="L69" s="111">
        <f t="shared" si="5"/>
        <v>169310.68887297963</v>
      </c>
      <c r="M69" s="112">
        <v>-92726.42705874391</v>
      </c>
      <c r="N69" s="104"/>
      <c r="O69" s="86"/>
    </row>
    <row r="70" spans="1:15" s="29" customFormat="1" x14ac:dyDescent="0.25">
      <c r="A70" s="94">
        <v>39520</v>
      </c>
      <c r="B70" s="33">
        <v>2.8</v>
      </c>
      <c r="C70" s="33">
        <v>5.84375</v>
      </c>
      <c r="D70" s="95">
        <v>2.0310000000000001</v>
      </c>
      <c r="F70" s="108">
        <f t="shared" si="0"/>
        <v>0.99304865938430997</v>
      </c>
      <c r="G70" s="33">
        <f t="shared" si="1"/>
        <v>0.98560098560098552</v>
      </c>
      <c r="H70" s="121">
        <v>52</v>
      </c>
      <c r="I70" s="64">
        <f t="shared" si="2"/>
        <v>1.2465490727151264E-4</v>
      </c>
      <c r="J70" s="64">
        <f t="shared" si="3"/>
        <v>-1.0790902363122461E-4</v>
      </c>
      <c r="K70" s="64">
        <f t="shared" si="4"/>
        <v>5.7286892758938073E-3</v>
      </c>
      <c r="L70" s="111">
        <f t="shared" si="5"/>
        <v>94589.000446018414</v>
      </c>
      <c r="M70" s="112">
        <v>-89608.823022575598</v>
      </c>
      <c r="N70" s="104"/>
      <c r="O70" s="86"/>
    </row>
    <row r="71" spans="1:15" s="29" customFormat="1" x14ac:dyDescent="0.25">
      <c r="A71" s="94">
        <v>39521</v>
      </c>
      <c r="B71" s="33">
        <v>2.7637499999999999</v>
      </c>
      <c r="C71" s="33">
        <v>5.9318799999999996</v>
      </c>
      <c r="D71" s="95">
        <v>2.0291000000000001</v>
      </c>
      <c r="F71" s="108">
        <f t="shared" si="0"/>
        <v>0.99313803687645674</v>
      </c>
      <c r="G71" s="33">
        <f t="shared" si="1"/>
        <v>0.98538700631248777</v>
      </c>
      <c r="H71" s="121">
        <v>53</v>
      </c>
      <c r="I71" s="64">
        <f t="shared" si="2"/>
        <v>9.0394161119938872E-5</v>
      </c>
      <c r="J71" s="64">
        <f t="shared" si="3"/>
        <v>-2.1730131695168415E-4</v>
      </c>
      <c r="K71" s="64">
        <f t="shared" si="4"/>
        <v>-1.0884509624198057E-3</v>
      </c>
      <c r="L71" s="111">
        <f t="shared" si="5"/>
        <v>-23921.178322283544</v>
      </c>
      <c r="M71" s="112">
        <v>-88741.251368782177</v>
      </c>
      <c r="N71" s="104"/>
      <c r="O71" s="86"/>
    </row>
    <row r="72" spans="1:15" s="29" customFormat="1" x14ac:dyDescent="0.25">
      <c r="A72" s="94">
        <v>39524</v>
      </c>
      <c r="B72" s="33">
        <v>2.5787499999999999</v>
      </c>
      <c r="C72" s="33">
        <v>5.9587500000000002</v>
      </c>
      <c r="D72" s="95">
        <v>2.0007999999999999</v>
      </c>
      <c r="F72" s="108">
        <f t="shared" si="0"/>
        <v>0.99359442096732631</v>
      </c>
      <c r="G72" s="33">
        <f t="shared" si="1"/>
        <v>0.98532178454091701</v>
      </c>
      <c r="H72" s="121">
        <v>54</v>
      </c>
      <c r="I72" s="64">
        <f t="shared" si="2"/>
        <v>4.6157545990320724E-4</v>
      </c>
      <c r="J72" s="64">
        <f t="shared" si="3"/>
        <v>-6.623433957439191E-5</v>
      </c>
      <c r="K72" s="64">
        <f t="shared" si="4"/>
        <v>-1.6212190650779223E-2</v>
      </c>
      <c r="L72" s="111">
        <f t="shared" si="5"/>
        <v>-287362.26976934116</v>
      </c>
      <c r="M72" s="112">
        <v>-88474.028866594657</v>
      </c>
      <c r="N72" s="104"/>
      <c r="O72" s="86"/>
    </row>
    <row r="73" spans="1:15" s="29" customFormat="1" x14ac:dyDescent="0.25">
      <c r="A73" s="94">
        <v>39525</v>
      </c>
      <c r="B73" s="33">
        <v>2.5418799999999999</v>
      </c>
      <c r="C73" s="33">
        <v>5.9725000000000001</v>
      </c>
      <c r="D73" s="95">
        <v>2.0213999999999999</v>
      </c>
      <c r="F73" s="108">
        <f t="shared" si="0"/>
        <v>0.99368542721567266</v>
      </c>
      <c r="G73" s="33">
        <f t="shared" si="1"/>
        <v>0.9852884123924649</v>
      </c>
      <c r="H73" s="121">
        <v>55</v>
      </c>
      <c r="I73" s="64">
        <f t="shared" si="2"/>
        <v>9.204144442128777E-5</v>
      </c>
      <c r="J73" s="64">
        <f t="shared" si="3"/>
        <v>-3.3890251056834538E-5</v>
      </c>
      <c r="K73" s="64">
        <f t="shared" si="4"/>
        <v>1.1801099908340943E-2</v>
      </c>
      <c r="L73" s="111">
        <f t="shared" si="5"/>
        <v>200780.11285173681</v>
      </c>
      <c r="M73" s="112">
        <v>-87190.00224252863</v>
      </c>
      <c r="N73" s="104"/>
      <c r="O73" s="86"/>
    </row>
    <row r="74" spans="1:15" s="29" customFormat="1" x14ac:dyDescent="0.25">
      <c r="A74" s="94">
        <v>39526</v>
      </c>
      <c r="B74" s="33">
        <v>2.5987499999999999</v>
      </c>
      <c r="C74" s="33">
        <v>5.98</v>
      </c>
      <c r="D74" s="95">
        <v>1.9858</v>
      </c>
      <c r="F74" s="108">
        <f t="shared" si="0"/>
        <v>0.99354506192580072</v>
      </c>
      <c r="G74" s="33">
        <f t="shared" si="1"/>
        <v>0.98527021035518991</v>
      </c>
      <c r="H74" s="121">
        <v>56</v>
      </c>
      <c r="I74" s="64">
        <f t="shared" si="2"/>
        <v>-1.4196194504422866E-4</v>
      </c>
      <c r="J74" s="64">
        <f t="shared" si="3"/>
        <v>-1.8484623903677715E-5</v>
      </c>
      <c r="K74" s="64">
        <f t="shared" si="4"/>
        <v>-2.0394133822181401E-2</v>
      </c>
      <c r="L74" s="111">
        <f t="shared" si="5"/>
        <v>-348582.78438365238</v>
      </c>
      <c r="M74" s="112">
        <v>-84518.746799518907</v>
      </c>
      <c r="N74" s="104"/>
      <c r="O74" s="86"/>
    </row>
    <row r="75" spans="1:15" s="29" customFormat="1" x14ac:dyDescent="0.25">
      <c r="A75" s="94">
        <v>39527</v>
      </c>
      <c r="B75" s="33">
        <v>2.6062500000000002</v>
      </c>
      <c r="C75" s="33">
        <v>5.9874999999999998</v>
      </c>
      <c r="D75" s="95">
        <v>1.9822</v>
      </c>
      <c r="F75" s="108">
        <f t="shared" si="0"/>
        <v>0.99352655354952879</v>
      </c>
      <c r="G75" s="33">
        <f t="shared" si="1"/>
        <v>0.98525200899042464</v>
      </c>
      <c r="H75" s="121">
        <v>57</v>
      </c>
      <c r="I75" s="64">
        <f t="shared" si="2"/>
        <v>-1.8718909052023902E-5</v>
      </c>
      <c r="J75" s="64">
        <f t="shared" si="3"/>
        <v>-1.8483940953249812E-5</v>
      </c>
      <c r="K75" s="64">
        <f t="shared" si="4"/>
        <v>-2.0623281393217503E-3</v>
      </c>
      <c r="L75" s="111">
        <f t="shared" si="5"/>
        <v>-35464.364804322569</v>
      </c>
      <c r="M75" s="112">
        <v>-82881.12576969502</v>
      </c>
      <c r="N75" s="104"/>
      <c r="O75" s="86"/>
    </row>
    <row r="76" spans="1:15" s="29" customFormat="1" x14ac:dyDescent="0.25">
      <c r="A76" s="94">
        <v>39532</v>
      </c>
      <c r="B76" s="33">
        <v>2.6549999999999998</v>
      </c>
      <c r="C76" s="33">
        <v>5.9950000000000001</v>
      </c>
      <c r="D76" s="95">
        <v>1.9997</v>
      </c>
      <c r="F76" s="108">
        <f t="shared" si="0"/>
        <v>0.99340626591002212</v>
      </c>
      <c r="G76" s="33">
        <f t="shared" si="1"/>
        <v>0.98523380829813179</v>
      </c>
      <c r="H76" s="121">
        <v>58</v>
      </c>
      <c r="I76" s="64">
        <f t="shared" si="2"/>
        <v>-1.2165591140605486E-4</v>
      </c>
      <c r="J76" s="64">
        <f t="shared" si="3"/>
        <v>-1.8483258040704542E-5</v>
      </c>
      <c r="K76" s="64">
        <f t="shared" si="4"/>
        <v>1.0025206232813973E-2</v>
      </c>
      <c r="L76" s="111">
        <f t="shared" si="5"/>
        <v>174003.572973364</v>
      </c>
      <c r="M76" s="112">
        <v>-80540.85752199695</v>
      </c>
      <c r="N76" s="104"/>
      <c r="O76" s="86"/>
    </row>
    <row r="77" spans="1:15" s="29" customFormat="1" x14ac:dyDescent="0.25">
      <c r="A77" s="94">
        <v>39533</v>
      </c>
      <c r="B77" s="33">
        <v>2.6712500000000001</v>
      </c>
      <c r="C77" s="33">
        <v>6</v>
      </c>
      <c r="D77" s="95">
        <v>2.0019</v>
      </c>
      <c r="F77" s="108">
        <f t="shared" si="0"/>
        <v>0.99336617650254389</v>
      </c>
      <c r="G77" s="33">
        <f t="shared" si="1"/>
        <v>0.98522167487684742</v>
      </c>
      <c r="H77" s="121">
        <v>59</v>
      </c>
      <c r="I77" s="64">
        <f t="shared" si="2"/>
        <v>-4.0545424488303712E-5</v>
      </c>
      <c r="J77" s="64">
        <f t="shared" si="3"/>
        <v>-1.232179264980579E-5</v>
      </c>
      <c r="K77" s="64">
        <f t="shared" si="4"/>
        <v>1.260311640696597E-3</v>
      </c>
      <c r="L77" s="111">
        <f t="shared" si="5"/>
        <v>22114.875765192824</v>
      </c>
      <c r="M77" s="112">
        <v>-76625.656906499149</v>
      </c>
      <c r="N77" s="104"/>
      <c r="O77" s="86"/>
    </row>
    <row r="78" spans="1:15" s="29" customFormat="1" x14ac:dyDescent="0.25">
      <c r="A78" s="94">
        <v>39534</v>
      </c>
      <c r="B78" s="33">
        <v>2.69625</v>
      </c>
      <c r="C78" s="33">
        <v>6.0037500000000001</v>
      </c>
      <c r="D78" s="95">
        <v>2.0095999999999998</v>
      </c>
      <c r="F78" s="108">
        <f t="shared" si="0"/>
        <v>0.99330450680879201</v>
      </c>
      <c r="G78" s="33">
        <f t="shared" si="1"/>
        <v>0.98521257500700421</v>
      </c>
      <c r="H78" s="121">
        <v>60</v>
      </c>
      <c r="I78" s="64">
        <f t="shared" si="2"/>
        <v>-6.2371186518303274E-5</v>
      </c>
      <c r="J78" s="64">
        <f t="shared" si="3"/>
        <v>-9.2411453225257061E-6</v>
      </c>
      <c r="K78" s="64">
        <f t="shared" si="4"/>
        <v>4.4110907424380254E-3</v>
      </c>
      <c r="L78" s="111">
        <f t="shared" si="5"/>
        <v>76686.795079976349</v>
      </c>
      <c r="M78" s="112">
        <v>-76475.633659714178</v>
      </c>
      <c r="N78" s="118"/>
      <c r="O78" s="86"/>
    </row>
    <row r="79" spans="1:15" s="29" customFormat="1" x14ac:dyDescent="0.25">
      <c r="A79" s="94">
        <v>39535</v>
      </c>
      <c r="B79" s="33">
        <v>2.6974999999999998</v>
      </c>
      <c r="C79" s="33">
        <v>6.0062499999999996</v>
      </c>
      <c r="D79" s="95">
        <v>1.9888999999999999</v>
      </c>
      <c r="F79" s="108">
        <f t="shared" si="0"/>
        <v>0.99330142352510253</v>
      </c>
      <c r="G79" s="33">
        <f t="shared" si="1"/>
        <v>0.98520650852049696</v>
      </c>
      <c r="H79" s="121">
        <v>61</v>
      </c>
      <c r="I79" s="64">
        <f t="shared" si="2"/>
        <v>-3.1183560414434202E-6</v>
      </c>
      <c r="J79" s="64">
        <f t="shared" si="3"/>
        <v>-6.1606687102752268E-6</v>
      </c>
      <c r="K79" s="64">
        <f t="shared" si="4"/>
        <v>-1.1858386801099874E-2</v>
      </c>
      <c r="L79" s="111">
        <f t="shared" si="5"/>
        <v>-203904.27855623662</v>
      </c>
      <c r="M79" s="112">
        <v>-74121.925811134832</v>
      </c>
      <c r="N79" s="104"/>
      <c r="O79" s="86"/>
    </row>
    <row r="80" spans="1:15" s="29" customFormat="1" x14ac:dyDescent="0.25">
      <c r="A80" s="94">
        <v>39538</v>
      </c>
      <c r="B80" s="33">
        <v>2.6881300000000001</v>
      </c>
      <c r="C80" s="33">
        <v>6.0081300000000004</v>
      </c>
      <c r="D80" s="95">
        <v>1.9875</v>
      </c>
      <c r="F80" s="108">
        <f t="shared" si="0"/>
        <v>0.99332453628568584</v>
      </c>
      <c r="G80" s="33">
        <f t="shared" si="1"/>
        <v>0.985201946571858</v>
      </c>
      <c r="H80" s="121">
        <v>62</v>
      </c>
      <c r="I80" s="64">
        <f t="shared" si="2"/>
        <v>2.3375668234945506E-5</v>
      </c>
      <c r="J80" s="64">
        <f t="shared" si="3"/>
        <v>-4.6327728915790427E-6</v>
      </c>
      <c r="K80" s="64">
        <f t="shared" si="4"/>
        <v>-8.0201649862502626E-4</v>
      </c>
      <c r="L80" s="111">
        <f t="shared" si="5"/>
        <v>-14247.950231105786</v>
      </c>
      <c r="M80" s="112">
        <v>-70930.815900047906</v>
      </c>
      <c r="N80" s="104"/>
      <c r="O80" s="86"/>
    </row>
    <row r="81" spans="1:15" s="29" customFormat="1" x14ac:dyDescent="0.25">
      <c r="A81" s="94">
        <v>39539</v>
      </c>
      <c r="B81" s="33">
        <v>2.6837499999999999</v>
      </c>
      <c r="C81" s="33">
        <v>6.0049999999999999</v>
      </c>
      <c r="D81" s="95">
        <v>1.9755</v>
      </c>
      <c r="F81" s="108">
        <f t="shared" si="0"/>
        <v>0.99333534069850093</v>
      </c>
      <c r="G81" s="33">
        <f t="shared" si="1"/>
        <v>0.98520954175441178</v>
      </c>
      <c r="H81" s="121">
        <v>63</v>
      </c>
      <c r="I81" s="64">
        <f t="shared" si="2"/>
        <v>1.0927313010862471E-5</v>
      </c>
      <c r="J81" s="64">
        <f t="shared" si="3"/>
        <v>7.7130977629241655E-6</v>
      </c>
      <c r="K81" s="64">
        <f t="shared" si="4"/>
        <v>-6.8744271310724166E-3</v>
      </c>
      <c r="L81" s="111">
        <f t="shared" si="5"/>
        <v>-118219.18439505562</v>
      </c>
      <c r="M81" s="112">
        <v>-70817.922241479158</v>
      </c>
      <c r="N81" s="104"/>
      <c r="O81" s="86"/>
    </row>
    <row r="82" spans="1:15" s="29" customFormat="1" x14ac:dyDescent="0.25">
      <c r="A82" s="94">
        <v>39540</v>
      </c>
      <c r="B82" s="33">
        <v>2.7</v>
      </c>
      <c r="C82" s="33">
        <v>6.0037500000000001</v>
      </c>
      <c r="D82" s="95">
        <v>1.9813000000000001</v>
      </c>
      <c r="F82" s="108">
        <f t="shared" si="0"/>
        <v>0.99329525701514776</v>
      </c>
      <c r="G82" s="33">
        <f t="shared" si="1"/>
        <v>0.98521257500700421</v>
      </c>
      <c r="H82" s="121">
        <v>64</v>
      </c>
      <c r="I82" s="64">
        <f t="shared" si="2"/>
        <v>-4.0539635251318283E-5</v>
      </c>
      <c r="J82" s="64">
        <f t="shared" si="3"/>
        <v>3.0803438389301052E-6</v>
      </c>
      <c r="K82" s="64">
        <f t="shared" si="4"/>
        <v>3.3226397800183473E-3</v>
      </c>
      <c r="L82" s="111">
        <f t="shared" si="5"/>
        <v>57831.593029387266</v>
      </c>
      <c r="M82" s="112">
        <v>-69654.519356590099</v>
      </c>
      <c r="N82" s="104"/>
      <c r="O82" s="86"/>
    </row>
    <row r="83" spans="1:15" s="29" customFormat="1" x14ac:dyDescent="0.25">
      <c r="A83" s="94">
        <v>39541</v>
      </c>
      <c r="B83" s="33">
        <v>2.7275</v>
      </c>
      <c r="C83" s="33">
        <v>6.0018799999999999</v>
      </c>
      <c r="D83" s="95">
        <v>1.9952000000000001</v>
      </c>
      <c r="F83" s="108">
        <f t="shared" si="0"/>
        <v>0.99322743045856055</v>
      </c>
      <c r="G83" s="33">
        <f t="shared" si="1"/>
        <v>0.98521711278775359</v>
      </c>
      <c r="H83" s="121">
        <v>65</v>
      </c>
      <c r="I83" s="64">
        <f t="shared" si="2"/>
        <v>-6.8598083668393363E-5</v>
      </c>
      <c r="J83" s="64">
        <f t="shared" si="3"/>
        <v>4.6082297955148512E-6</v>
      </c>
      <c r="K83" s="64">
        <f t="shared" si="4"/>
        <v>7.9628780934922223E-3</v>
      </c>
      <c r="L83" s="111">
        <f t="shared" si="5"/>
        <v>138082.7687772545</v>
      </c>
      <c r="M83" s="112">
        <v>-68469.948314388836</v>
      </c>
      <c r="N83" s="104"/>
      <c r="O83" s="86"/>
    </row>
    <row r="84" spans="1:15" s="29" customFormat="1" x14ac:dyDescent="0.25">
      <c r="A84" s="94">
        <v>39542</v>
      </c>
      <c r="B84" s="33">
        <v>2.7275</v>
      </c>
      <c r="C84" s="33">
        <v>5.9812500000000002</v>
      </c>
      <c r="D84" s="95">
        <v>1.9943</v>
      </c>
      <c r="F84" s="108">
        <f t="shared" ref="F84:F147" si="6">1/(1+B84*0.01*E$4)</f>
        <v>0.99322743045856055</v>
      </c>
      <c r="G84" s="33">
        <f t="shared" ref="G84:G147" si="7">1/(1+C84*0.01*E$4)</f>
        <v>0.98526717674769471</v>
      </c>
      <c r="H84" s="121">
        <v>66</v>
      </c>
      <c r="I84" s="64">
        <f t="shared" si="2"/>
        <v>0</v>
      </c>
      <c r="J84" s="64">
        <f t="shared" si="3"/>
        <v>5.0841202919201499E-5</v>
      </c>
      <c r="K84" s="64">
        <f t="shared" si="4"/>
        <v>-5.1558203483050122E-4</v>
      </c>
      <c r="L84" s="111">
        <f t="shared" si="5"/>
        <v>-7989.0354329333732</v>
      </c>
      <c r="M84" s="112">
        <v>-63675.248109693988</v>
      </c>
      <c r="N84" s="104"/>
      <c r="O84" s="86"/>
    </row>
    <row r="85" spans="1:15" s="29" customFormat="1" x14ac:dyDescent="0.25">
      <c r="A85" s="94">
        <v>39545</v>
      </c>
      <c r="B85" s="33">
        <v>2.71</v>
      </c>
      <c r="C85" s="33">
        <v>5.9474999999999998</v>
      </c>
      <c r="D85" s="95">
        <v>1.9896</v>
      </c>
      <c r="F85" s="108">
        <f t="shared" si="6"/>
        <v>0.993270591740955</v>
      </c>
      <c r="G85" s="33">
        <f t="shared" si="7"/>
        <v>0.98534909070754229</v>
      </c>
      <c r="H85" s="121">
        <v>67</v>
      </c>
      <c r="I85" s="64">
        <f t="shared" ref="I85:I148" si="8">(F85-F84)/$B$10</f>
        <v>4.3652241981691854E-5</v>
      </c>
      <c r="J85" s="64">
        <f t="shared" ref="J85:J148" si="9">(G85-G84)/$C$10</f>
        <v>8.3185674074212989E-5</v>
      </c>
      <c r="K85" s="64">
        <f t="shared" ref="K85:K148" si="10">(D85-D84)/$D$3</f>
        <v>-2.6924839596699853E-3</v>
      </c>
      <c r="L85" s="111">
        <f t="shared" ref="L85:L148" si="11">I85*$P$5+J85*$P$4+K85*$P$3</f>
        <v>-45566.871339030542</v>
      </c>
      <c r="M85" s="112">
        <v>-62968.581972762346</v>
      </c>
      <c r="N85" s="104"/>
      <c r="O85" s="86"/>
    </row>
    <row r="86" spans="1:15" s="29" customFormat="1" x14ac:dyDescent="0.25">
      <c r="A86" s="94">
        <v>39546</v>
      </c>
      <c r="B86" s="33">
        <v>2.71</v>
      </c>
      <c r="C86" s="33">
        <v>5.93</v>
      </c>
      <c r="D86" s="95">
        <v>1.9681999999999999</v>
      </c>
      <c r="F86" s="108">
        <f t="shared" si="6"/>
        <v>0.993270591740955</v>
      </c>
      <c r="G86" s="33">
        <f t="shared" si="7"/>
        <v>0.98539156997511879</v>
      </c>
      <c r="H86" s="121">
        <v>68</v>
      </c>
      <c r="I86" s="64">
        <f t="shared" si="8"/>
        <v>0</v>
      </c>
      <c r="J86" s="64">
        <f t="shared" si="9"/>
        <v>4.313875820562584E-5</v>
      </c>
      <c r="K86" s="64">
        <f t="shared" si="10"/>
        <v>-1.2259395050412514E-2</v>
      </c>
      <c r="L86" s="111">
        <f t="shared" si="11"/>
        <v>-210001.13972095153</v>
      </c>
      <c r="M86" s="112">
        <v>-58320.760932713521</v>
      </c>
      <c r="N86" s="104"/>
      <c r="O86" s="86"/>
    </row>
    <row r="87" spans="1:15" s="29" customFormat="1" x14ac:dyDescent="0.25">
      <c r="A87" s="94">
        <v>39547</v>
      </c>
      <c r="B87" s="33">
        <v>2.71563</v>
      </c>
      <c r="C87" s="33">
        <v>5.9275000000000002</v>
      </c>
      <c r="D87" s="95">
        <v>1.9741</v>
      </c>
      <c r="F87" s="108">
        <f t="shared" si="6"/>
        <v>0.99325670573054248</v>
      </c>
      <c r="G87" s="33">
        <f t="shared" si="7"/>
        <v>0.98539763874090802</v>
      </c>
      <c r="H87" s="121">
        <v>69</v>
      </c>
      <c r="I87" s="64">
        <f t="shared" si="8"/>
        <v>-1.4043963780965131E-5</v>
      </c>
      <c r="J87" s="64">
        <f t="shared" si="9"/>
        <v>6.1629833781134234E-6</v>
      </c>
      <c r="K87" s="64">
        <f t="shared" si="10"/>
        <v>3.379926672777278E-3</v>
      </c>
      <c r="L87" s="111">
        <f t="shared" si="11"/>
        <v>58437.05118143421</v>
      </c>
      <c r="M87" s="112">
        <v>-54105.083361551297</v>
      </c>
      <c r="N87" s="104"/>
      <c r="O87" s="86"/>
    </row>
    <row r="88" spans="1:15" s="29" customFormat="1" x14ac:dyDescent="0.25">
      <c r="A88" s="94">
        <v>39548</v>
      </c>
      <c r="B88" s="33">
        <v>2.71</v>
      </c>
      <c r="C88" s="33">
        <v>5.9237500000000001</v>
      </c>
      <c r="D88" s="95">
        <v>1.9786999999999999</v>
      </c>
      <c r="F88" s="108">
        <f t="shared" si="6"/>
        <v>0.993270591740955</v>
      </c>
      <c r="G88" s="33">
        <f t="shared" si="7"/>
        <v>0.98540674202975309</v>
      </c>
      <c r="H88" s="121">
        <v>70</v>
      </c>
      <c r="I88" s="64">
        <f t="shared" si="8"/>
        <v>1.4043963780965131E-5</v>
      </c>
      <c r="J88" s="64">
        <f t="shared" si="9"/>
        <v>9.24461740438898E-6</v>
      </c>
      <c r="K88" s="64">
        <f t="shared" si="10"/>
        <v>2.635197066911055E-3</v>
      </c>
      <c r="L88" s="111">
        <f t="shared" si="11"/>
        <v>45229.606125819468</v>
      </c>
      <c r="M88" s="112">
        <v>-54080.538716285882</v>
      </c>
      <c r="N88" s="104"/>
      <c r="O88" s="86"/>
    </row>
    <row r="89" spans="1:15" s="29" customFormat="1" x14ac:dyDescent="0.25">
      <c r="A89" s="94">
        <v>39549</v>
      </c>
      <c r="B89" s="33">
        <v>2.71313</v>
      </c>
      <c r="C89" s="33">
        <v>5.9275000000000002</v>
      </c>
      <c r="D89" s="95">
        <v>1.9715</v>
      </c>
      <c r="F89" s="108">
        <f t="shared" si="6"/>
        <v>0.99326287176184203</v>
      </c>
      <c r="G89" s="33">
        <f t="shared" si="7"/>
        <v>0.98539763874090802</v>
      </c>
      <c r="H89" s="121">
        <v>71</v>
      </c>
      <c r="I89" s="64">
        <f t="shared" si="8"/>
        <v>-7.807793875384591E-6</v>
      </c>
      <c r="J89" s="64">
        <f t="shared" si="9"/>
        <v>-9.24461740438898E-6</v>
      </c>
      <c r="K89" s="64">
        <f t="shared" si="10"/>
        <v>-4.124656278643374E-3</v>
      </c>
      <c r="L89" s="111">
        <f t="shared" si="11"/>
        <v>-70935.611834670315</v>
      </c>
      <c r="M89" s="112">
        <v>-48910.191587794761</v>
      </c>
      <c r="N89" s="104"/>
      <c r="O89" s="86"/>
    </row>
    <row r="90" spans="1:15" s="29" customFormat="1" x14ac:dyDescent="0.25">
      <c r="A90" s="94">
        <v>39552</v>
      </c>
      <c r="B90" s="33">
        <v>2.7087500000000002</v>
      </c>
      <c r="C90" s="33">
        <v>5.93</v>
      </c>
      <c r="D90" s="95">
        <v>1.9838</v>
      </c>
      <c r="F90" s="108">
        <f t="shared" si="6"/>
        <v>0.99327367483323858</v>
      </c>
      <c r="G90" s="33">
        <f t="shared" si="7"/>
        <v>0.98539156997511879</v>
      </c>
      <c r="H90" s="121">
        <v>72</v>
      </c>
      <c r="I90" s="64">
        <f t="shared" si="8"/>
        <v>1.0925956333694862E-5</v>
      </c>
      <c r="J90" s="64">
        <f t="shared" si="9"/>
        <v>-6.1629833781134234E-6</v>
      </c>
      <c r="K90" s="64">
        <f t="shared" si="10"/>
        <v>7.0462878093492075E-3</v>
      </c>
      <c r="L90" s="111">
        <f t="shared" si="11"/>
        <v>120843.60300297008</v>
      </c>
      <c r="M90" s="112">
        <v>-46493.768828416083</v>
      </c>
      <c r="N90" s="118"/>
      <c r="O90" s="86"/>
    </row>
    <row r="91" spans="1:15" s="29" customFormat="1" x14ac:dyDescent="0.25">
      <c r="A91" s="94">
        <v>39553</v>
      </c>
      <c r="B91" s="33">
        <v>2.7159399999999998</v>
      </c>
      <c r="C91" s="33">
        <v>5.9293800000000001</v>
      </c>
      <c r="D91" s="95">
        <v>1.9623999999999999</v>
      </c>
      <c r="F91" s="108">
        <f t="shared" si="6"/>
        <v>0.9932559411479962</v>
      </c>
      <c r="G91" s="33">
        <f t="shared" si="7"/>
        <v>0.98539307502206419</v>
      </c>
      <c r="H91" s="121">
        <v>73</v>
      </c>
      <c r="I91" s="64">
        <f t="shared" si="8"/>
        <v>-1.7935405912014714E-5</v>
      </c>
      <c r="J91" s="64">
        <f t="shared" si="9"/>
        <v>1.5284127992321732E-6</v>
      </c>
      <c r="K91" s="64">
        <f t="shared" si="10"/>
        <v>-1.2259395050412514E-2</v>
      </c>
      <c r="L91" s="111">
        <f t="shared" si="11"/>
        <v>-210423.79397431374</v>
      </c>
      <c r="M91" s="112">
        <v>-45563.751099056819</v>
      </c>
      <c r="N91" s="104"/>
      <c r="O91" s="86"/>
    </row>
    <row r="92" spans="1:15" s="29" customFormat="1" x14ac:dyDescent="0.25">
      <c r="A92" s="94">
        <v>39554</v>
      </c>
      <c r="B92" s="33">
        <v>2.7337500000000001</v>
      </c>
      <c r="C92" s="33">
        <v>5.9243800000000002</v>
      </c>
      <c r="D92" s="95">
        <v>1.9758</v>
      </c>
      <c r="F92" s="108">
        <f t="shared" si="6"/>
        <v>0.99321201662388614</v>
      </c>
      <c r="G92" s="33">
        <f t="shared" si="7"/>
        <v>0.98540521266547232</v>
      </c>
      <c r="H92" s="121">
        <v>74</v>
      </c>
      <c r="I92" s="64">
        <f t="shared" si="8"/>
        <v>-4.4424165571813591E-5</v>
      </c>
      <c r="J92" s="64">
        <f t="shared" si="9"/>
        <v>1.2326080322038912E-5</v>
      </c>
      <c r="K92" s="64">
        <f t="shared" si="10"/>
        <v>7.6764436296975699E-3</v>
      </c>
      <c r="L92" s="111">
        <f t="shared" si="11"/>
        <v>132897.11606679845</v>
      </c>
      <c r="M92" s="112">
        <v>-45094.886851235351</v>
      </c>
      <c r="N92" s="104"/>
      <c r="O92" s="86"/>
    </row>
    <row r="93" spans="1:15" s="29" customFormat="1" x14ac:dyDescent="0.25">
      <c r="A93" s="94">
        <v>39555</v>
      </c>
      <c r="B93" s="33">
        <v>2.8174999999999999</v>
      </c>
      <c r="C93" s="33">
        <v>5.90625</v>
      </c>
      <c r="D93" s="95">
        <v>1.9855</v>
      </c>
      <c r="F93" s="108">
        <f t="shared" si="6"/>
        <v>0.99300551738690601</v>
      </c>
      <c r="G93" s="33">
        <f t="shared" si="7"/>
        <v>0.98544922626838105</v>
      </c>
      <c r="H93" s="121">
        <v>75</v>
      </c>
      <c r="I93" s="64">
        <f t="shared" si="8"/>
        <v>-2.0884816580077779E-4</v>
      </c>
      <c r="J93" s="64">
        <f t="shared" si="9"/>
        <v>4.4696914093890418E-5</v>
      </c>
      <c r="K93" s="64">
        <f t="shared" si="10"/>
        <v>5.5568285976168889E-3</v>
      </c>
      <c r="L93" s="111">
        <f t="shared" si="11"/>
        <v>99699.554900275703</v>
      </c>
      <c r="M93" s="112">
        <v>-43914.157621705832</v>
      </c>
      <c r="N93" s="104"/>
      <c r="O93" s="86"/>
    </row>
    <row r="94" spans="1:15" s="29" customFormat="1" x14ac:dyDescent="0.25">
      <c r="A94" s="94">
        <v>39556</v>
      </c>
      <c r="B94" s="33">
        <v>2.9075000000000002</v>
      </c>
      <c r="C94" s="33">
        <v>5.8937499999999998</v>
      </c>
      <c r="D94" s="95">
        <v>1.9972000000000001</v>
      </c>
      <c r="F94" s="108">
        <f t="shared" si="6"/>
        <v>0.99278370345550782</v>
      </c>
      <c r="G94" s="33">
        <f t="shared" si="7"/>
        <v>0.98547957439600886</v>
      </c>
      <c r="H94" s="121">
        <v>76</v>
      </c>
      <c r="I94" s="64">
        <f t="shared" si="8"/>
        <v>-2.2433706486785039E-4</v>
      </c>
      <c r="J94" s="64">
        <f t="shared" si="9"/>
        <v>3.0819282309232344E-5</v>
      </c>
      <c r="K94" s="64">
        <f t="shared" si="10"/>
        <v>6.7025664527956249E-3</v>
      </c>
      <c r="L94" s="111">
        <f t="shared" si="11"/>
        <v>119409.29653328493</v>
      </c>
      <c r="M94" s="112">
        <v>-43131.169087690825</v>
      </c>
      <c r="N94" s="104"/>
      <c r="O94" s="86"/>
    </row>
    <row r="95" spans="1:15" s="29" customFormat="1" x14ac:dyDescent="0.25">
      <c r="A95" s="94">
        <v>39559</v>
      </c>
      <c r="B95" s="33">
        <v>2.92</v>
      </c>
      <c r="C95" s="33">
        <v>5.8849999999999998</v>
      </c>
      <c r="D95" s="95">
        <v>1.9807999999999999</v>
      </c>
      <c r="F95" s="108">
        <f t="shared" si="6"/>
        <v>0.99275290380224357</v>
      </c>
      <c r="G95" s="33">
        <f t="shared" si="7"/>
        <v>0.98550081919755605</v>
      </c>
      <c r="H95" s="121">
        <v>77</v>
      </c>
      <c r="I95" s="64">
        <f t="shared" si="8"/>
        <v>-3.1149999320127072E-5</v>
      </c>
      <c r="J95" s="64">
        <f t="shared" si="9"/>
        <v>2.1574627091213501E-5</v>
      </c>
      <c r="K95" s="64">
        <f t="shared" si="10"/>
        <v>-9.3950504124657372E-3</v>
      </c>
      <c r="L95" s="111">
        <f t="shared" si="11"/>
        <v>-160624.62922858939</v>
      </c>
      <c r="M95" s="112">
        <v>-41596.448260995698</v>
      </c>
      <c r="N95" s="104"/>
      <c r="O95" s="86"/>
    </row>
    <row r="96" spans="1:15" s="29" customFormat="1" x14ac:dyDescent="0.25">
      <c r="A96" s="94">
        <v>39560</v>
      </c>
      <c r="B96" s="33">
        <v>2.92</v>
      </c>
      <c r="C96" s="33">
        <v>5.88375</v>
      </c>
      <c r="D96" s="95">
        <v>1.9944999999999999</v>
      </c>
      <c r="F96" s="108">
        <f t="shared" si="6"/>
        <v>0.99275290380224357</v>
      </c>
      <c r="G96" s="33">
        <f t="shared" si="7"/>
        <v>0.9855038542439799</v>
      </c>
      <c r="H96" s="121">
        <v>78</v>
      </c>
      <c r="I96" s="64">
        <f t="shared" si="8"/>
        <v>0</v>
      </c>
      <c r="J96" s="64">
        <f t="shared" si="9"/>
        <v>3.0821655195795911E-6</v>
      </c>
      <c r="K96" s="64">
        <f t="shared" si="10"/>
        <v>7.8483043079743617E-3</v>
      </c>
      <c r="L96" s="111">
        <f t="shared" si="11"/>
        <v>134967.70764994578</v>
      </c>
      <c r="M96" s="112">
        <v>-41332.69791761379</v>
      </c>
      <c r="N96" s="104"/>
      <c r="O96" s="86"/>
    </row>
    <row r="97" spans="1:15" s="29" customFormat="1" x14ac:dyDescent="0.25">
      <c r="A97" s="94">
        <v>39561</v>
      </c>
      <c r="B97" s="33">
        <v>2.92</v>
      </c>
      <c r="C97" s="33">
        <v>5.8856299999999999</v>
      </c>
      <c r="D97" s="95">
        <v>1.9802999999999999</v>
      </c>
      <c r="F97" s="108">
        <f t="shared" si="6"/>
        <v>0.99275290380224357</v>
      </c>
      <c r="G97" s="33">
        <f t="shared" si="7"/>
        <v>0.98549928954124333</v>
      </c>
      <c r="H97" s="121">
        <v>79</v>
      </c>
      <c r="I97" s="64">
        <f t="shared" si="8"/>
        <v>0</v>
      </c>
      <c r="J97" s="64">
        <f t="shared" si="9"/>
        <v>-4.6355697465611715E-6</v>
      </c>
      <c r="K97" s="64">
        <f t="shared" si="10"/>
        <v>-8.134738771769014E-3</v>
      </c>
      <c r="L97" s="111">
        <f t="shared" si="11"/>
        <v>-139918.306185516</v>
      </c>
      <c r="M97" s="112">
        <v>-40189.607214704411</v>
      </c>
      <c r="N97" s="104"/>
      <c r="O97" s="86"/>
    </row>
    <row r="98" spans="1:15" s="29" customFormat="1" x14ac:dyDescent="0.25">
      <c r="A98" s="94">
        <v>39562</v>
      </c>
      <c r="B98" s="33">
        <v>2.9068800000000001</v>
      </c>
      <c r="C98" s="33">
        <v>5.8793800000000003</v>
      </c>
      <c r="D98" s="95">
        <v>1.9728000000000001</v>
      </c>
      <c r="F98" s="108">
        <f t="shared" si="6"/>
        <v>0.9927852311680555</v>
      </c>
      <c r="G98" s="33">
        <f t="shared" si="7"/>
        <v>0.98551446491319661</v>
      </c>
      <c r="H98" s="121">
        <v>80</v>
      </c>
      <c r="I98" s="64">
        <f t="shared" si="8"/>
        <v>3.2695089598045716E-5</v>
      </c>
      <c r="J98" s="64">
        <f t="shared" si="9"/>
        <v>1.5410969602854562E-5</v>
      </c>
      <c r="K98" s="64">
        <f t="shared" si="10"/>
        <v>-4.2965169569201649E-3</v>
      </c>
      <c r="L98" s="111">
        <f t="shared" si="11"/>
        <v>-74126.970652356817</v>
      </c>
      <c r="M98" s="112">
        <v>-38767.653825683781</v>
      </c>
      <c r="N98" s="104"/>
      <c r="O98" s="86"/>
    </row>
    <row r="99" spans="1:15" s="29" customFormat="1" x14ac:dyDescent="0.25">
      <c r="A99" s="94">
        <v>39563</v>
      </c>
      <c r="B99" s="33">
        <v>2.9125000000000001</v>
      </c>
      <c r="C99" s="33">
        <v>5.8775000000000004</v>
      </c>
      <c r="D99" s="95">
        <v>1.9885999999999999</v>
      </c>
      <c r="F99" s="108">
        <f t="shared" si="6"/>
        <v>0.99277138336487458</v>
      </c>
      <c r="G99" s="33">
        <f t="shared" si="7"/>
        <v>0.98551902975651529</v>
      </c>
      <c r="H99" s="121">
        <v>81</v>
      </c>
      <c r="I99" s="64">
        <f t="shared" si="8"/>
        <v>-1.4005321942104922E-5</v>
      </c>
      <c r="J99" s="64">
        <f t="shared" si="9"/>
        <v>4.6357125111998131E-6</v>
      </c>
      <c r="K99" s="64">
        <f t="shared" si="10"/>
        <v>9.0513290559119004E-3</v>
      </c>
      <c r="L99" s="111">
        <f t="shared" si="11"/>
        <v>155903.28837415605</v>
      </c>
      <c r="M99" s="112">
        <v>-36304.205440541147</v>
      </c>
      <c r="N99" s="104"/>
      <c r="O99" s="86"/>
    </row>
    <row r="100" spans="1:15" s="29" customFormat="1" x14ac:dyDescent="0.25">
      <c r="A100" s="94">
        <v>39566</v>
      </c>
      <c r="B100" s="33">
        <v>2.8993799999999998</v>
      </c>
      <c r="C100" s="33">
        <v>5.8712499999999999</v>
      </c>
      <c r="D100" s="95">
        <v>1.9947999999999999</v>
      </c>
      <c r="F100" s="108">
        <f t="shared" si="6"/>
        <v>0.99280371193423023</v>
      </c>
      <c r="G100" s="33">
        <f t="shared" si="7"/>
        <v>0.98553420573642492</v>
      </c>
      <c r="H100" s="121">
        <v>82</v>
      </c>
      <c r="I100" s="64">
        <f t="shared" si="8"/>
        <v>3.2696306832064544E-5</v>
      </c>
      <c r="J100" s="64">
        <f t="shared" si="9"/>
        <v>1.5411586997728855E-5</v>
      </c>
      <c r="K100" s="64">
        <f t="shared" si="10"/>
        <v>3.5517873510540693E-3</v>
      </c>
      <c r="L100" s="111">
        <f t="shared" si="11"/>
        <v>60787.744392694607</v>
      </c>
      <c r="M100" s="112">
        <v>-36175.402588355275</v>
      </c>
      <c r="N100" s="104"/>
      <c r="O100" s="86"/>
    </row>
    <row r="101" spans="1:15" s="29" customFormat="1" x14ac:dyDescent="0.25">
      <c r="A101" s="94">
        <v>39567</v>
      </c>
      <c r="B101" s="33">
        <v>2.8728099999999999</v>
      </c>
      <c r="C101" s="33">
        <v>5.8606299999999996</v>
      </c>
      <c r="D101" s="95">
        <v>1.9714</v>
      </c>
      <c r="F101" s="108">
        <f t="shared" si="6"/>
        <v>0.99286918866527618</v>
      </c>
      <c r="G101" s="33">
        <f t="shared" si="7"/>
        <v>0.98555999383335113</v>
      </c>
      <c r="H101" s="121">
        <v>83</v>
      </c>
      <c r="I101" s="64">
        <f t="shared" si="8"/>
        <v>6.6221528861602476E-5</v>
      </c>
      <c r="J101" s="64">
        <f t="shared" si="9"/>
        <v>2.6188457130995364E-5</v>
      </c>
      <c r="K101" s="64">
        <f t="shared" si="10"/>
        <v>-1.3405132905591123E-2</v>
      </c>
      <c r="L101" s="111">
        <f t="shared" si="11"/>
        <v>-231068.59363840913</v>
      </c>
      <c r="M101" s="112">
        <v>-35461.979087522988</v>
      </c>
      <c r="N101" s="104"/>
      <c r="O101" s="86"/>
    </row>
    <row r="102" spans="1:15" s="29" customFormat="1" x14ac:dyDescent="0.25">
      <c r="A102" s="94">
        <v>39568</v>
      </c>
      <c r="B102" s="33">
        <v>2.85</v>
      </c>
      <c r="C102" s="33">
        <v>5.8387500000000001</v>
      </c>
      <c r="D102" s="95">
        <v>1.9802999999999999</v>
      </c>
      <c r="F102" s="108">
        <f t="shared" si="6"/>
        <v>0.9929254064788382</v>
      </c>
      <c r="G102" s="33">
        <f t="shared" si="7"/>
        <v>0.98561312836686976</v>
      </c>
      <c r="H102" s="121">
        <v>84</v>
      </c>
      <c r="I102" s="64">
        <f t="shared" si="8"/>
        <v>5.6857291191288578E-5</v>
      </c>
      <c r="J102" s="64">
        <f t="shared" si="9"/>
        <v>5.395944715150511E-5</v>
      </c>
      <c r="K102" s="64">
        <f t="shared" si="10"/>
        <v>5.0985334555453182E-3</v>
      </c>
      <c r="L102" s="111">
        <f t="shared" si="11"/>
        <v>87645.208203555565</v>
      </c>
      <c r="M102" s="112">
        <v>-34439.305943485633</v>
      </c>
      <c r="N102" s="118"/>
      <c r="O102" s="86"/>
    </row>
    <row r="103" spans="1:15" s="29" customFormat="1" x14ac:dyDescent="0.25">
      <c r="A103" s="94">
        <v>39569</v>
      </c>
      <c r="B103" s="33">
        <v>2.7843800000000001</v>
      </c>
      <c r="C103" s="33">
        <v>5.8274999999999997</v>
      </c>
      <c r="D103" s="95">
        <v>1.9745999999999999</v>
      </c>
      <c r="F103" s="108">
        <f t="shared" si="6"/>
        <v>0.99308716986492862</v>
      </c>
      <c r="G103" s="33">
        <f t="shared" si="7"/>
        <v>0.985640450684096</v>
      </c>
      <c r="H103" s="121">
        <v>85</v>
      </c>
      <c r="I103" s="64">
        <f t="shared" si="8"/>
        <v>1.6360344460719734E-4</v>
      </c>
      <c r="J103" s="64">
        <f t="shared" si="9"/>
        <v>2.7746496201178967E-5</v>
      </c>
      <c r="K103" s="64">
        <f t="shared" si="10"/>
        <v>-3.265352887259417E-3</v>
      </c>
      <c r="L103" s="111">
        <f t="shared" si="11"/>
        <v>-58324.842175506172</v>
      </c>
      <c r="M103" s="112">
        <v>-30550.659305070651</v>
      </c>
      <c r="N103" s="104"/>
      <c r="O103" s="86"/>
    </row>
    <row r="104" spans="1:15" s="29" customFormat="1" x14ac:dyDescent="0.25">
      <c r="A104" s="94">
        <v>39570</v>
      </c>
      <c r="B104" s="33">
        <v>2.77</v>
      </c>
      <c r="C104" s="33">
        <v>5.8150000000000004</v>
      </c>
      <c r="D104" s="95">
        <v>1.9750000000000001</v>
      </c>
      <c r="F104" s="108">
        <f t="shared" si="6"/>
        <v>0.99312262581622257</v>
      </c>
      <c r="G104" s="33">
        <f t="shared" si="7"/>
        <v>0.98567081059103279</v>
      </c>
      <c r="H104" s="121">
        <v>86</v>
      </c>
      <c r="I104" s="64">
        <f t="shared" si="8"/>
        <v>3.5859262739918746E-5</v>
      </c>
      <c r="J104" s="64">
        <f t="shared" si="9"/>
        <v>3.0831244491976811E-5</v>
      </c>
      <c r="K104" s="64">
        <f t="shared" si="10"/>
        <v>2.2914757103584897E-4</v>
      </c>
      <c r="L104" s="111">
        <f t="shared" si="11"/>
        <v>3884.0225590101713</v>
      </c>
      <c r="M104" s="112">
        <v>-24436.381044594618</v>
      </c>
      <c r="N104" s="104"/>
      <c r="O104" s="86"/>
    </row>
    <row r="105" spans="1:15" s="29" customFormat="1" x14ac:dyDescent="0.25">
      <c r="A105" s="94">
        <v>39574</v>
      </c>
      <c r="B105" s="33">
        <v>2.7574999999999998</v>
      </c>
      <c r="C105" s="33">
        <v>5.8056299999999998</v>
      </c>
      <c r="D105" s="95">
        <v>1.9765999999999999</v>
      </c>
      <c r="F105" s="108">
        <f t="shared" si="6"/>
        <v>0.9931534484149892</v>
      </c>
      <c r="G105" s="33">
        <f t="shared" si="7"/>
        <v>0.98569356960375354</v>
      </c>
      <c r="H105" s="121">
        <v>87</v>
      </c>
      <c r="I105" s="64">
        <f t="shared" si="8"/>
        <v>3.1173205827603741E-5</v>
      </c>
      <c r="J105" s="64">
        <f t="shared" si="9"/>
        <v>2.3112346393241881E-5</v>
      </c>
      <c r="K105" s="64">
        <f t="shared" si="10"/>
        <v>9.1659028414288707E-4</v>
      </c>
      <c r="L105" s="111">
        <f t="shared" si="11"/>
        <v>15645.139773930518</v>
      </c>
      <c r="M105" s="112">
        <v>-23919.485557679494</v>
      </c>
      <c r="N105" s="104"/>
      <c r="O105" s="86"/>
    </row>
    <row r="106" spans="1:15" s="29" customFormat="1" x14ac:dyDescent="0.25">
      <c r="A106" s="94">
        <v>39575</v>
      </c>
      <c r="B106" s="33">
        <v>2.7343799999999998</v>
      </c>
      <c r="C106" s="33">
        <v>5.7931299999999997</v>
      </c>
      <c r="D106" s="95">
        <v>1.9514</v>
      </c>
      <c r="F106" s="108">
        <f t="shared" si="6"/>
        <v>0.99321046293589343</v>
      </c>
      <c r="G106" s="33">
        <f t="shared" si="7"/>
        <v>0.98572393278318937</v>
      </c>
      <c r="H106" s="121">
        <v>88</v>
      </c>
      <c r="I106" s="64">
        <f t="shared" si="8"/>
        <v>5.7663061079516153E-5</v>
      </c>
      <c r="J106" s="64">
        <f t="shared" si="9"/>
        <v>3.0834567796574077E-5</v>
      </c>
      <c r="K106" s="64">
        <f t="shared" si="10"/>
        <v>-1.4436296975251998E-2</v>
      </c>
      <c r="L106" s="111">
        <f t="shared" si="11"/>
        <v>-248575.10489755109</v>
      </c>
      <c r="M106" s="112">
        <v>-21551.298613246545</v>
      </c>
      <c r="N106" s="104"/>
      <c r="O106" s="86"/>
    </row>
    <row r="107" spans="1:15" s="29" customFormat="1" x14ac:dyDescent="0.25">
      <c r="A107" s="94">
        <v>39576</v>
      </c>
      <c r="B107" s="33">
        <v>2.71563</v>
      </c>
      <c r="C107" s="33">
        <v>5.7843799999999996</v>
      </c>
      <c r="D107" s="95">
        <v>1.9562999999999999</v>
      </c>
      <c r="F107" s="108">
        <f t="shared" si="6"/>
        <v>0.99325670573054248</v>
      </c>
      <c r="G107" s="33">
        <f t="shared" si="7"/>
        <v>0.98574518812182976</v>
      </c>
      <c r="H107" s="121">
        <v>89</v>
      </c>
      <c r="I107" s="64">
        <f t="shared" si="8"/>
        <v>4.6768806438175763E-5</v>
      </c>
      <c r="J107" s="64">
        <f t="shared" si="9"/>
        <v>2.1585327772783383E-5</v>
      </c>
      <c r="K107" s="64">
        <f t="shared" si="10"/>
        <v>2.8070577451878463E-3</v>
      </c>
      <c r="L107" s="111">
        <f t="shared" si="11"/>
        <v>47862.134063765188</v>
      </c>
      <c r="M107" s="112">
        <v>-19880.451991602087</v>
      </c>
      <c r="N107" s="104"/>
      <c r="O107" s="86"/>
    </row>
    <row r="108" spans="1:15" s="29" customFormat="1" x14ac:dyDescent="0.25">
      <c r="A108" s="94">
        <v>39577</v>
      </c>
      <c r="B108" s="33">
        <v>2.6850000000000001</v>
      </c>
      <c r="C108" s="33">
        <v>5.7668799999999996</v>
      </c>
      <c r="D108" s="95">
        <v>1.9460999999999999</v>
      </c>
      <c r="F108" s="108">
        <f t="shared" si="6"/>
        <v>0.99333225722338814</v>
      </c>
      <c r="G108" s="33">
        <f t="shared" si="7"/>
        <v>0.98578770154922446</v>
      </c>
      <c r="H108" s="121">
        <v>90</v>
      </c>
      <c r="I108" s="64">
        <f t="shared" si="8"/>
        <v>7.6410891076779579E-5</v>
      </c>
      <c r="J108" s="64">
        <f t="shared" si="9"/>
        <v>4.317344835499966E-5</v>
      </c>
      <c r="K108" s="64">
        <f t="shared" si="10"/>
        <v>-5.8432630614115412E-3</v>
      </c>
      <c r="L108" s="111">
        <f t="shared" si="11"/>
        <v>-100952.04034792937</v>
      </c>
      <c r="M108" s="112">
        <v>-14482.18847573494</v>
      </c>
      <c r="N108" s="104"/>
      <c r="O108" s="86"/>
    </row>
    <row r="109" spans="1:15" s="29" customFormat="1" x14ac:dyDescent="0.25">
      <c r="A109" s="94">
        <v>39580</v>
      </c>
      <c r="B109" s="33">
        <v>2.6781299999999999</v>
      </c>
      <c r="C109" s="33">
        <v>5.7606299999999999</v>
      </c>
      <c r="D109" s="95">
        <v>1.9612000000000001</v>
      </c>
      <c r="F109" s="108">
        <f t="shared" si="6"/>
        <v>0.99334920423912776</v>
      </c>
      <c r="G109" s="33">
        <f t="shared" si="7"/>
        <v>0.98580288580486486</v>
      </c>
      <c r="H109" s="121">
        <v>91</v>
      </c>
      <c r="I109" s="64">
        <f t="shared" si="8"/>
        <v>1.7139788043659397E-5</v>
      </c>
      <c r="J109" s="64">
        <f t="shared" si="9"/>
        <v>1.5419991209216355E-5</v>
      </c>
      <c r="K109" s="64">
        <f t="shared" si="10"/>
        <v>8.6503208065995141E-3</v>
      </c>
      <c r="L109" s="111">
        <f t="shared" si="11"/>
        <v>148687.04614081315</v>
      </c>
      <c r="M109" s="112">
        <v>-14246.966697768548</v>
      </c>
      <c r="N109" s="104"/>
      <c r="O109" s="86"/>
    </row>
    <row r="110" spans="1:15" s="29" customFormat="1" x14ac:dyDescent="0.25">
      <c r="A110" s="94">
        <v>39581</v>
      </c>
      <c r="B110" s="33">
        <v>2.67563</v>
      </c>
      <c r="C110" s="33">
        <v>5.7731300000000001</v>
      </c>
      <c r="D110" s="95">
        <v>1.9464999999999999</v>
      </c>
      <c r="F110" s="108">
        <f t="shared" si="6"/>
        <v>0.99335537141892605</v>
      </c>
      <c r="G110" s="33">
        <f t="shared" si="7"/>
        <v>0.98577251776134112</v>
      </c>
      <c r="H110" s="121">
        <v>92</v>
      </c>
      <c r="I110" s="64">
        <f t="shared" si="8"/>
        <v>6.2373314684942689E-6</v>
      </c>
      <c r="J110" s="64">
        <f t="shared" si="9"/>
        <v>-3.0839507399449111E-5</v>
      </c>
      <c r="K110" s="64">
        <f t="shared" si="10"/>
        <v>-8.421173235563793E-3</v>
      </c>
      <c r="L110" s="111">
        <f t="shared" si="11"/>
        <v>-145394.42526070785</v>
      </c>
      <c r="M110" s="112">
        <v>-13184.55470834589</v>
      </c>
      <c r="N110" s="104"/>
      <c r="O110" s="86"/>
    </row>
    <row r="111" spans="1:15" s="29" customFormat="1" x14ac:dyDescent="0.25">
      <c r="A111" s="94">
        <v>39582</v>
      </c>
      <c r="B111" s="33">
        <v>2.72</v>
      </c>
      <c r="C111" s="33">
        <v>5.7975000000000003</v>
      </c>
      <c r="D111" s="95">
        <v>1.9417</v>
      </c>
      <c r="F111" s="108">
        <f t="shared" si="6"/>
        <v>0.99324592769169651</v>
      </c>
      <c r="G111" s="33">
        <f t="shared" si="7"/>
        <v>0.98571331760299163</v>
      </c>
      <c r="H111" s="121">
        <v>93</v>
      </c>
      <c r="I111" s="64">
        <f t="shared" si="8"/>
        <v>-1.1068864962677723E-4</v>
      </c>
      <c r="J111" s="64">
        <f t="shared" si="9"/>
        <v>-6.011924080785737E-5</v>
      </c>
      <c r="K111" s="64">
        <f t="shared" si="10"/>
        <v>-2.7497708524289156E-3</v>
      </c>
      <c r="L111" s="111">
        <f t="shared" si="11"/>
        <v>-46496.826828111938</v>
      </c>
      <c r="M111" s="112">
        <v>-10449.952639132018</v>
      </c>
      <c r="N111" s="104"/>
      <c r="O111" s="86"/>
    </row>
    <row r="112" spans="1:15" s="29" customFormat="1" x14ac:dyDescent="0.25">
      <c r="A112" s="94">
        <v>39583</v>
      </c>
      <c r="B112" s="33">
        <v>2.71875</v>
      </c>
      <c r="C112" s="33">
        <v>5.84</v>
      </c>
      <c r="D112" s="95">
        <v>1.9463999999999999</v>
      </c>
      <c r="F112" s="108">
        <f t="shared" si="6"/>
        <v>0.99324901063086823</v>
      </c>
      <c r="G112" s="33">
        <f t="shared" si="7"/>
        <v>0.98561009264734878</v>
      </c>
      <c r="H112" s="121">
        <v>94</v>
      </c>
      <c r="I112" s="64">
        <f t="shared" si="8"/>
        <v>3.1180076048063772E-6</v>
      </c>
      <c r="J112" s="64">
        <f t="shared" si="9"/>
        <v>-1.0482752307921082E-4</v>
      </c>
      <c r="K112" s="64">
        <f t="shared" si="10"/>
        <v>2.6924839596699853E-3</v>
      </c>
      <c r="L112" s="111">
        <f t="shared" si="11"/>
        <v>44431.722153343777</v>
      </c>
      <c r="M112" s="112">
        <v>-8510.3188088986426</v>
      </c>
      <c r="N112" s="104"/>
      <c r="O112" s="86"/>
    </row>
    <row r="113" spans="1:15" s="29" customFormat="1" x14ac:dyDescent="0.25">
      <c r="A113" s="94">
        <v>39584</v>
      </c>
      <c r="B113" s="33">
        <v>2.6949999999999998</v>
      </c>
      <c r="C113" s="33">
        <v>5.8487499999999999</v>
      </c>
      <c r="D113" s="95">
        <v>1.9537</v>
      </c>
      <c r="F113" s="108">
        <f t="shared" si="6"/>
        <v>0.99330759011162284</v>
      </c>
      <c r="G113" s="33">
        <f t="shared" si="7"/>
        <v>0.98558884313429573</v>
      </c>
      <c r="H113" s="121">
        <v>95</v>
      </c>
      <c r="I113" s="64">
        <f t="shared" si="8"/>
        <v>5.9245822348189476E-5</v>
      </c>
      <c r="J113" s="64">
        <f t="shared" si="9"/>
        <v>-2.1579411743193984E-5</v>
      </c>
      <c r="K113" s="64">
        <f t="shared" si="10"/>
        <v>4.1819431714024309E-3</v>
      </c>
      <c r="L113" s="111">
        <f t="shared" si="11"/>
        <v>70551.236141531102</v>
      </c>
      <c r="M113" s="112">
        <v>-7988.4945834358077</v>
      </c>
      <c r="N113" s="104"/>
      <c r="O113" s="86"/>
    </row>
    <row r="114" spans="1:15" s="29" customFormat="1" x14ac:dyDescent="0.25">
      <c r="A114" s="94">
        <v>39587</v>
      </c>
      <c r="B114" s="33">
        <v>2.6775000000000002</v>
      </c>
      <c r="C114" s="33">
        <v>5.8475000000000001</v>
      </c>
      <c r="D114" s="95">
        <v>1.9488000000000001</v>
      </c>
      <c r="F114" s="108">
        <f t="shared" si="6"/>
        <v>0.99335075836121967</v>
      </c>
      <c r="G114" s="33">
        <f t="shared" si="7"/>
        <v>0.98559187872291942</v>
      </c>
      <c r="H114" s="121">
        <v>96</v>
      </c>
      <c r="I114" s="64">
        <f t="shared" si="8"/>
        <v>4.3659288435989411E-5</v>
      </c>
      <c r="J114" s="64">
        <f t="shared" si="9"/>
        <v>3.0827161370726967E-6</v>
      </c>
      <c r="K114" s="64">
        <f t="shared" si="10"/>
        <v>-2.8070577451878463E-3</v>
      </c>
      <c r="L114" s="111">
        <f t="shared" si="11"/>
        <v>-48913.538399408797</v>
      </c>
      <c r="M114" s="112">
        <v>-7706.5229710788235</v>
      </c>
      <c r="N114" s="118"/>
      <c r="O114" s="86"/>
    </row>
    <row r="115" spans="1:15" s="29" customFormat="1" x14ac:dyDescent="0.25">
      <c r="A115" s="94">
        <v>39588</v>
      </c>
      <c r="B115" s="33">
        <v>2.6575000000000002</v>
      </c>
      <c r="C115" s="33">
        <v>5.8468799999999996</v>
      </c>
      <c r="D115" s="95">
        <v>1.9684999999999999</v>
      </c>
      <c r="F115" s="108">
        <f t="shared" si="6"/>
        <v>0.99340009809825958</v>
      </c>
      <c r="G115" s="33">
        <f t="shared" si="7"/>
        <v>0.9855933843818141</v>
      </c>
      <c r="H115" s="121">
        <v>97</v>
      </c>
      <c r="I115" s="64">
        <f t="shared" si="8"/>
        <v>4.9900976548739659E-5</v>
      </c>
      <c r="J115" s="64">
        <f t="shared" si="9"/>
        <v>1.5290342490136111E-6</v>
      </c>
      <c r="K115" s="64">
        <f t="shared" si="10"/>
        <v>1.1285517873510443E-2</v>
      </c>
      <c r="L115" s="111">
        <f t="shared" si="11"/>
        <v>193213.54815975812</v>
      </c>
      <c r="M115" s="112">
        <v>-7235.4952534101285</v>
      </c>
      <c r="N115" s="104"/>
      <c r="O115" s="86"/>
    </row>
    <row r="116" spans="1:15" s="29" customFormat="1" x14ac:dyDescent="0.25">
      <c r="A116" s="94">
        <v>39589</v>
      </c>
      <c r="B116" s="33">
        <v>2.6381299999999999</v>
      </c>
      <c r="C116" s="33">
        <v>5.8468799999999996</v>
      </c>
      <c r="D116" s="95">
        <v>1.9641999999999999</v>
      </c>
      <c r="F116" s="108">
        <f t="shared" si="6"/>
        <v>0.9934478883060579</v>
      </c>
      <c r="G116" s="33">
        <f t="shared" si="7"/>
        <v>0.9855933843818141</v>
      </c>
      <c r="H116" s="121">
        <v>98</v>
      </c>
      <c r="I116" s="64">
        <f t="shared" si="8"/>
        <v>4.8333821412032054E-5</v>
      </c>
      <c r="J116" s="64">
        <f t="shared" si="9"/>
        <v>0</v>
      </c>
      <c r="K116" s="64">
        <f t="shared" si="10"/>
        <v>-2.4633363886342637E-3</v>
      </c>
      <c r="L116" s="111">
        <f t="shared" si="11"/>
        <v>-43134.128431042285</v>
      </c>
      <c r="M116" s="112">
        <v>-6000.9228291029694</v>
      </c>
      <c r="N116" s="104"/>
      <c r="O116" s="86"/>
    </row>
    <row r="117" spans="1:15" s="29" customFormat="1" x14ac:dyDescent="0.25">
      <c r="A117" s="94">
        <v>39590</v>
      </c>
      <c r="B117" s="33">
        <v>2.6381299999999999</v>
      </c>
      <c r="C117" s="33">
        <v>5.8462500000000004</v>
      </c>
      <c r="D117" s="95">
        <v>1.9812000000000001</v>
      </c>
      <c r="F117" s="108">
        <f t="shared" si="6"/>
        <v>0.9934478883060579</v>
      </c>
      <c r="G117" s="33">
        <f t="shared" si="7"/>
        <v>0.98559491433024204</v>
      </c>
      <c r="H117" s="121">
        <v>99</v>
      </c>
      <c r="I117" s="64">
        <f t="shared" si="8"/>
        <v>0</v>
      </c>
      <c r="J117" s="64">
        <f t="shared" si="9"/>
        <v>1.5537008772912863E-6</v>
      </c>
      <c r="K117" s="64">
        <f t="shared" si="10"/>
        <v>9.7387717690193207E-3</v>
      </c>
      <c r="L117" s="111">
        <f t="shared" si="11"/>
        <v>167439.14019192386</v>
      </c>
      <c r="M117" s="112">
        <v>-5663.6132136974766</v>
      </c>
      <c r="N117" s="104"/>
      <c r="O117" s="86"/>
    </row>
    <row r="118" spans="1:15" s="29" customFormat="1" x14ac:dyDescent="0.25">
      <c r="A118" s="94">
        <v>39591</v>
      </c>
      <c r="B118" s="33">
        <v>2.6456300000000001</v>
      </c>
      <c r="C118" s="33">
        <v>5.8612500000000001</v>
      </c>
      <c r="D118" s="95">
        <v>1.9819</v>
      </c>
      <c r="F118" s="108">
        <f t="shared" si="6"/>
        <v>0.99342938354999644</v>
      </c>
      <c r="G118" s="33">
        <f t="shared" si="7"/>
        <v>0.98555848827647385</v>
      </c>
      <c r="H118" s="121">
        <v>100</v>
      </c>
      <c r="I118" s="64">
        <f t="shared" si="8"/>
        <v>-1.8715247661665128E-5</v>
      </c>
      <c r="J118" s="64">
        <f t="shared" si="9"/>
        <v>-3.6991568252941567E-5</v>
      </c>
      <c r="K118" s="64">
        <f t="shared" si="10"/>
        <v>4.0100824931251313E-4</v>
      </c>
      <c r="L118" s="111">
        <f t="shared" si="11"/>
        <v>6562.9211511337317</v>
      </c>
      <c r="M118" s="112">
        <v>-4976.6023853290244</v>
      </c>
      <c r="N118" s="104"/>
      <c r="O118" s="86"/>
    </row>
    <row r="119" spans="1:15" s="29" customFormat="1" x14ac:dyDescent="0.25">
      <c r="A119" s="94">
        <v>39595</v>
      </c>
      <c r="B119" s="33">
        <v>2.64438</v>
      </c>
      <c r="C119" s="33">
        <v>5.8581300000000001</v>
      </c>
      <c r="D119" s="95">
        <v>1.9746999999999999</v>
      </c>
      <c r="F119" s="108">
        <f t="shared" si="6"/>
        <v>0.99343246762813375</v>
      </c>
      <c r="G119" s="33">
        <f t="shared" si="7"/>
        <v>0.98556606467387997</v>
      </c>
      <c r="H119" s="121">
        <v>101</v>
      </c>
      <c r="I119" s="64">
        <f t="shared" si="8"/>
        <v>3.119159526128456E-6</v>
      </c>
      <c r="J119" s="64">
        <f t="shared" si="9"/>
        <v>7.6940209758471218E-6</v>
      </c>
      <c r="K119" s="64">
        <f t="shared" si="10"/>
        <v>-4.1246562786435006E-3</v>
      </c>
      <c r="L119" s="111">
        <f t="shared" si="11"/>
        <v>-70822.719397059336</v>
      </c>
      <c r="M119" s="112">
        <v>-3872.1184354445368</v>
      </c>
      <c r="N119" s="104"/>
      <c r="O119" s="86"/>
    </row>
    <row r="120" spans="1:15" s="29" customFormat="1" x14ac:dyDescent="0.25">
      <c r="A120" s="94">
        <v>39596</v>
      </c>
      <c r="B120" s="33">
        <v>2.6493799999999998</v>
      </c>
      <c r="C120" s="33">
        <v>5.8581300000000001</v>
      </c>
      <c r="D120" s="95">
        <v>1.9806999999999999</v>
      </c>
      <c r="F120" s="108">
        <f t="shared" si="6"/>
        <v>0.9934201314304768</v>
      </c>
      <c r="G120" s="33">
        <f t="shared" si="7"/>
        <v>0.98556606467387997</v>
      </c>
      <c r="H120" s="121">
        <v>102</v>
      </c>
      <c r="I120" s="64">
        <f t="shared" si="8"/>
        <v>-1.2476521905295828E-5</v>
      </c>
      <c r="J120" s="64">
        <f t="shared" si="9"/>
        <v>0</v>
      </c>
      <c r="K120" s="64">
        <f t="shared" si="10"/>
        <v>3.4372135655362083E-3</v>
      </c>
      <c r="L120" s="111">
        <f t="shared" si="11"/>
        <v>59290.311729652814</v>
      </c>
      <c r="M120" s="112">
        <v>-3344.61005478174</v>
      </c>
      <c r="N120" s="104"/>
      <c r="O120" s="86"/>
    </row>
    <row r="121" spans="1:15" s="29" customFormat="1" x14ac:dyDescent="0.25">
      <c r="A121" s="94">
        <v>39597</v>
      </c>
      <c r="B121" s="33">
        <v>2.68188</v>
      </c>
      <c r="C121" s="33">
        <v>5.86</v>
      </c>
      <c r="D121" s="95">
        <v>1.9769000000000001</v>
      </c>
      <c r="F121" s="108">
        <f t="shared" si="6"/>
        <v>0.99333995361301086</v>
      </c>
      <c r="G121" s="33">
        <f t="shared" si="7"/>
        <v>0.98556152367811556</v>
      </c>
      <c r="H121" s="121">
        <v>103</v>
      </c>
      <c r="I121" s="64">
        <f t="shared" si="8"/>
        <v>-8.1089840139617972E-5</v>
      </c>
      <c r="J121" s="64">
        <f t="shared" si="9"/>
        <v>-4.6114947236551989E-6</v>
      </c>
      <c r="K121" s="64">
        <f t="shared" si="10"/>
        <v>-2.1769019248394843E-3</v>
      </c>
      <c r="L121" s="111">
        <f t="shared" si="11"/>
        <v>-36177.786009363881</v>
      </c>
      <c r="M121" s="112">
        <v>-3114.3433939205206</v>
      </c>
      <c r="N121" s="104"/>
      <c r="O121" s="86"/>
    </row>
    <row r="122" spans="1:15" s="29" customFormat="1" x14ac:dyDescent="0.25">
      <c r="A122" s="94">
        <v>39598</v>
      </c>
      <c r="B122" s="33">
        <v>2.6806299999999998</v>
      </c>
      <c r="C122" s="33">
        <v>5.8668800000000001</v>
      </c>
      <c r="D122" s="95">
        <v>1.9762</v>
      </c>
      <c r="F122" s="108">
        <f t="shared" si="6"/>
        <v>0.99334303713590599</v>
      </c>
      <c r="G122" s="33">
        <f t="shared" si="7"/>
        <v>0.98554481705922881</v>
      </c>
      <c r="H122" s="121">
        <v>104</v>
      </c>
      <c r="I122" s="64">
        <f t="shared" si="8"/>
        <v>3.1185979680630327E-6</v>
      </c>
      <c r="J122" s="64">
        <f t="shared" si="9"/>
        <v>-1.6965989144969455E-5</v>
      </c>
      <c r="K122" s="64">
        <f t="shared" si="10"/>
        <v>-4.0100824931264031E-4</v>
      </c>
      <c r="L122" s="111">
        <f t="shared" si="11"/>
        <v>-7235.9876520713942</v>
      </c>
      <c r="M122" s="112">
        <v>-2928.9175613829798</v>
      </c>
      <c r="N122" s="104"/>
      <c r="O122" s="86"/>
    </row>
    <row r="123" spans="1:15" s="29" customFormat="1" x14ac:dyDescent="0.25">
      <c r="A123" s="94">
        <v>39601</v>
      </c>
      <c r="B123" s="91">
        <v>2.67625</v>
      </c>
      <c r="C123" s="91">
        <v>5.8681299999999998</v>
      </c>
      <c r="D123" s="95">
        <v>1.9637</v>
      </c>
      <c r="F123" s="108">
        <f t="shared" si="6"/>
        <v>0.99335384195119525</v>
      </c>
      <c r="G123" s="33">
        <f t="shared" si="7"/>
        <v>0.98554178176049445</v>
      </c>
      <c r="H123" s="121">
        <v>105</v>
      </c>
      <c r="I123" s="64">
        <f t="shared" si="8"/>
        <v>1.0927720063171206E-5</v>
      </c>
      <c r="J123" s="64">
        <f t="shared" si="9"/>
        <v>-3.0824217472060155E-6</v>
      </c>
      <c r="K123" s="64">
        <f t="shared" si="10"/>
        <v>-7.1608615948670689E-3</v>
      </c>
      <c r="L123" s="111">
        <f t="shared" si="11"/>
        <v>-123328.66432865799</v>
      </c>
      <c r="M123" s="112">
        <v>-1489.3343880816847</v>
      </c>
      <c r="N123" s="104"/>
      <c r="O123" s="86"/>
    </row>
    <row r="124" spans="1:15" s="29" customFormat="1" x14ac:dyDescent="0.25">
      <c r="A124" s="94">
        <v>39602</v>
      </c>
      <c r="B124" s="33">
        <v>2.67313</v>
      </c>
      <c r="C124" s="33">
        <v>5.8656300000000003</v>
      </c>
      <c r="D124" s="95">
        <v>1.9664999999999999</v>
      </c>
      <c r="F124" s="108">
        <f t="shared" si="6"/>
        <v>0.9933615386753023</v>
      </c>
      <c r="G124" s="33">
        <f t="shared" si="7"/>
        <v>0.98554785237665976</v>
      </c>
      <c r="H124" s="121">
        <v>106</v>
      </c>
      <c r="I124" s="64">
        <f t="shared" si="8"/>
        <v>7.7842743437713098E-6</v>
      </c>
      <c r="J124" s="64">
        <f t="shared" si="9"/>
        <v>6.1648624812765671E-6</v>
      </c>
      <c r="K124" s="64">
        <f t="shared" si="10"/>
        <v>1.6040329972501796E-3</v>
      </c>
      <c r="L124" s="111">
        <f t="shared" si="11"/>
        <v>27552.777253756874</v>
      </c>
      <c r="M124" s="112">
        <v>-622.75618772090934</v>
      </c>
      <c r="N124" s="104"/>
      <c r="O124" s="86"/>
    </row>
    <row r="125" spans="1:15" s="29" customFormat="1" x14ac:dyDescent="0.25">
      <c r="A125" s="94">
        <v>39603</v>
      </c>
      <c r="B125" s="92">
        <v>2.6718799999999998</v>
      </c>
      <c r="C125" s="92">
        <v>5.8656300000000003</v>
      </c>
      <c r="D125" s="95">
        <v>1.9537</v>
      </c>
      <c r="F125" s="108">
        <f t="shared" si="6"/>
        <v>0.99336462233220746</v>
      </c>
      <c r="G125" s="33">
        <f t="shared" si="7"/>
        <v>0.98554785237665976</v>
      </c>
      <c r="H125" s="121">
        <v>107</v>
      </c>
      <c r="I125" s="64">
        <f t="shared" si="8"/>
        <v>3.1187335024523695E-6</v>
      </c>
      <c r="J125" s="64">
        <f t="shared" si="9"/>
        <v>0</v>
      </c>
      <c r="K125" s="64">
        <f t="shared" si="10"/>
        <v>-7.3327222731438598E-3</v>
      </c>
      <c r="L125" s="111">
        <f t="shared" si="11"/>
        <v>-126102.59952145386</v>
      </c>
      <c r="M125" s="112">
        <v>989.34629339590629</v>
      </c>
      <c r="N125" s="104"/>
      <c r="O125" s="86"/>
    </row>
    <row r="126" spans="1:15" s="29" customFormat="1" x14ac:dyDescent="0.25">
      <c r="A126" s="94">
        <v>39604</v>
      </c>
      <c r="B126" s="33">
        <v>2.6768800000000001</v>
      </c>
      <c r="C126" s="33">
        <v>5.86313</v>
      </c>
      <c r="D126" s="95">
        <v>1.9547000000000001</v>
      </c>
      <c r="F126" s="108">
        <f t="shared" si="6"/>
        <v>0.99335228781945462</v>
      </c>
      <c r="G126" s="33">
        <f t="shared" si="7"/>
        <v>0.98555392306761147</v>
      </c>
      <c r="H126" s="121">
        <v>108</v>
      </c>
      <c r="I126" s="64">
        <f t="shared" si="8"/>
        <v>-1.2474817835406505E-5</v>
      </c>
      <c r="J126" s="64">
        <f t="shared" si="9"/>
        <v>6.1649384287347123E-6</v>
      </c>
      <c r="K126" s="64">
        <f t="shared" si="10"/>
        <v>5.7286892758943162E-4</v>
      </c>
      <c r="L126" s="111">
        <f t="shared" si="11"/>
        <v>10157.310609498511</v>
      </c>
      <c r="M126" s="112">
        <v>1110.9689058589443</v>
      </c>
      <c r="N126" s="118"/>
      <c r="O126" s="86"/>
    </row>
    <row r="127" spans="1:15" s="29" customFormat="1" x14ac:dyDescent="0.25">
      <c r="A127" s="94">
        <v>39605</v>
      </c>
      <c r="B127" s="33">
        <v>2.69563</v>
      </c>
      <c r="C127" s="33">
        <v>5.8849999999999998</v>
      </c>
      <c r="D127" s="95">
        <v>1.9698</v>
      </c>
      <c r="F127" s="108">
        <f t="shared" si="6"/>
        <v>0.99330603612460355</v>
      </c>
      <c r="G127" s="33">
        <f t="shared" si="7"/>
        <v>0.98550081919755605</v>
      </c>
      <c r="H127" s="121">
        <v>109</v>
      </c>
      <c r="I127" s="64">
        <f t="shared" si="8"/>
        <v>-4.6777807879993564E-5</v>
      </c>
      <c r="J127" s="64">
        <f t="shared" si="9"/>
        <v>-5.3928307638025713E-5</v>
      </c>
      <c r="K127" s="64">
        <f t="shared" si="10"/>
        <v>8.6503208065993875E-3</v>
      </c>
      <c r="L127" s="111">
        <f t="shared" si="11"/>
        <v>148537.82908985834</v>
      </c>
      <c r="M127" s="112">
        <v>3883.7887027697147</v>
      </c>
      <c r="N127" s="104"/>
      <c r="O127" s="86"/>
    </row>
    <row r="128" spans="1:15" s="29" customFormat="1" x14ac:dyDescent="0.25">
      <c r="A128" s="94">
        <v>39608</v>
      </c>
      <c r="B128" s="33">
        <v>2.6912500000000001</v>
      </c>
      <c r="C128" s="33">
        <v>5.9112499999999999</v>
      </c>
      <c r="D128" s="95">
        <v>1.9765999999999999</v>
      </c>
      <c r="F128" s="108">
        <f t="shared" si="6"/>
        <v>0.99331684013496691</v>
      </c>
      <c r="G128" s="33">
        <f t="shared" si="7"/>
        <v>0.98543708754068771</v>
      </c>
      <c r="H128" s="121">
        <v>110</v>
      </c>
      <c r="I128" s="64">
        <f t="shared" si="8"/>
        <v>1.0926905981235342E-5</v>
      </c>
      <c r="J128" s="64">
        <f t="shared" si="9"/>
        <v>-6.4721090841229916E-5</v>
      </c>
      <c r="K128" s="64">
        <f t="shared" si="10"/>
        <v>3.8955087076076519E-3</v>
      </c>
      <c r="L128" s="111">
        <f t="shared" si="11"/>
        <v>65674.110414649098</v>
      </c>
      <c r="M128" s="112">
        <v>6562.4616667877845</v>
      </c>
      <c r="N128" s="104"/>
      <c r="O128" s="86"/>
    </row>
    <row r="129" spans="1:15" s="29" customFormat="1" x14ac:dyDescent="0.25">
      <c r="A129" s="94">
        <v>39609</v>
      </c>
      <c r="B129" s="33">
        <v>2.7862499999999999</v>
      </c>
      <c r="C129" s="33">
        <v>5.95</v>
      </c>
      <c r="D129" s="95">
        <v>1.9527000000000001</v>
      </c>
      <c r="F129" s="108">
        <f t="shared" si="6"/>
        <v>0.99308255929789058</v>
      </c>
      <c r="G129" s="33">
        <f t="shared" si="7"/>
        <v>0.98534302253972161</v>
      </c>
      <c r="H129" s="121">
        <v>111</v>
      </c>
      <c r="I129" s="64">
        <f t="shared" si="8"/>
        <v>-2.3694578159807149E-4</v>
      </c>
      <c r="J129" s="64">
        <f t="shared" si="9"/>
        <v>-9.5525360106091191E-5</v>
      </c>
      <c r="K129" s="64">
        <f t="shared" si="10"/>
        <v>-1.3691567369385775E-2</v>
      </c>
      <c r="L129" s="111">
        <f t="shared" si="11"/>
        <v>-233138.20533490038</v>
      </c>
      <c r="M129" s="112">
        <v>6871.6658611457469</v>
      </c>
      <c r="N129" s="104"/>
      <c r="O129" s="86"/>
    </row>
    <row r="130" spans="1:15" s="29" customFormat="1" x14ac:dyDescent="0.25">
      <c r="A130" s="94">
        <v>39610</v>
      </c>
      <c r="B130" s="33">
        <v>2.7881300000000002</v>
      </c>
      <c r="C130" s="33">
        <v>5.9474999999999998</v>
      </c>
      <c r="D130" s="95">
        <v>1.9635</v>
      </c>
      <c r="F130" s="108">
        <f t="shared" si="6"/>
        <v>0.99307792411856832</v>
      </c>
      <c r="G130" s="33">
        <f t="shared" si="7"/>
        <v>0.98534909070754229</v>
      </c>
      <c r="H130" s="121">
        <v>112</v>
      </c>
      <c r="I130" s="64">
        <f t="shared" si="8"/>
        <v>-4.6879044870449659E-6</v>
      </c>
      <c r="J130" s="64">
        <f t="shared" si="9"/>
        <v>6.1623761260879208E-6</v>
      </c>
      <c r="K130" s="64">
        <f t="shared" si="10"/>
        <v>6.1869844179651239E-3</v>
      </c>
      <c r="L130" s="111">
        <f t="shared" si="11"/>
        <v>106538.55556784403</v>
      </c>
      <c r="M130" s="112">
        <v>8374.3203381473886</v>
      </c>
      <c r="N130" s="104"/>
      <c r="O130" s="86"/>
    </row>
    <row r="131" spans="1:15" s="29" customFormat="1" x14ac:dyDescent="0.25">
      <c r="A131" s="94">
        <v>39611</v>
      </c>
      <c r="B131" s="33">
        <v>2.7762500000000001</v>
      </c>
      <c r="C131" s="33">
        <v>5.95</v>
      </c>
      <c r="D131" s="95">
        <v>1.9458</v>
      </c>
      <c r="F131" s="108">
        <f t="shared" si="6"/>
        <v>0.99310721523426471</v>
      </c>
      <c r="G131" s="33">
        <f t="shared" si="7"/>
        <v>0.98534302253972161</v>
      </c>
      <c r="H131" s="121">
        <v>113</v>
      </c>
      <c r="I131" s="64">
        <f t="shared" si="8"/>
        <v>2.9624302137430126E-5</v>
      </c>
      <c r="J131" s="64">
        <f t="shared" si="9"/>
        <v>-6.1623761260879208E-6</v>
      </c>
      <c r="K131" s="64">
        <f t="shared" si="10"/>
        <v>-1.0139780018331834E-2</v>
      </c>
      <c r="L131" s="111">
        <f t="shared" si="11"/>
        <v>-174895.17794154829</v>
      </c>
      <c r="M131" s="112">
        <v>8580.4905251481268</v>
      </c>
      <c r="N131" s="104"/>
      <c r="O131" s="86"/>
    </row>
    <row r="132" spans="1:15" s="29" customFormat="1" x14ac:dyDescent="0.25">
      <c r="A132" s="94">
        <v>39612</v>
      </c>
      <c r="B132" s="33">
        <v>2.8137500000000002</v>
      </c>
      <c r="C132" s="33">
        <v>5.9537500000000003</v>
      </c>
      <c r="D132" s="95">
        <v>1.9446000000000001</v>
      </c>
      <c r="F132" s="108">
        <f t="shared" si="6"/>
        <v>0.9930147617850682</v>
      </c>
      <c r="G132" s="33">
        <f t="shared" si="7"/>
        <v>0.98533392042812751</v>
      </c>
      <c r="H132" s="121">
        <v>114</v>
      </c>
      <c r="I132" s="64">
        <f t="shared" si="8"/>
        <v>-9.3505107181115905E-5</v>
      </c>
      <c r="J132" s="64">
        <f t="shared" si="9"/>
        <v>-9.2434218766043932E-6</v>
      </c>
      <c r="K132" s="64">
        <f t="shared" si="10"/>
        <v>-6.8744271310716535E-4</v>
      </c>
      <c r="L132" s="111">
        <f t="shared" si="11"/>
        <v>-10450.584284053266</v>
      </c>
      <c r="M132" s="112">
        <v>10133.046354110649</v>
      </c>
      <c r="N132" s="104"/>
      <c r="O132" s="86"/>
    </row>
    <row r="133" spans="1:15" s="29" customFormat="1" x14ac:dyDescent="0.25">
      <c r="A133" s="94">
        <v>39615</v>
      </c>
      <c r="B133" s="33">
        <v>2.8125</v>
      </c>
      <c r="C133" s="33">
        <v>5.9550000000000001</v>
      </c>
      <c r="D133" s="95">
        <v>1.9636</v>
      </c>
      <c r="F133" s="108">
        <f t="shared" si="6"/>
        <v>0.99301784328937159</v>
      </c>
      <c r="G133" s="33">
        <f t="shared" si="7"/>
        <v>0.9853308864282988</v>
      </c>
      <c r="H133" s="121">
        <v>115</v>
      </c>
      <c r="I133" s="64">
        <f t="shared" si="8"/>
        <v>3.1165564148438041E-6</v>
      </c>
      <c r="J133" s="64">
        <f t="shared" si="9"/>
        <v>-3.0811026760460989E-6</v>
      </c>
      <c r="K133" s="64">
        <f t="shared" si="10"/>
        <v>1.088450962419793E-2</v>
      </c>
      <c r="L133" s="111">
        <f t="shared" si="11"/>
        <v>187004.19591441413</v>
      </c>
      <c r="M133" s="112">
        <v>10156.612850750174</v>
      </c>
      <c r="N133" s="104"/>
      <c r="O133" s="86"/>
    </row>
    <row r="134" spans="1:15" s="29" customFormat="1" x14ac:dyDescent="0.25">
      <c r="A134" s="94">
        <v>39616</v>
      </c>
      <c r="B134" s="33">
        <v>2.8087499999999999</v>
      </c>
      <c r="C134" s="33">
        <v>5.9474999999999998</v>
      </c>
      <c r="D134" s="95">
        <v>1.9525999999999999</v>
      </c>
      <c r="F134" s="108">
        <f t="shared" si="6"/>
        <v>0.99302708791703265</v>
      </c>
      <c r="G134" s="33">
        <f t="shared" si="7"/>
        <v>0.98534909070754229</v>
      </c>
      <c r="H134" s="121">
        <v>116</v>
      </c>
      <c r="I134" s="64">
        <f t="shared" si="8"/>
        <v>9.3497853006980893E-6</v>
      </c>
      <c r="J134" s="64">
        <f t="shared" si="9"/>
        <v>1.8486900678738411E-5</v>
      </c>
      <c r="K134" s="64">
        <f t="shared" si="10"/>
        <v>-6.3015582034831119E-3</v>
      </c>
      <c r="L134" s="111">
        <f t="shared" si="11"/>
        <v>-108160.44989347624</v>
      </c>
      <c r="M134" s="112">
        <v>10707.516317199792</v>
      </c>
      <c r="N134" s="104"/>
      <c r="O134" s="86"/>
    </row>
    <row r="135" spans="1:15" s="29" customFormat="1" x14ac:dyDescent="0.25">
      <c r="A135" s="94">
        <v>39617</v>
      </c>
      <c r="B135" s="33">
        <v>2.8025000000000002</v>
      </c>
      <c r="C135" s="33">
        <v>5.9468800000000002</v>
      </c>
      <c r="D135" s="95">
        <v>1.9583999999999999</v>
      </c>
      <c r="F135" s="108">
        <f t="shared" si="6"/>
        <v>0.99304249601231365</v>
      </c>
      <c r="G135" s="33">
        <f t="shared" si="7"/>
        <v>0.98535059562472793</v>
      </c>
      <c r="H135" s="121">
        <v>117</v>
      </c>
      <c r="I135" s="64">
        <f t="shared" si="8"/>
        <v>1.5583362364821217E-5</v>
      </c>
      <c r="J135" s="64">
        <f t="shared" si="9"/>
        <v>1.528281024953429E-6</v>
      </c>
      <c r="K135" s="64">
        <f t="shared" si="10"/>
        <v>3.3226397800183473E-3</v>
      </c>
      <c r="L135" s="111">
        <f t="shared" si="11"/>
        <v>56889.190733881187</v>
      </c>
      <c r="M135" s="112">
        <v>11080.064067907069</v>
      </c>
      <c r="N135" s="104"/>
      <c r="O135" s="86"/>
    </row>
    <row r="136" spans="1:15" s="29" customFormat="1" x14ac:dyDescent="0.25">
      <c r="A136" s="94">
        <v>39618</v>
      </c>
      <c r="B136" s="33">
        <v>2.80125</v>
      </c>
      <c r="C136" s="33">
        <v>5.9574999999999996</v>
      </c>
      <c r="D136" s="95">
        <v>1.9711000000000001</v>
      </c>
      <c r="F136" s="108">
        <f t="shared" si="6"/>
        <v>0.99304557768874846</v>
      </c>
      <c r="G136" s="33">
        <f t="shared" si="7"/>
        <v>0.98532481848469367</v>
      </c>
      <c r="H136" s="121">
        <v>118</v>
      </c>
      <c r="I136" s="64">
        <f t="shared" si="8"/>
        <v>3.1167305042589378E-6</v>
      </c>
      <c r="J136" s="64">
        <f t="shared" si="9"/>
        <v>-2.6177330133298554E-5</v>
      </c>
      <c r="K136" s="64">
        <f t="shared" si="10"/>
        <v>7.275435380385057E-3</v>
      </c>
      <c r="L136" s="111">
        <f t="shared" si="11"/>
        <v>124566.08434545508</v>
      </c>
      <c r="M136" s="112">
        <v>11375.112929926683</v>
      </c>
      <c r="N136" s="104"/>
      <c r="O136" s="86"/>
    </row>
    <row r="137" spans="1:15" s="29" customFormat="1" x14ac:dyDescent="0.25">
      <c r="A137" s="94">
        <v>39619</v>
      </c>
      <c r="B137" s="33">
        <v>2.8018800000000001</v>
      </c>
      <c r="C137" s="33">
        <v>5.9574999999999996</v>
      </c>
      <c r="D137" s="95">
        <v>1.9756</v>
      </c>
      <c r="F137" s="108">
        <f t="shared" si="6"/>
        <v>0.9930440245214347</v>
      </c>
      <c r="G137" s="33">
        <f t="shared" si="7"/>
        <v>0.98532481848469367</v>
      </c>
      <c r="H137" s="121">
        <v>119</v>
      </c>
      <c r="I137" s="64">
        <f t="shared" si="8"/>
        <v>-1.5708345919554638E-6</v>
      </c>
      <c r="J137" s="64">
        <f t="shared" si="9"/>
        <v>0</v>
      </c>
      <c r="K137" s="64">
        <f t="shared" si="10"/>
        <v>2.5779101741521242E-3</v>
      </c>
      <c r="L137" s="111">
        <f t="shared" si="11"/>
        <v>44340.685694633248</v>
      </c>
      <c r="M137" s="112">
        <v>13243.860655226938</v>
      </c>
      <c r="N137" s="104"/>
      <c r="O137" s="86"/>
    </row>
    <row r="138" spans="1:15" s="29" customFormat="1" x14ac:dyDescent="0.25">
      <c r="A138" s="94">
        <v>39622</v>
      </c>
      <c r="B138" s="33">
        <v>2.8043800000000001</v>
      </c>
      <c r="C138" s="33">
        <v>5.9518800000000001</v>
      </c>
      <c r="D138" s="95">
        <v>1.9594</v>
      </c>
      <c r="F138" s="108">
        <f t="shared" si="6"/>
        <v>0.99303786120697102</v>
      </c>
      <c r="G138" s="33">
        <f t="shared" si="7"/>
        <v>0.98533845932675568</v>
      </c>
      <c r="H138" s="121">
        <v>120</v>
      </c>
      <c r="I138" s="64">
        <f t="shared" si="8"/>
        <v>-6.2334221657051593E-6</v>
      </c>
      <c r="J138" s="64">
        <f t="shared" si="9"/>
        <v>1.3852616135025406E-5</v>
      </c>
      <c r="K138" s="64">
        <f t="shared" si="10"/>
        <v>-9.28047662694775E-3</v>
      </c>
      <c r="L138" s="111">
        <f t="shared" si="11"/>
        <v>-159194.3622378264</v>
      </c>
      <c r="M138" s="112">
        <v>15644.105900920866</v>
      </c>
      <c r="N138" s="118"/>
      <c r="O138" s="86"/>
    </row>
    <row r="139" spans="1:15" s="29" customFormat="1" x14ac:dyDescent="0.25">
      <c r="A139" s="94">
        <v>39623</v>
      </c>
      <c r="B139" s="33">
        <v>2.80938</v>
      </c>
      <c r="C139" s="33">
        <v>5.9524999999999997</v>
      </c>
      <c r="D139" s="95">
        <v>1.9711000000000001</v>
      </c>
      <c r="F139" s="108">
        <f t="shared" si="6"/>
        <v>0.99302553480755595</v>
      </c>
      <c r="G139" s="33">
        <f t="shared" si="7"/>
        <v>0.98533695444664093</v>
      </c>
      <c r="H139" s="121">
        <v>121</v>
      </c>
      <c r="I139" s="64">
        <f t="shared" si="8"/>
        <v>-1.2466612208409873E-5</v>
      </c>
      <c r="J139" s="64">
        <f t="shared" si="9"/>
        <v>-1.5282433785257731E-6</v>
      </c>
      <c r="K139" s="64">
        <f t="shared" si="10"/>
        <v>6.7025664527956249E-3</v>
      </c>
      <c r="L139" s="111">
        <f t="shared" si="11"/>
        <v>115396.28261169557</v>
      </c>
      <c r="M139" s="112">
        <v>16411.54374946883</v>
      </c>
      <c r="N139" s="104"/>
      <c r="O139" s="86"/>
    </row>
    <row r="140" spans="1:15" s="29" customFormat="1" x14ac:dyDescent="0.25">
      <c r="A140" s="94">
        <v>39624</v>
      </c>
      <c r="B140" s="33">
        <v>2.8081299999999998</v>
      </c>
      <c r="C140" s="33">
        <v>5.9518800000000001</v>
      </c>
      <c r="D140" s="95">
        <v>1.968</v>
      </c>
      <c r="F140" s="108">
        <f t="shared" si="6"/>
        <v>0.99302861637872097</v>
      </c>
      <c r="G140" s="33">
        <f t="shared" si="7"/>
        <v>0.98533845932675568</v>
      </c>
      <c r="H140" s="121">
        <v>122</v>
      </c>
      <c r="I140" s="64">
        <f t="shared" si="8"/>
        <v>3.1166240370221611E-6</v>
      </c>
      <c r="J140" s="64">
        <f t="shared" si="9"/>
        <v>1.5282433785257731E-6</v>
      </c>
      <c r="K140" s="64">
        <f t="shared" si="10"/>
        <v>-1.7758936755270982E-3</v>
      </c>
      <c r="L140" s="111">
        <f t="shared" si="11"/>
        <v>-30552.730221666581</v>
      </c>
      <c r="M140" s="112">
        <v>16581.086259488657</v>
      </c>
      <c r="N140" s="104"/>
      <c r="O140" s="86"/>
    </row>
    <row r="141" spans="1:15" s="29" customFormat="1" x14ac:dyDescent="0.25">
      <c r="A141" s="94">
        <v>39625</v>
      </c>
      <c r="B141" s="33">
        <v>2.80063</v>
      </c>
      <c r="C141" s="33">
        <v>5.94625</v>
      </c>
      <c r="D141" s="95">
        <v>1.9890000000000001</v>
      </c>
      <c r="F141" s="108">
        <f t="shared" si="6"/>
        <v>0.99304710620735615</v>
      </c>
      <c r="G141" s="33">
        <f t="shared" si="7"/>
        <v>0.98535212481948031</v>
      </c>
      <c r="H141" s="121">
        <v>123</v>
      </c>
      <c r="I141" s="64">
        <f t="shared" si="8"/>
        <v>1.8700150435895969E-5</v>
      </c>
      <c r="J141" s="64">
        <f t="shared" si="9"/>
        <v>1.3877649499184866E-5</v>
      </c>
      <c r="K141" s="64">
        <f t="shared" si="10"/>
        <v>1.2030247479376793E-2</v>
      </c>
      <c r="L141" s="111">
        <f t="shared" si="11"/>
        <v>206737.03497504332</v>
      </c>
      <c r="M141" s="112">
        <v>22113.34572141392</v>
      </c>
      <c r="N141" s="104"/>
      <c r="O141" s="86"/>
    </row>
    <row r="142" spans="1:15" s="29" customFormat="1" x14ac:dyDescent="0.25">
      <c r="A142" s="94">
        <v>39626</v>
      </c>
      <c r="B142" s="33">
        <v>2.7912499999999998</v>
      </c>
      <c r="C142" s="33">
        <v>5.9450000000000003</v>
      </c>
      <c r="D142" s="95">
        <v>1.9914000000000001</v>
      </c>
      <c r="F142" s="108">
        <f t="shared" si="6"/>
        <v>0.99307023178879872</v>
      </c>
      <c r="G142" s="33">
        <f t="shared" si="7"/>
        <v>0.98535515895010406</v>
      </c>
      <c r="H142" s="121">
        <v>124</v>
      </c>
      <c r="I142" s="64">
        <f t="shared" si="8"/>
        <v>2.3388634931482753E-5</v>
      </c>
      <c r="J142" s="64">
        <f t="shared" si="9"/>
        <v>3.0812355016805818E-6</v>
      </c>
      <c r="K142" s="64">
        <f t="shared" si="10"/>
        <v>1.3748854262144578E-3</v>
      </c>
      <c r="L142" s="111">
        <f t="shared" si="11"/>
        <v>23306.046695328052</v>
      </c>
      <c r="M142" s="112">
        <v>22281.598038576085</v>
      </c>
      <c r="N142" s="104"/>
      <c r="O142" s="86"/>
    </row>
    <row r="143" spans="1:15" s="29" customFormat="1" x14ac:dyDescent="0.25">
      <c r="A143" s="94">
        <v>39629</v>
      </c>
      <c r="B143" s="33">
        <v>2.7831299999999999</v>
      </c>
      <c r="C143" s="33">
        <v>5.94625</v>
      </c>
      <c r="D143" s="95">
        <v>1.9901</v>
      </c>
      <c r="F143" s="108">
        <f t="shared" si="6"/>
        <v>0.99309025181863997</v>
      </c>
      <c r="G143" s="33">
        <f t="shared" si="7"/>
        <v>0.98535212481948031</v>
      </c>
      <c r="H143" s="121">
        <v>125</v>
      </c>
      <c r="I143" s="64">
        <f t="shared" si="8"/>
        <v>2.0247757680694283E-5</v>
      </c>
      <c r="J143" s="64">
        <f t="shared" si="9"/>
        <v>-3.0812355016805818E-6</v>
      </c>
      <c r="K143" s="64">
        <f t="shared" si="10"/>
        <v>-7.4472960586622293E-4</v>
      </c>
      <c r="L143" s="111">
        <f t="shared" si="11"/>
        <v>-13185.463775161224</v>
      </c>
      <c r="M143" s="112">
        <v>22801.523645544195</v>
      </c>
      <c r="N143" s="104"/>
      <c r="O143" s="86"/>
    </row>
    <row r="144" spans="1:15" s="29" customFormat="1" x14ac:dyDescent="0.25">
      <c r="A144" s="94">
        <v>39630</v>
      </c>
      <c r="B144" s="33">
        <v>2.7875000000000001</v>
      </c>
      <c r="C144" s="33">
        <v>5.94</v>
      </c>
      <c r="D144" s="95">
        <v>1.9914000000000001</v>
      </c>
      <c r="F144" s="108">
        <f t="shared" si="6"/>
        <v>0.99307947739192504</v>
      </c>
      <c r="G144" s="33">
        <f t="shared" si="7"/>
        <v>0.98536729565945702</v>
      </c>
      <c r="H144" s="121">
        <v>126</v>
      </c>
      <c r="I144" s="64">
        <f t="shared" si="8"/>
        <v>-1.0896985818814693E-5</v>
      </c>
      <c r="J144" s="64">
        <f t="shared" si="9"/>
        <v>1.5406367267346487E-5</v>
      </c>
      <c r="K144" s="64">
        <f t="shared" si="10"/>
        <v>7.4472960586622293E-4</v>
      </c>
      <c r="L144" s="111">
        <f t="shared" si="11"/>
        <v>13244.76615164979</v>
      </c>
      <c r="M144" s="112">
        <v>23304.487872143145</v>
      </c>
      <c r="N144" s="104"/>
      <c r="O144" s="86"/>
    </row>
    <row r="145" spans="1:15" s="29" customFormat="1" x14ac:dyDescent="0.25">
      <c r="A145" s="94">
        <v>39631</v>
      </c>
      <c r="B145" s="33">
        <v>2.7912499999999998</v>
      </c>
      <c r="C145" s="33">
        <v>5.9318799999999996</v>
      </c>
      <c r="D145" s="95">
        <v>1.9922</v>
      </c>
      <c r="F145" s="108">
        <f t="shared" si="6"/>
        <v>0.99307023178879872</v>
      </c>
      <c r="G145" s="33">
        <f t="shared" si="7"/>
        <v>0.98538700631248777</v>
      </c>
      <c r="H145" s="121">
        <v>127</v>
      </c>
      <c r="I145" s="64">
        <f t="shared" si="8"/>
        <v>-9.3507718618795876E-6</v>
      </c>
      <c r="J145" s="64">
        <f t="shared" si="9"/>
        <v>2.0016660919049049E-5</v>
      </c>
      <c r="K145" s="64">
        <f t="shared" si="10"/>
        <v>4.5829514207144353E-4</v>
      </c>
      <c r="L145" s="111">
        <f t="shared" si="11"/>
        <v>8374.8948950369231</v>
      </c>
      <c r="M145" s="112">
        <v>23418.569799514342</v>
      </c>
      <c r="N145" s="104"/>
      <c r="O145" s="86"/>
    </row>
    <row r="146" spans="1:15" s="29" customFormat="1" x14ac:dyDescent="0.25">
      <c r="A146" s="94">
        <v>39632</v>
      </c>
      <c r="B146" s="33">
        <v>2.7912499999999998</v>
      </c>
      <c r="C146" s="33">
        <v>5.9124999999999996</v>
      </c>
      <c r="D146" s="95">
        <v>1.9826999999999999</v>
      </c>
      <c r="F146" s="108">
        <f t="shared" si="6"/>
        <v>0.99307023178879872</v>
      </c>
      <c r="G146" s="33">
        <f t="shared" si="7"/>
        <v>0.9854340529054908</v>
      </c>
      <c r="H146" s="121">
        <v>128</v>
      </c>
      <c r="I146" s="64">
        <f t="shared" si="8"/>
        <v>0</v>
      </c>
      <c r="J146" s="64">
        <f t="shared" si="9"/>
        <v>4.7776991359402648E-5</v>
      </c>
      <c r="K146" s="64">
        <f t="shared" si="10"/>
        <v>-5.4422548120990283E-3</v>
      </c>
      <c r="L146" s="111">
        <f t="shared" si="11"/>
        <v>-92732.704967674304</v>
      </c>
      <c r="M146" s="112">
        <v>25627.072836921659</v>
      </c>
      <c r="N146" s="104"/>
      <c r="O146" s="86"/>
    </row>
    <row r="147" spans="1:15" s="29" customFormat="1" x14ac:dyDescent="0.25">
      <c r="A147" s="94">
        <v>39633</v>
      </c>
      <c r="B147" s="33">
        <v>2.78938</v>
      </c>
      <c r="C147" s="33">
        <v>5.8912500000000003</v>
      </c>
      <c r="D147" s="95">
        <v>1.9823</v>
      </c>
      <c r="F147" s="108">
        <f t="shared" si="6"/>
        <v>0.99307484224137188</v>
      </c>
      <c r="G147" s="33">
        <f t="shared" si="7"/>
        <v>0.98548564424584173</v>
      </c>
      <c r="H147" s="121">
        <v>129</v>
      </c>
      <c r="I147" s="64">
        <f t="shared" si="8"/>
        <v>4.6628964711813289E-6</v>
      </c>
      <c r="J147" s="64">
        <f t="shared" si="9"/>
        <v>5.2392295909879813E-5</v>
      </c>
      <c r="K147" s="64">
        <f t="shared" si="10"/>
        <v>-2.2914757103572177E-4</v>
      </c>
      <c r="L147" s="111">
        <f t="shared" si="11"/>
        <v>-3114.5580287218986</v>
      </c>
      <c r="M147" s="112">
        <v>27550.918273421965</v>
      </c>
      <c r="N147" s="104"/>
      <c r="O147" s="86"/>
    </row>
    <row r="148" spans="1:15" s="29" customFormat="1" x14ac:dyDescent="0.25">
      <c r="A148" s="94">
        <v>39636</v>
      </c>
      <c r="B148" s="33">
        <v>2.7912499999999998</v>
      </c>
      <c r="C148" s="33">
        <v>5.8787500000000001</v>
      </c>
      <c r="D148" s="95">
        <v>1.9695</v>
      </c>
      <c r="F148" s="108">
        <f t="shared" ref="F148:F211" si="12">1/(1+B148*0.01*E$4)</f>
        <v>0.99307023178879872</v>
      </c>
      <c r="G148" s="33">
        <f t="shared" ref="G148:G211" si="13">1/(1+C148*0.01*E$4)</f>
        <v>0.98551599461661887</v>
      </c>
      <c r="H148" s="121">
        <v>130</v>
      </c>
      <c r="I148" s="64">
        <f t="shared" si="8"/>
        <v>-4.6628964711813289E-6</v>
      </c>
      <c r="J148" s="64">
        <f t="shared" si="9"/>
        <v>3.0821560283458682E-5</v>
      </c>
      <c r="K148" s="64">
        <f t="shared" si="10"/>
        <v>-7.3327222731438598E-3</v>
      </c>
      <c r="L148" s="111">
        <f t="shared" si="11"/>
        <v>-125445.79986585787</v>
      </c>
      <c r="M148" s="112">
        <v>30232.22362361773</v>
      </c>
      <c r="N148" s="104"/>
      <c r="O148" s="86"/>
    </row>
    <row r="149" spans="1:15" s="29" customFormat="1" x14ac:dyDescent="0.25">
      <c r="A149" s="94">
        <v>39637</v>
      </c>
      <c r="B149" s="33">
        <v>2.79</v>
      </c>
      <c r="C149" s="33">
        <v>5.8593799999999998</v>
      </c>
      <c r="D149" s="95">
        <v>1.9718</v>
      </c>
      <c r="F149" s="108">
        <f t="shared" si="12"/>
        <v>0.99307331363737927</v>
      </c>
      <c r="G149" s="33">
        <f t="shared" si="13"/>
        <v>0.98556302924426686</v>
      </c>
      <c r="H149" s="121">
        <v>131</v>
      </c>
      <c r="I149" s="64">
        <f t="shared" ref="I149:I212" si="14">(F149-F148)/$B$10</f>
        <v>3.1169046081588597E-6</v>
      </c>
      <c r="J149" s="64">
        <f t="shared" ref="J149:J212" si="15">(G149-G148)/$C$10</f>
        <v>4.7764840242225541E-5</v>
      </c>
      <c r="K149" s="64">
        <f t="shared" ref="K149:K212" si="16">(D149-D148)/$D$3</f>
        <v>1.3175985334555275E-3</v>
      </c>
      <c r="L149" s="111">
        <f t="shared" ref="L149:L212" si="17">I149*$P$5+J149*$P$4+K149*$P$3</f>
        <v>23420.152791464268</v>
      </c>
      <c r="M149" s="112">
        <v>33798.183400579925</v>
      </c>
      <c r="N149" s="104"/>
      <c r="O149" s="86"/>
    </row>
    <row r="150" spans="1:15" s="29" customFormat="1" x14ac:dyDescent="0.25">
      <c r="A150" s="94">
        <v>39638</v>
      </c>
      <c r="B150" s="33">
        <v>2.7918799999999999</v>
      </c>
      <c r="C150" s="33">
        <v>5.85</v>
      </c>
      <c r="D150" s="95">
        <v>1.9785999999999999</v>
      </c>
      <c r="F150" s="108">
        <f t="shared" si="12"/>
        <v>0.99306867854436387</v>
      </c>
      <c r="G150" s="33">
        <f t="shared" si="13"/>
        <v>0.98558580756437097</v>
      </c>
      <c r="H150" s="121">
        <v>132</v>
      </c>
      <c r="I150" s="64">
        <f t="shared" si="14"/>
        <v>-4.6878171984539853E-6</v>
      </c>
      <c r="J150" s="64">
        <f t="shared" si="15"/>
        <v>2.3131953523727284E-5</v>
      </c>
      <c r="K150" s="64">
        <f t="shared" si="16"/>
        <v>3.8955087076076519E-3</v>
      </c>
      <c r="L150" s="111">
        <f t="shared" si="17"/>
        <v>67439.105933071129</v>
      </c>
      <c r="M150" s="112">
        <v>34691.847043665788</v>
      </c>
      <c r="N150" s="118"/>
      <c r="O150" s="86"/>
    </row>
    <row r="151" spans="1:15" s="29" customFormat="1" x14ac:dyDescent="0.25">
      <c r="A151" s="94">
        <v>39639</v>
      </c>
      <c r="B151" s="33">
        <v>2.7881300000000002</v>
      </c>
      <c r="C151" s="33">
        <v>5.84063</v>
      </c>
      <c r="D151" s="95">
        <v>1.978</v>
      </c>
      <c r="F151" s="108">
        <f t="shared" si="12"/>
        <v>0.99307792411856832</v>
      </c>
      <c r="G151" s="33">
        <f t="shared" si="13"/>
        <v>0.98560856265179764</v>
      </c>
      <c r="H151" s="121">
        <v>133</v>
      </c>
      <c r="I151" s="64">
        <f t="shared" si="14"/>
        <v>9.3507426110284719E-6</v>
      </c>
      <c r="J151" s="64">
        <f t="shared" si="15"/>
        <v>2.310836015896137E-5</v>
      </c>
      <c r="K151" s="64">
        <f t="shared" si="16"/>
        <v>-3.4372135655358268E-4</v>
      </c>
      <c r="L151" s="111">
        <f t="shared" si="17"/>
        <v>-5664.004246049245</v>
      </c>
      <c r="M151" s="112">
        <v>34854.216275122504</v>
      </c>
      <c r="N151" s="104"/>
      <c r="O151" s="86"/>
    </row>
    <row r="152" spans="1:15" s="29" customFormat="1" x14ac:dyDescent="0.25">
      <c r="A152" s="94">
        <v>39640</v>
      </c>
      <c r="B152" s="33">
        <v>2.7906300000000002</v>
      </c>
      <c r="C152" s="33">
        <v>5.8337500000000002</v>
      </c>
      <c r="D152" s="95">
        <v>1.9883999999999999</v>
      </c>
      <c r="F152" s="108">
        <f t="shared" si="12"/>
        <v>0.99307176038330391</v>
      </c>
      <c r="G152" s="33">
        <f t="shared" si="13"/>
        <v>0.98562527143195944</v>
      </c>
      <c r="H152" s="121">
        <v>134</v>
      </c>
      <c r="I152" s="64">
        <f t="shared" si="14"/>
        <v>-6.2338477530410322E-6</v>
      </c>
      <c r="J152" s="64">
        <f t="shared" si="15"/>
        <v>1.6968183973812392E-5</v>
      </c>
      <c r="K152" s="64">
        <f t="shared" si="16"/>
        <v>5.9578368469294027E-3</v>
      </c>
      <c r="L152" s="111">
        <f t="shared" si="17"/>
        <v>102810.4187692819</v>
      </c>
      <c r="M152" s="112">
        <v>37758.003639394148</v>
      </c>
      <c r="N152" s="104"/>
      <c r="O152" s="86"/>
    </row>
    <row r="153" spans="1:15" s="29" customFormat="1" x14ac:dyDescent="0.25">
      <c r="A153" s="94">
        <v>39643</v>
      </c>
      <c r="B153" s="33">
        <v>2.7906300000000002</v>
      </c>
      <c r="C153" s="33">
        <v>5.8262499999999999</v>
      </c>
      <c r="D153" s="95">
        <v>1.9918</v>
      </c>
      <c r="F153" s="108">
        <f t="shared" si="12"/>
        <v>0.99307176038330391</v>
      </c>
      <c r="G153" s="33">
        <f t="shared" si="13"/>
        <v>0.9856434865906285</v>
      </c>
      <c r="H153" s="121">
        <v>135</v>
      </c>
      <c r="I153" s="64">
        <f t="shared" si="14"/>
        <v>0</v>
      </c>
      <c r="J153" s="64">
        <f t="shared" si="15"/>
        <v>1.8497949007403226E-5</v>
      </c>
      <c r="K153" s="64">
        <f t="shared" si="16"/>
        <v>1.9477543538038895E-3</v>
      </c>
      <c r="L153" s="111">
        <f t="shared" si="17"/>
        <v>33800.471657812857</v>
      </c>
      <c r="M153" s="112">
        <v>38860.613491866054</v>
      </c>
      <c r="N153" s="104"/>
      <c r="O153" s="86"/>
    </row>
    <row r="154" spans="1:15" s="29" customFormat="1" x14ac:dyDescent="0.25">
      <c r="A154" s="94">
        <v>39644</v>
      </c>
      <c r="B154" s="33">
        <v>2.78938</v>
      </c>
      <c r="C154" s="33">
        <v>5.8193799999999998</v>
      </c>
      <c r="D154" s="95">
        <v>2.0049000000000001</v>
      </c>
      <c r="F154" s="108">
        <f t="shared" si="12"/>
        <v>0.99307484224137188</v>
      </c>
      <c r="G154" s="33">
        <f t="shared" si="13"/>
        <v>0.98566017226678537</v>
      </c>
      <c r="H154" s="121">
        <v>136</v>
      </c>
      <c r="I154" s="64">
        <f t="shared" si="14"/>
        <v>3.1169142034890151E-6</v>
      </c>
      <c r="J154" s="64">
        <f t="shared" si="15"/>
        <v>1.6944721279204392E-5</v>
      </c>
      <c r="K154" s="64">
        <f t="shared" si="16"/>
        <v>7.5045829514207791E-3</v>
      </c>
      <c r="L154" s="111">
        <f t="shared" si="17"/>
        <v>129246.47848929954</v>
      </c>
      <c r="M154" s="112">
        <v>42235.444114956197</v>
      </c>
      <c r="N154" s="104"/>
      <c r="O154" s="86"/>
    </row>
    <row r="155" spans="1:15" s="29" customFormat="1" x14ac:dyDescent="0.25">
      <c r="A155" s="94">
        <v>39645</v>
      </c>
      <c r="B155" s="33">
        <v>2.7850000000000001</v>
      </c>
      <c r="C155" s="33">
        <v>5.8112500000000002</v>
      </c>
      <c r="D155" s="95">
        <v>1.9963</v>
      </c>
      <c r="F155" s="108">
        <f t="shared" si="12"/>
        <v>0.99308564122298504</v>
      </c>
      <c r="G155" s="33">
        <f t="shared" si="13"/>
        <v>0.98567991892782669</v>
      </c>
      <c r="H155" s="121">
        <v>137</v>
      </c>
      <c r="I155" s="64">
        <f t="shared" si="14"/>
        <v>1.0921820029007849E-5</v>
      </c>
      <c r="J155" s="64">
        <f t="shared" si="15"/>
        <v>2.0053227953986439E-5</v>
      </c>
      <c r="K155" s="64">
        <f t="shared" si="16"/>
        <v>-4.9266727772686539E-3</v>
      </c>
      <c r="L155" s="111">
        <f t="shared" si="17"/>
        <v>-84524.477879397513</v>
      </c>
      <c r="M155" s="112">
        <v>43880.354998350398</v>
      </c>
      <c r="N155" s="104"/>
      <c r="O155" s="86"/>
    </row>
    <row r="156" spans="1:15" s="29" customFormat="1" x14ac:dyDescent="0.25">
      <c r="A156" s="94">
        <v>39646</v>
      </c>
      <c r="B156" s="33">
        <v>2.7862499999999999</v>
      </c>
      <c r="C156" s="33">
        <v>5.8075000000000001</v>
      </c>
      <c r="D156" s="95">
        <v>2.0068999999999999</v>
      </c>
      <c r="F156" s="108">
        <f t="shared" si="12"/>
        <v>0.99308255929789058</v>
      </c>
      <c r="G156" s="33">
        <f t="shared" si="13"/>
        <v>0.98568902743295783</v>
      </c>
      <c r="H156" s="121">
        <v>138</v>
      </c>
      <c r="I156" s="64">
        <f t="shared" si="14"/>
        <v>-3.1169819924108663E-6</v>
      </c>
      <c r="J156" s="64">
        <f t="shared" si="15"/>
        <v>9.2499146732999669E-6</v>
      </c>
      <c r="K156" s="64">
        <f t="shared" si="16"/>
        <v>6.0724106324472633E-3</v>
      </c>
      <c r="L156" s="111">
        <f t="shared" si="17"/>
        <v>104596.44156594673</v>
      </c>
      <c r="M156" s="112">
        <v>44262.273710691727</v>
      </c>
      <c r="N156" s="104"/>
      <c r="O156" s="86"/>
    </row>
    <row r="157" spans="1:15" s="29" customFormat="1" x14ac:dyDescent="0.25">
      <c r="A157" s="94">
        <v>39647</v>
      </c>
      <c r="B157" s="33">
        <v>2.7906300000000002</v>
      </c>
      <c r="C157" s="33">
        <v>5.8049999999999997</v>
      </c>
      <c r="D157" s="95">
        <v>1.9963</v>
      </c>
      <c r="F157" s="108">
        <f t="shared" si="12"/>
        <v>0.99307176038330391</v>
      </c>
      <c r="G157" s="33">
        <f t="shared" si="13"/>
        <v>0.98569509986323489</v>
      </c>
      <c r="H157" s="121">
        <v>139</v>
      </c>
      <c r="I157" s="64">
        <f t="shared" si="14"/>
        <v>-1.0921752240085998E-5</v>
      </c>
      <c r="J157" s="64">
        <f t="shared" si="15"/>
        <v>6.1667047571111908E-6</v>
      </c>
      <c r="K157" s="64">
        <f t="shared" si="16"/>
        <v>-6.0724106324472633E-3</v>
      </c>
      <c r="L157" s="111">
        <f t="shared" si="17"/>
        <v>-104102.3644663548</v>
      </c>
      <c r="M157" s="112">
        <v>44337.682601510118</v>
      </c>
      <c r="N157" s="104"/>
      <c r="O157" s="86"/>
    </row>
    <row r="158" spans="1:15" s="29" customFormat="1" x14ac:dyDescent="0.25">
      <c r="A158" s="94">
        <v>39650</v>
      </c>
      <c r="B158" s="33">
        <v>2.7993800000000002</v>
      </c>
      <c r="C158" s="33">
        <v>5.7993800000000002</v>
      </c>
      <c r="D158" s="95">
        <v>1.9959</v>
      </c>
      <c r="F158" s="108">
        <f t="shared" si="12"/>
        <v>0.9930501879124044</v>
      </c>
      <c r="G158" s="33">
        <f t="shared" si="13"/>
        <v>0.98570875095964905</v>
      </c>
      <c r="H158" s="121">
        <v>140</v>
      </c>
      <c r="I158" s="64">
        <f t="shared" si="14"/>
        <v>-2.1817857755993249E-5</v>
      </c>
      <c r="J158" s="64">
        <f t="shared" si="15"/>
        <v>1.3863029685987649E-5</v>
      </c>
      <c r="K158" s="64">
        <f t="shared" si="16"/>
        <v>-2.2914757103572177E-4</v>
      </c>
      <c r="L158" s="111">
        <f t="shared" si="17"/>
        <v>-3344.8187975029332</v>
      </c>
      <c r="M158" s="112">
        <v>44428.716700612458</v>
      </c>
      <c r="N158" s="104"/>
      <c r="O158" s="86"/>
    </row>
    <row r="159" spans="1:15" s="29" customFormat="1" x14ac:dyDescent="0.25">
      <c r="A159" s="94">
        <v>39651</v>
      </c>
      <c r="B159" s="33">
        <v>2.7962500000000001</v>
      </c>
      <c r="C159" s="33">
        <v>5.7968799999999998</v>
      </c>
      <c r="D159" s="95">
        <v>1.9965999999999999</v>
      </c>
      <c r="F159" s="108">
        <f t="shared" si="12"/>
        <v>0.99305790458575516</v>
      </c>
      <c r="G159" s="33">
        <f t="shared" si="13"/>
        <v>0.9857148236329466</v>
      </c>
      <c r="H159" s="121">
        <v>141</v>
      </c>
      <c r="I159" s="64">
        <f t="shared" si="14"/>
        <v>7.8044505101198253E-6</v>
      </c>
      <c r="J159" s="64">
        <f t="shared" si="15"/>
        <v>6.166951550496957E-6</v>
      </c>
      <c r="K159" s="64">
        <f t="shared" si="16"/>
        <v>4.0100824931251313E-4</v>
      </c>
      <c r="L159" s="111">
        <f t="shared" si="17"/>
        <v>6872.1247661708476</v>
      </c>
      <c r="M159" s="112">
        <v>45226.555520013259</v>
      </c>
      <c r="N159" s="104"/>
      <c r="O159" s="86"/>
    </row>
    <row r="160" spans="1:15" s="29" customFormat="1" x14ac:dyDescent="0.25">
      <c r="A160" s="94">
        <v>39652</v>
      </c>
      <c r="B160" s="33">
        <v>2.8</v>
      </c>
      <c r="C160" s="33">
        <v>5.7975000000000003</v>
      </c>
      <c r="D160" s="95">
        <v>1.9966999999999999</v>
      </c>
      <c r="F160" s="108">
        <f t="shared" si="12"/>
        <v>0.99304865938430997</v>
      </c>
      <c r="G160" s="33">
        <f t="shared" si="13"/>
        <v>0.98571331760299163</v>
      </c>
      <c r="H160" s="121">
        <v>142</v>
      </c>
      <c r="I160" s="64">
        <f t="shared" si="14"/>
        <v>-9.3503656116239026E-6</v>
      </c>
      <c r="J160" s="64">
        <f t="shared" si="15"/>
        <v>-1.5294110700182716E-6</v>
      </c>
      <c r="K160" s="64">
        <f t="shared" si="16"/>
        <v>5.7286892758930442E-5</v>
      </c>
      <c r="L160" s="111">
        <f t="shared" si="17"/>
        <v>1111.0517076919448</v>
      </c>
      <c r="M160" s="112">
        <v>46167.264648773838</v>
      </c>
      <c r="N160" s="104"/>
      <c r="O160" s="86"/>
    </row>
    <row r="161" spans="1:15" s="29" customFormat="1" x14ac:dyDescent="0.25">
      <c r="A161" s="94">
        <v>39653</v>
      </c>
      <c r="B161" s="33">
        <v>2.7949999999999999</v>
      </c>
      <c r="C161" s="33">
        <v>5.7962499999999997</v>
      </c>
      <c r="D161" s="95">
        <v>1.9829000000000001</v>
      </c>
      <c r="F161" s="108">
        <f t="shared" si="12"/>
        <v>0.9930609863578248</v>
      </c>
      <c r="G161" s="33">
        <f t="shared" si="13"/>
        <v>0.98571635395842117</v>
      </c>
      <c r="H161" s="121">
        <v>143</v>
      </c>
      <c r="I161" s="64">
        <f t="shared" si="14"/>
        <v>1.2467192838562456E-5</v>
      </c>
      <c r="J161" s="64">
        <f t="shared" si="15"/>
        <v>3.083494847574425E-6</v>
      </c>
      <c r="K161" s="64">
        <f t="shared" si="16"/>
        <v>-7.9055912007331645E-3</v>
      </c>
      <c r="L161" s="111">
        <f t="shared" si="17"/>
        <v>-136049.91604055208</v>
      </c>
      <c r="M161" s="112">
        <v>47858.931784059736</v>
      </c>
      <c r="N161" s="104"/>
      <c r="O161" s="86"/>
    </row>
    <row r="162" spans="1:15" s="29" customFormat="1" x14ac:dyDescent="0.25">
      <c r="A162" s="94">
        <v>39654</v>
      </c>
      <c r="B162" s="33">
        <v>2.7931300000000001</v>
      </c>
      <c r="C162" s="33">
        <v>5.7956300000000001</v>
      </c>
      <c r="D162" s="95">
        <v>1.9874000000000001</v>
      </c>
      <c r="F162" s="108">
        <f t="shared" si="12"/>
        <v>0.99306559672455197</v>
      </c>
      <c r="G162" s="33">
        <f t="shared" si="13"/>
        <v>0.98571785999765449</v>
      </c>
      <c r="H162" s="121">
        <v>144</v>
      </c>
      <c r="I162" s="64">
        <f t="shared" si="14"/>
        <v>4.6628096486861356E-6</v>
      </c>
      <c r="J162" s="64">
        <f t="shared" si="15"/>
        <v>1.5294204924206079E-6</v>
      </c>
      <c r="K162" s="64">
        <f t="shared" si="16"/>
        <v>2.5779101741521242E-3</v>
      </c>
      <c r="L162" s="111">
        <f t="shared" si="17"/>
        <v>44265.266641452596</v>
      </c>
      <c r="M162" s="112">
        <v>56885.352034886331</v>
      </c>
      <c r="N162" s="118"/>
      <c r="O162" s="86"/>
    </row>
    <row r="163" spans="1:15" s="29" customFormat="1" x14ac:dyDescent="0.25">
      <c r="A163" s="94">
        <v>39657</v>
      </c>
      <c r="B163" s="33">
        <v>2.7962500000000001</v>
      </c>
      <c r="C163" s="33">
        <v>5.7906300000000002</v>
      </c>
      <c r="D163" s="95">
        <v>1.9912000000000001</v>
      </c>
      <c r="F163" s="108">
        <f t="shared" si="12"/>
        <v>0.99305790458575516</v>
      </c>
      <c r="G163" s="33">
        <f t="shared" si="13"/>
        <v>0.98573000564355073</v>
      </c>
      <c r="H163" s="121">
        <v>145</v>
      </c>
      <c r="I163" s="64">
        <f t="shared" si="14"/>
        <v>-7.7796368756246894E-6</v>
      </c>
      <c r="J163" s="64">
        <f t="shared" si="15"/>
        <v>1.2334207048783533E-5</v>
      </c>
      <c r="K163" s="64">
        <f t="shared" si="16"/>
        <v>2.1769019248396113E-3</v>
      </c>
      <c r="L163" s="111">
        <f t="shared" si="17"/>
        <v>37760.566301607912</v>
      </c>
      <c r="M163" s="112">
        <v>57827.645005211096</v>
      </c>
      <c r="N163" s="104"/>
      <c r="O163" s="86"/>
    </row>
    <row r="164" spans="1:15" s="29" customFormat="1" x14ac:dyDescent="0.25">
      <c r="A164" s="94">
        <v>39658</v>
      </c>
      <c r="B164" s="33">
        <v>2.7987500000000001</v>
      </c>
      <c r="C164" s="33">
        <v>5.7893800000000004</v>
      </c>
      <c r="D164" s="95">
        <v>1.9807999999999999</v>
      </c>
      <c r="F164" s="108">
        <f t="shared" si="12"/>
        <v>0.99305174109899796</v>
      </c>
      <c r="G164" s="33">
        <f t="shared" si="13"/>
        <v>0.98573304210179169</v>
      </c>
      <c r="H164" s="121">
        <v>146</v>
      </c>
      <c r="I164" s="64">
        <f t="shared" si="14"/>
        <v>-6.2335964190566578E-6</v>
      </c>
      <c r="J164" s="64">
        <f t="shared" si="15"/>
        <v>3.0835992551478534E-6</v>
      </c>
      <c r="K164" s="64">
        <f t="shared" si="16"/>
        <v>-5.9578368469295293E-3</v>
      </c>
      <c r="L164" s="111">
        <f t="shared" si="17"/>
        <v>-102262.29950399167</v>
      </c>
      <c r="M164" s="112">
        <v>58433.08366096102</v>
      </c>
      <c r="N164" s="104"/>
      <c r="O164" s="86"/>
    </row>
    <row r="165" spans="1:15" s="29" customFormat="1" x14ac:dyDescent="0.25">
      <c r="A165" s="94">
        <v>39659</v>
      </c>
      <c r="B165" s="33">
        <v>2.80063</v>
      </c>
      <c r="C165" s="33">
        <v>5.7843799999999996</v>
      </c>
      <c r="D165" s="95">
        <v>1.9793000000000001</v>
      </c>
      <c r="F165" s="108">
        <f t="shared" si="12"/>
        <v>0.99304710620735615</v>
      </c>
      <c r="G165" s="33">
        <f t="shared" si="13"/>
        <v>0.98574518812182976</v>
      </c>
      <c r="H165" s="121">
        <v>147</v>
      </c>
      <c r="I165" s="64">
        <f t="shared" si="14"/>
        <v>-4.6876135342449882E-6</v>
      </c>
      <c r="J165" s="64">
        <f t="shared" si="15"/>
        <v>1.2334586999164051E-5</v>
      </c>
      <c r="K165" s="64">
        <f t="shared" si="16"/>
        <v>-8.5930339138395667E-4</v>
      </c>
      <c r="L165" s="111">
        <f t="shared" si="17"/>
        <v>-14483.165168679025</v>
      </c>
      <c r="M165" s="112">
        <v>59286.287715784441</v>
      </c>
      <c r="N165" s="104"/>
      <c r="O165" s="86"/>
    </row>
    <row r="166" spans="1:15" s="29" customFormat="1" x14ac:dyDescent="0.25">
      <c r="A166" s="94">
        <v>39660</v>
      </c>
      <c r="B166" s="33">
        <v>2.7912499999999998</v>
      </c>
      <c r="C166" s="33">
        <v>5.7831299999999999</v>
      </c>
      <c r="D166" s="95">
        <v>1.9810000000000001</v>
      </c>
      <c r="F166" s="108">
        <f t="shared" si="12"/>
        <v>0.99307023178879872</v>
      </c>
      <c r="G166" s="33">
        <f t="shared" si="13"/>
        <v>0.98574822467360823</v>
      </c>
      <c r="H166" s="121">
        <v>148</v>
      </c>
      <c r="I166" s="64">
        <f t="shared" si="14"/>
        <v>2.3388634931482753E-5</v>
      </c>
      <c r="J166" s="64">
        <f t="shared" si="15"/>
        <v>3.0836942448287829E-6</v>
      </c>
      <c r="K166" s="64">
        <f t="shared" si="16"/>
        <v>9.7387717690194475E-4</v>
      </c>
      <c r="L166" s="111">
        <f t="shared" si="17"/>
        <v>16412.63589581913</v>
      </c>
      <c r="M166" s="112">
        <v>60783.655647193817</v>
      </c>
      <c r="N166" s="104"/>
      <c r="O166" s="86"/>
    </row>
    <row r="167" spans="1:15" s="29" customFormat="1" x14ac:dyDescent="0.25">
      <c r="A167" s="94">
        <v>39661</v>
      </c>
      <c r="B167" s="33">
        <v>2.7943799999999999</v>
      </c>
      <c r="C167" s="33">
        <v>5.78</v>
      </c>
      <c r="D167" s="95">
        <v>1.9739</v>
      </c>
      <c r="F167" s="108">
        <f t="shared" si="12"/>
        <v>0.99306251492386755</v>
      </c>
      <c r="G167" s="33">
        <f t="shared" si="13"/>
        <v>0.98575582828133468</v>
      </c>
      <c r="H167" s="121">
        <v>149</v>
      </c>
      <c r="I167" s="64">
        <f t="shared" si="14"/>
        <v>-7.8046442697652775E-6</v>
      </c>
      <c r="J167" s="64">
        <f t="shared" si="15"/>
        <v>7.7216537364005111E-6</v>
      </c>
      <c r="K167" s="64">
        <f t="shared" si="16"/>
        <v>-4.0673693858845703E-3</v>
      </c>
      <c r="L167" s="111">
        <f t="shared" si="17"/>
        <v>-69659.228883951917</v>
      </c>
      <c r="M167" s="112">
        <v>65669.673208414024</v>
      </c>
      <c r="N167" s="104"/>
      <c r="O167" s="86"/>
    </row>
    <row r="168" spans="1:15" s="29" customFormat="1" x14ac:dyDescent="0.25">
      <c r="A168" s="94">
        <v>39664</v>
      </c>
      <c r="B168" s="33">
        <v>2.79813</v>
      </c>
      <c r="C168" s="33">
        <v>5.7787499999999996</v>
      </c>
      <c r="D168" s="95">
        <v>1.9657</v>
      </c>
      <c r="F168" s="108">
        <f t="shared" si="12"/>
        <v>0.99305326963657936</v>
      </c>
      <c r="G168" s="33">
        <f t="shared" si="13"/>
        <v>0.98575886489866715</v>
      </c>
      <c r="H168" s="121">
        <v>150</v>
      </c>
      <c r="I168" s="64">
        <f t="shared" si="14"/>
        <v>-9.3504524310873964E-6</v>
      </c>
      <c r="J168" s="64">
        <f t="shared" si="15"/>
        <v>3.0837608165614039E-6</v>
      </c>
      <c r="K168" s="64">
        <f t="shared" si="16"/>
        <v>-4.6975252062328053E-3</v>
      </c>
      <c r="L168" s="111">
        <f t="shared" si="17"/>
        <v>-80546.302839169963</v>
      </c>
      <c r="M168" s="112">
        <v>65975.356288124138</v>
      </c>
      <c r="N168" s="104"/>
      <c r="O168" s="86"/>
    </row>
    <row r="169" spans="1:15" s="29" customFormat="1" x14ac:dyDescent="0.25">
      <c r="A169" s="94">
        <v>39665</v>
      </c>
      <c r="B169" s="33">
        <v>2.8018800000000001</v>
      </c>
      <c r="C169" s="33">
        <v>5.7774999999999999</v>
      </c>
      <c r="D169" s="95">
        <v>1.9550000000000001</v>
      </c>
      <c r="F169" s="108">
        <f t="shared" si="12"/>
        <v>0.9930440245214347</v>
      </c>
      <c r="G169" s="33">
        <f t="shared" si="13"/>
        <v>0.985761901534708</v>
      </c>
      <c r="H169" s="121">
        <v>151</v>
      </c>
      <c r="I169" s="64">
        <f t="shared" si="14"/>
        <v>-9.3502783294331774E-6</v>
      </c>
      <c r="J169" s="64">
        <f t="shared" si="15"/>
        <v>3.0837798153770078E-6</v>
      </c>
      <c r="K169" s="64">
        <f t="shared" si="16"/>
        <v>-6.1296975252061936E-3</v>
      </c>
      <c r="L169" s="111">
        <f t="shared" si="17"/>
        <v>-105165.78058916106</v>
      </c>
      <c r="M169" s="112">
        <v>67434.53657219476</v>
      </c>
      <c r="N169" s="104"/>
      <c r="O169" s="86"/>
    </row>
    <row r="170" spans="1:15" s="29" customFormat="1" x14ac:dyDescent="0.25">
      <c r="A170" s="94">
        <v>39666</v>
      </c>
      <c r="B170" s="33">
        <v>2.8025000000000002</v>
      </c>
      <c r="C170" s="33">
        <v>5.7774999999999999</v>
      </c>
      <c r="D170" s="95">
        <v>1.9508000000000001</v>
      </c>
      <c r="F170" s="108">
        <f t="shared" si="12"/>
        <v>0.99304249601231365</v>
      </c>
      <c r="G170" s="33">
        <f t="shared" si="13"/>
        <v>0.985761901534708</v>
      </c>
      <c r="H170" s="121">
        <v>152</v>
      </c>
      <c r="I170" s="64">
        <f t="shared" si="14"/>
        <v>-1.5458959123034742E-6</v>
      </c>
      <c r="J170" s="64">
        <f t="shared" si="15"/>
        <v>0</v>
      </c>
      <c r="K170" s="64">
        <f t="shared" si="16"/>
        <v>-2.4060494958753329E-3</v>
      </c>
      <c r="L170" s="111">
        <f t="shared" si="17"/>
        <v>-41335.495034203646</v>
      </c>
      <c r="M170" s="112">
        <v>70546.507953936976</v>
      </c>
      <c r="N170" s="104"/>
      <c r="O170" s="86"/>
    </row>
    <row r="171" spans="1:15" s="29" customFormat="1" x14ac:dyDescent="0.25">
      <c r="A171" s="94">
        <v>39667</v>
      </c>
      <c r="B171" s="33">
        <v>2.8025000000000002</v>
      </c>
      <c r="C171" s="33">
        <v>5.7762500000000001</v>
      </c>
      <c r="D171" s="95">
        <v>1.9443999999999999</v>
      </c>
      <c r="F171" s="108">
        <f t="shared" si="12"/>
        <v>0.99304249601231365</v>
      </c>
      <c r="G171" s="33">
        <f t="shared" si="13"/>
        <v>0.98576493818945787</v>
      </c>
      <c r="H171" s="121">
        <v>153</v>
      </c>
      <c r="I171" s="64">
        <f t="shared" si="14"/>
        <v>0</v>
      </c>
      <c r="J171" s="64">
        <f t="shared" si="15"/>
        <v>3.0837988148690873E-6</v>
      </c>
      <c r="K171" s="64">
        <f t="shared" si="16"/>
        <v>-3.6663611365720574E-3</v>
      </c>
      <c r="L171" s="111">
        <f t="shared" si="17"/>
        <v>-62972.845169734777</v>
      </c>
      <c r="M171" s="112">
        <v>71149.337381583784</v>
      </c>
      <c r="N171" s="104"/>
      <c r="O171" s="86"/>
    </row>
    <row r="172" spans="1:15" s="29" customFormat="1" x14ac:dyDescent="0.25">
      <c r="A172" s="94">
        <v>39668</v>
      </c>
      <c r="B172" s="33">
        <v>2.80375</v>
      </c>
      <c r="C172" s="33">
        <v>5.7750000000000004</v>
      </c>
      <c r="D172" s="95">
        <v>1.9158999999999999</v>
      </c>
      <c r="F172" s="108">
        <f t="shared" si="12"/>
        <v>0.99303941435500542</v>
      </c>
      <c r="G172" s="33">
        <f t="shared" si="13"/>
        <v>0.98576797486291656</v>
      </c>
      <c r="H172" s="121">
        <v>154</v>
      </c>
      <c r="I172" s="64">
        <f t="shared" si="14"/>
        <v>-3.1167111601047843E-6</v>
      </c>
      <c r="J172" s="64">
        <f t="shared" si="15"/>
        <v>3.0838178141356752E-6</v>
      </c>
      <c r="K172" s="64">
        <f t="shared" si="16"/>
        <v>-1.6326764436296957E-2</v>
      </c>
      <c r="L172" s="111">
        <f t="shared" si="17"/>
        <v>-280558.1526118581</v>
      </c>
      <c r="M172" s="112">
        <v>76228.645791057279</v>
      </c>
      <c r="N172" s="104"/>
      <c r="O172" s="86"/>
    </row>
    <row r="173" spans="1:15" s="29" customFormat="1" x14ac:dyDescent="0.25">
      <c r="A173" s="94">
        <v>39671</v>
      </c>
      <c r="B173" s="33">
        <v>2.80375</v>
      </c>
      <c r="C173" s="33">
        <v>5.7787499999999996</v>
      </c>
      <c r="D173" s="95">
        <v>1.9176</v>
      </c>
      <c r="F173" s="108">
        <f t="shared" si="12"/>
        <v>0.99303941435500542</v>
      </c>
      <c r="G173" s="33">
        <f t="shared" si="13"/>
        <v>0.98575886489866715</v>
      </c>
      <c r="H173" s="121">
        <v>155</v>
      </c>
      <c r="I173" s="64">
        <f t="shared" si="14"/>
        <v>0</v>
      </c>
      <c r="J173" s="64">
        <f t="shared" si="15"/>
        <v>-9.2513964443817699E-6</v>
      </c>
      <c r="K173" s="64">
        <f t="shared" si="16"/>
        <v>9.7387717690194475E-4</v>
      </c>
      <c r="L173" s="111">
        <f t="shared" si="17"/>
        <v>16582.20885800567</v>
      </c>
      <c r="M173" s="112">
        <v>76681.552868791841</v>
      </c>
      <c r="N173" s="104"/>
      <c r="O173" s="86"/>
    </row>
    <row r="174" spans="1:15" s="29" customFormat="1" x14ac:dyDescent="0.25">
      <c r="A174" s="94">
        <v>39672</v>
      </c>
      <c r="B174" s="33">
        <v>2.8043800000000001</v>
      </c>
      <c r="C174" s="33">
        <v>5.77813</v>
      </c>
      <c r="D174" s="95">
        <v>1.9013</v>
      </c>
      <c r="F174" s="108">
        <f t="shared" si="12"/>
        <v>0.99303786120697102</v>
      </c>
      <c r="G174" s="33">
        <f t="shared" si="13"/>
        <v>0.9857603710678049</v>
      </c>
      <c r="H174" s="121">
        <v>156</v>
      </c>
      <c r="I174" s="64">
        <f t="shared" si="14"/>
        <v>-1.570815093296901E-6</v>
      </c>
      <c r="J174" s="64">
        <f t="shared" si="15"/>
        <v>1.5295524136072906E-6</v>
      </c>
      <c r="K174" s="64">
        <f t="shared" si="16"/>
        <v>-9.3377635197066794E-3</v>
      </c>
      <c r="L174" s="111">
        <f t="shared" si="17"/>
        <v>-160467.0551175696</v>
      </c>
      <c r="M174" s="112">
        <v>87639.320834086626</v>
      </c>
      <c r="N174" s="104"/>
      <c r="O174" s="86"/>
    </row>
    <row r="175" spans="1:15" s="29" customFormat="1" x14ac:dyDescent="0.25">
      <c r="A175" s="94">
        <v>39673</v>
      </c>
      <c r="B175" s="33">
        <v>2.8043800000000001</v>
      </c>
      <c r="C175" s="33">
        <v>5.7681300000000002</v>
      </c>
      <c r="D175" s="95">
        <v>1.8651</v>
      </c>
      <c r="F175" s="108">
        <f t="shared" si="12"/>
        <v>0.99303786120697102</v>
      </c>
      <c r="G175" s="33">
        <f t="shared" si="13"/>
        <v>0.9857846647542281</v>
      </c>
      <c r="H175" s="121">
        <v>157</v>
      </c>
      <c r="I175" s="64">
        <f t="shared" si="14"/>
        <v>0</v>
      </c>
      <c r="J175" s="64">
        <f t="shared" si="15"/>
        <v>2.4670845904924872E-5</v>
      </c>
      <c r="K175" s="64">
        <f t="shared" si="16"/>
        <v>-2.073785517873511E-2</v>
      </c>
      <c r="L175" s="111">
        <f t="shared" si="17"/>
        <v>-356065.9021143291</v>
      </c>
      <c r="M175" s="112">
        <v>89131.440702329215</v>
      </c>
      <c r="N175" s="104"/>
      <c r="O175" s="86"/>
    </row>
    <row r="176" spans="1:15" s="29" customFormat="1" x14ac:dyDescent="0.25">
      <c r="A176" s="94">
        <v>39674</v>
      </c>
      <c r="B176" s="33">
        <v>2.80688</v>
      </c>
      <c r="C176" s="33">
        <v>5.7606299999999999</v>
      </c>
      <c r="D176" s="95">
        <v>1.8752</v>
      </c>
      <c r="F176" s="108">
        <f t="shared" si="12"/>
        <v>0.99303169796901192</v>
      </c>
      <c r="G176" s="33">
        <f t="shared" si="13"/>
        <v>0.98580288580486486</v>
      </c>
      <c r="H176" s="121">
        <v>158</v>
      </c>
      <c r="I176" s="64">
        <f t="shared" si="14"/>
        <v>-6.2333447908851081E-6</v>
      </c>
      <c r="J176" s="64">
        <f t="shared" si="15"/>
        <v>1.8503932447893155E-5</v>
      </c>
      <c r="K176" s="64">
        <f t="shared" si="16"/>
        <v>5.7859761686526109E-3</v>
      </c>
      <c r="L176" s="111">
        <f t="shared" si="17"/>
        <v>99882.473515137273</v>
      </c>
      <c r="M176" s="112">
        <v>94582.697984602564</v>
      </c>
      <c r="N176" s="104"/>
      <c r="O176" s="86"/>
    </row>
    <row r="177" spans="1:15" s="29" customFormat="1" x14ac:dyDescent="0.25">
      <c r="A177" s="94">
        <v>39675</v>
      </c>
      <c r="B177" s="33">
        <v>2.8087499999999999</v>
      </c>
      <c r="C177" s="33">
        <v>5.7618799999999997</v>
      </c>
      <c r="D177" s="95">
        <v>1.8632</v>
      </c>
      <c r="F177" s="108">
        <f t="shared" si="12"/>
        <v>0.99302708791703265</v>
      </c>
      <c r="G177" s="33">
        <f t="shared" si="13"/>
        <v>0.98579984891631511</v>
      </c>
      <c r="H177" s="121">
        <v>159</v>
      </c>
      <c r="I177" s="64">
        <f t="shared" si="14"/>
        <v>-4.6624913205344224E-6</v>
      </c>
      <c r="J177" s="64">
        <f t="shared" si="15"/>
        <v>-3.0840362444803979E-6</v>
      </c>
      <c r="K177" s="64">
        <f t="shared" si="16"/>
        <v>-6.8744271310724166E-3</v>
      </c>
      <c r="L177" s="111">
        <f t="shared" si="17"/>
        <v>-118150.42185793551</v>
      </c>
      <c r="M177" s="112">
        <v>99692.635930566379</v>
      </c>
      <c r="N177" s="104"/>
      <c r="O177" s="86"/>
    </row>
    <row r="178" spans="1:15" s="29" customFormat="1" x14ac:dyDescent="0.25">
      <c r="A178" s="94">
        <v>39678</v>
      </c>
      <c r="B178" s="33">
        <v>2.81</v>
      </c>
      <c r="C178" s="33">
        <v>5.7625000000000002</v>
      </c>
      <c r="D178" s="95">
        <v>1.8657999999999999</v>
      </c>
      <c r="F178" s="108">
        <f t="shared" si="12"/>
        <v>0.99302400635535359</v>
      </c>
      <c r="G178" s="33">
        <f t="shared" si="13"/>
        <v>0.98579834262653654</v>
      </c>
      <c r="H178" s="121">
        <v>160</v>
      </c>
      <c r="I178" s="64">
        <f t="shared" si="14"/>
        <v>-3.1166144431517128E-6</v>
      </c>
      <c r="J178" s="64">
        <f t="shared" si="15"/>
        <v>-1.5296749273868454E-6</v>
      </c>
      <c r="K178" s="64">
        <f t="shared" si="16"/>
        <v>1.4894592117323188E-3</v>
      </c>
      <c r="L178" s="111">
        <f t="shared" si="17"/>
        <v>25628.810409193218</v>
      </c>
      <c r="M178" s="112">
        <v>99875.706517889033</v>
      </c>
      <c r="N178" s="104"/>
      <c r="O178" s="86"/>
    </row>
    <row r="179" spans="1:15" s="29" customFormat="1" x14ac:dyDescent="0.25">
      <c r="A179" s="94">
        <v>39679</v>
      </c>
      <c r="B179" s="33">
        <v>2.8112499999999998</v>
      </c>
      <c r="C179" s="33">
        <v>5.7606299999999999</v>
      </c>
      <c r="D179" s="95">
        <v>1.8621000000000001</v>
      </c>
      <c r="F179" s="108">
        <f t="shared" si="12"/>
        <v>0.99302092481280013</v>
      </c>
      <c r="G179" s="33">
        <f t="shared" si="13"/>
        <v>0.98580288580486486</v>
      </c>
      <c r="H179" s="121">
        <v>161</v>
      </c>
      <c r="I179" s="64">
        <f t="shared" si="14"/>
        <v>-3.116595100008126E-6</v>
      </c>
      <c r="J179" s="64">
        <f t="shared" si="15"/>
        <v>4.6137111718672435E-6</v>
      </c>
      <c r="K179" s="64">
        <f t="shared" si="16"/>
        <v>-2.1196150320805535E-3</v>
      </c>
      <c r="L179" s="111">
        <f t="shared" si="17"/>
        <v>-36306.660836107956</v>
      </c>
      <c r="M179" s="112">
        <v>102803.45355273769</v>
      </c>
      <c r="N179" s="104"/>
      <c r="O179" s="86"/>
    </row>
    <row r="180" spans="1:15" s="29" customFormat="1" x14ac:dyDescent="0.25">
      <c r="A180" s="94">
        <v>39680</v>
      </c>
      <c r="B180" s="33">
        <v>2.8118799999999999</v>
      </c>
      <c r="C180" s="33">
        <v>5.7606299999999999</v>
      </c>
      <c r="D180" s="95">
        <v>1.8586</v>
      </c>
      <c r="F180" s="108">
        <f t="shared" si="12"/>
        <v>0.99301937172260168</v>
      </c>
      <c r="G180" s="33">
        <f t="shared" si="13"/>
        <v>0.98580288580486486</v>
      </c>
      <c r="H180" s="121">
        <v>162</v>
      </c>
      <c r="I180" s="64">
        <f t="shared" si="14"/>
        <v>-1.570756599454631E-6</v>
      </c>
      <c r="J180" s="64">
        <f t="shared" si="15"/>
        <v>0</v>
      </c>
      <c r="K180" s="64">
        <f t="shared" si="16"/>
        <v>-2.00504124656282E-3</v>
      </c>
      <c r="L180" s="111">
        <f t="shared" si="17"/>
        <v>-34441.636332752038</v>
      </c>
      <c r="M180" s="112">
        <v>104589.35796581293</v>
      </c>
      <c r="N180" s="104"/>
      <c r="O180" s="86"/>
    </row>
    <row r="181" spans="1:15" s="29" customFormat="1" x14ac:dyDescent="0.25">
      <c r="A181" s="94">
        <v>39681</v>
      </c>
      <c r="B181" s="33">
        <v>2.8106300000000002</v>
      </c>
      <c r="C181" s="33">
        <v>5.76</v>
      </c>
      <c r="D181" s="95">
        <v>1.8761000000000001</v>
      </c>
      <c r="F181" s="108">
        <f t="shared" si="12"/>
        <v>0.99302245325551608</v>
      </c>
      <c r="G181" s="33">
        <f t="shared" si="13"/>
        <v>0.98580441640378547</v>
      </c>
      <c r="H181" s="121">
        <v>163</v>
      </c>
      <c r="I181" s="64">
        <f t="shared" si="14"/>
        <v>3.1165853512964131E-6</v>
      </c>
      <c r="J181" s="64">
        <f t="shared" si="15"/>
        <v>1.5543614688495661E-6</v>
      </c>
      <c r="K181" s="64">
        <f t="shared" si="16"/>
        <v>1.0025206232813973E-2</v>
      </c>
      <c r="L181" s="111">
        <f t="shared" si="17"/>
        <v>172312.19533111033</v>
      </c>
      <c r="M181" s="112">
        <v>105562.50127412112</v>
      </c>
      <c r="N181" s="104"/>
      <c r="O181" s="86"/>
    </row>
    <row r="182" spans="1:15" s="29" customFormat="1" x14ac:dyDescent="0.25">
      <c r="A182" s="94">
        <v>39682</v>
      </c>
      <c r="B182" s="33">
        <v>2.81</v>
      </c>
      <c r="C182" s="33">
        <v>5.75875</v>
      </c>
      <c r="D182" s="95">
        <v>1.8582000000000001</v>
      </c>
      <c r="F182" s="108">
        <f t="shared" si="12"/>
        <v>0.99302400635535359</v>
      </c>
      <c r="G182" s="33">
        <f t="shared" si="13"/>
        <v>0.9858074533204767</v>
      </c>
      <c r="H182" s="121">
        <v>164</v>
      </c>
      <c r="I182" s="64">
        <f t="shared" si="14"/>
        <v>1.5707663481663439E-6</v>
      </c>
      <c r="J182" s="64">
        <f t="shared" si="15"/>
        <v>3.0840648228661559E-6</v>
      </c>
      <c r="K182" s="64">
        <f t="shared" si="16"/>
        <v>-1.0254353803849694E-2</v>
      </c>
      <c r="L182" s="111">
        <f t="shared" si="17"/>
        <v>-176248.05583859925</v>
      </c>
      <c r="M182" s="112">
        <v>106531.3392142946</v>
      </c>
      <c r="N182" s="104"/>
      <c r="O182" s="86"/>
    </row>
    <row r="183" spans="1:15" s="29" customFormat="1" x14ac:dyDescent="0.25">
      <c r="A183" s="94">
        <v>39686</v>
      </c>
      <c r="B183" s="33">
        <v>2.80938</v>
      </c>
      <c r="C183" s="33">
        <v>5.7543800000000003</v>
      </c>
      <c r="D183" s="95">
        <v>1.8386</v>
      </c>
      <c r="F183" s="108">
        <f t="shared" si="12"/>
        <v>0.99302553480755595</v>
      </c>
      <c r="G183" s="33">
        <f t="shared" si="13"/>
        <v>0.98581807052828352</v>
      </c>
      <c r="H183" s="121">
        <v>165</v>
      </c>
      <c r="I183" s="64">
        <f t="shared" si="14"/>
        <v>1.5458383461613711E-6</v>
      </c>
      <c r="J183" s="64">
        <f t="shared" si="15"/>
        <v>1.07820399580187E-5</v>
      </c>
      <c r="K183" s="64">
        <f t="shared" si="16"/>
        <v>-1.1228230980751638E-2</v>
      </c>
      <c r="L183" s="111">
        <f t="shared" si="17"/>
        <v>-192856.56174491116</v>
      </c>
      <c r="M183" s="112">
        <v>110337.64998370355</v>
      </c>
      <c r="N183" s="104"/>
      <c r="O183" s="86"/>
    </row>
    <row r="184" spans="1:15" s="29" customFormat="1" x14ac:dyDescent="0.25">
      <c r="A184" s="94">
        <v>39687</v>
      </c>
      <c r="B184" s="33">
        <v>2.81</v>
      </c>
      <c r="C184" s="33">
        <v>5.7543800000000003</v>
      </c>
      <c r="D184" s="95">
        <v>1.8383</v>
      </c>
      <c r="F184" s="108">
        <f t="shared" si="12"/>
        <v>0.99302400635535359</v>
      </c>
      <c r="G184" s="33">
        <f t="shared" si="13"/>
        <v>0.98581807052828352</v>
      </c>
      <c r="H184" s="121">
        <v>166</v>
      </c>
      <c r="I184" s="64">
        <f t="shared" si="14"/>
        <v>-1.5458383461613711E-6</v>
      </c>
      <c r="J184" s="64">
        <f t="shared" si="15"/>
        <v>0</v>
      </c>
      <c r="K184" s="64">
        <f t="shared" si="16"/>
        <v>-1.7186067827679134E-4</v>
      </c>
      <c r="L184" s="111">
        <f t="shared" si="17"/>
        <v>-2929.1146054910637</v>
      </c>
      <c r="M184" s="112">
        <v>111326.15699438221</v>
      </c>
      <c r="N184" s="104"/>
      <c r="O184" s="86"/>
    </row>
    <row r="185" spans="1:15" s="29" customFormat="1" x14ac:dyDescent="0.25">
      <c r="A185" s="94">
        <v>39688</v>
      </c>
      <c r="B185" s="33">
        <v>2.81</v>
      </c>
      <c r="C185" s="33">
        <v>5.7543800000000003</v>
      </c>
      <c r="D185" s="95">
        <v>1.8291999999999999</v>
      </c>
      <c r="F185" s="108">
        <f t="shared" si="12"/>
        <v>0.99302400635535359</v>
      </c>
      <c r="G185" s="33">
        <f t="shared" si="13"/>
        <v>0.98581807052828352</v>
      </c>
      <c r="H185" s="121">
        <v>167</v>
      </c>
      <c r="I185" s="64">
        <f t="shared" si="14"/>
        <v>0</v>
      </c>
      <c r="J185" s="64">
        <f t="shared" si="15"/>
        <v>0</v>
      </c>
      <c r="K185" s="64">
        <f t="shared" si="16"/>
        <v>-5.2131072410633063E-3</v>
      </c>
      <c r="L185" s="111">
        <f t="shared" si="17"/>
        <v>-89614.889858623734</v>
      </c>
      <c r="M185" s="112">
        <v>114746.53746986926</v>
      </c>
      <c r="N185" s="104"/>
      <c r="O185" s="86"/>
    </row>
    <row r="186" spans="1:15" s="29" customFormat="1" x14ac:dyDescent="0.25">
      <c r="A186" s="94">
        <v>39689</v>
      </c>
      <c r="B186" s="33">
        <v>2.8106300000000002</v>
      </c>
      <c r="C186" s="33">
        <v>5.7531299999999996</v>
      </c>
      <c r="D186" s="95">
        <v>1.8237000000000001</v>
      </c>
      <c r="F186" s="108">
        <f t="shared" si="12"/>
        <v>0.99302245325551608</v>
      </c>
      <c r="G186" s="33">
        <f t="shared" si="13"/>
        <v>0.98582110752910279</v>
      </c>
      <c r="H186" s="121">
        <v>168</v>
      </c>
      <c r="I186" s="64">
        <f t="shared" si="14"/>
        <v>-1.5707663481663439E-6</v>
      </c>
      <c r="J186" s="64">
        <f t="shared" si="15"/>
        <v>3.0841502569918133E-6</v>
      </c>
      <c r="K186" s="64">
        <f t="shared" si="16"/>
        <v>-3.1507791017414289E-3</v>
      </c>
      <c r="L186" s="111">
        <f t="shared" si="17"/>
        <v>-54084.198886864971</v>
      </c>
      <c r="M186" s="112">
        <v>115388.46028923325</v>
      </c>
      <c r="N186" s="104"/>
      <c r="O186" s="86"/>
    </row>
    <row r="187" spans="1:15" s="29" customFormat="1" x14ac:dyDescent="0.25">
      <c r="A187" s="94">
        <v>39692</v>
      </c>
      <c r="B187" s="33">
        <v>2.81</v>
      </c>
      <c r="C187" s="33">
        <v>5.7487500000000002</v>
      </c>
      <c r="D187" s="95">
        <v>1.7988</v>
      </c>
      <c r="F187" s="108">
        <f t="shared" si="12"/>
        <v>0.99302400635535359</v>
      </c>
      <c r="G187" s="33">
        <f t="shared" si="13"/>
        <v>0.98583174932763207</v>
      </c>
      <c r="H187" s="121">
        <v>169</v>
      </c>
      <c r="I187" s="64">
        <f t="shared" si="14"/>
        <v>1.5707663481663439E-6</v>
      </c>
      <c r="J187" s="64">
        <f t="shared" si="15"/>
        <v>1.0807012451443171E-5</v>
      </c>
      <c r="K187" s="64">
        <f t="shared" si="16"/>
        <v>-1.4264436296975335E-2</v>
      </c>
      <c r="L187" s="111">
        <f t="shared" si="17"/>
        <v>-245049.82669401201</v>
      </c>
      <c r="M187" s="112">
        <v>117631.70871552647</v>
      </c>
      <c r="N187" s="104"/>
      <c r="O187" s="86"/>
    </row>
    <row r="188" spans="1:15" s="29" customFormat="1" x14ac:dyDescent="0.25">
      <c r="A188" s="94">
        <v>39693</v>
      </c>
      <c r="B188" s="33">
        <v>2.8131300000000001</v>
      </c>
      <c r="C188" s="33">
        <v>5.7463800000000003</v>
      </c>
      <c r="D188" s="95">
        <v>1.7863</v>
      </c>
      <c r="F188" s="108">
        <f t="shared" si="12"/>
        <v>0.99301629020881221</v>
      </c>
      <c r="G188" s="33">
        <f t="shared" si="13"/>
        <v>0.98583750765687672</v>
      </c>
      <c r="H188" s="121">
        <v>170</v>
      </c>
      <c r="I188" s="64">
        <f t="shared" si="14"/>
        <v>-7.8039177082892942E-6</v>
      </c>
      <c r="J188" s="64">
        <f t="shared" si="15"/>
        <v>5.8477273061771668E-6</v>
      </c>
      <c r="K188" s="64">
        <f t="shared" si="16"/>
        <v>-7.1608615948670689E-3</v>
      </c>
      <c r="L188" s="111">
        <f t="shared" si="17"/>
        <v>-122869.52061027601</v>
      </c>
      <c r="M188" s="112">
        <v>119401.03067010897</v>
      </c>
      <c r="N188" s="104"/>
      <c r="O188" s="86"/>
    </row>
    <row r="189" spans="1:15" s="29" customFormat="1" x14ac:dyDescent="0.25">
      <c r="A189" s="94">
        <v>39694</v>
      </c>
      <c r="B189" s="33">
        <v>2.8137500000000002</v>
      </c>
      <c r="C189" s="33">
        <v>5.7438799999999999</v>
      </c>
      <c r="D189" s="95">
        <v>1.7764</v>
      </c>
      <c r="F189" s="108">
        <f t="shared" si="12"/>
        <v>0.9930147617850682</v>
      </c>
      <c r="G189" s="33">
        <f t="shared" si="13"/>
        <v>0.98584358191675003</v>
      </c>
      <c r="H189" s="121">
        <v>171</v>
      </c>
      <c r="I189" s="64">
        <f t="shared" si="14"/>
        <v>-1.5458095641008859E-6</v>
      </c>
      <c r="J189" s="64">
        <f t="shared" si="15"/>
        <v>6.1685627578452864E-6</v>
      </c>
      <c r="K189" s="64">
        <f t="shared" si="16"/>
        <v>-5.6714023831347504E-3</v>
      </c>
      <c r="L189" s="111">
        <f t="shared" si="17"/>
        <v>-97361.860521798124</v>
      </c>
      <c r="M189" s="112">
        <v>120835.43087795138</v>
      </c>
      <c r="N189" s="104"/>
      <c r="O189" s="86"/>
    </row>
    <row r="190" spans="1:15" s="29" customFormat="1" x14ac:dyDescent="0.25">
      <c r="A190" s="94">
        <v>39695</v>
      </c>
      <c r="B190" s="33">
        <v>2.8149999999999999</v>
      </c>
      <c r="C190" s="33">
        <v>5.7407500000000002</v>
      </c>
      <c r="D190" s="95">
        <v>1.7723</v>
      </c>
      <c r="F190" s="108">
        <f t="shared" si="12"/>
        <v>0.99301168029988951</v>
      </c>
      <c r="G190" s="33">
        <f t="shared" si="13"/>
        <v>0.98585118699563701</v>
      </c>
      <c r="H190" s="121">
        <v>172</v>
      </c>
      <c r="I190" s="64">
        <f t="shared" si="14"/>
        <v>-3.116537072598499E-6</v>
      </c>
      <c r="J190" s="64">
        <f t="shared" si="15"/>
        <v>7.7231477366944215E-6</v>
      </c>
      <c r="K190" s="64">
        <f t="shared" si="16"/>
        <v>-2.3487626031164026E-3</v>
      </c>
      <c r="L190" s="111">
        <f t="shared" si="17"/>
        <v>-40192.325665838383</v>
      </c>
      <c r="M190" s="112">
        <v>122972.07894238729</v>
      </c>
      <c r="N190" s="104"/>
      <c r="O190" s="86"/>
    </row>
    <row r="191" spans="1:15" s="29" customFormat="1" x14ac:dyDescent="0.25">
      <c r="A191" s="94">
        <v>39696</v>
      </c>
      <c r="B191" s="33">
        <v>2.8143799999999999</v>
      </c>
      <c r="C191" s="33">
        <v>5.73888</v>
      </c>
      <c r="D191" s="95">
        <v>1.7667999999999999</v>
      </c>
      <c r="F191" s="108">
        <f t="shared" si="12"/>
        <v>0.99301320871414778</v>
      </c>
      <c r="G191" s="33">
        <f t="shared" si="13"/>
        <v>0.98585573066105969</v>
      </c>
      <c r="H191" s="121">
        <v>173</v>
      </c>
      <c r="I191" s="64">
        <f t="shared" si="14"/>
        <v>1.5457999704550083E-6</v>
      </c>
      <c r="J191" s="64">
        <f t="shared" si="15"/>
        <v>4.6142058283721001E-6</v>
      </c>
      <c r="K191" s="64">
        <f t="shared" si="16"/>
        <v>-3.150779101741556E-3</v>
      </c>
      <c r="L191" s="111">
        <f t="shared" si="17"/>
        <v>-54108.747722138738</v>
      </c>
      <c r="M191" s="112">
        <v>124373.38537183219</v>
      </c>
      <c r="N191" s="104"/>
      <c r="O191" s="86"/>
    </row>
    <row r="192" spans="1:15" s="29" customFormat="1" x14ac:dyDescent="0.25">
      <c r="A192" s="94">
        <v>39699</v>
      </c>
      <c r="B192" s="33">
        <v>2.8168799999999998</v>
      </c>
      <c r="C192" s="33">
        <v>5.7370000000000001</v>
      </c>
      <c r="D192" s="95">
        <v>1.7643</v>
      </c>
      <c r="F192" s="108">
        <f t="shared" si="12"/>
        <v>0.99300704578219257</v>
      </c>
      <c r="G192" s="33">
        <f t="shared" si="13"/>
        <v>0.98586029866637759</v>
      </c>
      <c r="H192" s="121">
        <v>174</v>
      </c>
      <c r="I192" s="64">
        <f t="shared" si="14"/>
        <v>-6.2330353062019778E-6</v>
      </c>
      <c r="J192" s="64">
        <f t="shared" si="15"/>
        <v>4.6389236004556883E-6</v>
      </c>
      <c r="K192" s="64">
        <f t="shared" si="16"/>
        <v>-1.4321723189733883E-3</v>
      </c>
      <c r="L192" s="111">
        <f t="shared" si="17"/>
        <v>-24438.030418090919</v>
      </c>
      <c r="M192" s="112">
        <v>124557.65387763034</v>
      </c>
      <c r="N192" s="104"/>
      <c r="O192" s="86"/>
    </row>
    <row r="193" spans="1:15" s="29" customFormat="1" x14ac:dyDescent="0.25">
      <c r="A193" s="94">
        <v>39700</v>
      </c>
      <c r="B193" s="33">
        <v>2.81813</v>
      </c>
      <c r="C193" s="33">
        <v>5.7268800000000004</v>
      </c>
      <c r="D193" s="95">
        <v>1.7641</v>
      </c>
      <c r="F193" s="108">
        <f t="shared" si="12"/>
        <v>0.99300396434490179</v>
      </c>
      <c r="G193" s="33">
        <f t="shared" si="13"/>
        <v>0.98588488886908354</v>
      </c>
      <c r="H193" s="121">
        <v>175</v>
      </c>
      <c r="I193" s="64">
        <f t="shared" si="14"/>
        <v>-3.1164886399576009E-6</v>
      </c>
      <c r="J193" s="64">
        <f t="shared" si="15"/>
        <v>2.4971965602964071E-5</v>
      </c>
      <c r="K193" s="64">
        <f t="shared" si="16"/>
        <v>-1.1457378551786088E-4</v>
      </c>
      <c r="L193" s="111">
        <f t="shared" si="17"/>
        <v>-1489.4326931316314</v>
      </c>
      <c r="M193" s="112">
        <v>129237.731163745</v>
      </c>
      <c r="N193" s="104"/>
      <c r="O193" s="86"/>
    </row>
    <row r="194" spans="1:15" s="29" customFormat="1" x14ac:dyDescent="0.25">
      <c r="A194" s="94">
        <v>39701</v>
      </c>
      <c r="B194" s="33">
        <v>2.8187500000000001</v>
      </c>
      <c r="C194" s="33">
        <v>5.7168799999999997</v>
      </c>
      <c r="D194" s="95">
        <v>1.7552000000000001</v>
      </c>
      <c r="F194" s="108">
        <f t="shared" si="12"/>
        <v>0.99300243595910076</v>
      </c>
      <c r="G194" s="33">
        <f t="shared" si="13"/>
        <v>0.98590918869335675</v>
      </c>
      <c r="H194" s="121">
        <v>176</v>
      </c>
      <c r="I194" s="64">
        <f t="shared" si="14"/>
        <v>-1.5457711895173752E-6</v>
      </c>
      <c r="J194" s="64">
        <f t="shared" si="15"/>
        <v>2.467707904505224E-5</v>
      </c>
      <c r="K194" s="64">
        <f t="shared" si="16"/>
        <v>-5.0985334555453182E-3</v>
      </c>
      <c r="L194" s="111">
        <f t="shared" si="17"/>
        <v>-87195.904061832247</v>
      </c>
      <c r="M194" s="112">
        <v>131252.03591298976</v>
      </c>
      <c r="N194" s="104"/>
      <c r="O194" s="86"/>
    </row>
    <row r="195" spans="1:15" s="29" customFormat="1" x14ac:dyDescent="0.25">
      <c r="A195" s="94">
        <v>39702</v>
      </c>
      <c r="B195" s="33">
        <v>2.8187500000000001</v>
      </c>
      <c r="C195" s="33">
        <v>5.7074999999999996</v>
      </c>
      <c r="D195" s="95">
        <v>1.7506999999999999</v>
      </c>
      <c r="F195" s="108">
        <f t="shared" si="12"/>
        <v>0.99300243595910076</v>
      </c>
      <c r="G195" s="33">
        <f t="shared" si="13"/>
        <v>0.98593198301732154</v>
      </c>
      <c r="H195" s="121">
        <v>177</v>
      </c>
      <c r="I195" s="64">
        <f t="shared" si="14"/>
        <v>0</v>
      </c>
      <c r="J195" s="64">
        <f t="shared" si="15"/>
        <v>2.3148205844345481E-5</v>
      </c>
      <c r="K195" s="64">
        <f t="shared" si="16"/>
        <v>-2.5779101741522517E-3</v>
      </c>
      <c r="L195" s="111">
        <f t="shared" si="17"/>
        <v>-43917.130766375034</v>
      </c>
      <c r="M195" s="112">
        <v>132888.08303274235</v>
      </c>
      <c r="N195" s="104"/>
      <c r="O195" s="86"/>
    </row>
    <row r="196" spans="1:15" s="29" customFormat="1" x14ac:dyDescent="0.25">
      <c r="A196" s="94">
        <v>39703</v>
      </c>
      <c r="B196" s="33">
        <v>2.8187500000000001</v>
      </c>
      <c r="C196" s="33">
        <v>5.7037500000000003</v>
      </c>
      <c r="D196" s="95">
        <v>1.7859</v>
      </c>
      <c r="F196" s="108">
        <f t="shared" si="12"/>
        <v>0.99300243595910076</v>
      </c>
      <c r="G196" s="33">
        <f t="shared" si="13"/>
        <v>0.98594109618163506</v>
      </c>
      <c r="H196" s="121">
        <v>178</v>
      </c>
      <c r="I196" s="64">
        <f t="shared" si="14"/>
        <v>0</v>
      </c>
      <c r="J196" s="64">
        <f t="shared" si="15"/>
        <v>9.2546461894795562E-6</v>
      </c>
      <c r="K196" s="64">
        <f t="shared" si="16"/>
        <v>2.0164986251145805E-2</v>
      </c>
      <c r="L196" s="111">
        <f t="shared" si="17"/>
        <v>346801.30148776452</v>
      </c>
      <c r="M196" s="112">
        <v>134958.57047469067</v>
      </c>
      <c r="N196" s="104"/>
      <c r="O196" s="86"/>
    </row>
    <row r="197" spans="1:15" s="29" customFormat="1" x14ac:dyDescent="0.25">
      <c r="A197" s="94">
        <v>39706</v>
      </c>
      <c r="B197" s="33">
        <v>2.8162500000000001</v>
      </c>
      <c r="C197" s="33">
        <v>5.7149999999999999</v>
      </c>
      <c r="D197" s="95">
        <v>1.7937000000000001</v>
      </c>
      <c r="F197" s="108">
        <f t="shared" si="12"/>
        <v>0.99300859883383563</v>
      </c>
      <c r="G197" s="33">
        <f t="shared" si="13"/>
        <v>0.98591375719408947</v>
      </c>
      <c r="H197" s="121">
        <v>179</v>
      </c>
      <c r="I197" s="64">
        <f t="shared" si="14"/>
        <v>6.2329774349810373E-6</v>
      </c>
      <c r="J197" s="64">
        <f t="shared" si="15"/>
        <v>-2.7763425327233985E-5</v>
      </c>
      <c r="K197" s="64">
        <f t="shared" si="16"/>
        <v>4.4683776351970832E-3</v>
      </c>
      <c r="L197" s="111">
        <f t="shared" si="17"/>
        <v>76233.801685143699</v>
      </c>
      <c r="M197" s="112">
        <v>138073.3650705808</v>
      </c>
      <c r="N197" s="104"/>
      <c r="O197" s="86"/>
    </row>
    <row r="198" spans="1:15" s="29" customFormat="1" x14ac:dyDescent="0.25">
      <c r="A198" s="94">
        <v>39707</v>
      </c>
      <c r="B198" s="33">
        <v>2.8762500000000002</v>
      </c>
      <c r="C198" s="33">
        <v>5.7912499999999998</v>
      </c>
      <c r="D198" s="95">
        <v>1.7743</v>
      </c>
      <c r="F198" s="108">
        <f t="shared" si="12"/>
        <v>0.9928607109503228</v>
      </c>
      <c r="G198" s="33">
        <f t="shared" si="13"/>
        <v>0.98572849956720365</v>
      </c>
      <c r="H198" s="121">
        <v>180</v>
      </c>
      <c r="I198" s="64">
        <f t="shared" si="14"/>
        <v>-1.495701081877901E-4</v>
      </c>
      <c r="J198" s="64">
        <f t="shared" si="15"/>
        <v>-1.8813375154321755E-4</v>
      </c>
      <c r="K198" s="64">
        <f t="shared" si="16"/>
        <v>-1.1113657195233778E-2</v>
      </c>
      <c r="L198" s="111">
        <f t="shared" si="17"/>
        <v>-191840.76728863019</v>
      </c>
      <c r="M198" s="112">
        <v>148527.73528637341</v>
      </c>
      <c r="N198" s="104"/>
      <c r="O198" s="86"/>
    </row>
    <row r="199" spans="1:15" s="29" customFormat="1" x14ac:dyDescent="0.25">
      <c r="A199" s="94">
        <v>39708</v>
      </c>
      <c r="B199" s="33">
        <v>3.0625</v>
      </c>
      <c r="C199" s="33">
        <v>5.8712499999999999</v>
      </c>
      <c r="D199" s="95">
        <v>1.7955000000000001</v>
      </c>
      <c r="F199" s="108">
        <f t="shared" si="12"/>
        <v>0.99240192277872541</v>
      </c>
      <c r="G199" s="33">
        <f t="shared" si="13"/>
        <v>0.98553420573642492</v>
      </c>
      <c r="H199" s="121">
        <v>181</v>
      </c>
      <c r="I199" s="64">
        <f t="shared" si="14"/>
        <v>-4.64006887049311E-4</v>
      </c>
      <c r="J199" s="64">
        <f t="shared" si="15"/>
        <v>-1.9731024250157551E-4</v>
      </c>
      <c r="K199" s="64">
        <f t="shared" si="16"/>
        <v>1.2144821264894653E-2</v>
      </c>
      <c r="L199" s="111">
        <f t="shared" si="17"/>
        <v>212952.22103070759</v>
      </c>
      <c r="M199" s="112">
        <v>148676.99408377544</v>
      </c>
      <c r="N199" s="104"/>
      <c r="O199" s="86"/>
    </row>
    <row r="200" spans="1:15" s="29" customFormat="1" x14ac:dyDescent="0.25">
      <c r="A200" s="94">
        <v>39709</v>
      </c>
      <c r="B200" s="33">
        <v>3.2037499999999999</v>
      </c>
      <c r="C200" s="33">
        <v>5.9775</v>
      </c>
      <c r="D200" s="95">
        <v>1.8192999999999999</v>
      </c>
      <c r="F200" s="108">
        <f t="shared" si="12"/>
        <v>0.99205426536831554</v>
      </c>
      <c r="G200" s="33">
        <f t="shared" si="13"/>
        <v>0.98527627762622305</v>
      </c>
      <c r="H200" s="121">
        <v>182</v>
      </c>
      <c r="I200" s="64">
        <f t="shared" si="14"/>
        <v>-3.5161201345328624E-4</v>
      </c>
      <c r="J200" s="64">
        <f t="shared" si="15"/>
        <v>-2.6193244411274998E-4</v>
      </c>
      <c r="K200" s="64">
        <f t="shared" si="16"/>
        <v>1.3634280476626844E-2</v>
      </c>
      <c r="L200" s="111">
        <f t="shared" si="17"/>
        <v>235611.72720660706</v>
      </c>
      <c r="M200" s="112">
        <v>153217.17783795102</v>
      </c>
      <c r="N200" s="104"/>
      <c r="O200" s="86"/>
    </row>
    <row r="201" spans="1:15" s="29" customFormat="1" x14ac:dyDescent="0.25">
      <c r="A201" s="94">
        <v>39710</v>
      </c>
      <c r="B201" s="33">
        <v>3.21</v>
      </c>
      <c r="C201" s="33">
        <v>6</v>
      </c>
      <c r="D201" s="95">
        <v>1.8327</v>
      </c>
      <c r="F201" s="108">
        <f t="shared" si="12"/>
        <v>0.99203888792440664</v>
      </c>
      <c r="G201" s="33">
        <f t="shared" si="13"/>
        <v>0.98522167487684742</v>
      </c>
      <c r="H201" s="121">
        <v>183</v>
      </c>
      <c r="I201" s="64">
        <f t="shared" si="14"/>
        <v>-1.5552362333356382E-5</v>
      </c>
      <c r="J201" s="64">
        <f t="shared" si="15"/>
        <v>-5.545045705968849E-5</v>
      </c>
      <c r="K201" s="64">
        <f t="shared" si="16"/>
        <v>7.6764436296975699E-3</v>
      </c>
      <c r="L201" s="111">
        <f t="shared" si="17"/>
        <v>131260.93475919648</v>
      </c>
      <c r="M201" s="112">
        <v>155892.72252082537</v>
      </c>
      <c r="N201" s="104"/>
      <c r="O201" s="86"/>
    </row>
    <row r="202" spans="1:15" s="29" customFormat="1" x14ac:dyDescent="0.25">
      <c r="A202" s="94">
        <v>39713</v>
      </c>
      <c r="B202" s="33">
        <v>3.1974999999999998</v>
      </c>
      <c r="C202" s="33">
        <v>6.01</v>
      </c>
      <c r="D202" s="95">
        <v>1.8441000000000001</v>
      </c>
      <c r="F202" s="108">
        <f t="shared" si="12"/>
        <v>0.99206964328895886</v>
      </c>
      <c r="G202" s="33">
        <f t="shared" si="13"/>
        <v>0.98519740893081442</v>
      </c>
      <c r="H202" s="121">
        <v>184</v>
      </c>
      <c r="I202" s="64">
        <f t="shared" si="14"/>
        <v>3.110520682399661E-5</v>
      </c>
      <c r="J202" s="64">
        <f t="shared" si="15"/>
        <v>-2.464267484515976E-5</v>
      </c>
      <c r="K202" s="64">
        <f t="shared" si="16"/>
        <v>6.530705774518834E-3</v>
      </c>
      <c r="L202" s="111">
        <f t="shared" si="17"/>
        <v>111333.66893774502</v>
      </c>
      <c r="M202" s="112">
        <v>159509.55326271473</v>
      </c>
      <c r="N202" s="104"/>
      <c r="O202" s="86"/>
    </row>
    <row r="203" spans="1:15" s="29" customFormat="1" x14ac:dyDescent="0.25">
      <c r="A203" s="94">
        <v>39714</v>
      </c>
      <c r="B203" s="33">
        <v>3.2112500000000002</v>
      </c>
      <c r="C203" s="33">
        <v>6.0650000000000004</v>
      </c>
      <c r="D203" s="95">
        <v>1.855</v>
      </c>
      <c r="F203" s="108">
        <f t="shared" si="12"/>
        <v>0.9920358124928309</v>
      </c>
      <c r="G203" s="33">
        <f t="shared" si="13"/>
        <v>0.98506396759139547</v>
      </c>
      <c r="H203" s="121">
        <v>185</v>
      </c>
      <c r="I203" s="64">
        <f t="shared" si="14"/>
        <v>-3.4215621433909279E-5</v>
      </c>
      <c r="J203" s="64">
        <f t="shared" si="15"/>
        <v>-1.355130162134285E-4</v>
      </c>
      <c r="K203" s="64">
        <f t="shared" si="16"/>
        <v>6.2442713107240541E-3</v>
      </c>
      <c r="L203" s="111">
        <f t="shared" si="17"/>
        <v>105569.6759876322</v>
      </c>
      <c r="M203" s="112">
        <v>167427.80473401959</v>
      </c>
      <c r="N203" s="104"/>
      <c r="O203" s="86"/>
    </row>
    <row r="204" spans="1:15" s="29" customFormat="1" x14ac:dyDescent="0.25">
      <c r="A204" s="94">
        <v>39715</v>
      </c>
      <c r="B204" s="33">
        <v>3.4762499999999998</v>
      </c>
      <c r="C204" s="33">
        <v>6.2</v>
      </c>
      <c r="D204" s="95">
        <v>1.8523000000000001</v>
      </c>
      <c r="F204" s="108">
        <f t="shared" si="12"/>
        <v>0.99138425124155383</v>
      </c>
      <c r="G204" s="33">
        <f t="shared" si="13"/>
        <v>0.98473658296405708</v>
      </c>
      <c r="H204" s="121">
        <v>186</v>
      </c>
      <c r="I204" s="64">
        <f t="shared" si="14"/>
        <v>-6.5897276051035409E-4</v>
      </c>
      <c r="J204" s="64">
        <f t="shared" si="15"/>
        <v>-3.3246727367781807E-4</v>
      </c>
      <c r="K204" s="64">
        <f t="shared" si="16"/>
        <v>-1.5467461044912493E-3</v>
      </c>
      <c r="L204" s="111">
        <f t="shared" si="17"/>
        <v>-21552.223135094766</v>
      </c>
      <c r="M204" s="112">
        <v>169299.26209810571</v>
      </c>
      <c r="N204" s="104"/>
      <c r="O204" s="86"/>
    </row>
    <row r="205" spans="1:15" s="29" customFormat="1" x14ac:dyDescent="0.25">
      <c r="A205" s="94">
        <v>39716</v>
      </c>
      <c r="B205" s="33">
        <v>3.7687499999999998</v>
      </c>
      <c r="C205" s="33">
        <v>6.2762500000000001</v>
      </c>
      <c r="D205" s="95">
        <v>1.8472</v>
      </c>
      <c r="F205" s="108">
        <f t="shared" si="12"/>
        <v>0.99066606813925062</v>
      </c>
      <c r="G205" s="33">
        <f t="shared" si="13"/>
        <v>0.98455176742425876</v>
      </c>
      <c r="H205" s="121">
        <v>187</v>
      </c>
      <c r="I205" s="64">
        <f t="shared" si="14"/>
        <v>-7.2635243509190368E-4</v>
      </c>
      <c r="J205" s="64">
        <f t="shared" si="15"/>
        <v>-1.8768480105369094E-4</v>
      </c>
      <c r="K205" s="64">
        <f t="shared" si="16"/>
        <v>-2.9216315307058344E-3</v>
      </c>
      <c r="L205" s="111">
        <f t="shared" si="17"/>
        <v>-41598.675250436791</v>
      </c>
      <c r="M205" s="112">
        <v>169862.59596759913</v>
      </c>
      <c r="N205" s="104"/>
      <c r="O205" s="86"/>
    </row>
    <row r="206" spans="1:15" s="29" customFormat="1" x14ac:dyDescent="0.25">
      <c r="A206" s="94">
        <v>39717</v>
      </c>
      <c r="B206" s="33">
        <v>3.7618800000000001</v>
      </c>
      <c r="C206" s="33">
        <v>6.2549999999999999</v>
      </c>
      <c r="D206" s="95">
        <v>1.8431999999999999</v>
      </c>
      <c r="F206" s="108">
        <f t="shared" si="12"/>
        <v>0.9906829243018187</v>
      </c>
      <c r="G206" s="33">
        <f t="shared" si="13"/>
        <v>0.98460326642133633</v>
      </c>
      <c r="H206" s="121">
        <v>188</v>
      </c>
      <c r="I206" s="64">
        <f t="shared" si="14"/>
        <v>1.704790141729155E-5</v>
      </c>
      <c r="J206" s="64">
        <f t="shared" si="15"/>
        <v>5.229851900719961E-5</v>
      </c>
      <c r="K206" s="64">
        <f t="shared" si="16"/>
        <v>-2.2914757103574723E-3</v>
      </c>
      <c r="L206" s="111">
        <f t="shared" si="17"/>
        <v>-38770.292363490094</v>
      </c>
      <c r="M206" s="112">
        <v>172300.53250046846</v>
      </c>
      <c r="N206" s="104"/>
      <c r="O206" s="86"/>
    </row>
    <row r="207" spans="1:15" s="29" customFormat="1" x14ac:dyDescent="0.25">
      <c r="A207" s="94">
        <v>39720</v>
      </c>
      <c r="B207" s="33">
        <v>3.8824999999999998</v>
      </c>
      <c r="C207" s="33">
        <v>6.2612500000000004</v>
      </c>
      <c r="D207" s="95">
        <v>1.8093999999999999</v>
      </c>
      <c r="F207" s="108">
        <f t="shared" si="12"/>
        <v>0.99038705564118279</v>
      </c>
      <c r="G207" s="33">
        <f t="shared" si="13"/>
        <v>0.98458811909824029</v>
      </c>
      <c r="H207" s="121">
        <v>189</v>
      </c>
      <c r="I207" s="64">
        <f t="shared" si="14"/>
        <v>-2.9923416665064522E-4</v>
      </c>
      <c r="J207" s="64">
        <f t="shared" si="15"/>
        <v>-1.5382485287109122E-5</v>
      </c>
      <c r="K207" s="64">
        <f t="shared" si="16"/>
        <v>-1.9362969752520654E-2</v>
      </c>
      <c r="L207" s="111">
        <f t="shared" si="17"/>
        <v>-328237.3285974086</v>
      </c>
      <c r="M207" s="112">
        <v>173991.69442599374</v>
      </c>
      <c r="N207" s="104"/>
      <c r="O207" s="86"/>
    </row>
    <row r="208" spans="1:15" s="29" customFormat="1" x14ac:dyDescent="0.25">
      <c r="A208" s="94">
        <v>39721</v>
      </c>
      <c r="B208" s="33">
        <v>4.0525000000000002</v>
      </c>
      <c r="C208" s="33">
        <v>6.3</v>
      </c>
      <c r="D208" s="95">
        <v>1.7821</v>
      </c>
      <c r="F208" s="108">
        <f t="shared" si="12"/>
        <v>0.98997036276226491</v>
      </c>
      <c r="G208" s="33">
        <f t="shared" si="13"/>
        <v>0.98449421609648047</v>
      </c>
      <c r="H208" s="121">
        <v>190</v>
      </c>
      <c r="I208" s="64">
        <f t="shared" si="14"/>
        <v>-4.2143276041557004E-4</v>
      </c>
      <c r="J208" s="64">
        <f t="shared" si="15"/>
        <v>-9.5360845862142016E-5</v>
      </c>
      <c r="K208" s="64">
        <f t="shared" si="16"/>
        <v>-1.5639321723189666E-2</v>
      </c>
      <c r="L208" s="111">
        <f t="shared" si="17"/>
        <v>-263607.71148047975</v>
      </c>
      <c r="M208" s="112">
        <v>186991.53845039158</v>
      </c>
      <c r="N208" s="104"/>
      <c r="O208" s="86"/>
    </row>
    <row r="209" spans="1:15" s="29" customFormat="1" x14ac:dyDescent="0.25">
      <c r="A209" s="94">
        <v>39722</v>
      </c>
      <c r="B209" s="33">
        <v>4.1500000000000004</v>
      </c>
      <c r="C209" s="33">
        <v>6.3075000000000001</v>
      </c>
      <c r="D209" s="95">
        <v>1.7704</v>
      </c>
      <c r="F209" s="108">
        <f t="shared" si="12"/>
        <v>0.98973153532104419</v>
      </c>
      <c r="G209" s="33">
        <f t="shared" si="13"/>
        <v>0.98447604339078154</v>
      </c>
      <c r="H209" s="121">
        <v>191</v>
      </c>
      <c r="I209" s="64">
        <f t="shared" si="14"/>
        <v>-2.4154410336460933E-4</v>
      </c>
      <c r="J209" s="64">
        <f t="shared" si="15"/>
        <v>-1.8454836954902542E-5</v>
      </c>
      <c r="K209" s="64">
        <f t="shared" si="16"/>
        <v>-6.7025664527956249E-3</v>
      </c>
      <c r="L209" s="111">
        <f t="shared" si="17"/>
        <v>-111595.27280783272</v>
      </c>
      <c r="M209" s="112">
        <v>191140.5671037088</v>
      </c>
      <c r="N209" s="104"/>
      <c r="O209" s="86"/>
    </row>
    <row r="210" spans="1:15" s="29" customFormat="1" x14ac:dyDescent="0.25">
      <c r="A210" s="94">
        <v>39723</v>
      </c>
      <c r="B210" s="33">
        <v>4.2074999999999996</v>
      </c>
      <c r="C210" s="33">
        <v>6.2774999999999999</v>
      </c>
      <c r="D210" s="95">
        <v>1.7583</v>
      </c>
      <c r="F210" s="108">
        <f t="shared" si="12"/>
        <v>0.98959074237860511</v>
      </c>
      <c r="G210" s="33">
        <f t="shared" si="13"/>
        <v>0.98454873823925759</v>
      </c>
      <c r="H210" s="121">
        <v>192</v>
      </c>
      <c r="I210" s="64">
        <f t="shared" si="14"/>
        <v>-1.4239446215931636E-4</v>
      </c>
      <c r="J210" s="64">
        <f t="shared" si="15"/>
        <v>7.3823435998642152E-5</v>
      </c>
      <c r="K210" s="64">
        <f t="shared" si="16"/>
        <v>-6.9317140238313469E-3</v>
      </c>
      <c r="L210" s="111">
        <f t="shared" si="17"/>
        <v>-115565.8566077335</v>
      </c>
      <c r="M210" s="112">
        <v>193200.50827926549</v>
      </c>
      <c r="N210" s="104"/>
      <c r="O210" s="86"/>
    </row>
    <row r="211" spans="1:15" s="29" customFormat="1" x14ac:dyDescent="0.25">
      <c r="A211" s="94">
        <v>39724</v>
      </c>
      <c r="B211" s="33">
        <v>4.3337500000000002</v>
      </c>
      <c r="C211" s="33">
        <v>6.27</v>
      </c>
      <c r="D211" s="95">
        <v>1.7749999999999999</v>
      </c>
      <c r="F211" s="108">
        <f t="shared" si="12"/>
        <v>0.98928175053405765</v>
      </c>
      <c r="G211" s="33">
        <f t="shared" si="13"/>
        <v>0.98456691362886739</v>
      </c>
      <c r="H211" s="121">
        <v>193</v>
      </c>
      <c r="I211" s="64">
        <f t="shared" si="14"/>
        <v>-3.1250662677919559E-4</v>
      </c>
      <c r="J211" s="64">
        <f t="shared" si="15"/>
        <v>1.8457562533490146E-5</v>
      </c>
      <c r="K211" s="64">
        <f t="shared" si="16"/>
        <v>9.5669110907424023E-3</v>
      </c>
      <c r="L211" s="111">
        <f t="shared" si="17"/>
        <v>169874.34978392592</v>
      </c>
      <c r="M211" s="112">
        <v>193767.68343390938</v>
      </c>
      <c r="N211" s="104"/>
      <c r="O211" s="86"/>
    </row>
    <row r="212" spans="1:15" s="29" customFormat="1" x14ac:dyDescent="0.25">
      <c r="A212" s="94">
        <v>39727</v>
      </c>
      <c r="B212" s="33">
        <v>4.2887500000000003</v>
      </c>
      <c r="C212" s="33">
        <v>6.2675000000000001</v>
      </c>
      <c r="D212" s="95">
        <v>1.7339</v>
      </c>
      <c r="F212" s="108">
        <f t="shared" ref="F212:F219" si="18">1/(1+B212*0.01*E$4)</f>
        <v>0.98939186410702751</v>
      </c>
      <c r="G212" s="33">
        <f t="shared" ref="G212:G219" si="19">1/(1+C212*0.01*E$4)</f>
        <v>0.98457297224119589</v>
      </c>
      <c r="H212" s="121">
        <v>194</v>
      </c>
      <c r="I212" s="64">
        <f t="shared" si="14"/>
        <v>1.1136611486239317E-4</v>
      </c>
      <c r="J212" s="64">
        <f t="shared" si="15"/>
        <v>6.1526722848966041E-6</v>
      </c>
      <c r="K212" s="64">
        <f t="shared" si="16"/>
        <v>-2.3544912923922957E-2</v>
      </c>
      <c r="L212" s="111">
        <f t="shared" si="17"/>
        <v>-406455.49388711696</v>
      </c>
      <c r="M212" s="112">
        <v>200766.59490583159</v>
      </c>
      <c r="N212" s="104"/>
      <c r="O212" s="86"/>
    </row>
    <row r="213" spans="1:15" s="29" customFormat="1" x14ac:dyDescent="0.25">
      <c r="A213" s="94">
        <v>39728</v>
      </c>
      <c r="B213" s="33">
        <v>4.32</v>
      </c>
      <c r="C213" s="33">
        <v>6.2787499999999996</v>
      </c>
      <c r="D213" s="95">
        <v>1.7602</v>
      </c>
      <c r="F213" s="108">
        <f t="shared" si="18"/>
        <v>0.98931539374752675</v>
      </c>
      <c r="G213" s="33">
        <f t="shared" si="19"/>
        <v>0.9845457090728964</v>
      </c>
      <c r="H213" s="121">
        <v>195</v>
      </c>
      <c r="I213" s="64">
        <f t="shared" ref="I213:I219" si="20">(F213-F212)/$B$10</f>
        <v>-7.7340209840078759E-5</v>
      </c>
      <c r="J213" s="64">
        <f t="shared" ref="J213:J219" si="21">(G213-G212)/$C$10</f>
        <v>-2.7686428987334556E-5</v>
      </c>
      <c r="K213" s="64">
        <f t="shared" ref="K213:K219" si="22">(D213-D212)/$D$3</f>
        <v>1.5066452795600361E-2</v>
      </c>
      <c r="L213" s="111">
        <f t="shared" ref="L213:L219" si="23">I213*$P$5+J213*$P$4+K213*$P$3</f>
        <v>259782.85049323417</v>
      </c>
      <c r="M213" s="112">
        <v>206723.05425907878</v>
      </c>
      <c r="N213" s="104"/>
      <c r="O213" s="86"/>
    </row>
    <row r="214" spans="1:15" s="29" customFormat="1" x14ac:dyDescent="0.25">
      <c r="A214" s="94">
        <v>39729</v>
      </c>
      <c r="B214" s="33">
        <v>4.5237499999999997</v>
      </c>
      <c r="C214" s="33">
        <v>6.2712500000000002</v>
      </c>
      <c r="D214" s="95">
        <v>1.7331000000000001</v>
      </c>
      <c r="F214" s="108">
        <f t="shared" si="18"/>
        <v>0.98881709664760109</v>
      </c>
      <c r="G214" s="33">
        <f t="shared" si="19"/>
        <v>0.98456388435066478</v>
      </c>
      <c r="H214" s="121">
        <v>196</v>
      </c>
      <c r="I214" s="64">
        <f t="shared" si="20"/>
        <v>-5.0396522943731408E-4</v>
      </c>
      <c r="J214" s="64">
        <f t="shared" si="21"/>
        <v>1.8457448955727012E-5</v>
      </c>
      <c r="K214" s="64">
        <f t="shared" si="22"/>
        <v>-1.5524747937671805E-2</v>
      </c>
      <c r="L214" s="111">
        <f t="shared" si="23"/>
        <v>-258334.9547961895</v>
      </c>
      <c r="M214" s="112">
        <v>212106.75497990879</v>
      </c>
      <c r="N214" s="104"/>
      <c r="O214" s="86"/>
    </row>
    <row r="215" spans="1:15" s="29" customFormat="1" x14ac:dyDescent="0.25">
      <c r="A215" s="94">
        <v>39730</v>
      </c>
      <c r="B215" s="33">
        <v>4.75</v>
      </c>
      <c r="C215" s="33">
        <v>6.28125</v>
      </c>
      <c r="D215" s="95">
        <v>1.7238</v>
      </c>
      <c r="F215" s="108">
        <f t="shared" si="18"/>
        <v>0.9882643607164916</v>
      </c>
      <c r="G215" s="33">
        <f t="shared" si="19"/>
        <v>0.98453965079609262</v>
      </c>
      <c r="H215" s="121">
        <v>197</v>
      </c>
      <c r="I215" s="64">
        <f t="shared" si="20"/>
        <v>-5.5902330232586418E-4</v>
      </c>
      <c r="J215" s="64">
        <f t="shared" si="21"/>
        <v>-2.4609780506883233E-5</v>
      </c>
      <c r="K215" s="64">
        <f t="shared" si="22"/>
        <v>-5.3276810265811677E-3</v>
      </c>
      <c r="L215" s="111">
        <f t="shared" si="23"/>
        <v>-82886.283620871109</v>
      </c>
      <c r="M215" s="112">
        <v>212937.42799365582</v>
      </c>
      <c r="N215" s="104"/>
      <c r="O215" s="86"/>
    </row>
    <row r="216" spans="1:15" s="29" customFormat="1" x14ac:dyDescent="0.25">
      <c r="A216" s="94">
        <v>39731</v>
      </c>
      <c r="B216" s="33">
        <v>4.8187499999999996</v>
      </c>
      <c r="C216" s="33">
        <v>6.2850000000000001</v>
      </c>
      <c r="D216" s="95">
        <v>1.702</v>
      </c>
      <c r="F216" s="108">
        <f t="shared" si="18"/>
        <v>0.98809652467925457</v>
      </c>
      <c r="G216" s="33">
        <f t="shared" si="19"/>
        <v>0.98453056352068125</v>
      </c>
      <c r="H216" s="121">
        <v>198</v>
      </c>
      <c r="I216" s="64">
        <f t="shared" si="20"/>
        <v>-1.6974517216059468E-4</v>
      </c>
      <c r="J216" s="64">
        <f t="shared" si="21"/>
        <v>-9.2283553621407643E-6</v>
      </c>
      <c r="K216" s="64">
        <f t="shared" si="22"/>
        <v>-1.2488542621448237E-2</v>
      </c>
      <c r="L216" s="111">
        <f t="shared" si="23"/>
        <v>-212070.84246845677</v>
      </c>
      <c r="M216" s="112">
        <v>235595.49131604153</v>
      </c>
      <c r="N216" s="104"/>
      <c r="O216" s="86"/>
    </row>
    <row r="217" spans="1:15" s="29" customFormat="1" x14ac:dyDescent="0.25">
      <c r="A217" s="94">
        <v>39734</v>
      </c>
      <c r="B217" s="33">
        <v>4.7525000000000004</v>
      </c>
      <c r="C217" s="33">
        <v>6.2687499999999998</v>
      </c>
      <c r="D217" s="95">
        <v>1.7416</v>
      </c>
      <c r="F217" s="108">
        <f t="shared" si="18"/>
        <v>0.98825825658890298</v>
      </c>
      <c r="G217" s="33">
        <f t="shared" si="19"/>
        <v>0.98456994292571109</v>
      </c>
      <c r="H217" s="121">
        <v>199</v>
      </c>
      <c r="I217" s="64">
        <f t="shared" si="20"/>
        <v>1.635716101206611E-4</v>
      </c>
      <c r="J217" s="64">
        <f t="shared" si="21"/>
        <v>3.9990770292937449E-5</v>
      </c>
      <c r="K217" s="64">
        <f t="shared" si="22"/>
        <v>2.2685609532539001E-2</v>
      </c>
      <c r="L217" s="111">
        <f t="shared" si="23"/>
        <v>387991.05129518581</v>
      </c>
      <c r="M217" s="112">
        <v>259765.20072457605</v>
      </c>
      <c r="N217" s="104"/>
      <c r="O217" s="86"/>
    </row>
    <row r="218" spans="1:15" s="29" customFormat="1" x14ac:dyDescent="0.25">
      <c r="A218" s="94">
        <v>39735</v>
      </c>
      <c r="B218" s="33">
        <v>4.6349999999999998</v>
      </c>
      <c r="C218" s="33">
        <v>6.2487500000000002</v>
      </c>
      <c r="D218" s="95">
        <v>1.7532000000000001</v>
      </c>
      <c r="F218" s="108">
        <f t="shared" si="18"/>
        <v>0.98854523212277723</v>
      </c>
      <c r="G218" s="33">
        <f t="shared" si="19"/>
        <v>0.98461841421050533</v>
      </c>
      <c r="H218" s="121">
        <v>200</v>
      </c>
      <c r="I218" s="64">
        <f t="shared" si="20"/>
        <v>2.9023988057206473E-4</v>
      </c>
      <c r="J218" s="64">
        <f t="shared" si="21"/>
        <v>4.9223801490668667E-5</v>
      </c>
      <c r="K218" s="64">
        <f t="shared" si="22"/>
        <v>6.6452795600366946E-3</v>
      </c>
      <c r="L218" s="111">
        <f t="shared" si="23"/>
        <v>110344.8847840988</v>
      </c>
      <c r="M218" s="112">
        <v>346777.82339566702</v>
      </c>
      <c r="N218" s="104"/>
      <c r="O218" s="86"/>
    </row>
    <row r="219" spans="1:15" s="29" customFormat="1" ht="15.75" thickBot="1" x14ac:dyDescent="0.3">
      <c r="A219" s="46">
        <v>39736</v>
      </c>
      <c r="B219" s="47">
        <v>4.55</v>
      </c>
      <c r="C219" s="47">
        <v>6.21</v>
      </c>
      <c r="D219" s="48">
        <v>1.7456</v>
      </c>
      <c r="F219" s="109">
        <f t="shared" si="18"/>
        <v>0.98875293536027697</v>
      </c>
      <c r="G219" s="47">
        <f t="shared" si="19"/>
        <v>0.98471234090741244</v>
      </c>
      <c r="H219" s="122">
        <v>201</v>
      </c>
      <c r="I219" s="107">
        <f t="shared" si="20"/>
        <v>2.100658618263052E-4</v>
      </c>
      <c r="J219" s="107">
        <f t="shared" si="21"/>
        <v>9.5384908876592402E-5</v>
      </c>
      <c r="K219" s="107">
        <f t="shared" si="22"/>
        <v>-4.3538038496792227E-3</v>
      </c>
      <c r="L219" s="114">
        <f t="shared" si="23"/>
        <v>-76631.015147511804</v>
      </c>
      <c r="M219" s="115">
        <v>387964.91738433839</v>
      </c>
      <c r="N219" s="68"/>
      <c r="O219" s="86"/>
    </row>
    <row r="220" spans="1:15" s="29" customFormat="1" x14ac:dyDescent="0.25"/>
    <row r="221" spans="1:15" x14ac:dyDescent="0.25">
      <c r="A221" s="16"/>
      <c r="B221" s="17"/>
      <c r="C221" s="18"/>
      <c r="D221" s="19"/>
      <c r="F221" s="20"/>
    </row>
    <row r="222" spans="1:15" x14ac:dyDescent="0.25">
      <c r="F222" s="20"/>
      <c r="H222" s="6"/>
      <c r="I222" s="6"/>
      <c r="J222" s="6"/>
      <c r="K222" s="6"/>
      <c r="L222" s="6"/>
      <c r="M222" s="14"/>
      <c r="N222" s="15"/>
    </row>
    <row r="226" ht="15" customHeight="1" x14ac:dyDescent="0.25"/>
  </sheetData>
  <mergeCells count="18">
    <mergeCell ref="A14:D14"/>
    <mergeCell ref="K6:L7"/>
    <mergeCell ref="A18:D18"/>
    <mergeCell ref="F18:N18"/>
    <mergeCell ref="O1:P2"/>
    <mergeCell ref="F14:N14"/>
    <mergeCell ref="A15:A17"/>
    <mergeCell ref="F15:L16"/>
    <mergeCell ref="M15:M16"/>
    <mergeCell ref="N15:N16"/>
    <mergeCell ref="A1:D1"/>
    <mergeCell ref="G2:L2"/>
    <mergeCell ref="G3:L3"/>
    <mergeCell ref="G4:L4"/>
    <mergeCell ref="G5:L5"/>
    <mergeCell ref="B15:C15"/>
    <mergeCell ref="D15:D16"/>
    <mergeCell ref="A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21"/>
  <sheetViews>
    <sheetView tabSelected="1" topLeftCell="Q1" zoomScale="67" workbookViewId="0">
      <selection activeCell="W5" sqref="W5"/>
    </sheetView>
  </sheetViews>
  <sheetFormatPr baseColWidth="10" defaultRowHeight="15" x14ac:dyDescent="0.25"/>
  <cols>
    <col min="4" max="4" width="14.7109375" customWidth="1"/>
    <col min="5" max="9" width="18.5703125" customWidth="1"/>
    <col min="10" max="12" width="12.42578125" customWidth="1"/>
    <col min="13" max="13" width="24.28515625" customWidth="1"/>
    <col min="14" max="14" width="27.42578125" customWidth="1"/>
    <col min="15" max="15" width="15.28515625" customWidth="1"/>
    <col min="16" max="16" width="27" customWidth="1"/>
    <col min="18" max="18" width="14.5703125" customWidth="1"/>
    <col min="19" max="19" width="14.42578125" customWidth="1"/>
    <col min="20" max="20" width="14.5703125" customWidth="1"/>
    <col min="21" max="21" width="17" customWidth="1"/>
  </cols>
  <sheetData>
    <row r="1" spans="1:37" ht="15.75" thickBot="1" x14ac:dyDescent="0.3">
      <c r="A1" s="337" t="s">
        <v>24</v>
      </c>
      <c r="B1" s="338"/>
      <c r="C1" s="338"/>
      <c r="D1" s="338"/>
      <c r="E1" s="338"/>
      <c r="F1" s="339"/>
      <c r="T1" s="6"/>
      <c r="Y1" s="413" t="s">
        <v>63</v>
      </c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5"/>
    </row>
    <row r="2" spans="1:37" ht="15" customHeight="1" x14ac:dyDescent="0.25">
      <c r="A2" s="134"/>
      <c r="B2" s="135" t="s">
        <v>17</v>
      </c>
      <c r="C2" s="135" t="s">
        <v>0</v>
      </c>
      <c r="D2" s="136" t="s">
        <v>1</v>
      </c>
      <c r="E2" s="340"/>
      <c r="F2" s="341"/>
      <c r="O2" s="17"/>
      <c r="Q2" s="125"/>
      <c r="R2" s="323" t="s">
        <v>62</v>
      </c>
      <c r="S2" s="324"/>
      <c r="Y2" s="417" t="s">
        <v>71</v>
      </c>
      <c r="Z2" s="418"/>
      <c r="AA2" s="418"/>
      <c r="AB2" s="418"/>
      <c r="AC2" s="418"/>
      <c r="AD2" s="418"/>
      <c r="AE2" s="418"/>
      <c r="AF2" s="418"/>
      <c r="AG2" s="418"/>
      <c r="AH2" s="418"/>
      <c r="AI2" s="418"/>
      <c r="AJ2" s="418"/>
      <c r="AK2" s="419"/>
    </row>
    <row r="3" spans="1:37" ht="15.75" thickBot="1" x14ac:dyDescent="0.3">
      <c r="A3" s="46">
        <v>39736</v>
      </c>
      <c r="B3" s="137">
        <v>4.55</v>
      </c>
      <c r="C3" s="137">
        <v>6.21</v>
      </c>
      <c r="D3" s="138">
        <v>1.7456</v>
      </c>
      <c r="E3" s="342"/>
      <c r="F3" s="343"/>
      <c r="P3" s="125"/>
      <c r="Q3" s="125"/>
      <c r="R3" s="151" t="s">
        <v>36</v>
      </c>
      <c r="S3" s="39">
        <v>17189138.622879792</v>
      </c>
      <c r="Y3" s="416"/>
      <c r="Z3" s="420"/>
      <c r="AA3" s="420"/>
      <c r="AB3" s="420"/>
      <c r="AC3" s="420"/>
      <c r="AD3" s="420"/>
      <c r="AE3" s="420"/>
      <c r="AF3" s="420"/>
      <c r="AG3" s="420"/>
      <c r="AH3" s="420"/>
      <c r="AI3" s="420"/>
      <c r="AJ3" s="420"/>
      <c r="AK3" s="421"/>
    </row>
    <row r="4" spans="1:37" ht="15.75" thickBot="1" x14ac:dyDescent="0.3">
      <c r="A4" s="357" t="s">
        <v>19</v>
      </c>
      <c r="B4" s="358"/>
      <c r="C4" s="358"/>
      <c r="D4" s="358"/>
      <c r="E4" s="93">
        <v>0.25</v>
      </c>
      <c r="F4" s="127" t="s">
        <v>42</v>
      </c>
      <c r="P4" s="125"/>
      <c r="Q4" s="125"/>
      <c r="R4" s="151" t="s">
        <v>37</v>
      </c>
      <c r="S4" s="39">
        <v>17189138.622879792</v>
      </c>
      <c r="Y4" s="416"/>
      <c r="Z4" s="420"/>
      <c r="AA4" s="420"/>
      <c r="AB4" s="420"/>
      <c r="AC4" s="420"/>
      <c r="AD4" s="420"/>
      <c r="AE4" s="420"/>
      <c r="AF4" s="420"/>
      <c r="AG4" s="420"/>
      <c r="AH4" s="420"/>
      <c r="AI4" s="420"/>
      <c r="AJ4" s="420"/>
      <c r="AK4" s="421"/>
    </row>
    <row r="5" spans="1:37" ht="15.75" thickBot="1" x14ac:dyDescent="0.3">
      <c r="A5" s="344" t="s">
        <v>20</v>
      </c>
      <c r="B5" s="345"/>
      <c r="C5" s="345"/>
      <c r="D5" s="346"/>
      <c r="E5" s="31">
        <v>10000000</v>
      </c>
      <c r="F5" s="128" t="s">
        <v>40</v>
      </c>
      <c r="K5" s="276" t="s">
        <v>28</v>
      </c>
      <c r="L5" s="277"/>
      <c r="M5" s="277"/>
      <c r="N5" s="278"/>
      <c r="P5" s="125"/>
      <c r="Q5" s="125"/>
      <c r="R5" s="152" t="s">
        <v>38</v>
      </c>
      <c r="S5" s="42">
        <v>-16314423.433444571</v>
      </c>
      <c r="Y5" s="416"/>
      <c r="Z5" s="420"/>
      <c r="AA5" s="420"/>
      <c r="AB5" s="420"/>
      <c r="AC5" s="420"/>
      <c r="AD5" s="420"/>
      <c r="AE5" s="420"/>
      <c r="AF5" s="420"/>
      <c r="AG5" s="420"/>
      <c r="AH5" s="420"/>
      <c r="AI5" s="420"/>
      <c r="AJ5" s="420"/>
      <c r="AK5" s="421"/>
    </row>
    <row r="6" spans="1:37" ht="15.75" thickBot="1" x14ac:dyDescent="0.3">
      <c r="A6" s="129" t="s">
        <v>21</v>
      </c>
      <c r="B6" s="130"/>
      <c r="C6" s="130"/>
      <c r="D6" s="130"/>
      <c r="E6" s="131">
        <v>1.65</v>
      </c>
      <c r="F6" s="132" t="s">
        <v>41</v>
      </c>
      <c r="K6" s="133"/>
      <c r="L6" s="32" t="s">
        <v>17</v>
      </c>
      <c r="M6" s="32" t="s">
        <v>0</v>
      </c>
      <c r="N6" s="149" t="s">
        <v>1</v>
      </c>
      <c r="P6" s="6"/>
      <c r="Y6" s="416"/>
      <c r="Z6" s="420"/>
      <c r="AA6" s="420"/>
      <c r="AB6" s="420"/>
      <c r="AC6" s="420"/>
      <c r="AD6" s="420"/>
      <c r="AE6" s="420"/>
      <c r="AF6" s="420"/>
      <c r="AG6" s="420"/>
      <c r="AH6" s="420"/>
      <c r="AI6" s="420"/>
      <c r="AJ6" s="420"/>
      <c r="AK6" s="421"/>
    </row>
    <row r="7" spans="1:37" ht="15.75" thickBot="1" x14ac:dyDescent="0.3">
      <c r="K7" s="46">
        <v>39737</v>
      </c>
      <c r="L7" s="137">
        <v>4.5025000000000004</v>
      </c>
      <c r="M7" s="137">
        <v>6.1825000000000001</v>
      </c>
      <c r="N7" s="150">
        <v>1.7229000000000001</v>
      </c>
      <c r="P7" s="6"/>
      <c r="Y7" s="416"/>
      <c r="Z7" s="420"/>
      <c r="AA7" s="420"/>
      <c r="AB7" s="420"/>
      <c r="AC7" s="420"/>
      <c r="AD7" s="420"/>
      <c r="AE7" s="420"/>
      <c r="AF7" s="420"/>
      <c r="AG7" s="420"/>
      <c r="AH7" s="420"/>
      <c r="AI7" s="420"/>
      <c r="AJ7" s="420"/>
      <c r="AK7" s="421"/>
    </row>
    <row r="8" spans="1:37" ht="21.75" customHeight="1" thickBot="1" x14ac:dyDescent="0.3">
      <c r="E8" s="2"/>
      <c r="Y8" s="416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1"/>
    </row>
    <row r="9" spans="1:37" s="62" customFormat="1" ht="39" thickBot="1" x14ac:dyDescent="0.3">
      <c r="B9" s="69" t="s">
        <v>3</v>
      </c>
      <c r="C9" s="70" t="s">
        <v>4</v>
      </c>
      <c r="E9" s="73" t="s">
        <v>8</v>
      </c>
      <c r="F9" s="63"/>
      <c r="G9" s="63"/>
      <c r="I9" s="63"/>
      <c r="J9" s="63"/>
      <c r="L9" s="69" t="s">
        <v>3</v>
      </c>
      <c r="M9" s="70" t="s">
        <v>4</v>
      </c>
      <c r="O9" s="65" t="s">
        <v>27</v>
      </c>
      <c r="P9" s="66" t="s">
        <v>29</v>
      </c>
      <c r="R9" s="189" t="s">
        <v>61</v>
      </c>
      <c r="S9" s="190">
        <v>231440</v>
      </c>
      <c r="Y9" s="416"/>
      <c r="Z9" s="420"/>
      <c r="AA9" s="420"/>
      <c r="AB9" s="420"/>
      <c r="AC9" s="420"/>
      <c r="AD9" s="420"/>
      <c r="AE9" s="420"/>
      <c r="AF9" s="420"/>
      <c r="AG9" s="420"/>
      <c r="AH9" s="420"/>
      <c r="AI9" s="420"/>
      <c r="AJ9" s="420"/>
      <c r="AK9" s="421"/>
    </row>
    <row r="10" spans="1:37" s="139" customFormat="1" ht="15.75" thickBot="1" x14ac:dyDescent="0.3">
      <c r="B10" s="145">
        <f>1/(1+ B$3*0.01*E$4)</f>
        <v>0.98875293536027697</v>
      </c>
      <c r="C10" s="146">
        <f>1/(1+C$3*0.01*E$4)</f>
        <v>0.98471234090741244</v>
      </c>
      <c r="E10" s="143">
        <f>E$5*D$3*C$10-E$5*E$6*B$10</f>
        <v>874715.18943522125</v>
      </c>
      <c r="F10" s="140"/>
      <c r="G10" s="140"/>
      <c r="I10" s="140"/>
      <c r="J10" s="140"/>
      <c r="L10" s="75">
        <f>1/(1+L$7* 0.01*E$4)</f>
        <v>0.98886904283657084</v>
      </c>
      <c r="M10" s="76">
        <f>1/(1+M$7*0.01*E$4)</f>
        <v>0.98477900943541397</v>
      </c>
      <c r="O10" s="141">
        <f>E$5*N$7*M$10-E$5*E$6*L$10</f>
        <v>650418.34675932676</v>
      </c>
      <c r="P10" s="142">
        <f>O10-E$10</f>
        <v>-224296.8426758945</v>
      </c>
      <c r="Y10" s="416"/>
      <c r="Z10" s="420"/>
      <c r="AA10" s="420"/>
      <c r="AB10" s="420"/>
      <c r="AC10" s="420"/>
      <c r="AD10" s="420"/>
      <c r="AE10" s="420"/>
      <c r="AF10" s="420"/>
      <c r="AG10" s="420"/>
      <c r="AH10" s="420"/>
      <c r="AI10" s="420"/>
      <c r="AJ10" s="420"/>
      <c r="AK10" s="421"/>
    </row>
    <row r="11" spans="1:37" s="139" customFormat="1" ht="15.75" thickBot="1" x14ac:dyDescent="0.3">
      <c r="B11" s="147" t="s">
        <v>44</v>
      </c>
      <c r="C11" s="148" t="s">
        <v>43</v>
      </c>
      <c r="E11" s="144" t="s">
        <v>45</v>
      </c>
      <c r="Y11" s="416"/>
      <c r="Z11" s="420"/>
      <c r="AA11" s="420"/>
      <c r="AB11" s="420"/>
      <c r="AC11" s="420"/>
      <c r="AD11" s="420"/>
      <c r="AE11" s="420"/>
      <c r="AF11" s="420"/>
      <c r="AG11" s="420"/>
      <c r="AH11" s="420"/>
      <c r="AI11" s="420"/>
      <c r="AJ11" s="420"/>
      <c r="AK11" s="421"/>
    </row>
    <row r="12" spans="1:37" ht="18" x14ac:dyDescent="0.25">
      <c r="Q12" s="10"/>
      <c r="R12" s="10"/>
      <c r="S12" s="9"/>
      <c r="T12" s="9"/>
      <c r="Y12" s="416"/>
      <c r="Z12" s="420"/>
      <c r="AA12" s="420"/>
      <c r="AB12" s="420"/>
      <c r="AC12" s="420"/>
      <c r="AD12" s="420"/>
      <c r="AE12" s="420"/>
      <c r="AF12" s="420"/>
      <c r="AG12" s="420"/>
      <c r="AH12" s="420"/>
      <c r="AI12" s="420"/>
      <c r="AJ12" s="420"/>
      <c r="AK12" s="421"/>
    </row>
    <row r="13" spans="1:37" x14ac:dyDescent="0.25">
      <c r="Y13" s="416"/>
      <c r="Z13" s="420"/>
      <c r="AA13" s="420"/>
      <c r="AB13" s="420"/>
      <c r="AC13" s="420"/>
      <c r="AD13" s="420"/>
      <c r="AE13" s="420"/>
      <c r="AF13" s="420"/>
      <c r="AG13" s="420"/>
      <c r="AH13" s="420"/>
      <c r="AI13" s="420"/>
      <c r="AJ13" s="420"/>
      <c r="AK13" s="421"/>
    </row>
    <row r="14" spans="1:37" x14ac:dyDescent="0.25">
      <c r="Y14" s="416"/>
      <c r="Z14" s="420"/>
      <c r="AA14" s="420"/>
      <c r="AB14" s="420"/>
      <c r="AC14" s="420"/>
      <c r="AD14" s="420"/>
      <c r="AE14" s="420"/>
      <c r="AF14" s="420"/>
      <c r="AG14" s="420"/>
      <c r="AH14" s="420"/>
      <c r="AI14" s="420"/>
      <c r="AJ14" s="420"/>
      <c r="AK14" s="421"/>
    </row>
    <row r="15" spans="1:37" ht="15" customHeight="1" thickBot="1" x14ac:dyDescent="0.3">
      <c r="P15" s="7"/>
      <c r="Q15" s="12"/>
      <c r="R15" s="12"/>
      <c r="S15" s="11"/>
      <c r="T15" s="13"/>
      <c r="Y15" s="416"/>
      <c r="Z15" s="420"/>
      <c r="AA15" s="420"/>
      <c r="AB15" s="420"/>
      <c r="AC15" s="420"/>
      <c r="AD15" s="420"/>
      <c r="AE15" s="420"/>
      <c r="AF15" s="420"/>
      <c r="AG15" s="420"/>
      <c r="AH15" s="420"/>
      <c r="AI15" s="420"/>
      <c r="AJ15" s="420"/>
      <c r="AK15" s="421"/>
    </row>
    <row r="16" spans="1:37" s="77" customFormat="1" ht="13.5" customHeight="1" thickBot="1" x14ac:dyDescent="0.25">
      <c r="A16" s="359" t="s">
        <v>18</v>
      </c>
      <c r="B16" s="360"/>
      <c r="C16" s="360"/>
      <c r="D16" s="361"/>
      <c r="E16" s="62"/>
      <c r="F16" s="62"/>
      <c r="G16" s="62"/>
      <c r="H16" s="62"/>
      <c r="I16" s="371" t="s">
        <v>51</v>
      </c>
      <c r="J16" s="372"/>
      <c r="K16" s="37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Y16" s="416"/>
      <c r="Z16" s="420"/>
      <c r="AA16" s="420"/>
      <c r="AB16" s="420"/>
      <c r="AC16" s="420"/>
      <c r="AD16" s="420"/>
      <c r="AE16" s="420"/>
      <c r="AF16" s="420"/>
      <c r="AG16" s="420"/>
      <c r="AH16" s="420"/>
      <c r="AI16" s="420"/>
      <c r="AJ16" s="420"/>
      <c r="AK16" s="421"/>
    </row>
    <row r="17" spans="1:37" s="77" customFormat="1" ht="13.5" customHeight="1" thickBot="1" x14ac:dyDescent="0.25">
      <c r="A17" s="325"/>
      <c r="B17" s="294" t="s">
        <v>14</v>
      </c>
      <c r="C17" s="294"/>
      <c r="D17" s="362" t="s">
        <v>26</v>
      </c>
      <c r="E17" s="62"/>
      <c r="F17" s="62"/>
      <c r="G17" s="62"/>
      <c r="H17" s="62"/>
      <c r="I17" s="328"/>
      <c r="J17" s="329"/>
      <c r="K17" s="330"/>
      <c r="L17" s="62"/>
      <c r="M17" s="62"/>
      <c r="N17" s="62"/>
      <c r="O17" s="62"/>
      <c r="P17" s="350" t="s">
        <v>25</v>
      </c>
      <c r="Q17" s="351"/>
      <c r="R17" s="351"/>
      <c r="S17" s="352"/>
      <c r="T17" s="292"/>
      <c r="U17" s="353"/>
      <c r="V17" s="62"/>
      <c r="W17" s="62"/>
      <c r="Y17" s="416"/>
      <c r="Z17" s="420"/>
      <c r="AA17" s="420"/>
      <c r="AB17" s="420"/>
      <c r="AC17" s="420"/>
      <c r="AD17" s="420"/>
      <c r="AE17" s="420"/>
      <c r="AF17" s="420"/>
      <c r="AG17" s="420"/>
      <c r="AH17" s="420"/>
      <c r="AI17" s="420"/>
      <c r="AJ17" s="420"/>
      <c r="AK17" s="421"/>
    </row>
    <row r="18" spans="1:37" s="77" customFormat="1" ht="30.75" customHeight="1" thickBot="1" x14ac:dyDescent="0.25">
      <c r="A18" s="326"/>
      <c r="B18" s="80" t="s">
        <v>15</v>
      </c>
      <c r="C18" s="80" t="s">
        <v>16</v>
      </c>
      <c r="D18" s="362"/>
      <c r="E18" s="62"/>
      <c r="F18" s="62"/>
      <c r="G18" s="62"/>
      <c r="H18" s="62"/>
      <c r="I18" s="331"/>
      <c r="J18" s="332"/>
      <c r="K18" s="333"/>
      <c r="L18" s="62"/>
      <c r="M18" s="368" t="s">
        <v>32</v>
      </c>
      <c r="N18" s="369"/>
      <c r="O18" s="370"/>
      <c r="P18" s="334" t="s">
        <v>63</v>
      </c>
      <c r="Q18" s="335"/>
      <c r="R18" s="335"/>
      <c r="S18" s="335"/>
      <c r="T18" s="335"/>
      <c r="U18" s="336"/>
      <c r="V18" s="62"/>
      <c r="W18" s="62"/>
      <c r="Y18" s="416"/>
      <c r="Z18" s="420"/>
      <c r="AA18" s="420"/>
      <c r="AB18" s="420"/>
      <c r="AC18" s="420"/>
      <c r="AD18" s="420"/>
      <c r="AE18" s="420"/>
      <c r="AF18" s="420"/>
      <c r="AG18" s="420"/>
      <c r="AH18" s="420"/>
      <c r="AI18" s="420"/>
      <c r="AJ18" s="420"/>
      <c r="AK18" s="421"/>
    </row>
    <row r="19" spans="1:37" s="77" customFormat="1" ht="13.5" customHeight="1" thickBot="1" x14ac:dyDescent="0.25">
      <c r="A19" s="327"/>
      <c r="B19" s="82" t="s">
        <v>22</v>
      </c>
      <c r="C19" s="82" t="s">
        <v>6</v>
      </c>
      <c r="D19" s="83" t="s">
        <v>1</v>
      </c>
      <c r="E19" s="62"/>
      <c r="F19" s="160" t="s">
        <v>3</v>
      </c>
      <c r="G19" s="161" t="s">
        <v>4</v>
      </c>
      <c r="H19" s="62"/>
      <c r="I19" s="158" t="s">
        <v>34</v>
      </c>
      <c r="J19" s="85" t="s">
        <v>33</v>
      </c>
      <c r="K19" s="159" t="s">
        <v>2</v>
      </c>
      <c r="L19" s="62"/>
      <c r="M19" s="364" t="s">
        <v>34</v>
      </c>
      <c r="N19" s="365"/>
      <c r="O19" s="366"/>
      <c r="P19" s="62"/>
      <c r="Q19" s="62"/>
      <c r="R19" s="62"/>
      <c r="S19" s="62"/>
      <c r="T19" s="62"/>
      <c r="U19" s="62"/>
      <c r="V19" s="62"/>
      <c r="W19" s="62"/>
      <c r="Y19" s="416"/>
      <c r="Z19" s="420"/>
      <c r="AA19" s="420"/>
      <c r="AB19" s="420"/>
      <c r="AC19" s="420"/>
      <c r="AD19" s="420"/>
      <c r="AE19" s="420"/>
      <c r="AF19" s="420"/>
      <c r="AG19" s="420"/>
      <c r="AH19" s="420"/>
      <c r="AI19" s="420"/>
      <c r="AJ19" s="420"/>
      <c r="AK19" s="421"/>
    </row>
    <row r="20" spans="1:37" x14ac:dyDescent="0.25">
      <c r="A20" s="162"/>
      <c r="B20" s="126"/>
      <c r="C20" s="163"/>
      <c r="D20" s="164"/>
      <c r="F20" s="53"/>
      <c r="G20" s="37"/>
      <c r="H20" s="29"/>
      <c r="I20" s="162"/>
      <c r="J20" s="163"/>
      <c r="K20" s="164"/>
      <c r="M20" s="347" t="s">
        <v>12</v>
      </c>
      <c r="N20" s="153" t="s">
        <v>9</v>
      </c>
      <c r="O20" s="165">
        <f>_xlfn.VAR.P(I22:I221)</f>
        <v>2.4450566856406673E-8</v>
      </c>
      <c r="Y20" s="416"/>
      <c r="Z20" s="420"/>
      <c r="AA20" s="420"/>
      <c r="AB20" s="420"/>
      <c r="AC20" s="420"/>
      <c r="AD20" s="420"/>
      <c r="AE20" s="420"/>
      <c r="AF20" s="420"/>
      <c r="AG20" s="420"/>
      <c r="AH20" s="420"/>
      <c r="AI20" s="420"/>
      <c r="AJ20" s="420"/>
      <c r="AK20" s="421"/>
    </row>
    <row r="21" spans="1:37" x14ac:dyDescent="0.25">
      <c r="A21" s="94">
        <v>39449</v>
      </c>
      <c r="B21" s="33">
        <v>4.6806299999999998</v>
      </c>
      <c r="C21" s="33">
        <v>5.89</v>
      </c>
      <c r="D21" s="95">
        <v>1.9793000000000001</v>
      </c>
      <c r="F21" s="103">
        <f>1/(1+B21*0.01*E$4)</f>
        <v>0.98843376812969774</v>
      </c>
      <c r="G21" s="39">
        <f>1/(1+C21*0.01*E$4)</f>
        <v>0.98548867919879757</v>
      </c>
      <c r="H21" s="29"/>
      <c r="I21" s="195"/>
      <c r="J21" s="64"/>
      <c r="K21" s="196"/>
      <c r="M21" s="347"/>
      <c r="N21" s="153" t="s">
        <v>13</v>
      </c>
      <c r="O21" s="165">
        <f>SQRT(O20)</f>
        <v>1.5636677030752625E-4</v>
      </c>
      <c r="Y21" s="416"/>
      <c r="Z21" s="420"/>
      <c r="AA21" s="420"/>
      <c r="AB21" s="420"/>
      <c r="AC21" s="420"/>
      <c r="AD21" s="420"/>
      <c r="AE21" s="420"/>
      <c r="AF21" s="420"/>
      <c r="AG21" s="420"/>
      <c r="AH21" s="420"/>
      <c r="AI21" s="420"/>
      <c r="AJ21" s="420"/>
      <c r="AK21" s="421"/>
    </row>
    <row r="22" spans="1:37" ht="15.75" thickBot="1" x14ac:dyDescent="0.3">
      <c r="A22" s="94">
        <v>39450</v>
      </c>
      <c r="B22" s="33">
        <v>4.6462500000000002</v>
      </c>
      <c r="C22" s="33">
        <v>5.8262499999999999</v>
      </c>
      <c r="D22" s="95">
        <v>1.9714</v>
      </c>
      <c r="F22" s="103">
        <f t="shared" ref="F22:F85" si="0">1/(1+B22*0.01*E$4)</f>
        <v>0.98851774852726315</v>
      </c>
      <c r="G22" s="39">
        <f t="shared" ref="G22:G85" si="1">1/(1+C22*0.01*E$4)</f>
        <v>0.9856434865906285</v>
      </c>
      <c r="H22" s="29"/>
      <c r="I22" s="195">
        <f>(F22-F21)/$B$10</f>
        <v>8.4935674587715047E-5</v>
      </c>
      <c r="J22" s="33">
        <f>(G22-G21)/$C$10</f>
        <v>1.5721077658911088E-4</v>
      </c>
      <c r="K22" s="196">
        <f>(D22-D21)/$D$3</f>
        <v>-4.5256645279560135E-3</v>
      </c>
      <c r="M22" s="348"/>
      <c r="N22" s="166" t="s">
        <v>31</v>
      </c>
      <c r="O22" s="167">
        <f>AVERAGE(I22:I221)</f>
        <v>1.6139887891353472E-6</v>
      </c>
      <c r="S22" s="2"/>
      <c r="U22" s="15"/>
      <c r="Y22" s="416"/>
      <c r="Z22" s="420"/>
      <c r="AA22" s="420"/>
      <c r="AB22" s="420"/>
      <c r="AC22" s="420"/>
      <c r="AD22" s="420"/>
      <c r="AE22" s="420"/>
      <c r="AF22" s="420"/>
      <c r="AG22" s="420"/>
      <c r="AH22" s="420"/>
      <c r="AI22" s="420"/>
      <c r="AJ22" s="420"/>
      <c r="AK22" s="421"/>
    </row>
    <row r="23" spans="1:37" x14ac:dyDescent="0.25">
      <c r="A23" s="94">
        <v>39451</v>
      </c>
      <c r="B23" s="91">
        <v>4.62</v>
      </c>
      <c r="C23" s="91">
        <v>5.7850000000000001</v>
      </c>
      <c r="D23" s="95">
        <v>1.9743999999999999</v>
      </c>
      <c r="F23" s="103">
        <f t="shared" si="0"/>
        <v>0.98858187929415253</v>
      </c>
      <c r="G23" s="39">
        <f t="shared" si="1"/>
        <v>0.98574368199908813</v>
      </c>
      <c r="H23" s="29"/>
      <c r="I23" s="195">
        <f t="shared" ref="I23:I86" si="2">(F23-F22)/$B$10</f>
        <v>6.4860254362747606E-5</v>
      </c>
      <c r="J23" s="33">
        <f t="shared" ref="J23:J86" si="3">(G23-G22)/$C$10</f>
        <v>1.0175094217596028E-4</v>
      </c>
      <c r="K23" s="196">
        <f t="shared" ref="K23:K86" si="4">(D23-D22)/$D$3</f>
        <v>1.7186067827680406E-3</v>
      </c>
      <c r="M23" s="27"/>
      <c r="N23" s="27"/>
      <c r="O23" s="27"/>
      <c r="U23" s="15"/>
      <c r="Y23" s="416"/>
      <c r="Z23" s="420"/>
      <c r="AA23" s="420"/>
      <c r="AB23" s="420"/>
      <c r="AC23" s="420"/>
      <c r="AD23" s="420"/>
      <c r="AE23" s="420"/>
      <c r="AF23" s="420"/>
      <c r="AG23" s="420"/>
      <c r="AH23" s="420"/>
      <c r="AI23" s="420"/>
      <c r="AJ23" s="420"/>
      <c r="AK23" s="421"/>
    </row>
    <row r="24" spans="1:37" x14ac:dyDescent="0.25">
      <c r="A24" s="94">
        <v>39454</v>
      </c>
      <c r="B24" s="33">
        <v>4.5431299999999997</v>
      </c>
      <c r="C24" s="33">
        <v>5.7649999999999997</v>
      </c>
      <c r="D24" s="95">
        <v>1.9755</v>
      </c>
      <c r="F24" s="103">
        <f t="shared" si="0"/>
        <v>0.98876972648132733</v>
      </c>
      <c r="G24" s="39">
        <f t="shared" si="1"/>
        <v>0.98579226892413108</v>
      </c>
      <c r="H24" s="29"/>
      <c r="I24" s="195">
        <f t="shared" si="2"/>
        <v>1.8998394892890769E-4</v>
      </c>
      <c r="J24" s="33">
        <f t="shared" si="3"/>
        <v>4.9341237054240028E-5</v>
      </c>
      <c r="K24" s="196">
        <f t="shared" si="4"/>
        <v>6.3015582034836213E-4</v>
      </c>
      <c r="M24" s="367"/>
      <c r="N24" s="27"/>
      <c r="O24" s="27"/>
      <c r="U24" s="15"/>
      <c r="Y24" s="416"/>
      <c r="Z24" s="420"/>
      <c r="AA24" s="420"/>
      <c r="AB24" s="420"/>
      <c r="AC24" s="420"/>
      <c r="AD24" s="420"/>
      <c r="AE24" s="420"/>
      <c r="AF24" s="420"/>
      <c r="AG24" s="420"/>
      <c r="AH24" s="420"/>
      <c r="AI24" s="420"/>
      <c r="AJ24" s="420"/>
      <c r="AK24" s="421"/>
    </row>
    <row r="25" spans="1:37" x14ac:dyDescent="0.25">
      <c r="A25" s="94">
        <v>39455</v>
      </c>
      <c r="B25" s="33">
        <v>4.5049999999999999</v>
      </c>
      <c r="C25" s="33">
        <v>5.7331300000000001</v>
      </c>
      <c r="D25" s="95">
        <v>1.9735</v>
      </c>
      <c r="F25" s="103">
        <f t="shared" si="0"/>
        <v>0.98886293123694391</v>
      </c>
      <c r="G25" s="39">
        <f t="shared" si="1"/>
        <v>0.98586970208718216</v>
      </c>
      <c r="H25" s="29"/>
      <c r="I25" s="195">
        <f t="shared" si="2"/>
        <v>9.4264959711721312E-5</v>
      </c>
      <c r="J25" s="33">
        <f t="shared" si="3"/>
        <v>7.863531290745641E-5</v>
      </c>
      <c r="K25" s="196">
        <f t="shared" si="4"/>
        <v>-1.1457378551787362E-3</v>
      </c>
      <c r="M25" s="367"/>
      <c r="N25" s="27"/>
      <c r="O25" s="27"/>
      <c r="U25" s="15"/>
      <c r="Y25" s="416"/>
      <c r="Z25" s="420"/>
      <c r="AA25" s="420"/>
      <c r="AB25" s="420"/>
      <c r="AC25" s="420"/>
      <c r="AD25" s="420"/>
      <c r="AE25" s="420"/>
      <c r="AF25" s="420"/>
      <c r="AG25" s="420"/>
      <c r="AH25" s="420"/>
      <c r="AI25" s="420"/>
      <c r="AJ25" s="420"/>
      <c r="AK25" s="421"/>
    </row>
    <row r="26" spans="1:37" x14ac:dyDescent="0.25">
      <c r="A26" s="94">
        <v>39456</v>
      </c>
      <c r="B26" s="33">
        <v>4.4424999999999999</v>
      </c>
      <c r="C26" s="33">
        <v>5.68</v>
      </c>
      <c r="D26" s="95">
        <v>1.9582999999999999</v>
      </c>
      <c r="F26" s="103">
        <f t="shared" si="0"/>
        <v>0.98901574389437308</v>
      </c>
      <c r="G26" s="39">
        <f t="shared" si="1"/>
        <v>0.98599881680141988</v>
      </c>
      <c r="H26" s="29"/>
      <c r="I26" s="195">
        <f t="shared" si="2"/>
        <v>1.5455090140742561E-4</v>
      </c>
      <c r="J26" s="33">
        <f t="shared" si="3"/>
        <v>1.311192201762507E-4</v>
      </c>
      <c r="K26" s="196">
        <f t="shared" si="4"/>
        <v>-8.7076076993584453E-3</v>
      </c>
      <c r="M26" s="367"/>
      <c r="N26" s="27"/>
      <c r="O26" s="28"/>
      <c r="U26" s="15"/>
      <c r="Y26" s="416"/>
      <c r="Z26" s="420"/>
      <c r="AA26" s="420"/>
      <c r="AB26" s="420"/>
      <c r="AC26" s="420"/>
      <c r="AD26" s="420"/>
      <c r="AE26" s="420"/>
      <c r="AF26" s="420"/>
      <c r="AG26" s="420"/>
      <c r="AH26" s="420"/>
      <c r="AI26" s="420"/>
      <c r="AJ26" s="420"/>
      <c r="AK26" s="421"/>
    </row>
    <row r="27" spans="1:37" x14ac:dyDescent="0.25">
      <c r="A27" s="94">
        <v>39457</v>
      </c>
      <c r="B27" s="33">
        <v>4.3768799999999999</v>
      </c>
      <c r="C27" s="33">
        <v>5.6325000000000003</v>
      </c>
      <c r="D27" s="95">
        <v>1.9575</v>
      </c>
      <c r="F27" s="103">
        <f t="shared" si="0"/>
        <v>0.98917623579270908</v>
      </c>
      <c r="G27" s="39">
        <f t="shared" si="1"/>
        <v>0.98611427831842857</v>
      </c>
      <c r="H27" s="29"/>
      <c r="I27" s="195">
        <f t="shared" si="2"/>
        <v>1.6231749367957352E-4</v>
      </c>
      <c r="J27" s="33">
        <f t="shared" si="3"/>
        <v>1.1725405706025702E-4</v>
      </c>
      <c r="K27" s="196">
        <f t="shared" si="4"/>
        <v>-4.5829514207144353E-4</v>
      </c>
      <c r="M27" s="27"/>
      <c r="N27" s="27"/>
      <c r="O27" s="27"/>
      <c r="U27" s="15"/>
      <c r="Y27" s="416"/>
      <c r="Z27" s="420"/>
      <c r="AA27" s="420"/>
      <c r="AB27" s="420"/>
      <c r="AC27" s="420"/>
      <c r="AD27" s="420"/>
      <c r="AE27" s="420"/>
      <c r="AF27" s="420"/>
      <c r="AG27" s="420"/>
      <c r="AH27" s="420"/>
      <c r="AI27" s="420"/>
      <c r="AJ27" s="420"/>
      <c r="AK27" s="421"/>
    </row>
    <row r="28" spans="1:37" ht="15.75" thickBot="1" x14ac:dyDescent="0.3">
      <c r="A28" s="94">
        <v>39458</v>
      </c>
      <c r="B28" s="33">
        <v>4.2575000000000003</v>
      </c>
      <c r="C28" s="33">
        <v>5.6812500000000004</v>
      </c>
      <c r="D28" s="95">
        <v>1.9582999999999999</v>
      </c>
      <c r="F28" s="103">
        <f t="shared" si="0"/>
        <v>0.98946834628918445</v>
      </c>
      <c r="G28" s="39">
        <f t="shared" si="1"/>
        <v>0.98599577870557231</v>
      </c>
      <c r="H28" s="29"/>
      <c r="I28" s="195">
        <f t="shared" si="2"/>
        <v>2.9543325337278022E-4</v>
      </c>
      <c r="J28" s="33">
        <f t="shared" si="3"/>
        <v>-1.2033931934585331E-4</v>
      </c>
      <c r="K28" s="196">
        <f t="shared" si="4"/>
        <v>4.5829514207144353E-4</v>
      </c>
      <c r="M28" s="27"/>
      <c r="N28" s="27"/>
      <c r="O28" s="27"/>
      <c r="U28" s="15"/>
      <c r="Y28" s="416"/>
      <c r="Z28" s="420"/>
      <c r="AA28" s="420"/>
      <c r="AB28" s="420"/>
      <c r="AC28" s="420"/>
      <c r="AD28" s="420"/>
      <c r="AE28" s="420"/>
      <c r="AF28" s="420"/>
      <c r="AG28" s="420"/>
      <c r="AH28" s="420"/>
      <c r="AI28" s="420"/>
      <c r="AJ28" s="420"/>
      <c r="AK28" s="421"/>
    </row>
    <row r="29" spans="1:37" x14ac:dyDescent="0.25">
      <c r="A29" s="94">
        <v>39461</v>
      </c>
      <c r="B29" s="33">
        <v>4.0549999999999997</v>
      </c>
      <c r="C29" s="33">
        <v>5.6725000000000003</v>
      </c>
      <c r="D29" s="95">
        <v>1.9587000000000001</v>
      </c>
      <c r="F29" s="103">
        <f t="shared" si="0"/>
        <v>0.98996423754191887</v>
      </c>
      <c r="G29" s="39">
        <f t="shared" si="1"/>
        <v>0.98601704576967875</v>
      </c>
      <c r="H29" s="29"/>
      <c r="I29" s="195">
        <f t="shared" si="2"/>
        <v>5.0153201573426899E-4</v>
      </c>
      <c r="J29" s="33">
        <f t="shared" si="3"/>
        <v>2.1597235276686249E-5</v>
      </c>
      <c r="K29" s="196">
        <f t="shared" si="4"/>
        <v>2.2914757103584897E-4</v>
      </c>
      <c r="M29" s="354" t="s">
        <v>33</v>
      </c>
      <c r="N29" s="355"/>
      <c r="O29" s="356"/>
      <c r="U29" s="15"/>
      <c r="Y29" s="416"/>
      <c r="Z29" s="420"/>
      <c r="AA29" s="420"/>
      <c r="AB29" s="420"/>
      <c r="AC29" s="420"/>
      <c r="AD29" s="420"/>
      <c r="AE29" s="420"/>
      <c r="AF29" s="420"/>
      <c r="AG29" s="420"/>
      <c r="AH29" s="420"/>
      <c r="AI29" s="420"/>
      <c r="AJ29" s="420"/>
      <c r="AK29" s="421"/>
    </row>
    <row r="30" spans="1:37" x14ac:dyDescent="0.25">
      <c r="A30" s="94">
        <v>39462</v>
      </c>
      <c r="B30" s="33">
        <v>3.9975000000000001</v>
      </c>
      <c r="C30" s="33">
        <v>5.6668799999999999</v>
      </c>
      <c r="D30" s="95">
        <v>1.9714</v>
      </c>
      <c r="F30" s="103">
        <f t="shared" si="0"/>
        <v>0.99010513678921275</v>
      </c>
      <c r="G30" s="39">
        <f t="shared" si="1"/>
        <v>0.98603070578500274</v>
      </c>
      <c r="H30" s="29"/>
      <c r="I30" s="195">
        <f t="shared" si="2"/>
        <v>1.4250197623184757E-4</v>
      </c>
      <c r="J30" s="33">
        <f t="shared" si="3"/>
        <v>1.3872087061895704E-5</v>
      </c>
      <c r="K30" s="196">
        <f t="shared" si="4"/>
        <v>7.2754353803849295E-3</v>
      </c>
      <c r="M30" s="347" t="s">
        <v>12</v>
      </c>
      <c r="N30" s="153" t="s">
        <v>9</v>
      </c>
      <c r="O30" s="165">
        <f>_xlfn.VAR.P(J22:J221)</f>
        <v>3.3573479037696986E-9</v>
      </c>
      <c r="U30" s="15"/>
      <c r="Y30" s="416"/>
      <c r="Z30" s="420"/>
      <c r="AA30" s="420"/>
      <c r="AB30" s="420"/>
      <c r="AC30" s="420"/>
      <c r="AD30" s="420"/>
      <c r="AE30" s="420"/>
      <c r="AF30" s="420"/>
      <c r="AG30" s="420"/>
      <c r="AH30" s="420"/>
      <c r="AI30" s="420"/>
      <c r="AJ30" s="420"/>
      <c r="AK30" s="421"/>
    </row>
    <row r="31" spans="1:37" x14ac:dyDescent="0.25">
      <c r="A31" s="94">
        <v>39463</v>
      </c>
      <c r="B31" s="33">
        <v>3.9512499999999999</v>
      </c>
      <c r="C31" s="33">
        <v>5.6150000000000002</v>
      </c>
      <c r="D31" s="95">
        <v>1.9649000000000001</v>
      </c>
      <c r="F31" s="103">
        <f t="shared" si="0"/>
        <v>0.99021849790042737</v>
      </c>
      <c r="G31" s="39">
        <f t="shared" si="1"/>
        <v>0.98615682358887125</v>
      </c>
      <c r="H31" s="29"/>
      <c r="I31" s="195">
        <f t="shared" si="2"/>
        <v>1.1465059385469348E-4</v>
      </c>
      <c r="J31" s="33">
        <f t="shared" si="3"/>
        <v>1.2807578277356706E-4</v>
      </c>
      <c r="K31" s="196">
        <f t="shared" si="4"/>
        <v>-3.7236480293308606E-3</v>
      </c>
      <c r="M31" s="347"/>
      <c r="N31" s="153" t="s">
        <v>13</v>
      </c>
      <c r="O31" s="165">
        <f>SQRT(O30)</f>
        <v>5.7942625965429788E-5</v>
      </c>
      <c r="U31" s="15"/>
      <c r="Y31" s="416"/>
      <c r="Z31" s="420"/>
      <c r="AA31" s="420"/>
      <c r="AB31" s="420"/>
      <c r="AC31" s="420"/>
      <c r="AD31" s="420"/>
      <c r="AE31" s="420"/>
      <c r="AF31" s="420"/>
      <c r="AG31" s="420"/>
      <c r="AH31" s="420"/>
      <c r="AI31" s="420"/>
      <c r="AJ31" s="420"/>
      <c r="AK31" s="421"/>
    </row>
    <row r="32" spans="1:37" ht="15.75" thickBot="1" x14ac:dyDescent="0.3">
      <c r="A32" s="94">
        <v>39464</v>
      </c>
      <c r="B32" s="33">
        <v>3.92625</v>
      </c>
      <c r="C32" s="33">
        <v>5.6037499999999998</v>
      </c>
      <c r="D32" s="95">
        <v>1.9769000000000001</v>
      </c>
      <c r="F32" s="103">
        <f t="shared" si="0"/>
        <v>0.99027978498550162</v>
      </c>
      <c r="G32" s="39">
        <f t="shared" si="1"/>
        <v>0.98618417605852993</v>
      </c>
      <c r="H32" s="29"/>
      <c r="I32" s="195">
        <f t="shared" si="2"/>
        <v>6.1984225666965957E-5</v>
      </c>
      <c r="J32" s="33">
        <f t="shared" si="3"/>
        <v>2.777711675013235E-5</v>
      </c>
      <c r="K32" s="196">
        <f t="shared" si="4"/>
        <v>6.8744271310724166E-3</v>
      </c>
      <c r="M32" s="348"/>
      <c r="N32" s="166" t="s">
        <v>31</v>
      </c>
      <c r="O32" s="168">
        <f>AVERAGE(J22:J221)</f>
        <v>-3.9419547167943993E-6</v>
      </c>
      <c r="U32" s="15"/>
      <c r="Y32" s="416"/>
      <c r="Z32" s="420"/>
      <c r="AA32" s="420"/>
      <c r="AB32" s="420"/>
      <c r="AC32" s="420"/>
      <c r="AD32" s="420"/>
      <c r="AE32" s="420"/>
      <c r="AF32" s="420"/>
      <c r="AG32" s="420"/>
      <c r="AH32" s="420"/>
      <c r="AI32" s="420"/>
      <c r="AJ32" s="420"/>
      <c r="AK32" s="421"/>
    </row>
    <row r="33" spans="1:37" x14ac:dyDescent="0.25">
      <c r="A33" s="94">
        <v>39465</v>
      </c>
      <c r="B33" s="33">
        <v>3.8937499999999998</v>
      </c>
      <c r="C33" s="33">
        <v>5.59063</v>
      </c>
      <c r="D33" s="95">
        <v>1.9538</v>
      </c>
      <c r="F33" s="103">
        <f t="shared" si="0"/>
        <v>0.99035946953870901</v>
      </c>
      <c r="G33" s="39">
        <f t="shared" si="1"/>
        <v>0.98621607703314051</v>
      </c>
      <c r="H33" s="29"/>
      <c r="I33" s="195">
        <f t="shared" si="2"/>
        <v>8.0590965000127183E-5</v>
      </c>
      <c r="J33" s="33">
        <f t="shared" si="3"/>
        <v>3.2396237241417429E-5</v>
      </c>
      <c r="K33" s="196">
        <f t="shared" si="4"/>
        <v>-1.323327222731446E-2</v>
      </c>
      <c r="M33" s="27"/>
      <c r="N33" s="27"/>
      <c r="O33" s="27"/>
      <c r="U33" s="15"/>
      <c r="Y33" s="416"/>
      <c r="Z33" s="420"/>
      <c r="AA33" s="420"/>
      <c r="AB33" s="420"/>
      <c r="AC33" s="420"/>
      <c r="AD33" s="420"/>
      <c r="AE33" s="420"/>
      <c r="AF33" s="420"/>
      <c r="AG33" s="420"/>
      <c r="AH33" s="420"/>
      <c r="AI33" s="420"/>
      <c r="AJ33" s="420"/>
      <c r="AK33" s="421"/>
    </row>
    <row r="34" spans="1:37" x14ac:dyDescent="0.25">
      <c r="A34" s="94">
        <v>39468</v>
      </c>
      <c r="B34" s="33">
        <v>3.8475000000000001</v>
      </c>
      <c r="C34" s="33">
        <v>5.5724999999999998</v>
      </c>
      <c r="D34" s="95">
        <v>1.9449000000000001</v>
      </c>
      <c r="F34" s="103">
        <f t="shared" si="0"/>
        <v>0.99047288889989415</v>
      </c>
      <c r="G34" s="39">
        <f t="shared" si="1"/>
        <v>0.98626016310277453</v>
      </c>
      <c r="H34" s="29"/>
      <c r="I34" s="195">
        <f t="shared" si="2"/>
        <v>1.147095064186218E-4</v>
      </c>
      <c r="J34" s="33">
        <f t="shared" si="3"/>
        <v>4.4770505865087659E-5</v>
      </c>
      <c r="K34" s="196">
        <f t="shared" si="4"/>
        <v>-5.0985334555453182E-3</v>
      </c>
      <c r="M34" s="367"/>
      <c r="N34" s="27"/>
      <c r="O34" s="27"/>
      <c r="U34" s="15"/>
      <c r="Y34" s="416"/>
      <c r="Z34" s="420"/>
      <c r="AA34" s="420"/>
      <c r="AB34" s="420"/>
      <c r="AC34" s="420"/>
      <c r="AD34" s="420"/>
      <c r="AE34" s="420"/>
      <c r="AF34" s="420"/>
      <c r="AG34" s="420"/>
      <c r="AH34" s="420"/>
      <c r="AI34" s="420"/>
      <c r="AJ34" s="420"/>
      <c r="AK34" s="421"/>
    </row>
    <row r="35" spans="1:37" x14ac:dyDescent="0.25">
      <c r="A35" s="94">
        <v>39469</v>
      </c>
      <c r="B35" s="33">
        <v>3.7174999999999998</v>
      </c>
      <c r="C35" s="33">
        <v>5.5274999999999999</v>
      </c>
      <c r="D35" s="95">
        <v>1.9608000000000001</v>
      </c>
      <c r="F35" s="103">
        <f t="shared" si="0"/>
        <v>0.99079182844439484</v>
      </c>
      <c r="G35" s="39">
        <f t="shared" si="1"/>
        <v>0.98636960502062132</v>
      </c>
      <c r="H35" s="29"/>
      <c r="I35" s="195">
        <f t="shared" si="2"/>
        <v>3.2256748181938008E-4</v>
      </c>
      <c r="J35" s="33">
        <f t="shared" si="3"/>
        <v>1.1114100362135784E-4</v>
      </c>
      <c r="K35" s="196">
        <f t="shared" si="4"/>
        <v>9.1086159486709582E-3</v>
      </c>
      <c r="M35" s="367"/>
      <c r="N35" s="27"/>
      <c r="O35" s="27"/>
      <c r="U35" s="15"/>
      <c r="Y35" s="416"/>
      <c r="Z35" s="420"/>
      <c r="AA35" s="420"/>
      <c r="AB35" s="420"/>
      <c r="AC35" s="420"/>
      <c r="AD35" s="420"/>
      <c r="AE35" s="420"/>
      <c r="AF35" s="420"/>
      <c r="AG35" s="420"/>
      <c r="AH35" s="420"/>
      <c r="AI35" s="420"/>
      <c r="AJ35" s="420"/>
      <c r="AK35" s="421"/>
    </row>
    <row r="36" spans="1:37" x14ac:dyDescent="0.25">
      <c r="A36" s="94">
        <v>39470</v>
      </c>
      <c r="B36" s="33">
        <v>3.3312499999999998</v>
      </c>
      <c r="C36" s="33">
        <v>5.4837499999999997</v>
      </c>
      <c r="D36" s="95">
        <v>1.9495</v>
      </c>
      <c r="F36" s="103">
        <f t="shared" si="0"/>
        <v>0.99174065981745774</v>
      </c>
      <c r="G36" s="39">
        <f t="shared" si="1"/>
        <v>0.98647603017383567</v>
      </c>
      <c r="H36" s="29"/>
      <c r="I36" s="195">
        <f t="shared" si="2"/>
        <v>9.5962432993148758E-4</v>
      </c>
      <c r="J36" s="33">
        <f t="shared" si="3"/>
        <v>1.08077403718004E-4</v>
      </c>
      <c r="K36" s="196">
        <f t="shared" si="4"/>
        <v>-6.4734188817599037E-3</v>
      </c>
      <c r="M36" s="367"/>
      <c r="N36" s="27"/>
      <c r="O36" s="28"/>
      <c r="U36" s="15"/>
      <c r="Y36" s="416"/>
      <c r="Z36" s="420"/>
      <c r="AA36" s="420"/>
      <c r="AB36" s="420"/>
      <c r="AC36" s="420"/>
      <c r="AD36" s="420"/>
      <c r="AE36" s="420"/>
      <c r="AF36" s="420"/>
      <c r="AG36" s="420"/>
      <c r="AH36" s="420"/>
      <c r="AI36" s="420"/>
      <c r="AJ36" s="420"/>
      <c r="AK36" s="421"/>
    </row>
    <row r="37" spans="1:37" x14ac:dyDescent="0.25">
      <c r="A37" s="94">
        <v>39471</v>
      </c>
      <c r="B37" s="33">
        <v>3.2437499999999999</v>
      </c>
      <c r="C37" s="33">
        <v>5.53</v>
      </c>
      <c r="D37" s="95">
        <v>1.9716</v>
      </c>
      <c r="F37" s="103">
        <f t="shared" si="0"/>
        <v>0.99195585796432051</v>
      </c>
      <c r="G37" s="39">
        <f t="shared" si="1"/>
        <v>0.98636352427687224</v>
      </c>
      <c r="H37" s="29"/>
      <c r="I37" s="195">
        <f t="shared" si="2"/>
        <v>2.1764602578333572E-4</v>
      </c>
      <c r="J37" s="33">
        <f t="shared" si="3"/>
        <v>-1.1425255101379024E-4</v>
      </c>
      <c r="K37" s="196">
        <f t="shared" si="4"/>
        <v>1.2660403299725027E-2</v>
      </c>
      <c r="M37" s="27"/>
      <c r="N37" s="27"/>
      <c r="O37" s="27"/>
      <c r="U37" s="15"/>
      <c r="Y37" s="416"/>
      <c r="Z37" s="420"/>
      <c r="AA37" s="420"/>
      <c r="AB37" s="420"/>
      <c r="AC37" s="420"/>
      <c r="AD37" s="420"/>
      <c r="AE37" s="420"/>
      <c r="AF37" s="420"/>
      <c r="AG37" s="420"/>
      <c r="AH37" s="420"/>
      <c r="AI37" s="420"/>
      <c r="AJ37" s="420"/>
      <c r="AK37" s="421"/>
    </row>
    <row r="38" spans="1:37" x14ac:dyDescent="0.25">
      <c r="A38" s="94">
        <v>39472</v>
      </c>
      <c r="B38" s="33">
        <v>3.3062499999999999</v>
      </c>
      <c r="C38" s="33">
        <v>5.5774999999999997</v>
      </c>
      <c r="D38" s="95">
        <v>1.9832000000000001</v>
      </c>
      <c r="F38" s="103">
        <f t="shared" si="0"/>
        <v>0.991802135473973</v>
      </c>
      <c r="G38" s="39">
        <f t="shared" si="1"/>
        <v>0.98624800438880367</v>
      </c>
      <c r="H38" s="29"/>
      <c r="I38" s="195">
        <f t="shared" si="2"/>
        <v>-1.5547108367521049E-4</v>
      </c>
      <c r="J38" s="33">
        <f t="shared" si="3"/>
        <v>-1.1731333433083607E-4</v>
      </c>
      <c r="K38" s="196">
        <f t="shared" si="4"/>
        <v>6.6452795600366946E-3</v>
      </c>
      <c r="M38" s="27"/>
      <c r="N38" s="27"/>
      <c r="O38" s="27"/>
      <c r="U38" s="15"/>
      <c r="Y38" s="416"/>
      <c r="Z38" s="420"/>
      <c r="AA38" s="420"/>
      <c r="AB38" s="420"/>
      <c r="AC38" s="420"/>
      <c r="AD38" s="420"/>
      <c r="AE38" s="420"/>
      <c r="AF38" s="420"/>
      <c r="AG38" s="420"/>
      <c r="AH38" s="420"/>
      <c r="AI38" s="420"/>
      <c r="AJ38" s="420"/>
      <c r="AK38" s="421"/>
    </row>
    <row r="39" spans="1:37" ht="15.75" thickBot="1" x14ac:dyDescent="0.3">
      <c r="A39" s="94">
        <v>39475</v>
      </c>
      <c r="B39" s="33">
        <v>3.2512500000000002</v>
      </c>
      <c r="C39" s="33">
        <v>5.5837500000000002</v>
      </c>
      <c r="D39" s="95">
        <v>1.9874000000000001</v>
      </c>
      <c r="F39" s="103">
        <f t="shared" si="0"/>
        <v>0.99193740874950787</v>
      </c>
      <c r="G39" s="39">
        <f t="shared" si="1"/>
        <v>0.98623280641791</v>
      </c>
      <c r="H39" s="29"/>
      <c r="I39" s="195">
        <f t="shared" si="2"/>
        <v>1.3681200904407307E-4</v>
      </c>
      <c r="J39" s="33">
        <f t="shared" si="3"/>
        <v>-1.543391939178975E-5</v>
      </c>
      <c r="K39" s="196">
        <f t="shared" si="4"/>
        <v>2.4060494958753329E-3</v>
      </c>
      <c r="M39" s="27"/>
      <c r="N39" s="27"/>
      <c r="O39" s="27"/>
      <c r="U39" s="15"/>
      <c r="Y39" s="416"/>
      <c r="Z39" s="420"/>
      <c r="AA39" s="420"/>
      <c r="AB39" s="420"/>
      <c r="AC39" s="420"/>
      <c r="AD39" s="420"/>
      <c r="AE39" s="420"/>
      <c r="AF39" s="420"/>
      <c r="AG39" s="420"/>
      <c r="AH39" s="420"/>
      <c r="AI39" s="420"/>
      <c r="AJ39" s="420"/>
      <c r="AK39" s="421"/>
    </row>
    <row r="40" spans="1:37" x14ac:dyDescent="0.25">
      <c r="A40" s="94">
        <v>39476</v>
      </c>
      <c r="B40" s="33">
        <v>3.2437499999999999</v>
      </c>
      <c r="C40" s="33">
        <v>5.5912499999999996</v>
      </c>
      <c r="D40" s="95">
        <v>1.9874000000000001</v>
      </c>
      <c r="F40" s="103">
        <f t="shared" si="0"/>
        <v>0.99195585796432051</v>
      </c>
      <c r="G40" s="39">
        <f t="shared" si="1"/>
        <v>0.98621456947111164</v>
      </c>
      <c r="H40" s="29"/>
      <c r="I40" s="195">
        <f t="shared" si="2"/>
        <v>1.865907463113743E-5</v>
      </c>
      <c r="J40" s="33">
        <f t="shared" si="3"/>
        <v>-1.852007539741138E-5</v>
      </c>
      <c r="K40" s="196">
        <f t="shared" si="4"/>
        <v>0</v>
      </c>
      <c r="M40" s="354" t="s">
        <v>2</v>
      </c>
      <c r="N40" s="355"/>
      <c r="O40" s="363"/>
      <c r="U40" s="15"/>
      <c r="Y40" s="416"/>
      <c r="Z40" s="420"/>
      <c r="AA40" s="420"/>
      <c r="AB40" s="420"/>
      <c r="AC40" s="420"/>
      <c r="AD40" s="420"/>
      <c r="AE40" s="420"/>
      <c r="AF40" s="420"/>
      <c r="AG40" s="420"/>
      <c r="AH40" s="420"/>
      <c r="AI40" s="420"/>
      <c r="AJ40" s="420"/>
      <c r="AK40" s="421"/>
    </row>
    <row r="41" spans="1:37" x14ac:dyDescent="0.25">
      <c r="A41" s="94">
        <v>39477</v>
      </c>
      <c r="B41" s="33">
        <v>3.2393800000000001</v>
      </c>
      <c r="C41" s="33">
        <v>5.59</v>
      </c>
      <c r="D41" s="95">
        <v>1.9884999999999999</v>
      </c>
      <c r="F41" s="103">
        <f t="shared" si="0"/>
        <v>0.99196660802325398</v>
      </c>
      <c r="G41" s="39">
        <f t="shared" si="1"/>
        <v>0.98621760891540711</v>
      </c>
      <c r="H41" s="29"/>
      <c r="I41" s="195">
        <f t="shared" si="2"/>
        <v>1.0872340853841282E-5</v>
      </c>
      <c r="J41" s="33">
        <f t="shared" si="3"/>
        <v>3.0866316681589596E-6</v>
      </c>
      <c r="K41" s="196">
        <f t="shared" si="4"/>
        <v>6.3015582034823484E-4</v>
      </c>
      <c r="M41" s="347" t="s">
        <v>12</v>
      </c>
      <c r="N41" s="153" t="s">
        <v>9</v>
      </c>
      <c r="O41" s="165">
        <f>_xlfn.VAR.P(K22:K221)</f>
        <v>5.7339879770906023E-5</v>
      </c>
      <c r="U41" s="15"/>
      <c r="Y41" s="416"/>
      <c r="Z41" s="420"/>
      <c r="AA41" s="420"/>
      <c r="AB41" s="420"/>
      <c r="AC41" s="420"/>
      <c r="AD41" s="420"/>
      <c r="AE41" s="420"/>
      <c r="AF41" s="420"/>
      <c r="AG41" s="420"/>
      <c r="AH41" s="420"/>
      <c r="AI41" s="420"/>
      <c r="AJ41" s="420"/>
      <c r="AK41" s="421"/>
    </row>
    <row r="42" spans="1:37" x14ac:dyDescent="0.25">
      <c r="A42" s="94">
        <v>39478</v>
      </c>
      <c r="B42" s="33">
        <v>3.1118800000000002</v>
      </c>
      <c r="C42" s="33">
        <v>5.58</v>
      </c>
      <c r="D42" s="95">
        <v>1.9882</v>
      </c>
      <c r="F42" s="103">
        <f t="shared" si="0"/>
        <v>0.99228035651045565</v>
      </c>
      <c r="G42" s="39">
        <f t="shared" si="1"/>
        <v>0.98624192514423792</v>
      </c>
      <c r="H42" s="29"/>
      <c r="I42" s="195">
        <f t="shared" si="2"/>
        <v>3.1731737624358946E-4</v>
      </c>
      <c r="J42" s="33">
        <f t="shared" si="3"/>
        <v>2.4693738283410212E-5</v>
      </c>
      <c r="K42" s="196">
        <f t="shared" si="4"/>
        <v>-1.7186067827679134E-4</v>
      </c>
      <c r="M42" s="347"/>
      <c r="N42" s="153" t="s">
        <v>10</v>
      </c>
      <c r="O42" s="165">
        <f>SQRT(O41)</f>
        <v>7.5723100683282923E-3</v>
      </c>
      <c r="U42" s="15"/>
      <c r="Y42" s="416"/>
      <c r="Z42" s="420"/>
      <c r="AA42" s="420"/>
      <c r="AB42" s="420"/>
      <c r="AC42" s="420"/>
      <c r="AD42" s="420"/>
      <c r="AE42" s="420"/>
      <c r="AF42" s="420"/>
      <c r="AG42" s="420"/>
      <c r="AH42" s="420"/>
      <c r="AI42" s="420"/>
      <c r="AJ42" s="420"/>
      <c r="AK42" s="421"/>
    </row>
    <row r="43" spans="1:37" ht="15" customHeight="1" thickBot="1" x14ac:dyDescent="0.3">
      <c r="A43" s="94">
        <v>39479</v>
      </c>
      <c r="B43" s="33">
        <v>3.0950000000000002</v>
      </c>
      <c r="C43" s="33">
        <v>5.5587499999999999</v>
      </c>
      <c r="D43" s="95">
        <v>1.9685999999999999</v>
      </c>
      <c r="F43" s="103">
        <f t="shared" si="0"/>
        <v>0.99232190922735342</v>
      </c>
      <c r="G43" s="39">
        <f t="shared" si="1"/>
        <v>0.98629360111204611</v>
      </c>
      <c r="H43" s="29"/>
      <c r="I43" s="195">
        <f t="shared" si="2"/>
        <v>4.2025379052475685E-5</v>
      </c>
      <c r="J43" s="33">
        <f t="shared" si="3"/>
        <v>5.2478237208417962E-5</v>
      </c>
      <c r="K43" s="196">
        <f t="shared" si="4"/>
        <v>-1.1228230980751638E-2</v>
      </c>
      <c r="M43" s="348"/>
      <c r="N43" s="166" t="s">
        <v>11</v>
      </c>
      <c r="O43" s="169">
        <f>AVERAGE(K22:K221)</f>
        <v>-6.6939734188817604E-4</v>
      </c>
      <c r="U43" s="15"/>
      <c r="Y43" s="416"/>
      <c r="Z43" s="420"/>
      <c r="AA43" s="420"/>
      <c r="AB43" s="420"/>
      <c r="AC43" s="420"/>
      <c r="AD43" s="420"/>
      <c r="AE43" s="420"/>
      <c r="AF43" s="420"/>
      <c r="AG43" s="420"/>
      <c r="AH43" s="420"/>
      <c r="AI43" s="420"/>
      <c r="AJ43" s="420"/>
      <c r="AK43" s="421"/>
    </row>
    <row r="44" spans="1:37" x14ac:dyDescent="0.25">
      <c r="A44" s="94">
        <v>39482</v>
      </c>
      <c r="B44" s="33">
        <v>3.145</v>
      </c>
      <c r="C44" s="33">
        <v>5.5774999999999997</v>
      </c>
      <c r="D44" s="95">
        <v>1.9757</v>
      </c>
      <c r="F44" s="103">
        <f t="shared" si="0"/>
        <v>0.99219883664686392</v>
      </c>
      <c r="G44" s="39">
        <f t="shared" si="1"/>
        <v>0.98624800438880367</v>
      </c>
      <c r="H44" s="29"/>
      <c r="I44" s="195">
        <f t="shared" si="2"/>
        <v>-1.2447253109255962E-4</v>
      </c>
      <c r="J44" s="33">
        <f t="shared" si="3"/>
        <v>-4.6304612370785999E-5</v>
      </c>
      <c r="K44" s="196">
        <f t="shared" si="4"/>
        <v>4.0673693858845703E-3</v>
      </c>
      <c r="U44" s="15"/>
      <c r="Y44" s="416"/>
      <c r="Z44" s="420"/>
      <c r="AA44" s="420"/>
      <c r="AB44" s="420"/>
      <c r="AC44" s="420"/>
      <c r="AD44" s="420"/>
      <c r="AE44" s="420"/>
      <c r="AF44" s="420"/>
      <c r="AG44" s="420"/>
      <c r="AH44" s="420"/>
      <c r="AI44" s="420"/>
      <c r="AJ44" s="420"/>
      <c r="AK44" s="421"/>
    </row>
    <row r="45" spans="1:37" x14ac:dyDescent="0.25">
      <c r="A45" s="94">
        <v>39483</v>
      </c>
      <c r="B45" s="33">
        <v>3.16188</v>
      </c>
      <c r="C45" s="33">
        <v>5.58</v>
      </c>
      <c r="D45" s="95">
        <v>1.9645999999999999</v>
      </c>
      <c r="F45" s="103">
        <f t="shared" si="0"/>
        <v>0.99215729423625065</v>
      </c>
      <c r="G45" s="39">
        <f t="shared" si="1"/>
        <v>0.98624192514423792</v>
      </c>
      <c r="H45" s="29"/>
      <c r="I45" s="195">
        <f t="shared" si="2"/>
        <v>-4.2014955533997082E-5</v>
      </c>
      <c r="J45" s="33">
        <f t="shared" si="3"/>
        <v>-6.1736248376319576E-6</v>
      </c>
      <c r="K45" s="196">
        <f t="shared" si="4"/>
        <v>-6.3588450962420422E-3</v>
      </c>
      <c r="M45" s="349"/>
      <c r="U45" s="15"/>
      <c r="Y45" s="416"/>
      <c r="Z45" s="420"/>
      <c r="AA45" s="420"/>
      <c r="AB45" s="420"/>
      <c r="AC45" s="420"/>
      <c r="AD45" s="420"/>
      <c r="AE45" s="420"/>
      <c r="AF45" s="420"/>
      <c r="AG45" s="420"/>
      <c r="AH45" s="420"/>
      <c r="AI45" s="420"/>
      <c r="AJ45" s="420"/>
      <c r="AK45" s="421"/>
    </row>
    <row r="46" spans="1:37" x14ac:dyDescent="0.25">
      <c r="A46" s="94">
        <v>39484</v>
      </c>
      <c r="B46" s="33">
        <v>3.1274999999999999</v>
      </c>
      <c r="C46" s="33">
        <v>5.5887500000000001</v>
      </c>
      <c r="D46" s="95">
        <v>1.9601999999999999</v>
      </c>
      <c r="F46" s="103">
        <f t="shared" si="0"/>
        <v>0.9922419085773112</v>
      </c>
      <c r="G46" s="39">
        <f t="shared" si="1"/>
        <v>0.98622064837843759</v>
      </c>
      <c r="H46" s="29"/>
      <c r="I46" s="195">
        <f t="shared" si="2"/>
        <v>8.5576829190115315E-5</v>
      </c>
      <c r="J46" s="33">
        <f t="shared" si="3"/>
        <v>-2.1607087589376627E-5</v>
      </c>
      <c r="K46" s="196">
        <f t="shared" si="4"/>
        <v>-2.5206232813931939E-3</v>
      </c>
      <c r="M46" s="349"/>
      <c r="U46" s="15"/>
      <c r="Y46" s="416"/>
      <c r="Z46" s="420"/>
      <c r="AA46" s="420"/>
      <c r="AB46" s="420"/>
      <c r="AC46" s="420"/>
      <c r="AD46" s="420"/>
      <c r="AE46" s="420"/>
      <c r="AF46" s="420"/>
      <c r="AG46" s="420"/>
      <c r="AH46" s="420"/>
      <c r="AI46" s="420"/>
      <c r="AJ46" s="420"/>
      <c r="AK46" s="421"/>
    </row>
    <row r="47" spans="1:37" ht="15" customHeight="1" x14ac:dyDescent="0.25">
      <c r="A47" s="94">
        <v>39485</v>
      </c>
      <c r="B47" s="33">
        <v>3.0962499999999999</v>
      </c>
      <c r="C47" s="33">
        <v>5.5843800000000003</v>
      </c>
      <c r="D47" s="95">
        <v>1.9416</v>
      </c>
      <c r="F47" s="103">
        <f t="shared" si="0"/>
        <v>0.99231883204073468</v>
      </c>
      <c r="G47" s="39">
        <f t="shared" si="1"/>
        <v>0.98623127448843073</v>
      </c>
      <c r="H47" s="29"/>
      <c r="I47" s="195">
        <f t="shared" si="2"/>
        <v>7.7798467819914781E-5</v>
      </c>
      <c r="J47" s="33">
        <f t="shared" si="3"/>
        <v>1.0791080350782775E-5</v>
      </c>
      <c r="K47" s="196">
        <f t="shared" si="4"/>
        <v>-1.0655362053162207E-2</v>
      </c>
      <c r="M47" s="349"/>
      <c r="O47" s="24"/>
      <c r="U47" s="15"/>
      <c r="Y47" s="416"/>
      <c r="Z47" s="420"/>
      <c r="AA47" s="420"/>
      <c r="AB47" s="420"/>
      <c r="AC47" s="420"/>
      <c r="AD47" s="420"/>
      <c r="AE47" s="420"/>
      <c r="AF47" s="420"/>
      <c r="AG47" s="420"/>
      <c r="AH47" s="420"/>
      <c r="AI47" s="420"/>
      <c r="AJ47" s="420"/>
      <c r="AK47" s="421"/>
    </row>
    <row r="48" spans="1:37" x14ac:dyDescent="0.25">
      <c r="A48" s="94">
        <v>39486</v>
      </c>
      <c r="B48" s="33">
        <v>3.08813</v>
      </c>
      <c r="C48" s="33">
        <v>5.6025</v>
      </c>
      <c r="D48" s="95">
        <v>1.9463999999999999</v>
      </c>
      <c r="F48" s="103">
        <f t="shared" si="0"/>
        <v>0.99233882178569732</v>
      </c>
      <c r="G48" s="39">
        <f t="shared" si="1"/>
        <v>0.98618721531548748</v>
      </c>
      <c r="H48" s="29"/>
      <c r="I48" s="195">
        <f t="shared" si="2"/>
        <v>2.0217128311595249E-5</v>
      </c>
      <c r="J48" s="33">
        <f t="shared" si="3"/>
        <v>-4.4743191603200057E-5</v>
      </c>
      <c r="K48" s="196">
        <f t="shared" si="4"/>
        <v>2.7497708524289156E-3</v>
      </c>
      <c r="O48" s="3"/>
      <c r="U48" s="15"/>
      <c r="Y48" s="416"/>
      <c r="Z48" s="420"/>
      <c r="AA48" s="420"/>
      <c r="AB48" s="420"/>
      <c r="AC48" s="420"/>
      <c r="AD48" s="420"/>
      <c r="AE48" s="420"/>
      <c r="AF48" s="420"/>
      <c r="AG48" s="420"/>
      <c r="AH48" s="420"/>
      <c r="AI48" s="420"/>
      <c r="AJ48" s="420"/>
      <c r="AK48" s="421"/>
    </row>
    <row r="49" spans="1:37" x14ac:dyDescent="0.25">
      <c r="A49" s="94">
        <v>39489</v>
      </c>
      <c r="B49" s="33">
        <v>3.07</v>
      </c>
      <c r="C49" s="33">
        <v>5.6187500000000004</v>
      </c>
      <c r="D49" s="95">
        <v>1.9477</v>
      </c>
      <c r="F49" s="103">
        <f t="shared" si="0"/>
        <v>0.9923834569677723</v>
      </c>
      <c r="G49" s="39">
        <f t="shared" si="1"/>
        <v>0.98614770643615468</v>
      </c>
      <c r="H49" s="29"/>
      <c r="I49" s="195">
        <f t="shared" si="2"/>
        <v>4.5142907271084198E-5</v>
      </c>
      <c r="J49" s="33">
        <f t="shared" si="3"/>
        <v>-4.0122254684436314E-5</v>
      </c>
      <c r="K49" s="196">
        <f t="shared" si="4"/>
        <v>7.4472960586622293E-4</v>
      </c>
      <c r="U49" s="15"/>
      <c r="Y49" s="416"/>
      <c r="Z49" s="420"/>
      <c r="AA49" s="420"/>
      <c r="AB49" s="420"/>
      <c r="AC49" s="420"/>
      <c r="AD49" s="420"/>
      <c r="AE49" s="420"/>
      <c r="AF49" s="420"/>
      <c r="AG49" s="420"/>
      <c r="AH49" s="420"/>
      <c r="AI49" s="420"/>
      <c r="AJ49" s="420"/>
      <c r="AK49" s="421"/>
    </row>
    <row r="50" spans="1:37" ht="15.75" thickBot="1" x14ac:dyDescent="0.3">
      <c r="A50" s="94">
        <v>39490</v>
      </c>
      <c r="B50" s="33">
        <v>3.0674999999999999</v>
      </c>
      <c r="C50" s="33">
        <v>5.6325000000000003</v>
      </c>
      <c r="D50" s="95">
        <v>1.9603999999999999</v>
      </c>
      <c r="F50" s="103">
        <f t="shared" si="0"/>
        <v>0.99238961216173482</v>
      </c>
      <c r="G50" s="39">
        <f t="shared" si="1"/>
        <v>0.98611427831842857</v>
      </c>
      <c r="H50" s="29"/>
      <c r="I50" s="195">
        <f t="shared" si="2"/>
        <v>6.225209293844069E-6</v>
      </c>
      <c r="J50" s="33">
        <f t="shared" si="3"/>
        <v>-3.3947089253806486E-5</v>
      </c>
      <c r="K50" s="196">
        <f t="shared" si="4"/>
        <v>7.2754353803849295E-3</v>
      </c>
      <c r="U50" s="15"/>
      <c r="Y50" s="416"/>
      <c r="Z50" s="420"/>
      <c r="AA50" s="420"/>
      <c r="AB50" s="420"/>
      <c r="AC50" s="420"/>
      <c r="AD50" s="420"/>
      <c r="AE50" s="420"/>
      <c r="AF50" s="420"/>
      <c r="AG50" s="420"/>
      <c r="AH50" s="420"/>
      <c r="AI50" s="420"/>
      <c r="AJ50" s="420"/>
      <c r="AK50" s="421"/>
    </row>
    <row r="51" spans="1:37" ht="15.75" thickBot="1" x14ac:dyDescent="0.3">
      <c r="A51" s="94">
        <v>39491</v>
      </c>
      <c r="B51" s="33">
        <v>3.0649999999999999</v>
      </c>
      <c r="C51" s="33">
        <v>5.6387499999999999</v>
      </c>
      <c r="D51" s="95">
        <v>1.9626999999999999</v>
      </c>
      <c r="F51" s="103">
        <f t="shared" si="0"/>
        <v>0.99239576743205205</v>
      </c>
      <c r="G51" s="39">
        <f t="shared" si="1"/>
        <v>0.98609908446863137</v>
      </c>
      <c r="H51" s="29"/>
      <c r="I51" s="195">
        <f t="shared" si="2"/>
        <v>6.2252865170791252E-6</v>
      </c>
      <c r="J51" s="33">
        <f t="shared" si="3"/>
        <v>-1.5429734315303063E-5</v>
      </c>
      <c r="K51" s="196">
        <f t="shared" si="4"/>
        <v>1.3175985334555275E-3</v>
      </c>
      <c r="M51" s="173" t="s">
        <v>60</v>
      </c>
      <c r="N51" s="174" t="s">
        <v>2</v>
      </c>
      <c r="O51" s="175" t="s">
        <v>33</v>
      </c>
      <c r="P51" s="176" t="s">
        <v>34</v>
      </c>
      <c r="U51" s="15"/>
      <c r="Y51" s="416"/>
      <c r="Z51" s="420"/>
      <c r="AA51" s="420"/>
      <c r="AB51" s="420"/>
      <c r="AC51" s="420"/>
      <c r="AD51" s="420"/>
      <c r="AE51" s="420"/>
      <c r="AF51" s="420"/>
      <c r="AG51" s="420"/>
      <c r="AH51" s="420"/>
      <c r="AI51" s="420"/>
      <c r="AJ51" s="420"/>
      <c r="AK51" s="421"/>
    </row>
    <row r="52" spans="1:37" x14ac:dyDescent="0.25">
      <c r="A52" s="94">
        <v>39492</v>
      </c>
      <c r="B52" s="33">
        <v>3.0649999999999999</v>
      </c>
      <c r="C52" s="33">
        <v>5.65</v>
      </c>
      <c r="D52" s="95">
        <v>1.9718</v>
      </c>
      <c r="F52" s="103">
        <f t="shared" si="0"/>
        <v>0.99239576743205205</v>
      </c>
      <c r="G52" s="39">
        <f t="shared" si="1"/>
        <v>0.9860717367188464</v>
      </c>
      <c r="H52" s="29"/>
      <c r="I52" s="195">
        <f t="shared" si="2"/>
        <v>0</v>
      </c>
      <c r="J52" s="33">
        <f t="shared" si="3"/>
        <v>-2.7772323600378852E-5</v>
      </c>
      <c r="K52" s="196">
        <f t="shared" si="4"/>
        <v>5.2131072410633063E-3</v>
      </c>
      <c r="M52" s="177" t="s">
        <v>2</v>
      </c>
      <c r="N52" s="178">
        <v>1</v>
      </c>
      <c r="O52" s="179">
        <v>-0.12644893538587901</v>
      </c>
      <c r="P52" s="180">
        <v>4.0859453899874963E-2</v>
      </c>
      <c r="U52" s="15"/>
      <c r="Y52" s="416"/>
      <c r="Z52" s="420"/>
      <c r="AA52" s="420"/>
      <c r="AB52" s="420"/>
      <c r="AC52" s="420"/>
      <c r="AD52" s="420"/>
      <c r="AE52" s="420"/>
      <c r="AF52" s="420"/>
      <c r="AG52" s="420"/>
      <c r="AH52" s="420"/>
      <c r="AI52" s="420"/>
      <c r="AJ52" s="420"/>
      <c r="AK52" s="421"/>
    </row>
    <row r="53" spans="1:37" x14ac:dyDescent="0.25">
      <c r="A53" s="94">
        <v>39493</v>
      </c>
      <c r="B53" s="33">
        <v>3.07</v>
      </c>
      <c r="C53" s="33">
        <v>5.6512500000000001</v>
      </c>
      <c r="D53" s="95">
        <v>1.9628000000000001</v>
      </c>
      <c r="F53" s="103">
        <f t="shared" si="0"/>
        <v>0.9923834569677723</v>
      </c>
      <c r="G53" s="39">
        <f t="shared" si="1"/>
        <v>0.98606869817361587</v>
      </c>
      <c r="H53" s="29"/>
      <c r="I53" s="195">
        <f t="shared" si="2"/>
        <v>-1.2450495810923194E-5</v>
      </c>
      <c r="J53" s="33">
        <f t="shared" si="3"/>
        <v>-3.0857186452422524E-6</v>
      </c>
      <c r="K53" s="196">
        <f t="shared" si="4"/>
        <v>-5.1558203483042485E-3</v>
      </c>
      <c r="M53" s="181" t="s">
        <v>33</v>
      </c>
      <c r="N53" s="182">
        <v>-0.12644893538587901</v>
      </c>
      <c r="O53" s="183">
        <v>1</v>
      </c>
      <c r="P53" s="184">
        <v>0.4610814330474145</v>
      </c>
      <c r="U53" s="15"/>
      <c r="Y53" s="416"/>
      <c r="Z53" s="420"/>
      <c r="AA53" s="420"/>
      <c r="AB53" s="420"/>
      <c r="AC53" s="420"/>
      <c r="AD53" s="420"/>
      <c r="AE53" s="420"/>
      <c r="AF53" s="420"/>
      <c r="AG53" s="420"/>
      <c r="AH53" s="420"/>
      <c r="AI53" s="420"/>
      <c r="AJ53" s="420"/>
      <c r="AK53" s="421"/>
    </row>
    <row r="54" spans="1:37" ht="15.75" thickBot="1" x14ac:dyDescent="0.3">
      <c r="A54" s="94">
        <v>39496</v>
      </c>
      <c r="B54" s="33">
        <v>3.07</v>
      </c>
      <c r="C54" s="33">
        <v>5.6506299999999996</v>
      </c>
      <c r="D54" s="95">
        <v>1.9518</v>
      </c>
      <c r="F54" s="103">
        <f t="shared" si="0"/>
        <v>0.9923834569677723</v>
      </c>
      <c r="G54" s="39">
        <f t="shared" si="1"/>
        <v>0.98607020528970957</v>
      </c>
      <c r="H54" s="29"/>
      <c r="I54" s="195">
        <f t="shared" si="2"/>
        <v>0</v>
      </c>
      <c r="J54" s="33">
        <f t="shared" si="3"/>
        <v>1.5305140710566323E-6</v>
      </c>
      <c r="K54" s="196">
        <f t="shared" si="4"/>
        <v>-6.3015582034831119E-3</v>
      </c>
      <c r="M54" s="185" t="s">
        <v>34</v>
      </c>
      <c r="N54" s="186">
        <v>4.0859453899874963E-2</v>
      </c>
      <c r="O54" s="187">
        <v>0.4610814330474145</v>
      </c>
      <c r="P54" s="188">
        <v>1</v>
      </c>
      <c r="U54" s="15"/>
      <c r="Y54" s="416"/>
      <c r="Z54" s="420"/>
      <c r="AA54" s="420"/>
      <c r="AB54" s="420"/>
      <c r="AC54" s="420"/>
      <c r="AD54" s="420"/>
      <c r="AE54" s="420"/>
      <c r="AF54" s="420"/>
      <c r="AG54" s="420"/>
      <c r="AH54" s="420"/>
      <c r="AI54" s="420"/>
      <c r="AJ54" s="420"/>
      <c r="AK54" s="421"/>
    </row>
    <row r="55" spans="1:37" x14ac:dyDescent="0.25">
      <c r="A55" s="94">
        <v>39497</v>
      </c>
      <c r="B55" s="33">
        <v>3.07</v>
      </c>
      <c r="C55" s="33">
        <v>5.6518800000000002</v>
      </c>
      <c r="D55" s="95">
        <v>1.9513</v>
      </c>
      <c r="F55" s="103">
        <f t="shared" si="0"/>
        <v>0.9923834569677723</v>
      </c>
      <c r="G55" s="39">
        <f t="shared" si="1"/>
        <v>0.98606716675391715</v>
      </c>
      <c r="H55" s="29"/>
      <c r="I55" s="195">
        <f t="shared" si="2"/>
        <v>0</v>
      </c>
      <c r="J55" s="33">
        <f t="shared" si="3"/>
        <v>-3.0857090605985319E-6</v>
      </c>
      <c r="K55" s="196">
        <f t="shared" si="4"/>
        <v>-2.8643446379465222E-4</v>
      </c>
      <c r="U55" s="15"/>
      <c r="Y55" s="416"/>
      <c r="Z55" s="420"/>
      <c r="AA55" s="420"/>
      <c r="AB55" s="420"/>
      <c r="AC55" s="420"/>
      <c r="AD55" s="420"/>
      <c r="AE55" s="420"/>
      <c r="AF55" s="420"/>
      <c r="AG55" s="420"/>
      <c r="AH55" s="420"/>
      <c r="AI55" s="420"/>
      <c r="AJ55" s="420"/>
      <c r="AK55" s="421"/>
    </row>
    <row r="56" spans="1:37" x14ac:dyDescent="0.25">
      <c r="A56" s="94">
        <v>39498</v>
      </c>
      <c r="B56" s="33">
        <v>3.0781299999999998</v>
      </c>
      <c r="C56" s="33">
        <v>5.6524999999999999</v>
      </c>
      <c r="D56" s="95">
        <v>1.9406000000000001</v>
      </c>
      <c r="F56" s="103">
        <f t="shared" si="0"/>
        <v>0.99236344080488814</v>
      </c>
      <c r="G56" s="39">
        <f t="shared" si="1"/>
        <v>0.98606565964711179</v>
      </c>
      <c r="H56" s="29"/>
      <c r="I56" s="195">
        <f t="shared" si="2"/>
        <v>-2.0243846736969534E-5</v>
      </c>
      <c r="J56" s="33">
        <f t="shared" si="3"/>
        <v>-1.530504638507163E-6</v>
      </c>
      <c r="K56" s="196">
        <f t="shared" si="4"/>
        <v>-6.1296975252061936E-3</v>
      </c>
      <c r="U56" s="15"/>
      <c r="Y56" s="416"/>
      <c r="Z56" s="420"/>
      <c r="AA56" s="420"/>
      <c r="AB56" s="420"/>
      <c r="AC56" s="420"/>
      <c r="AD56" s="420"/>
      <c r="AE56" s="420"/>
      <c r="AF56" s="420"/>
      <c r="AG56" s="420"/>
      <c r="AH56" s="420"/>
      <c r="AI56" s="420"/>
      <c r="AJ56" s="420"/>
      <c r="AK56" s="421"/>
    </row>
    <row r="57" spans="1:37" x14ac:dyDescent="0.25">
      <c r="A57" s="94">
        <v>39499</v>
      </c>
      <c r="B57" s="33">
        <v>3.0924999999999998</v>
      </c>
      <c r="C57" s="33">
        <v>5.6637500000000003</v>
      </c>
      <c r="D57" s="95">
        <v>1.96</v>
      </c>
      <c r="F57" s="103">
        <f t="shared" si="0"/>
        <v>0.99232806365784532</v>
      </c>
      <c r="G57" s="39">
        <f t="shared" si="1"/>
        <v>0.98603831375122875</v>
      </c>
      <c r="H57" s="29"/>
      <c r="I57" s="195">
        <f t="shared" si="2"/>
        <v>-3.5779562090437601E-5</v>
      </c>
      <c r="J57" s="33">
        <f t="shared" si="3"/>
        <v>-2.777044091663066E-5</v>
      </c>
      <c r="K57" s="196">
        <f t="shared" si="4"/>
        <v>1.1113657195233651E-2</v>
      </c>
      <c r="U57" s="15"/>
      <c r="Y57" s="416"/>
      <c r="Z57" s="420"/>
      <c r="AA57" s="420"/>
      <c r="AB57" s="420"/>
      <c r="AC57" s="420"/>
      <c r="AD57" s="420"/>
      <c r="AE57" s="420"/>
      <c r="AF57" s="420"/>
      <c r="AG57" s="420"/>
      <c r="AH57" s="420"/>
      <c r="AI57" s="420"/>
      <c r="AJ57" s="420"/>
      <c r="AK57" s="421"/>
    </row>
    <row r="58" spans="1:37" x14ac:dyDescent="0.25">
      <c r="A58" s="94">
        <v>39500</v>
      </c>
      <c r="B58" s="33">
        <v>3.08</v>
      </c>
      <c r="C58" s="33">
        <v>5.6749999999999998</v>
      </c>
      <c r="D58" s="95">
        <v>1.9668000000000001</v>
      </c>
      <c r="F58" s="103">
        <f t="shared" si="0"/>
        <v>0.99235883695544302</v>
      </c>
      <c r="G58" s="39">
        <f t="shared" si="1"/>
        <v>0.98601096937203425</v>
      </c>
      <c r="H58" s="29"/>
      <c r="I58" s="195">
        <f t="shared" si="2"/>
        <v>3.1123343857882123E-5</v>
      </c>
      <c r="J58" s="33">
        <f t="shared" si="3"/>
        <v>-2.7768900681488355E-5</v>
      </c>
      <c r="K58" s="196">
        <f t="shared" si="4"/>
        <v>3.895508707607779E-3</v>
      </c>
      <c r="U58" s="15"/>
      <c r="Y58" s="416"/>
      <c r="Z58" s="420"/>
      <c r="AA58" s="420"/>
      <c r="AB58" s="420"/>
      <c r="AC58" s="420"/>
      <c r="AD58" s="420"/>
      <c r="AE58" s="420"/>
      <c r="AF58" s="420"/>
      <c r="AG58" s="420"/>
      <c r="AH58" s="420"/>
      <c r="AI58" s="420"/>
      <c r="AJ58" s="420"/>
      <c r="AK58" s="421"/>
    </row>
    <row r="59" spans="1:37" x14ac:dyDescent="0.25">
      <c r="A59" s="94">
        <v>39503</v>
      </c>
      <c r="B59" s="33">
        <v>3.0893799999999998</v>
      </c>
      <c r="C59" s="33">
        <v>5.6781300000000003</v>
      </c>
      <c r="D59" s="95">
        <v>1.9679</v>
      </c>
      <c r="F59" s="103">
        <f t="shared" si="0"/>
        <v>0.99233574449418627</v>
      </c>
      <c r="G59" s="39">
        <f t="shared" si="1"/>
        <v>0.98600336182776238</v>
      </c>
      <c r="H59" s="29"/>
      <c r="I59" s="195">
        <f t="shared" si="2"/>
        <v>-2.3355138003552958E-5</v>
      </c>
      <c r="J59" s="33">
        <f t="shared" si="3"/>
        <v>-7.7256513966911694E-6</v>
      </c>
      <c r="K59" s="196">
        <f t="shared" si="4"/>
        <v>6.3015582034823484E-4</v>
      </c>
      <c r="U59" s="15"/>
      <c r="Y59" s="416"/>
      <c r="Z59" s="420"/>
      <c r="AA59" s="420"/>
      <c r="AB59" s="420"/>
      <c r="AC59" s="420"/>
      <c r="AD59" s="420"/>
      <c r="AE59" s="420"/>
      <c r="AF59" s="420"/>
      <c r="AG59" s="420"/>
      <c r="AH59" s="420"/>
      <c r="AI59" s="420"/>
      <c r="AJ59" s="420"/>
      <c r="AK59" s="421"/>
    </row>
    <row r="60" spans="1:37" x14ac:dyDescent="0.25">
      <c r="A60" s="94">
        <v>39504</v>
      </c>
      <c r="B60" s="33">
        <v>3.09</v>
      </c>
      <c r="C60" s="33">
        <v>5.6812500000000004</v>
      </c>
      <c r="D60" s="95">
        <v>1.9722</v>
      </c>
      <c r="F60" s="103">
        <f t="shared" si="0"/>
        <v>0.99233421816467793</v>
      </c>
      <c r="G60" s="39">
        <f t="shared" si="1"/>
        <v>0.98599577870557231</v>
      </c>
      <c r="H60" s="29"/>
      <c r="I60" s="195">
        <f t="shared" si="2"/>
        <v>-1.5436915064963306E-6</v>
      </c>
      <c r="J60" s="33">
        <f t="shared" si="3"/>
        <v>-7.7008501620698909E-6</v>
      </c>
      <c r="K60" s="196">
        <f t="shared" si="4"/>
        <v>2.4633363886342637E-3</v>
      </c>
      <c r="U60" s="15"/>
      <c r="Y60" s="416"/>
      <c r="Z60" s="420"/>
      <c r="AA60" s="420"/>
      <c r="AB60" s="420"/>
      <c r="AC60" s="420"/>
      <c r="AD60" s="420"/>
      <c r="AE60" s="420"/>
      <c r="AF60" s="420"/>
      <c r="AG60" s="420"/>
      <c r="AH60" s="420"/>
      <c r="AI60" s="420"/>
      <c r="AJ60" s="420"/>
      <c r="AK60" s="421"/>
    </row>
    <row r="61" spans="1:37" x14ac:dyDescent="0.25">
      <c r="A61" s="94">
        <v>39505</v>
      </c>
      <c r="B61" s="33">
        <v>3.085</v>
      </c>
      <c r="C61" s="33">
        <v>5.7</v>
      </c>
      <c r="D61" s="95">
        <v>1.9884999999999999</v>
      </c>
      <c r="F61" s="103">
        <f t="shared" si="0"/>
        <v>0.99234652740737062</v>
      </c>
      <c r="G61" s="39">
        <f t="shared" si="1"/>
        <v>0.98595020951441947</v>
      </c>
      <c r="H61" s="29"/>
      <c r="I61" s="195">
        <f t="shared" si="2"/>
        <v>1.2449260328316723E-5</v>
      </c>
      <c r="J61" s="33">
        <f t="shared" si="3"/>
        <v>-4.6276652845486684E-5</v>
      </c>
      <c r="K61" s="196">
        <f t="shared" si="4"/>
        <v>9.3377635197066794E-3</v>
      </c>
      <c r="U61" s="15"/>
      <c r="Y61" s="416"/>
      <c r="Z61" s="420"/>
      <c r="AA61" s="420"/>
      <c r="AB61" s="420"/>
      <c r="AC61" s="420"/>
      <c r="AD61" s="420"/>
      <c r="AE61" s="420"/>
      <c r="AF61" s="420"/>
      <c r="AG61" s="420"/>
      <c r="AH61" s="420"/>
      <c r="AI61" s="420"/>
      <c r="AJ61" s="420"/>
      <c r="AK61" s="421"/>
    </row>
    <row r="62" spans="1:37" x14ac:dyDescent="0.25">
      <c r="A62" s="94">
        <v>39506</v>
      </c>
      <c r="B62" s="33">
        <v>3.0756299999999999</v>
      </c>
      <c r="C62" s="33">
        <v>5.7074999999999996</v>
      </c>
      <c r="D62" s="95">
        <v>1.9896</v>
      </c>
      <c r="F62" s="103">
        <f t="shared" si="0"/>
        <v>0.99236959575055428</v>
      </c>
      <c r="G62" s="39">
        <f t="shared" si="1"/>
        <v>0.98593198301732154</v>
      </c>
      <c r="H62" s="29"/>
      <c r="I62" s="195">
        <f t="shared" si="2"/>
        <v>2.3330745587377298E-5</v>
      </c>
      <c r="J62" s="33">
        <f t="shared" si="3"/>
        <v>-1.8509463465373791E-5</v>
      </c>
      <c r="K62" s="196">
        <f t="shared" si="4"/>
        <v>6.3015582034836213E-4</v>
      </c>
      <c r="U62" s="15"/>
      <c r="Y62" s="416"/>
      <c r="Z62" s="420"/>
      <c r="AA62" s="420"/>
      <c r="AB62" s="420"/>
      <c r="AC62" s="420"/>
      <c r="AD62" s="420"/>
      <c r="AE62" s="420"/>
      <c r="AF62" s="420"/>
      <c r="AG62" s="420"/>
      <c r="AH62" s="420"/>
      <c r="AI62" s="420"/>
      <c r="AJ62" s="420"/>
      <c r="AK62" s="421"/>
    </row>
    <row r="63" spans="1:37" x14ac:dyDescent="0.25">
      <c r="A63" s="94">
        <v>39507</v>
      </c>
      <c r="B63" s="33">
        <v>3.0575000000000001</v>
      </c>
      <c r="C63" s="33">
        <v>5.7387499999999996</v>
      </c>
      <c r="D63" s="95">
        <v>1.9892000000000001</v>
      </c>
      <c r="F63" s="103">
        <f t="shared" si="0"/>
        <v>0.9924142337011469</v>
      </c>
      <c r="G63" s="39">
        <f t="shared" si="1"/>
        <v>0.98585604653240544</v>
      </c>
      <c r="H63" s="29"/>
      <c r="I63" s="195">
        <f t="shared" si="2"/>
        <v>4.5145707280609692E-5</v>
      </c>
      <c r="J63" s="33">
        <f t="shared" si="3"/>
        <v>-7.7115398844428482E-5</v>
      </c>
      <c r="K63" s="196">
        <f t="shared" si="4"/>
        <v>-2.2914757103572177E-4</v>
      </c>
      <c r="U63" s="15"/>
      <c r="Y63" s="416"/>
      <c r="Z63" s="420"/>
      <c r="AA63" s="420"/>
      <c r="AB63" s="420"/>
      <c r="AC63" s="420"/>
      <c r="AD63" s="420"/>
      <c r="AE63" s="420"/>
      <c r="AF63" s="420"/>
      <c r="AG63" s="420"/>
      <c r="AH63" s="420"/>
      <c r="AI63" s="420"/>
      <c r="AJ63" s="420"/>
      <c r="AK63" s="421"/>
    </row>
    <row r="64" spans="1:37" x14ac:dyDescent="0.25">
      <c r="A64" s="94">
        <v>39510</v>
      </c>
      <c r="B64" s="33">
        <v>3.0143800000000001</v>
      </c>
      <c r="C64" s="33">
        <v>5.7562499999999996</v>
      </c>
      <c r="D64" s="95">
        <v>1.9824999999999999</v>
      </c>
      <c r="F64" s="103">
        <f t="shared" si="0"/>
        <v>0.99252041577275718</v>
      </c>
      <c r="G64" s="39">
        <f t="shared" si="1"/>
        <v>0.9858135272099936</v>
      </c>
      <c r="H64" s="29"/>
      <c r="I64" s="195">
        <f t="shared" si="2"/>
        <v>1.0738989267485045E-4</v>
      </c>
      <c r="J64" s="33">
        <f t="shared" si="3"/>
        <v>-4.3179434892281876E-5</v>
      </c>
      <c r="K64" s="196">
        <f t="shared" si="4"/>
        <v>-3.8382218148488487E-3</v>
      </c>
      <c r="U64" s="15"/>
      <c r="Y64" s="416"/>
      <c r="Z64" s="420"/>
      <c r="AA64" s="420"/>
      <c r="AB64" s="420"/>
      <c r="AC64" s="420"/>
      <c r="AD64" s="420"/>
      <c r="AE64" s="420"/>
      <c r="AF64" s="420"/>
      <c r="AG64" s="420"/>
      <c r="AH64" s="420"/>
      <c r="AI64" s="420"/>
      <c r="AJ64" s="420"/>
      <c r="AK64" s="421"/>
    </row>
    <row r="65" spans="1:37" x14ac:dyDescent="0.25">
      <c r="A65" s="94">
        <v>39511</v>
      </c>
      <c r="B65" s="33">
        <v>3.00813</v>
      </c>
      <c r="C65" s="33">
        <v>5.7681300000000002</v>
      </c>
      <c r="D65" s="95">
        <v>1.9861</v>
      </c>
      <c r="F65" s="103">
        <f t="shared" si="0"/>
        <v>0.992535808148585</v>
      </c>
      <c r="G65" s="39">
        <f t="shared" si="1"/>
        <v>0.9857846647542281</v>
      </c>
      <c r="H65" s="29"/>
      <c r="I65" s="195">
        <f t="shared" si="2"/>
        <v>1.5567464102857682E-5</v>
      </c>
      <c r="J65" s="33">
        <f t="shared" si="3"/>
        <v>-2.931054539125866E-5</v>
      </c>
      <c r="K65" s="196">
        <f t="shared" si="4"/>
        <v>2.0623281393217503E-3</v>
      </c>
      <c r="U65" s="15"/>
      <c r="Y65" s="416"/>
      <c r="Z65" s="420"/>
      <c r="AA65" s="420"/>
      <c r="AB65" s="420"/>
      <c r="AC65" s="420"/>
      <c r="AD65" s="420"/>
      <c r="AE65" s="420"/>
      <c r="AF65" s="420"/>
      <c r="AG65" s="420"/>
      <c r="AH65" s="420"/>
      <c r="AI65" s="420"/>
      <c r="AJ65" s="420"/>
      <c r="AK65" s="421"/>
    </row>
    <row r="66" spans="1:37" x14ac:dyDescent="0.25">
      <c r="A66" s="94">
        <v>39512</v>
      </c>
      <c r="B66" s="33">
        <v>3</v>
      </c>
      <c r="C66" s="33">
        <v>5.7743799999999998</v>
      </c>
      <c r="D66" s="95">
        <v>1.9897</v>
      </c>
      <c r="F66" s="103">
        <f t="shared" si="0"/>
        <v>0.99255583126550861</v>
      </c>
      <c r="G66" s="39">
        <f t="shared" si="1"/>
        <v>0.98576948105989348</v>
      </c>
      <c r="H66" s="29"/>
      <c r="I66" s="195">
        <f t="shared" si="2"/>
        <v>2.0250879878623728E-5</v>
      </c>
      <c r="J66" s="33">
        <f t="shared" si="3"/>
        <v>-1.5419421189164491E-5</v>
      </c>
      <c r="K66" s="196">
        <f t="shared" si="4"/>
        <v>2.0623281393217503E-3</v>
      </c>
      <c r="U66" s="15"/>
      <c r="Y66" s="416"/>
      <c r="Z66" s="420"/>
      <c r="AA66" s="420"/>
      <c r="AB66" s="420"/>
      <c r="AC66" s="420"/>
      <c r="AD66" s="420"/>
      <c r="AE66" s="420"/>
      <c r="AF66" s="420"/>
      <c r="AG66" s="420"/>
      <c r="AH66" s="420"/>
      <c r="AI66" s="420"/>
      <c r="AJ66" s="420"/>
      <c r="AK66" s="421"/>
    </row>
    <row r="67" spans="1:37" x14ac:dyDescent="0.25">
      <c r="A67" s="94">
        <v>39513</v>
      </c>
      <c r="B67" s="33">
        <v>2.99</v>
      </c>
      <c r="C67" s="33">
        <v>5.77</v>
      </c>
      <c r="D67" s="95">
        <v>2.0093999999999999</v>
      </c>
      <c r="F67" s="103">
        <f t="shared" si="0"/>
        <v>0.9925804610536243</v>
      </c>
      <c r="G67" s="39">
        <f t="shared" si="1"/>
        <v>0.98578012174384511</v>
      </c>
      <c r="H67" s="29"/>
      <c r="I67" s="195">
        <f t="shared" si="2"/>
        <v>2.4909951955497942E-5</v>
      </c>
      <c r="J67" s="33">
        <f t="shared" si="3"/>
        <v>1.0805880569972722E-5</v>
      </c>
      <c r="K67" s="196">
        <f t="shared" si="4"/>
        <v>1.1285517873510443E-2</v>
      </c>
      <c r="U67" s="15"/>
      <c r="Y67" s="416"/>
      <c r="Z67" s="420"/>
      <c r="AA67" s="420"/>
      <c r="AB67" s="420"/>
      <c r="AC67" s="420"/>
      <c r="AD67" s="420"/>
      <c r="AE67" s="420"/>
      <c r="AF67" s="420"/>
      <c r="AG67" s="420"/>
      <c r="AH67" s="420"/>
      <c r="AI67" s="420"/>
      <c r="AJ67" s="420"/>
      <c r="AK67" s="421"/>
    </row>
    <row r="68" spans="1:37" x14ac:dyDescent="0.25">
      <c r="A68" s="94">
        <v>39514</v>
      </c>
      <c r="B68" s="33">
        <v>2.9387500000000002</v>
      </c>
      <c r="C68" s="33">
        <v>5.7774999999999999</v>
      </c>
      <c r="D68" s="95">
        <v>2.0141</v>
      </c>
      <c r="F68" s="103">
        <f t="shared" si="0"/>
        <v>0.99270670790535775</v>
      </c>
      <c r="G68" s="39">
        <f t="shared" si="1"/>
        <v>0.985761901534708</v>
      </c>
      <c r="H68" s="29"/>
      <c r="I68" s="195">
        <f t="shared" si="2"/>
        <v>1.2768290967192614E-4</v>
      </c>
      <c r="J68" s="33">
        <f t="shared" si="3"/>
        <v>-1.8503077883963383E-5</v>
      </c>
      <c r="K68" s="196">
        <f t="shared" si="4"/>
        <v>2.6924839596701123E-3</v>
      </c>
      <c r="U68" s="15"/>
      <c r="Y68" s="416"/>
      <c r="Z68" s="420"/>
      <c r="AA68" s="420"/>
      <c r="AB68" s="420"/>
      <c r="AC68" s="420"/>
      <c r="AD68" s="420"/>
      <c r="AE68" s="420"/>
      <c r="AF68" s="420"/>
      <c r="AG68" s="420"/>
      <c r="AH68" s="420"/>
      <c r="AI68" s="420"/>
      <c r="AJ68" s="420"/>
      <c r="AK68" s="421"/>
    </row>
    <row r="69" spans="1:37" x14ac:dyDescent="0.25">
      <c r="A69" s="94">
        <v>39517</v>
      </c>
      <c r="B69" s="33">
        <v>2.9012500000000001</v>
      </c>
      <c r="C69" s="33">
        <v>5.7843799999999996</v>
      </c>
      <c r="D69" s="95">
        <v>2.0165999999999999</v>
      </c>
      <c r="F69" s="103">
        <f t="shared" si="0"/>
        <v>0.99279910399880855</v>
      </c>
      <c r="G69" s="39">
        <f t="shared" si="1"/>
        <v>0.98574518812182976</v>
      </c>
      <c r="H69" s="29"/>
      <c r="I69" s="195">
        <f t="shared" si="2"/>
        <v>9.344709901380005E-5</v>
      </c>
      <c r="J69" s="33">
        <f t="shared" si="3"/>
        <v>-1.6972888613167705E-5</v>
      </c>
      <c r="K69" s="196">
        <f t="shared" si="4"/>
        <v>1.4321723189733883E-3</v>
      </c>
      <c r="U69" s="15"/>
      <c r="Y69" s="416"/>
      <c r="Z69" s="420"/>
      <c r="AA69" s="420"/>
      <c r="AB69" s="420"/>
      <c r="AC69" s="420"/>
      <c r="AD69" s="420"/>
      <c r="AE69" s="420"/>
      <c r="AF69" s="420"/>
      <c r="AG69" s="420"/>
      <c r="AH69" s="420"/>
      <c r="AI69" s="420"/>
      <c r="AJ69" s="420"/>
      <c r="AK69" s="421"/>
    </row>
    <row r="70" spans="1:37" x14ac:dyDescent="0.25">
      <c r="A70" s="94">
        <v>39518</v>
      </c>
      <c r="B70" s="33">
        <v>2.8675000000000002</v>
      </c>
      <c r="C70" s="33">
        <v>5.7918799999999999</v>
      </c>
      <c r="D70" s="95">
        <v>2.0036999999999998</v>
      </c>
      <c r="F70" s="103">
        <f t="shared" si="0"/>
        <v>0.9928822751897336</v>
      </c>
      <c r="G70" s="39">
        <f t="shared" si="1"/>
        <v>0.98572696920401648</v>
      </c>
      <c r="H70" s="29"/>
      <c r="I70" s="195">
        <f t="shared" si="2"/>
        <v>8.4117263221818942E-5</v>
      </c>
      <c r="J70" s="33">
        <f t="shared" si="3"/>
        <v>-1.8501766512335342E-5</v>
      </c>
      <c r="K70" s="196">
        <f t="shared" si="4"/>
        <v>-7.3900091659029176E-3</v>
      </c>
      <c r="U70" s="15"/>
      <c r="Y70" s="416"/>
      <c r="Z70" s="420"/>
      <c r="AA70" s="420"/>
      <c r="AB70" s="420"/>
      <c r="AC70" s="420"/>
      <c r="AD70" s="420"/>
      <c r="AE70" s="420"/>
      <c r="AF70" s="420"/>
      <c r="AG70" s="420"/>
      <c r="AH70" s="420"/>
      <c r="AI70" s="420"/>
      <c r="AJ70" s="420"/>
      <c r="AK70" s="421"/>
    </row>
    <row r="71" spans="1:37" x14ac:dyDescent="0.25">
      <c r="A71" s="94">
        <v>39519</v>
      </c>
      <c r="B71" s="33">
        <v>2.85</v>
      </c>
      <c r="C71" s="33">
        <v>5.8</v>
      </c>
      <c r="D71" s="95">
        <v>2.0209999999999999</v>
      </c>
      <c r="F71" s="103">
        <f t="shared" si="0"/>
        <v>0.9929254064788382</v>
      </c>
      <c r="G71" s="39">
        <f t="shared" si="1"/>
        <v>0.98570724494825046</v>
      </c>
      <c r="H71" s="29"/>
      <c r="I71" s="195">
        <f t="shared" si="2"/>
        <v>4.362190751816803E-5</v>
      </c>
      <c r="J71" s="33">
        <f t="shared" si="3"/>
        <v>-2.0030474836785651E-5</v>
      </c>
      <c r="K71" s="196">
        <f t="shared" si="4"/>
        <v>9.9106324472961124E-3</v>
      </c>
      <c r="U71" s="15"/>
      <c r="Y71" s="416"/>
      <c r="Z71" s="420"/>
      <c r="AA71" s="420"/>
      <c r="AB71" s="420"/>
      <c r="AC71" s="420"/>
      <c r="AD71" s="420"/>
      <c r="AE71" s="420"/>
      <c r="AF71" s="420"/>
      <c r="AG71" s="420"/>
      <c r="AH71" s="420"/>
      <c r="AI71" s="420"/>
      <c r="AJ71" s="420"/>
      <c r="AK71" s="421"/>
    </row>
    <row r="72" spans="1:37" x14ac:dyDescent="0.25">
      <c r="A72" s="94">
        <v>39520</v>
      </c>
      <c r="B72" s="33">
        <v>2.8</v>
      </c>
      <c r="C72" s="33">
        <v>5.84375</v>
      </c>
      <c r="D72" s="95">
        <v>2.0310000000000001</v>
      </c>
      <c r="F72" s="103">
        <f t="shared" si="0"/>
        <v>0.99304865938430997</v>
      </c>
      <c r="G72" s="39">
        <f t="shared" si="1"/>
        <v>0.98560098560098552</v>
      </c>
      <c r="H72" s="29"/>
      <c r="I72" s="195">
        <f t="shared" si="2"/>
        <v>1.2465490727151264E-4</v>
      </c>
      <c r="J72" s="33">
        <f t="shared" si="3"/>
        <v>-1.0790902363122461E-4</v>
      </c>
      <c r="K72" s="196">
        <f t="shared" si="4"/>
        <v>5.7286892758938073E-3</v>
      </c>
      <c r="U72" s="15"/>
      <c r="Y72" s="416"/>
      <c r="Z72" s="420"/>
      <c r="AA72" s="420"/>
      <c r="AB72" s="420"/>
      <c r="AC72" s="420"/>
      <c r="AD72" s="420"/>
      <c r="AE72" s="420"/>
      <c r="AF72" s="420"/>
      <c r="AG72" s="420"/>
      <c r="AH72" s="420"/>
      <c r="AI72" s="420"/>
      <c r="AJ72" s="420"/>
      <c r="AK72" s="421"/>
    </row>
    <row r="73" spans="1:37" x14ac:dyDescent="0.25">
      <c r="A73" s="94">
        <v>39521</v>
      </c>
      <c r="B73" s="33">
        <v>2.7637499999999999</v>
      </c>
      <c r="C73" s="33">
        <v>5.9318799999999996</v>
      </c>
      <c r="D73" s="95">
        <v>2.0291000000000001</v>
      </c>
      <c r="F73" s="103">
        <f t="shared" si="0"/>
        <v>0.99313803687645674</v>
      </c>
      <c r="G73" s="39">
        <f t="shared" si="1"/>
        <v>0.98538700631248777</v>
      </c>
      <c r="H73" s="29"/>
      <c r="I73" s="195">
        <f t="shared" si="2"/>
        <v>9.0394161119938872E-5</v>
      </c>
      <c r="J73" s="33">
        <f t="shared" si="3"/>
        <v>-2.1730131695168415E-4</v>
      </c>
      <c r="K73" s="196">
        <f t="shared" si="4"/>
        <v>-1.0884509624198057E-3</v>
      </c>
      <c r="U73" s="15"/>
      <c r="Y73" s="416"/>
      <c r="Z73" s="420"/>
      <c r="AA73" s="420"/>
      <c r="AB73" s="420"/>
      <c r="AC73" s="420"/>
      <c r="AD73" s="420"/>
      <c r="AE73" s="420"/>
      <c r="AF73" s="420"/>
      <c r="AG73" s="420"/>
      <c r="AH73" s="420"/>
      <c r="AI73" s="420"/>
      <c r="AJ73" s="420"/>
      <c r="AK73" s="421"/>
    </row>
    <row r="74" spans="1:37" x14ac:dyDescent="0.25">
      <c r="A74" s="94">
        <v>39524</v>
      </c>
      <c r="B74" s="33">
        <v>2.5787499999999999</v>
      </c>
      <c r="C74" s="33">
        <v>5.9587500000000002</v>
      </c>
      <c r="D74" s="95">
        <v>2.0007999999999999</v>
      </c>
      <c r="F74" s="103">
        <f t="shared" si="0"/>
        <v>0.99359442096732631</v>
      </c>
      <c r="G74" s="39">
        <f t="shared" si="1"/>
        <v>0.98532178454091701</v>
      </c>
      <c r="H74" s="29"/>
      <c r="I74" s="195">
        <f t="shared" si="2"/>
        <v>4.6157545990320724E-4</v>
      </c>
      <c r="J74" s="33">
        <f t="shared" si="3"/>
        <v>-6.623433957439191E-5</v>
      </c>
      <c r="K74" s="196">
        <f t="shared" si="4"/>
        <v>-1.6212190650779223E-2</v>
      </c>
      <c r="U74" s="15"/>
      <c r="Y74" s="416"/>
      <c r="Z74" s="420"/>
      <c r="AA74" s="420"/>
      <c r="AB74" s="420"/>
      <c r="AC74" s="420"/>
      <c r="AD74" s="420"/>
      <c r="AE74" s="420"/>
      <c r="AF74" s="420"/>
      <c r="AG74" s="420"/>
      <c r="AH74" s="420"/>
      <c r="AI74" s="420"/>
      <c r="AJ74" s="420"/>
      <c r="AK74" s="421"/>
    </row>
    <row r="75" spans="1:37" x14ac:dyDescent="0.25">
      <c r="A75" s="94">
        <v>39525</v>
      </c>
      <c r="B75" s="33">
        <v>2.5418799999999999</v>
      </c>
      <c r="C75" s="33">
        <v>5.9725000000000001</v>
      </c>
      <c r="D75" s="95">
        <v>2.0213999999999999</v>
      </c>
      <c r="F75" s="103">
        <f t="shared" si="0"/>
        <v>0.99368542721567266</v>
      </c>
      <c r="G75" s="39">
        <f t="shared" si="1"/>
        <v>0.9852884123924649</v>
      </c>
      <c r="H75" s="29"/>
      <c r="I75" s="195">
        <f t="shared" si="2"/>
        <v>9.204144442128777E-5</v>
      </c>
      <c r="J75" s="33">
        <f t="shared" si="3"/>
        <v>-3.3890251056834538E-5</v>
      </c>
      <c r="K75" s="196">
        <f t="shared" si="4"/>
        <v>1.1801099908340943E-2</v>
      </c>
      <c r="U75" s="15"/>
      <c r="Y75" s="416"/>
      <c r="Z75" s="420"/>
      <c r="AA75" s="420"/>
      <c r="AB75" s="420"/>
      <c r="AC75" s="420"/>
      <c r="AD75" s="420"/>
      <c r="AE75" s="420"/>
      <c r="AF75" s="420"/>
      <c r="AG75" s="420"/>
      <c r="AH75" s="420"/>
      <c r="AI75" s="420"/>
      <c r="AJ75" s="420"/>
      <c r="AK75" s="421"/>
    </row>
    <row r="76" spans="1:37" x14ac:dyDescent="0.25">
      <c r="A76" s="94">
        <v>39526</v>
      </c>
      <c r="B76" s="33">
        <v>2.5987499999999999</v>
      </c>
      <c r="C76" s="33">
        <v>5.98</v>
      </c>
      <c r="D76" s="95">
        <v>1.9858</v>
      </c>
      <c r="F76" s="103">
        <f t="shared" si="0"/>
        <v>0.99354506192580072</v>
      </c>
      <c r="G76" s="39">
        <f t="shared" si="1"/>
        <v>0.98527021035518991</v>
      </c>
      <c r="H76" s="29"/>
      <c r="I76" s="195">
        <f t="shared" si="2"/>
        <v>-1.4196194504422866E-4</v>
      </c>
      <c r="J76" s="33">
        <f t="shared" si="3"/>
        <v>-1.8484623903677715E-5</v>
      </c>
      <c r="K76" s="196">
        <f t="shared" si="4"/>
        <v>-2.0394133822181401E-2</v>
      </c>
      <c r="U76" s="15"/>
      <c r="Y76" s="416"/>
      <c r="Z76" s="420"/>
      <c r="AA76" s="420"/>
      <c r="AB76" s="420"/>
      <c r="AC76" s="420"/>
      <c r="AD76" s="420"/>
      <c r="AE76" s="420"/>
      <c r="AF76" s="420"/>
      <c r="AG76" s="420"/>
      <c r="AH76" s="420"/>
      <c r="AI76" s="420"/>
      <c r="AJ76" s="420"/>
      <c r="AK76" s="421"/>
    </row>
    <row r="77" spans="1:37" x14ac:dyDescent="0.25">
      <c r="A77" s="94">
        <v>39527</v>
      </c>
      <c r="B77" s="33">
        <v>2.6062500000000002</v>
      </c>
      <c r="C77" s="33">
        <v>5.9874999999999998</v>
      </c>
      <c r="D77" s="95">
        <v>1.9822</v>
      </c>
      <c r="F77" s="103">
        <f t="shared" si="0"/>
        <v>0.99352655354952879</v>
      </c>
      <c r="G77" s="39">
        <f t="shared" si="1"/>
        <v>0.98525200899042464</v>
      </c>
      <c r="H77" s="29"/>
      <c r="I77" s="195">
        <f t="shared" si="2"/>
        <v>-1.8718909052023902E-5</v>
      </c>
      <c r="J77" s="33">
        <f t="shared" si="3"/>
        <v>-1.8483940953249812E-5</v>
      </c>
      <c r="K77" s="196">
        <f t="shared" si="4"/>
        <v>-2.0623281393217503E-3</v>
      </c>
      <c r="U77" s="15"/>
      <c r="Y77" s="416"/>
      <c r="Z77" s="420"/>
      <c r="AA77" s="420"/>
      <c r="AB77" s="420"/>
      <c r="AC77" s="420"/>
      <c r="AD77" s="420"/>
      <c r="AE77" s="420"/>
      <c r="AF77" s="420"/>
      <c r="AG77" s="420"/>
      <c r="AH77" s="420"/>
      <c r="AI77" s="420"/>
      <c r="AJ77" s="420"/>
      <c r="AK77" s="421"/>
    </row>
    <row r="78" spans="1:37" x14ac:dyDescent="0.25">
      <c r="A78" s="94">
        <v>39532</v>
      </c>
      <c r="B78" s="33">
        <v>2.6549999999999998</v>
      </c>
      <c r="C78" s="33">
        <v>5.9950000000000001</v>
      </c>
      <c r="D78" s="95">
        <v>1.9997</v>
      </c>
      <c r="F78" s="103">
        <f t="shared" si="0"/>
        <v>0.99340626591002212</v>
      </c>
      <c r="G78" s="39">
        <f t="shared" si="1"/>
        <v>0.98523380829813179</v>
      </c>
      <c r="H78" s="29"/>
      <c r="I78" s="195">
        <f t="shared" si="2"/>
        <v>-1.2165591140605486E-4</v>
      </c>
      <c r="J78" s="33">
        <f t="shared" si="3"/>
        <v>-1.8483258040704542E-5</v>
      </c>
      <c r="K78" s="196">
        <f t="shared" si="4"/>
        <v>1.0025206232813973E-2</v>
      </c>
      <c r="U78" s="15"/>
      <c r="Y78" s="416"/>
      <c r="Z78" s="420"/>
      <c r="AA78" s="420"/>
      <c r="AB78" s="420"/>
      <c r="AC78" s="420"/>
      <c r="AD78" s="420"/>
      <c r="AE78" s="420"/>
      <c r="AF78" s="420"/>
      <c r="AG78" s="420"/>
      <c r="AH78" s="420"/>
      <c r="AI78" s="420"/>
      <c r="AJ78" s="420"/>
      <c r="AK78" s="421"/>
    </row>
    <row r="79" spans="1:37" x14ac:dyDescent="0.25">
      <c r="A79" s="94">
        <v>39533</v>
      </c>
      <c r="B79" s="33">
        <v>2.6712500000000001</v>
      </c>
      <c r="C79" s="33">
        <v>6</v>
      </c>
      <c r="D79" s="95">
        <v>2.0019</v>
      </c>
      <c r="F79" s="103">
        <f t="shared" si="0"/>
        <v>0.99336617650254389</v>
      </c>
      <c r="G79" s="39">
        <f t="shared" si="1"/>
        <v>0.98522167487684742</v>
      </c>
      <c r="H79" s="29"/>
      <c r="I79" s="195">
        <f t="shared" si="2"/>
        <v>-4.0545424488303712E-5</v>
      </c>
      <c r="J79" s="33">
        <f t="shared" si="3"/>
        <v>-1.232179264980579E-5</v>
      </c>
      <c r="K79" s="196">
        <f t="shared" si="4"/>
        <v>1.260311640696597E-3</v>
      </c>
      <c r="U79" s="15"/>
      <c r="Y79" s="416"/>
      <c r="Z79" s="420"/>
      <c r="AA79" s="420"/>
      <c r="AB79" s="420"/>
      <c r="AC79" s="420"/>
      <c r="AD79" s="420"/>
      <c r="AE79" s="420"/>
      <c r="AF79" s="420"/>
      <c r="AG79" s="420"/>
      <c r="AH79" s="420"/>
      <c r="AI79" s="420"/>
      <c r="AJ79" s="420"/>
      <c r="AK79" s="421"/>
    </row>
    <row r="80" spans="1:37" x14ac:dyDescent="0.25">
      <c r="A80" s="94">
        <v>39534</v>
      </c>
      <c r="B80" s="33">
        <v>2.69625</v>
      </c>
      <c r="C80" s="33">
        <v>6.0037500000000001</v>
      </c>
      <c r="D80" s="95">
        <v>2.0095999999999998</v>
      </c>
      <c r="F80" s="103">
        <f t="shared" si="0"/>
        <v>0.99330450680879201</v>
      </c>
      <c r="G80" s="39">
        <f t="shared" si="1"/>
        <v>0.98521257500700421</v>
      </c>
      <c r="H80" s="29"/>
      <c r="I80" s="195">
        <f t="shared" si="2"/>
        <v>-6.2371186518303274E-5</v>
      </c>
      <c r="J80" s="33">
        <f t="shared" si="3"/>
        <v>-9.2411453225257061E-6</v>
      </c>
      <c r="K80" s="196">
        <f t="shared" si="4"/>
        <v>4.4110907424380254E-3</v>
      </c>
      <c r="U80" s="15"/>
      <c r="Y80" s="416"/>
      <c r="Z80" s="420"/>
      <c r="AA80" s="420"/>
      <c r="AB80" s="420"/>
      <c r="AC80" s="420"/>
      <c r="AD80" s="420"/>
      <c r="AE80" s="420"/>
      <c r="AF80" s="420"/>
      <c r="AG80" s="420"/>
      <c r="AH80" s="420"/>
      <c r="AI80" s="420"/>
      <c r="AJ80" s="420"/>
      <c r="AK80" s="421"/>
    </row>
    <row r="81" spans="1:37" x14ac:dyDescent="0.25">
      <c r="A81" s="94">
        <v>39535</v>
      </c>
      <c r="B81" s="33">
        <v>2.6974999999999998</v>
      </c>
      <c r="C81" s="33">
        <v>6.0062499999999996</v>
      </c>
      <c r="D81" s="95">
        <v>1.9888999999999999</v>
      </c>
      <c r="F81" s="103">
        <f t="shared" si="0"/>
        <v>0.99330142352510253</v>
      </c>
      <c r="G81" s="39">
        <f t="shared" si="1"/>
        <v>0.98520650852049696</v>
      </c>
      <c r="H81" s="29"/>
      <c r="I81" s="195">
        <f t="shared" si="2"/>
        <v>-3.1183560414434202E-6</v>
      </c>
      <c r="J81" s="33">
        <f t="shared" si="3"/>
        <v>-6.1606687102752268E-6</v>
      </c>
      <c r="K81" s="196">
        <f t="shared" si="4"/>
        <v>-1.1858386801099874E-2</v>
      </c>
      <c r="U81" s="15"/>
      <c r="Y81" s="416"/>
      <c r="Z81" s="420"/>
      <c r="AA81" s="420"/>
      <c r="AB81" s="420"/>
      <c r="AC81" s="420"/>
      <c r="AD81" s="420"/>
      <c r="AE81" s="420"/>
      <c r="AF81" s="420"/>
      <c r="AG81" s="420"/>
      <c r="AH81" s="420"/>
      <c r="AI81" s="420"/>
      <c r="AJ81" s="420"/>
      <c r="AK81" s="421"/>
    </row>
    <row r="82" spans="1:37" x14ac:dyDescent="0.25">
      <c r="A82" s="94">
        <v>39538</v>
      </c>
      <c r="B82" s="33">
        <v>2.6881300000000001</v>
      </c>
      <c r="C82" s="33">
        <v>6.0081300000000004</v>
      </c>
      <c r="D82" s="95">
        <v>1.9875</v>
      </c>
      <c r="F82" s="103">
        <f t="shared" si="0"/>
        <v>0.99332453628568584</v>
      </c>
      <c r="G82" s="39">
        <f t="shared" si="1"/>
        <v>0.985201946571858</v>
      </c>
      <c r="H82" s="29"/>
      <c r="I82" s="195">
        <f t="shared" si="2"/>
        <v>2.3375668234945506E-5</v>
      </c>
      <c r="J82" s="33">
        <f t="shared" si="3"/>
        <v>-4.6327728915790427E-6</v>
      </c>
      <c r="K82" s="196">
        <f t="shared" si="4"/>
        <v>-8.0201649862502626E-4</v>
      </c>
      <c r="U82" s="15"/>
      <c r="Y82" s="416"/>
      <c r="Z82" s="420"/>
      <c r="AA82" s="420"/>
      <c r="AB82" s="420"/>
      <c r="AC82" s="420"/>
      <c r="AD82" s="420"/>
      <c r="AE82" s="420"/>
      <c r="AF82" s="420"/>
      <c r="AG82" s="420"/>
      <c r="AH82" s="420"/>
      <c r="AI82" s="420"/>
      <c r="AJ82" s="420"/>
      <c r="AK82" s="421"/>
    </row>
    <row r="83" spans="1:37" x14ac:dyDescent="0.25">
      <c r="A83" s="94">
        <v>39539</v>
      </c>
      <c r="B83" s="33">
        <v>2.6837499999999999</v>
      </c>
      <c r="C83" s="33">
        <v>6.0049999999999999</v>
      </c>
      <c r="D83" s="95">
        <v>1.9755</v>
      </c>
      <c r="F83" s="103">
        <f t="shared" si="0"/>
        <v>0.99333534069850093</v>
      </c>
      <c r="G83" s="39">
        <f t="shared" si="1"/>
        <v>0.98520954175441178</v>
      </c>
      <c r="H83" s="29"/>
      <c r="I83" s="195">
        <f t="shared" si="2"/>
        <v>1.0927313010862471E-5</v>
      </c>
      <c r="J83" s="33">
        <f t="shared" si="3"/>
        <v>7.7130977629241655E-6</v>
      </c>
      <c r="K83" s="196">
        <f t="shared" si="4"/>
        <v>-6.8744271310724166E-3</v>
      </c>
      <c r="U83" s="15"/>
      <c r="Y83" s="416"/>
      <c r="Z83" s="420"/>
      <c r="AA83" s="420"/>
      <c r="AB83" s="420"/>
      <c r="AC83" s="420"/>
      <c r="AD83" s="420"/>
      <c r="AE83" s="420"/>
      <c r="AF83" s="420"/>
      <c r="AG83" s="420"/>
      <c r="AH83" s="420"/>
      <c r="AI83" s="420"/>
      <c r="AJ83" s="420"/>
      <c r="AK83" s="421"/>
    </row>
    <row r="84" spans="1:37" x14ac:dyDescent="0.25">
      <c r="A84" s="94">
        <v>39540</v>
      </c>
      <c r="B84" s="33">
        <v>2.7</v>
      </c>
      <c r="C84" s="33">
        <v>6.0037500000000001</v>
      </c>
      <c r="D84" s="95">
        <v>1.9813000000000001</v>
      </c>
      <c r="F84" s="103">
        <f t="shared" si="0"/>
        <v>0.99329525701514776</v>
      </c>
      <c r="G84" s="39">
        <f t="shared" si="1"/>
        <v>0.98521257500700421</v>
      </c>
      <c r="H84" s="29"/>
      <c r="I84" s="195">
        <f t="shared" si="2"/>
        <v>-4.0539635251318283E-5</v>
      </c>
      <c r="J84" s="33">
        <f t="shared" si="3"/>
        <v>3.0803438389301052E-6</v>
      </c>
      <c r="K84" s="196">
        <f t="shared" si="4"/>
        <v>3.3226397800183473E-3</v>
      </c>
      <c r="U84" s="15"/>
      <c r="Y84" s="416"/>
      <c r="Z84" s="420"/>
      <c r="AA84" s="420"/>
      <c r="AB84" s="420"/>
      <c r="AC84" s="420"/>
      <c r="AD84" s="420"/>
      <c r="AE84" s="420"/>
      <c r="AF84" s="420"/>
      <c r="AG84" s="420"/>
      <c r="AH84" s="420"/>
      <c r="AI84" s="420"/>
      <c r="AJ84" s="420"/>
      <c r="AK84" s="421"/>
    </row>
    <row r="85" spans="1:37" x14ac:dyDescent="0.25">
      <c r="A85" s="94">
        <v>39541</v>
      </c>
      <c r="B85" s="33">
        <v>2.7275</v>
      </c>
      <c r="C85" s="33">
        <v>6.0018799999999999</v>
      </c>
      <c r="D85" s="95">
        <v>1.9952000000000001</v>
      </c>
      <c r="F85" s="103">
        <f t="shared" si="0"/>
        <v>0.99322743045856055</v>
      </c>
      <c r="G85" s="39">
        <f t="shared" si="1"/>
        <v>0.98521711278775359</v>
      </c>
      <c r="H85" s="29"/>
      <c r="I85" s="195">
        <f t="shared" si="2"/>
        <v>-6.8598083668393363E-5</v>
      </c>
      <c r="J85" s="33">
        <f t="shared" si="3"/>
        <v>4.6082297955148512E-6</v>
      </c>
      <c r="K85" s="196">
        <f t="shared" si="4"/>
        <v>7.9628780934922223E-3</v>
      </c>
      <c r="U85" s="15"/>
      <c r="Y85" s="416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1"/>
    </row>
    <row r="86" spans="1:37" x14ac:dyDescent="0.25">
      <c r="A86" s="94">
        <v>39542</v>
      </c>
      <c r="B86" s="33">
        <v>2.7275</v>
      </c>
      <c r="C86" s="33">
        <v>5.9812500000000002</v>
      </c>
      <c r="D86" s="95">
        <v>1.9943</v>
      </c>
      <c r="F86" s="103">
        <f t="shared" ref="F86:F149" si="5">1/(1+B86*0.01*E$4)</f>
        <v>0.99322743045856055</v>
      </c>
      <c r="G86" s="39">
        <f t="shared" ref="G86:G149" si="6">1/(1+C86*0.01*E$4)</f>
        <v>0.98526717674769471</v>
      </c>
      <c r="H86" s="29"/>
      <c r="I86" s="195">
        <f t="shared" si="2"/>
        <v>0</v>
      </c>
      <c r="J86" s="33">
        <f t="shared" si="3"/>
        <v>5.0841202919201499E-5</v>
      </c>
      <c r="K86" s="196">
        <f t="shared" si="4"/>
        <v>-5.1558203483050122E-4</v>
      </c>
      <c r="U86" s="15"/>
      <c r="Y86" s="416"/>
      <c r="Z86" s="420"/>
      <c r="AA86" s="420"/>
      <c r="AB86" s="420"/>
      <c r="AC86" s="420"/>
      <c r="AD86" s="420"/>
      <c r="AE86" s="420"/>
      <c r="AF86" s="420"/>
      <c r="AG86" s="420"/>
      <c r="AH86" s="420"/>
      <c r="AI86" s="420"/>
      <c r="AJ86" s="420"/>
      <c r="AK86" s="421"/>
    </row>
    <row r="87" spans="1:37" x14ac:dyDescent="0.25">
      <c r="A87" s="94">
        <v>39545</v>
      </c>
      <c r="B87" s="33">
        <v>2.71</v>
      </c>
      <c r="C87" s="33">
        <v>5.9474999999999998</v>
      </c>
      <c r="D87" s="95">
        <v>1.9896</v>
      </c>
      <c r="F87" s="103">
        <f t="shared" si="5"/>
        <v>0.993270591740955</v>
      </c>
      <c r="G87" s="39">
        <f t="shared" si="6"/>
        <v>0.98534909070754229</v>
      </c>
      <c r="H87" s="29"/>
      <c r="I87" s="195">
        <f t="shared" ref="I87:I150" si="7">(F87-F86)/$B$10</f>
        <v>4.3652241981691854E-5</v>
      </c>
      <c r="J87" s="33">
        <f t="shared" ref="J87:J150" si="8">(G87-G86)/$C$10</f>
        <v>8.3185674074212989E-5</v>
      </c>
      <c r="K87" s="196">
        <f t="shared" ref="K87:K150" si="9">(D87-D86)/$D$3</f>
        <v>-2.6924839596699853E-3</v>
      </c>
      <c r="U87" s="15"/>
      <c r="Y87" s="416"/>
      <c r="Z87" s="420"/>
      <c r="AA87" s="420"/>
      <c r="AB87" s="420"/>
      <c r="AC87" s="420"/>
      <c r="AD87" s="420"/>
      <c r="AE87" s="420"/>
      <c r="AF87" s="420"/>
      <c r="AG87" s="420"/>
      <c r="AH87" s="420"/>
      <c r="AI87" s="420"/>
      <c r="AJ87" s="420"/>
      <c r="AK87" s="421"/>
    </row>
    <row r="88" spans="1:37" x14ac:dyDescent="0.25">
      <c r="A88" s="94">
        <v>39546</v>
      </c>
      <c r="B88" s="33">
        <v>2.71</v>
      </c>
      <c r="C88" s="33">
        <v>5.93</v>
      </c>
      <c r="D88" s="95">
        <v>1.9681999999999999</v>
      </c>
      <c r="F88" s="103">
        <f t="shared" si="5"/>
        <v>0.993270591740955</v>
      </c>
      <c r="G88" s="39">
        <f t="shared" si="6"/>
        <v>0.98539156997511879</v>
      </c>
      <c r="H88" s="29"/>
      <c r="I88" s="195">
        <f t="shared" si="7"/>
        <v>0</v>
      </c>
      <c r="J88" s="33">
        <f t="shared" si="8"/>
        <v>4.313875820562584E-5</v>
      </c>
      <c r="K88" s="196">
        <f t="shared" si="9"/>
        <v>-1.2259395050412514E-2</v>
      </c>
      <c r="U88" s="15"/>
      <c r="Y88" s="416"/>
      <c r="Z88" s="420"/>
      <c r="AA88" s="420"/>
      <c r="AB88" s="420"/>
      <c r="AC88" s="420"/>
      <c r="AD88" s="420"/>
      <c r="AE88" s="420"/>
      <c r="AF88" s="420"/>
      <c r="AG88" s="420"/>
      <c r="AH88" s="420"/>
      <c r="AI88" s="420"/>
      <c r="AJ88" s="420"/>
      <c r="AK88" s="421"/>
    </row>
    <row r="89" spans="1:37" x14ac:dyDescent="0.25">
      <c r="A89" s="94">
        <v>39547</v>
      </c>
      <c r="B89" s="33">
        <v>2.71563</v>
      </c>
      <c r="C89" s="33">
        <v>5.9275000000000002</v>
      </c>
      <c r="D89" s="95">
        <v>1.9741</v>
      </c>
      <c r="F89" s="103">
        <f t="shared" si="5"/>
        <v>0.99325670573054248</v>
      </c>
      <c r="G89" s="39">
        <f t="shared" si="6"/>
        <v>0.98539763874090802</v>
      </c>
      <c r="H89" s="29"/>
      <c r="I89" s="195">
        <f t="shared" si="7"/>
        <v>-1.4043963780965131E-5</v>
      </c>
      <c r="J89" s="33">
        <f t="shared" si="8"/>
        <v>6.1629833781134234E-6</v>
      </c>
      <c r="K89" s="196">
        <f t="shared" si="9"/>
        <v>3.379926672777278E-3</v>
      </c>
      <c r="U89" s="15"/>
      <c r="Y89" s="416"/>
      <c r="Z89" s="420"/>
      <c r="AA89" s="420"/>
      <c r="AB89" s="420"/>
      <c r="AC89" s="420"/>
      <c r="AD89" s="420"/>
      <c r="AE89" s="420"/>
      <c r="AF89" s="420"/>
      <c r="AG89" s="420"/>
      <c r="AH89" s="420"/>
      <c r="AI89" s="420"/>
      <c r="AJ89" s="420"/>
      <c r="AK89" s="421"/>
    </row>
    <row r="90" spans="1:37" x14ac:dyDescent="0.25">
      <c r="A90" s="94">
        <v>39548</v>
      </c>
      <c r="B90" s="33">
        <v>2.71</v>
      </c>
      <c r="C90" s="33">
        <v>5.9237500000000001</v>
      </c>
      <c r="D90" s="95">
        <v>1.9786999999999999</v>
      </c>
      <c r="F90" s="103">
        <f t="shared" si="5"/>
        <v>0.993270591740955</v>
      </c>
      <c r="G90" s="39">
        <f t="shared" si="6"/>
        <v>0.98540674202975309</v>
      </c>
      <c r="H90" s="29"/>
      <c r="I90" s="195">
        <f t="shared" si="7"/>
        <v>1.4043963780965131E-5</v>
      </c>
      <c r="J90" s="33">
        <f t="shared" si="8"/>
        <v>9.24461740438898E-6</v>
      </c>
      <c r="K90" s="196">
        <f t="shared" si="9"/>
        <v>2.635197066911055E-3</v>
      </c>
      <c r="U90" s="15"/>
      <c r="Y90" s="416"/>
      <c r="Z90" s="420"/>
      <c r="AA90" s="420"/>
      <c r="AB90" s="420"/>
      <c r="AC90" s="420"/>
      <c r="AD90" s="420"/>
      <c r="AE90" s="420"/>
      <c r="AF90" s="420"/>
      <c r="AG90" s="420"/>
      <c r="AH90" s="420"/>
      <c r="AI90" s="420"/>
      <c r="AJ90" s="420"/>
      <c r="AK90" s="421"/>
    </row>
    <row r="91" spans="1:37" x14ac:dyDescent="0.25">
      <c r="A91" s="94">
        <v>39549</v>
      </c>
      <c r="B91" s="33">
        <v>2.71313</v>
      </c>
      <c r="C91" s="33">
        <v>5.9275000000000002</v>
      </c>
      <c r="D91" s="95">
        <v>1.9715</v>
      </c>
      <c r="F91" s="103">
        <f t="shared" si="5"/>
        <v>0.99326287176184203</v>
      </c>
      <c r="G91" s="39">
        <f t="shared" si="6"/>
        <v>0.98539763874090802</v>
      </c>
      <c r="H91" s="29"/>
      <c r="I91" s="195">
        <f t="shared" si="7"/>
        <v>-7.807793875384591E-6</v>
      </c>
      <c r="J91" s="33">
        <f t="shared" si="8"/>
        <v>-9.24461740438898E-6</v>
      </c>
      <c r="K91" s="196">
        <f t="shared" si="9"/>
        <v>-4.124656278643374E-3</v>
      </c>
      <c r="U91" s="15"/>
      <c r="Y91" s="416"/>
      <c r="Z91" s="420"/>
      <c r="AA91" s="420"/>
      <c r="AB91" s="420"/>
      <c r="AC91" s="420"/>
      <c r="AD91" s="420"/>
      <c r="AE91" s="420"/>
      <c r="AF91" s="420"/>
      <c r="AG91" s="420"/>
      <c r="AH91" s="420"/>
      <c r="AI91" s="420"/>
      <c r="AJ91" s="420"/>
      <c r="AK91" s="421"/>
    </row>
    <row r="92" spans="1:37" x14ac:dyDescent="0.25">
      <c r="A92" s="94">
        <v>39552</v>
      </c>
      <c r="B92" s="33">
        <v>2.7087500000000002</v>
      </c>
      <c r="C92" s="33">
        <v>5.93</v>
      </c>
      <c r="D92" s="95">
        <v>1.9838</v>
      </c>
      <c r="F92" s="103">
        <f t="shared" si="5"/>
        <v>0.99327367483323858</v>
      </c>
      <c r="G92" s="39">
        <f t="shared" si="6"/>
        <v>0.98539156997511879</v>
      </c>
      <c r="H92" s="29"/>
      <c r="I92" s="195">
        <f t="shared" si="7"/>
        <v>1.0925956333694862E-5</v>
      </c>
      <c r="J92" s="33">
        <f t="shared" si="8"/>
        <v>-6.1629833781134234E-6</v>
      </c>
      <c r="K92" s="196">
        <f t="shared" si="9"/>
        <v>7.0462878093492075E-3</v>
      </c>
      <c r="U92" s="15"/>
      <c r="Y92" s="416"/>
      <c r="Z92" s="420"/>
      <c r="AA92" s="420"/>
      <c r="AB92" s="420"/>
      <c r="AC92" s="420"/>
      <c r="AD92" s="420"/>
      <c r="AE92" s="420"/>
      <c r="AF92" s="420"/>
      <c r="AG92" s="420"/>
      <c r="AH92" s="420"/>
      <c r="AI92" s="420"/>
      <c r="AJ92" s="420"/>
      <c r="AK92" s="421"/>
    </row>
    <row r="93" spans="1:37" x14ac:dyDescent="0.25">
      <c r="A93" s="94">
        <v>39553</v>
      </c>
      <c r="B93" s="33">
        <v>2.7159399999999998</v>
      </c>
      <c r="C93" s="33">
        <v>5.9293800000000001</v>
      </c>
      <c r="D93" s="95">
        <v>1.9623999999999999</v>
      </c>
      <c r="F93" s="103">
        <f t="shared" si="5"/>
        <v>0.9932559411479962</v>
      </c>
      <c r="G93" s="39">
        <f t="shared" si="6"/>
        <v>0.98539307502206419</v>
      </c>
      <c r="H93" s="29"/>
      <c r="I93" s="195">
        <f t="shared" si="7"/>
        <v>-1.7935405912014714E-5</v>
      </c>
      <c r="J93" s="33">
        <f t="shared" si="8"/>
        <v>1.5284127992321732E-6</v>
      </c>
      <c r="K93" s="196">
        <f t="shared" si="9"/>
        <v>-1.2259395050412514E-2</v>
      </c>
      <c r="U93" s="15"/>
      <c r="Y93" s="416"/>
      <c r="Z93" s="420"/>
      <c r="AA93" s="420"/>
      <c r="AB93" s="420"/>
      <c r="AC93" s="420"/>
      <c r="AD93" s="420"/>
      <c r="AE93" s="420"/>
      <c r="AF93" s="420"/>
      <c r="AG93" s="420"/>
      <c r="AH93" s="420"/>
      <c r="AI93" s="420"/>
      <c r="AJ93" s="420"/>
      <c r="AK93" s="421"/>
    </row>
    <row r="94" spans="1:37" x14ac:dyDescent="0.25">
      <c r="A94" s="94">
        <v>39554</v>
      </c>
      <c r="B94" s="33">
        <v>2.7337500000000001</v>
      </c>
      <c r="C94" s="33">
        <v>5.9243800000000002</v>
      </c>
      <c r="D94" s="95">
        <v>1.9758</v>
      </c>
      <c r="F94" s="103">
        <f t="shared" si="5"/>
        <v>0.99321201662388614</v>
      </c>
      <c r="G94" s="39">
        <f t="shared" si="6"/>
        <v>0.98540521266547232</v>
      </c>
      <c r="H94" s="29"/>
      <c r="I94" s="195">
        <f t="shared" si="7"/>
        <v>-4.4424165571813591E-5</v>
      </c>
      <c r="J94" s="33">
        <f t="shared" si="8"/>
        <v>1.2326080322038912E-5</v>
      </c>
      <c r="K94" s="196">
        <f t="shared" si="9"/>
        <v>7.6764436296975699E-3</v>
      </c>
      <c r="U94" s="15"/>
      <c r="Y94" s="416"/>
      <c r="Z94" s="420"/>
      <c r="AA94" s="420"/>
      <c r="AB94" s="420"/>
      <c r="AC94" s="420"/>
      <c r="AD94" s="420"/>
      <c r="AE94" s="420"/>
      <c r="AF94" s="420"/>
      <c r="AG94" s="420"/>
      <c r="AH94" s="420"/>
      <c r="AI94" s="420"/>
      <c r="AJ94" s="420"/>
      <c r="AK94" s="421"/>
    </row>
    <row r="95" spans="1:37" x14ac:dyDescent="0.25">
      <c r="A95" s="94">
        <v>39555</v>
      </c>
      <c r="B95" s="33">
        <v>2.8174999999999999</v>
      </c>
      <c r="C95" s="33">
        <v>5.90625</v>
      </c>
      <c r="D95" s="95">
        <v>1.9855</v>
      </c>
      <c r="F95" s="103">
        <f t="shared" si="5"/>
        <v>0.99300551738690601</v>
      </c>
      <c r="G95" s="39">
        <f t="shared" si="6"/>
        <v>0.98544922626838105</v>
      </c>
      <c r="H95" s="29"/>
      <c r="I95" s="195">
        <f t="shared" si="7"/>
        <v>-2.0884816580077779E-4</v>
      </c>
      <c r="J95" s="33">
        <f t="shared" si="8"/>
        <v>4.4696914093890418E-5</v>
      </c>
      <c r="K95" s="196">
        <f t="shared" si="9"/>
        <v>5.5568285976168889E-3</v>
      </c>
      <c r="U95" s="15"/>
      <c r="Y95" s="416"/>
      <c r="Z95" s="420"/>
      <c r="AA95" s="420"/>
      <c r="AB95" s="420"/>
      <c r="AC95" s="420"/>
      <c r="AD95" s="420"/>
      <c r="AE95" s="420"/>
      <c r="AF95" s="420"/>
      <c r="AG95" s="420"/>
      <c r="AH95" s="420"/>
      <c r="AI95" s="420"/>
      <c r="AJ95" s="420"/>
      <c r="AK95" s="421"/>
    </row>
    <row r="96" spans="1:37" x14ac:dyDescent="0.25">
      <c r="A96" s="94">
        <v>39556</v>
      </c>
      <c r="B96" s="33">
        <v>2.9075000000000002</v>
      </c>
      <c r="C96" s="33">
        <v>5.8937499999999998</v>
      </c>
      <c r="D96" s="95">
        <v>1.9972000000000001</v>
      </c>
      <c r="F96" s="103">
        <f t="shared" si="5"/>
        <v>0.99278370345550782</v>
      </c>
      <c r="G96" s="39">
        <f t="shared" si="6"/>
        <v>0.98547957439600886</v>
      </c>
      <c r="H96" s="29"/>
      <c r="I96" s="195">
        <f t="shared" si="7"/>
        <v>-2.2433706486785039E-4</v>
      </c>
      <c r="J96" s="33">
        <f t="shared" si="8"/>
        <v>3.0819282309232344E-5</v>
      </c>
      <c r="K96" s="196">
        <f t="shared" si="9"/>
        <v>6.7025664527956249E-3</v>
      </c>
      <c r="U96" s="15"/>
      <c r="Y96" s="416"/>
      <c r="Z96" s="420"/>
      <c r="AA96" s="420"/>
      <c r="AB96" s="420"/>
      <c r="AC96" s="420"/>
      <c r="AD96" s="420"/>
      <c r="AE96" s="420"/>
      <c r="AF96" s="420"/>
      <c r="AG96" s="420"/>
      <c r="AH96" s="420"/>
      <c r="AI96" s="420"/>
      <c r="AJ96" s="420"/>
      <c r="AK96" s="421"/>
    </row>
    <row r="97" spans="1:37" x14ac:dyDescent="0.25">
      <c r="A97" s="94">
        <v>39559</v>
      </c>
      <c r="B97" s="33">
        <v>2.92</v>
      </c>
      <c r="C97" s="33">
        <v>5.8849999999999998</v>
      </c>
      <c r="D97" s="95">
        <v>1.9807999999999999</v>
      </c>
      <c r="F97" s="103">
        <f t="shared" si="5"/>
        <v>0.99275290380224357</v>
      </c>
      <c r="G97" s="39">
        <f t="shared" si="6"/>
        <v>0.98550081919755605</v>
      </c>
      <c r="H97" s="29"/>
      <c r="I97" s="195">
        <f t="shared" si="7"/>
        <v>-3.1149999320127072E-5</v>
      </c>
      <c r="J97" s="33">
        <f t="shared" si="8"/>
        <v>2.1574627091213501E-5</v>
      </c>
      <c r="K97" s="196">
        <f t="shared" si="9"/>
        <v>-9.3950504124657372E-3</v>
      </c>
      <c r="U97" s="15"/>
      <c r="Y97" s="416"/>
      <c r="Z97" s="420"/>
      <c r="AA97" s="420"/>
      <c r="AB97" s="420"/>
      <c r="AC97" s="420"/>
      <c r="AD97" s="420"/>
      <c r="AE97" s="420"/>
      <c r="AF97" s="420"/>
      <c r="AG97" s="420"/>
      <c r="AH97" s="420"/>
      <c r="AI97" s="420"/>
      <c r="AJ97" s="420"/>
      <c r="AK97" s="421"/>
    </row>
    <row r="98" spans="1:37" x14ac:dyDescent="0.25">
      <c r="A98" s="94">
        <v>39560</v>
      </c>
      <c r="B98" s="33">
        <v>2.92</v>
      </c>
      <c r="C98" s="33">
        <v>5.88375</v>
      </c>
      <c r="D98" s="95">
        <v>1.9944999999999999</v>
      </c>
      <c r="F98" s="103">
        <f t="shared" si="5"/>
        <v>0.99275290380224357</v>
      </c>
      <c r="G98" s="39">
        <f t="shared" si="6"/>
        <v>0.9855038542439799</v>
      </c>
      <c r="H98" s="29"/>
      <c r="I98" s="195">
        <f t="shared" si="7"/>
        <v>0</v>
      </c>
      <c r="J98" s="33">
        <f t="shared" si="8"/>
        <v>3.0821655195795911E-6</v>
      </c>
      <c r="K98" s="196">
        <f t="shared" si="9"/>
        <v>7.8483043079743617E-3</v>
      </c>
      <c r="U98" s="15"/>
      <c r="Y98" s="416"/>
      <c r="Z98" s="420"/>
      <c r="AA98" s="420"/>
      <c r="AB98" s="420"/>
      <c r="AC98" s="420"/>
      <c r="AD98" s="420"/>
      <c r="AE98" s="420"/>
      <c r="AF98" s="420"/>
      <c r="AG98" s="420"/>
      <c r="AH98" s="420"/>
      <c r="AI98" s="420"/>
      <c r="AJ98" s="420"/>
      <c r="AK98" s="421"/>
    </row>
    <row r="99" spans="1:37" x14ac:dyDescent="0.25">
      <c r="A99" s="94">
        <v>39561</v>
      </c>
      <c r="B99" s="33">
        <v>2.92</v>
      </c>
      <c r="C99" s="33">
        <v>5.8856299999999999</v>
      </c>
      <c r="D99" s="95">
        <v>1.9802999999999999</v>
      </c>
      <c r="F99" s="103">
        <f t="shared" si="5"/>
        <v>0.99275290380224357</v>
      </c>
      <c r="G99" s="39">
        <f t="shared" si="6"/>
        <v>0.98549928954124333</v>
      </c>
      <c r="H99" s="29"/>
      <c r="I99" s="195">
        <f t="shared" si="7"/>
        <v>0</v>
      </c>
      <c r="J99" s="33">
        <f t="shared" si="8"/>
        <v>-4.6355697465611715E-6</v>
      </c>
      <c r="K99" s="196">
        <f t="shared" si="9"/>
        <v>-8.134738771769014E-3</v>
      </c>
      <c r="U99" s="15"/>
      <c r="Y99" s="416"/>
      <c r="Z99" s="420"/>
      <c r="AA99" s="420"/>
      <c r="AB99" s="420"/>
      <c r="AC99" s="420"/>
      <c r="AD99" s="420"/>
      <c r="AE99" s="420"/>
      <c r="AF99" s="420"/>
      <c r="AG99" s="420"/>
      <c r="AH99" s="420"/>
      <c r="AI99" s="420"/>
      <c r="AJ99" s="420"/>
      <c r="AK99" s="421"/>
    </row>
    <row r="100" spans="1:37" x14ac:dyDescent="0.25">
      <c r="A100" s="94">
        <v>39562</v>
      </c>
      <c r="B100" s="33">
        <v>2.9068800000000001</v>
      </c>
      <c r="C100" s="33">
        <v>5.8793800000000003</v>
      </c>
      <c r="D100" s="95">
        <v>1.9728000000000001</v>
      </c>
      <c r="F100" s="103">
        <f t="shared" si="5"/>
        <v>0.9927852311680555</v>
      </c>
      <c r="G100" s="39">
        <f t="shared" si="6"/>
        <v>0.98551446491319661</v>
      </c>
      <c r="H100" s="29"/>
      <c r="I100" s="195">
        <f t="shared" si="7"/>
        <v>3.2695089598045716E-5</v>
      </c>
      <c r="J100" s="33">
        <f t="shared" si="8"/>
        <v>1.5410969602854562E-5</v>
      </c>
      <c r="K100" s="196">
        <f t="shared" si="9"/>
        <v>-4.2965169569201649E-3</v>
      </c>
      <c r="U100" s="15"/>
      <c r="Y100" s="416"/>
      <c r="Z100" s="420"/>
      <c r="AA100" s="420"/>
      <c r="AB100" s="420"/>
      <c r="AC100" s="420"/>
      <c r="AD100" s="420"/>
      <c r="AE100" s="420"/>
      <c r="AF100" s="420"/>
      <c r="AG100" s="420"/>
      <c r="AH100" s="420"/>
      <c r="AI100" s="420"/>
      <c r="AJ100" s="420"/>
      <c r="AK100" s="421"/>
    </row>
    <row r="101" spans="1:37" x14ac:dyDescent="0.25">
      <c r="A101" s="94">
        <v>39563</v>
      </c>
      <c r="B101" s="33">
        <v>2.9125000000000001</v>
      </c>
      <c r="C101" s="33">
        <v>5.8775000000000004</v>
      </c>
      <c r="D101" s="95">
        <v>1.9885999999999999</v>
      </c>
      <c r="F101" s="103">
        <f t="shared" si="5"/>
        <v>0.99277138336487458</v>
      </c>
      <c r="G101" s="39">
        <f t="shared" si="6"/>
        <v>0.98551902975651529</v>
      </c>
      <c r="H101" s="29"/>
      <c r="I101" s="195">
        <f t="shared" si="7"/>
        <v>-1.4005321942104922E-5</v>
      </c>
      <c r="J101" s="33">
        <f t="shared" si="8"/>
        <v>4.6357125111998131E-6</v>
      </c>
      <c r="K101" s="196">
        <f t="shared" si="9"/>
        <v>9.0513290559119004E-3</v>
      </c>
      <c r="U101" s="15"/>
      <c r="Y101" s="416"/>
      <c r="Z101" s="420"/>
      <c r="AA101" s="420"/>
      <c r="AB101" s="420"/>
      <c r="AC101" s="420"/>
      <c r="AD101" s="420"/>
      <c r="AE101" s="420"/>
      <c r="AF101" s="420"/>
      <c r="AG101" s="420"/>
      <c r="AH101" s="420"/>
      <c r="AI101" s="420"/>
      <c r="AJ101" s="420"/>
      <c r="AK101" s="421"/>
    </row>
    <row r="102" spans="1:37" x14ac:dyDescent="0.25">
      <c r="A102" s="94">
        <v>39566</v>
      </c>
      <c r="B102" s="33">
        <v>2.8993799999999998</v>
      </c>
      <c r="C102" s="33">
        <v>5.8712499999999999</v>
      </c>
      <c r="D102" s="95">
        <v>1.9947999999999999</v>
      </c>
      <c r="F102" s="103">
        <f t="shared" si="5"/>
        <v>0.99280371193423023</v>
      </c>
      <c r="G102" s="39">
        <f t="shared" si="6"/>
        <v>0.98553420573642492</v>
      </c>
      <c r="H102" s="29"/>
      <c r="I102" s="195">
        <f t="shared" si="7"/>
        <v>3.2696306832064544E-5</v>
      </c>
      <c r="J102" s="33">
        <f t="shared" si="8"/>
        <v>1.5411586997728855E-5</v>
      </c>
      <c r="K102" s="196">
        <f t="shared" si="9"/>
        <v>3.5517873510540693E-3</v>
      </c>
      <c r="U102" s="15"/>
      <c r="Y102" s="416"/>
      <c r="Z102" s="420"/>
      <c r="AA102" s="420"/>
      <c r="AB102" s="420"/>
      <c r="AC102" s="420"/>
      <c r="AD102" s="420"/>
      <c r="AE102" s="420"/>
      <c r="AF102" s="420"/>
      <c r="AG102" s="420"/>
      <c r="AH102" s="420"/>
      <c r="AI102" s="420"/>
      <c r="AJ102" s="420"/>
      <c r="AK102" s="421"/>
    </row>
    <row r="103" spans="1:37" x14ac:dyDescent="0.25">
      <c r="A103" s="94">
        <v>39567</v>
      </c>
      <c r="B103" s="33">
        <v>2.8728099999999999</v>
      </c>
      <c r="C103" s="33">
        <v>5.8606299999999996</v>
      </c>
      <c r="D103" s="95">
        <v>1.9714</v>
      </c>
      <c r="F103" s="103">
        <f t="shared" si="5"/>
        <v>0.99286918866527618</v>
      </c>
      <c r="G103" s="39">
        <f t="shared" si="6"/>
        <v>0.98555999383335113</v>
      </c>
      <c r="H103" s="29"/>
      <c r="I103" s="195">
        <f t="shared" si="7"/>
        <v>6.6221528861602476E-5</v>
      </c>
      <c r="J103" s="33">
        <f t="shared" si="8"/>
        <v>2.6188457130995364E-5</v>
      </c>
      <c r="K103" s="196">
        <f t="shared" si="9"/>
        <v>-1.3405132905591123E-2</v>
      </c>
      <c r="U103" s="15"/>
      <c r="Y103" s="416"/>
      <c r="Z103" s="420"/>
      <c r="AA103" s="420"/>
      <c r="AB103" s="420"/>
      <c r="AC103" s="420"/>
      <c r="AD103" s="420"/>
      <c r="AE103" s="420"/>
      <c r="AF103" s="420"/>
      <c r="AG103" s="420"/>
      <c r="AH103" s="420"/>
      <c r="AI103" s="420"/>
      <c r="AJ103" s="420"/>
      <c r="AK103" s="421"/>
    </row>
    <row r="104" spans="1:37" x14ac:dyDescent="0.25">
      <c r="A104" s="94">
        <v>39568</v>
      </c>
      <c r="B104" s="33">
        <v>2.85</v>
      </c>
      <c r="C104" s="33">
        <v>5.8387500000000001</v>
      </c>
      <c r="D104" s="95">
        <v>1.9802999999999999</v>
      </c>
      <c r="F104" s="103">
        <f t="shared" si="5"/>
        <v>0.9929254064788382</v>
      </c>
      <c r="G104" s="39">
        <f t="shared" si="6"/>
        <v>0.98561312836686976</v>
      </c>
      <c r="H104" s="29"/>
      <c r="I104" s="195">
        <f t="shared" si="7"/>
        <v>5.6857291191288578E-5</v>
      </c>
      <c r="J104" s="33">
        <f t="shared" si="8"/>
        <v>5.395944715150511E-5</v>
      </c>
      <c r="K104" s="196">
        <f t="shared" si="9"/>
        <v>5.0985334555453182E-3</v>
      </c>
      <c r="U104" s="15"/>
      <c r="Y104" s="416"/>
      <c r="Z104" s="420"/>
      <c r="AA104" s="420"/>
      <c r="AB104" s="420"/>
      <c r="AC104" s="420"/>
      <c r="AD104" s="420"/>
      <c r="AE104" s="420"/>
      <c r="AF104" s="420"/>
      <c r="AG104" s="420"/>
      <c r="AH104" s="420"/>
      <c r="AI104" s="420"/>
      <c r="AJ104" s="420"/>
      <c r="AK104" s="421"/>
    </row>
    <row r="105" spans="1:37" x14ac:dyDescent="0.25">
      <c r="A105" s="94">
        <v>39569</v>
      </c>
      <c r="B105" s="33">
        <v>2.7843800000000001</v>
      </c>
      <c r="C105" s="33">
        <v>5.8274999999999997</v>
      </c>
      <c r="D105" s="95">
        <v>1.9745999999999999</v>
      </c>
      <c r="F105" s="103">
        <f t="shared" si="5"/>
        <v>0.99308716986492862</v>
      </c>
      <c r="G105" s="39">
        <f t="shared" si="6"/>
        <v>0.985640450684096</v>
      </c>
      <c r="H105" s="29"/>
      <c r="I105" s="195">
        <f t="shared" si="7"/>
        <v>1.6360344460719734E-4</v>
      </c>
      <c r="J105" s="33">
        <f t="shared" si="8"/>
        <v>2.7746496201178967E-5</v>
      </c>
      <c r="K105" s="196">
        <f t="shared" si="9"/>
        <v>-3.265352887259417E-3</v>
      </c>
      <c r="U105" s="15"/>
      <c r="Y105" s="416"/>
      <c r="Z105" s="420"/>
      <c r="AA105" s="420"/>
      <c r="AB105" s="420"/>
      <c r="AC105" s="420"/>
      <c r="AD105" s="420"/>
      <c r="AE105" s="420"/>
      <c r="AF105" s="420"/>
      <c r="AG105" s="420"/>
      <c r="AH105" s="420"/>
      <c r="AI105" s="420"/>
      <c r="AJ105" s="420"/>
      <c r="AK105" s="421"/>
    </row>
    <row r="106" spans="1:37" x14ac:dyDescent="0.25">
      <c r="A106" s="94">
        <v>39570</v>
      </c>
      <c r="B106" s="33">
        <v>2.77</v>
      </c>
      <c r="C106" s="33">
        <v>5.8150000000000004</v>
      </c>
      <c r="D106" s="95">
        <v>1.9750000000000001</v>
      </c>
      <c r="F106" s="103">
        <f t="shared" si="5"/>
        <v>0.99312262581622257</v>
      </c>
      <c r="G106" s="39">
        <f t="shared" si="6"/>
        <v>0.98567081059103279</v>
      </c>
      <c r="H106" s="29"/>
      <c r="I106" s="195">
        <f t="shared" si="7"/>
        <v>3.5859262739918746E-5</v>
      </c>
      <c r="J106" s="33">
        <f t="shared" si="8"/>
        <v>3.0831244491976811E-5</v>
      </c>
      <c r="K106" s="196">
        <f t="shared" si="9"/>
        <v>2.2914757103584897E-4</v>
      </c>
      <c r="U106" s="15"/>
      <c r="Y106" s="416"/>
      <c r="Z106" s="420"/>
      <c r="AA106" s="420"/>
      <c r="AB106" s="420"/>
      <c r="AC106" s="420"/>
      <c r="AD106" s="420"/>
      <c r="AE106" s="420"/>
      <c r="AF106" s="420"/>
      <c r="AG106" s="420"/>
      <c r="AH106" s="420"/>
      <c r="AI106" s="420"/>
      <c r="AJ106" s="420"/>
      <c r="AK106" s="421"/>
    </row>
    <row r="107" spans="1:37" x14ac:dyDescent="0.25">
      <c r="A107" s="94">
        <v>39574</v>
      </c>
      <c r="B107" s="33">
        <v>2.7574999999999998</v>
      </c>
      <c r="C107" s="33">
        <v>5.8056299999999998</v>
      </c>
      <c r="D107" s="95">
        <v>1.9765999999999999</v>
      </c>
      <c r="F107" s="103">
        <f t="shared" si="5"/>
        <v>0.9931534484149892</v>
      </c>
      <c r="G107" s="39">
        <f t="shared" si="6"/>
        <v>0.98569356960375354</v>
      </c>
      <c r="H107" s="29"/>
      <c r="I107" s="195">
        <f t="shared" si="7"/>
        <v>3.1173205827603741E-5</v>
      </c>
      <c r="J107" s="33">
        <f t="shared" si="8"/>
        <v>2.3112346393241881E-5</v>
      </c>
      <c r="K107" s="196">
        <f t="shared" si="9"/>
        <v>9.1659028414288707E-4</v>
      </c>
      <c r="U107" s="15"/>
      <c r="Y107" s="416"/>
      <c r="Z107" s="420"/>
      <c r="AA107" s="420"/>
      <c r="AB107" s="420"/>
      <c r="AC107" s="420"/>
      <c r="AD107" s="420"/>
      <c r="AE107" s="420"/>
      <c r="AF107" s="420"/>
      <c r="AG107" s="420"/>
      <c r="AH107" s="420"/>
      <c r="AI107" s="420"/>
      <c r="AJ107" s="420"/>
      <c r="AK107" s="421"/>
    </row>
    <row r="108" spans="1:37" x14ac:dyDescent="0.25">
      <c r="A108" s="94">
        <v>39575</v>
      </c>
      <c r="B108" s="33">
        <v>2.7343799999999998</v>
      </c>
      <c r="C108" s="33">
        <v>5.7931299999999997</v>
      </c>
      <c r="D108" s="95">
        <v>1.9514</v>
      </c>
      <c r="F108" s="103">
        <f t="shared" si="5"/>
        <v>0.99321046293589343</v>
      </c>
      <c r="G108" s="39">
        <f t="shared" si="6"/>
        <v>0.98572393278318937</v>
      </c>
      <c r="H108" s="29"/>
      <c r="I108" s="195">
        <f t="shared" si="7"/>
        <v>5.7663061079516153E-5</v>
      </c>
      <c r="J108" s="33">
        <f t="shared" si="8"/>
        <v>3.0834567796574077E-5</v>
      </c>
      <c r="K108" s="196">
        <f t="shared" si="9"/>
        <v>-1.4436296975251998E-2</v>
      </c>
      <c r="U108" s="15"/>
      <c r="Y108" s="416"/>
      <c r="Z108" s="420"/>
      <c r="AA108" s="420"/>
      <c r="AB108" s="420"/>
      <c r="AC108" s="420"/>
      <c r="AD108" s="420"/>
      <c r="AE108" s="420"/>
      <c r="AF108" s="420"/>
      <c r="AG108" s="420"/>
      <c r="AH108" s="420"/>
      <c r="AI108" s="420"/>
      <c r="AJ108" s="420"/>
      <c r="AK108" s="421"/>
    </row>
    <row r="109" spans="1:37" x14ac:dyDescent="0.25">
      <c r="A109" s="94">
        <v>39576</v>
      </c>
      <c r="B109" s="33">
        <v>2.71563</v>
      </c>
      <c r="C109" s="33">
        <v>5.7843799999999996</v>
      </c>
      <c r="D109" s="95">
        <v>1.9562999999999999</v>
      </c>
      <c r="F109" s="103">
        <f t="shared" si="5"/>
        <v>0.99325670573054248</v>
      </c>
      <c r="G109" s="39">
        <f t="shared" si="6"/>
        <v>0.98574518812182976</v>
      </c>
      <c r="H109" s="29"/>
      <c r="I109" s="195">
        <f t="shared" si="7"/>
        <v>4.6768806438175763E-5</v>
      </c>
      <c r="J109" s="33">
        <f t="shared" si="8"/>
        <v>2.1585327772783383E-5</v>
      </c>
      <c r="K109" s="196">
        <f t="shared" si="9"/>
        <v>2.8070577451878463E-3</v>
      </c>
      <c r="U109" s="15"/>
      <c r="Y109" s="416"/>
      <c r="Z109" s="420"/>
      <c r="AA109" s="420"/>
      <c r="AB109" s="420"/>
      <c r="AC109" s="420"/>
      <c r="AD109" s="420"/>
      <c r="AE109" s="420"/>
      <c r="AF109" s="420"/>
      <c r="AG109" s="420"/>
      <c r="AH109" s="420"/>
      <c r="AI109" s="420"/>
      <c r="AJ109" s="420"/>
      <c r="AK109" s="421"/>
    </row>
    <row r="110" spans="1:37" x14ac:dyDescent="0.25">
      <c r="A110" s="94">
        <v>39577</v>
      </c>
      <c r="B110" s="33">
        <v>2.6850000000000001</v>
      </c>
      <c r="C110" s="33">
        <v>5.7668799999999996</v>
      </c>
      <c r="D110" s="95">
        <v>1.9460999999999999</v>
      </c>
      <c r="F110" s="103">
        <f t="shared" si="5"/>
        <v>0.99333225722338814</v>
      </c>
      <c r="G110" s="39">
        <f t="shared" si="6"/>
        <v>0.98578770154922446</v>
      </c>
      <c r="H110" s="29"/>
      <c r="I110" s="195">
        <f t="shared" si="7"/>
        <v>7.6410891076779579E-5</v>
      </c>
      <c r="J110" s="33">
        <f t="shared" si="8"/>
        <v>4.317344835499966E-5</v>
      </c>
      <c r="K110" s="196">
        <f t="shared" si="9"/>
        <v>-5.8432630614115412E-3</v>
      </c>
      <c r="U110" s="15"/>
      <c r="Y110" s="416"/>
      <c r="Z110" s="420"/>
      <c r="AA110" s="420"/>
      <c r="AB110" s="420"/>
      <c r="AC110" s="420"/>
      <c r="AD110" s="420"/>
      <c r="AE110" s="420"/>
      <c r="AF110" s="420"/>
      <c r="AG110" s="420"/>
      <c r="AH110" s="420"/>
      <c r="AI110" s="420"/>
      <c r="AJ110" s="420"/>
      <c r="AK110" s="421"/>
    </row>
    <row r="111" spans="1:37" x14ac:dyDescent="0.25">
      <c r="A111" s="94">
        <v>39580</v>
      </c>
      <c r="B111" s="33">
        <v>2.6781299999999999</v>
      </c>
      <c r="C111" s="33">
        <v>5.7606299999999999</v>
      </c>
      <c r="D111" s="95">
        <v>1.9612000000000001</v>
      </c>
      <c r="F111" s="103">
        <f t="shared" si="5"/>
        <v>0.99334920423912776</v>
      </c>
      <c r="G111" s="39">
        <f t="shared" si="6"/>
        <v>0.98580288580486486</v>
      </c>
      <c r="H111" s="29"/>
      <c r="I111" s="195">
        <f t="shared" si="7"/>
        <v>1.7139788043659397E-5</v>
      </c>
      <c r="J111" s="33">
        <f t="shared" si="8"/>
        <v>1.5419991209216355E-5</v>
      </c>
      <c r="K111" s="196">
        <f t="shared" si="9"/>
        <v>8.6503208065995141E-3</v>
      </c>
      <c r="U111" s="15"/>
      <c r="Y111" s="416"/>
      <c r="Z111" s="420"/>
      <c r="AA111" s="420"/>
      <c r="AB111" s="420"/>
      <c r="AC111" s="420"/>
      <c r="AD111" s="420"/>
      <c r="AE111" s="420"/>
      <c r="AF111" s="420"/>
      <c r="AG111" s="420"/>
      <c r="AH111" s="420"/>
      <c r="AI111" s="420"/>
      <c r="AJ111" s="420"/>
      <c r="AK111" s="421"/>
    </row>
    <row r="112" spans="1:37" x14ac:dyDescent="0.25">
      <c r="A112" s="94">
        <v>39581</v>
      </c>
      <c r="B112" s="33">
        <v>2.67563</v>
      </c>
      <c r="C112" s="33">
        <v>5.7731300000000001</v>
      </c>
      <c r="D112" s="95">
        <v>1.9464999999999999</v>
      </c>
      <c r="F112" s="103">
        <f t="shared" si="5"/>
        <v>0.99335537141892605</v>
      </c>
      <c r="G112" s="39">
        <f t="shared" si="6"/>
        <v>0.98577251776134112</v>
      </c>
      <c r="H112" s="29"/>
      <c r="I112" s="195">
        <f t="shared" si="7"/>
        <v>6.2373314684942689E-6</v>
      </c>
      <c r="J112" s="33">
        <f t="shared" si="8"/>
        <v>-3.0839507399449111E-5</v>
      </c>
      <c r="K112" s="196">
        <f t="shared" si="9"/>
        <v>-8.421173235563793E-3</v>
      </c>
      <c r="U112" s="15"/>
      <c r="Y112" s="416"/>
      <c r="Z112" s="420"/>
      <c r="AA112" s="420"/>
      <c r="AB112" s="420"/>
      <c r="AC112" s="420"/>
      <c r="AD112" s="420"/>
      <c r="AE112" s="420"/>
      <c r="AF112" s="420"/>
      <c r="AG112" s="420"/>
      <c r="AH112" s="420"/>
      <c r="AI112" s="420"/>
      <c r="AJ112" s="420"/>
      <c r="AK112" s="421"/>
    </row>
    <row r="113" spans="1:37" x14ac:dyDescent="0.25">
      <c r="A113" s="94">
        <v>39582</v>
      </c>
      <c r="B113" s="33">
        <v>2.72</v>
      </c>
      <c r="C113" s="33">
        <v>5.7975000000000003</v>
      </c>
      <c r="D113" s="95">
        <v>1.9417</v>
      </c>
      <c r="F113" s="103">
        <f t="shared" si="5"/>
        <v>0.99324592769169651</v>
      </c>
      <c r="G113" s="39">
        <f t="shared" si="6"/>
        <v>0.98571331760299163</v>
      </c>
      <c r="H113" s="29"/>
      <c r="I113" s="195">
        <f t="shared" si="7"/>
        <v>-1.1068864962677723E-4</v>
      </c>
      <c r="J113" s="33">
        <f t="shared" si="8"/>
        <v>-6.011924080785737E-5</v>
      </c>
      <c r="K113" s="196">
        <f t="shared" si="9"/>
        <v>-2.7497708524289156E-3</v>
      </c>
      <c r="U113" s="15"/>
      <c r="Y113" s="416"/>
      <c r="Z113" s="420"/>
      <c r="AA113" s="420"/>
      <c r="AB113" s="420"/>
      <c r="AC113" s="420"/>
      <c r="AD113" s="420"/>
      <c r="AE113" s="420"/>
      <c r="AF113" s="420"/>
      <c r="AG113" s="420"/>
      <c r="AH113" s="420"/>
      <c r="AI113" s="420"/>
      <c r="AJ113" s="420"/>
      <c r="AK113" s="421"/>
    </row>
    <row r="114" spans="1:37" x14ac:dyDescent="0.25">
      <c r="A114" s="94">
        <v>39583</v>
      </c>
      <c r="B114" s="33">
        <v>2.71875</v>
      </c>
      <c r="C114" s="33">
        <v>5.84</v>
      </c>
      <c r="D114" s="95">
        <v>1.9463999999999999</v>
      </c>
      <c r="F114" s="103">
        <f t="shared" si="5"/>
        <v>0.99324901063086823</v>
      </c>
      <c r="G114" s="39">
        <f t="shared" si="6"/>
        <v>0.98561009264734878</v>
      </c>
      <c r="H114" s="29"/>
      <c r="I114" s="195">
        <f t="shared" si="7"/>
        <v>3.1180076048063772E-6</v>
      </c>
      <c r="J114" s="33">
        <f t="shared" si="8"/>
        <v>-1.0482752307921082E-4</v>
      </c>
      <c r="K114" s="196">
        <f t="shared" si="9"/>
        <v>2.6924839596699853E-3</v>
      </c>
      <c r="U114" s="15"/>
      <c r="Y114" s="416"/>
      <c r="Z114" s="420"/>
      <c r="AA114" s="420"/>
      <c r="AB114" s="420"/>
      <c r="AC114" s="420"/>
      <c r="AD114" s="420"/>
      <c r="AE114" s="420"/>
      <c r="AF114" s="420"/>
      <c r="AG114" s="420"/>
      <c r="AH114" s="420"/>
      <c r="AI114" s="420"/>
      <c r="AJ114" s="420"/>
      <c r="AK114" s="421"/>
    </row>
    <row r="115" spans="1:37" x14ac:dyDescent="0.25">
      <c r="A115" s="94">
        <v>39584</v>
      </c>
      <c r="B115" s="33">
        <v>2.6949999999999998</v>
      </c>
      <c r="C115" s="33">
        <v>5.8487499999999999</v>
      </c>
      <c r="D115" s="95">
        <v>1.9537</v>
      </c>
      <c r="F115" s="103">
        <f t="shared" si="5"/>
        <v>0.99330759011162284</v>
      </c>
      <c r="G115" s="39">
        <f t="shared" si="6"/>
        <v>0.98558884313429573</v>
      </c>
      <c r="H115" s="29"/>
      <c r="I115" s="195">
        <f t="shared" si="7"/>
        <v>5.9245822348189476E-5</v>
      </c>
      <c r="J115" s="33">
        <f t="shared" si="8"/>
        <v>-2.1579411743193984E-5</v>
      </c>
      <c r="K115" s="196">
        <f t="shared" si="9"/>
        <v>4.1819431714024309E-3</v>
      </c>
      <c r="U115" s="15"/>
      <c r="Y115" s="416"/>
      <c r="Z115" s="420"/>
      <c r="AA115" s="420"/>
      <c r="AB115" s="420"/>
      <c r="AC115" s="420"/>
      <c r="AD115" s="420"/>
      <c r="AE115" s="420"/>
      <c r="AF115" s="420"/>
      <c r="AG115" s="420"/>
      <c r="AH115" s="420"/>
      <c r="AI115" s="420"/>
      <c r="AJ115" s="420"/>
      <c r="AK115" s="421"/>
    </row>
    <row r="116" spans="1:37" x14ac:dyDescent="0.25">
      <c r="A116" s="94">
        <v>39587</v>
      </c>
      <c r="B116" s="33">
        <v>2.6775000000000002</v>
      </c>
      <c r="C116" s="33">
        <v>5.8475000000000001</v>
      </c>
      <c r="D116" s="95">
        <v>1.9488000000000001</v>
      </c>
      <c r="F116" s="103">
        <f t="shared" si="5"/>
        <v>0.99335075836121967</v>
      </c>
      <c r="G116" s="39">
        <f t="shared" si="6"/>
        <v>0.98559187872291942</v>
      </c>
      <c r="H116" s="29"/>
      <c r="I116" s="195">
        <f t="shared" si="7"/>
        <v>4.3659288435989411E-5</v>
      </c>
      <c r="J116" s="33">
        <f t="shared" si="8"/>
        <v>3.0827161370726967E-6</v>
      </c>
      <c r="K116" s="196">
        <f t="shared" si="9"/>
        <v>-2.8070577451878463E-3</v>
      </c>
      <c r="U116" s="15"/>
      <c r="Y116" s="416"/>
      <c r="Z116" s="420"/>
      <c r="AA116" s="420"/>
      <c r="AB116" s="420"/>
      <c r="AC116" s="420"/>
      <c r="AD116" s="420"/>
      <c r="AE116" s="420"/>
      <c r="AF116" s="420"/>
      <c r="AG116" s="420"/>
      <c r="AH116" s="420"/>
      <c r="AI116" s="420"/>
      <c r="AJ116" s="420"/>
      <c r="AK116" s="421"/>
    </row>
    <row r="117" spans="1:37" x14ac:dyDescent="0.25">
      <c r="A117" s="94">
        <v>39588</v>
      </c>
      <c r="B117" s="33">
        <v>2.6575000000000002</v>
      </c>
      <c r="C117" s="33">
        <v>5.8468799999999996</v>
      </c>
      <c r="D117" s="95">
        <v>1.9684999999999999</v>
      </c>
      <c r="F117" s="103">
        <f t="shared" si="5"/>
        <v>0.99340009809825958</v>
      </c>
      <c r="G117" s="39">
        <f t="shared" si="6"/>
        <v>0.9855933843818141</v>
      </c>
      <c r="H117" s="29"/>
      <c r="I117" s="195">
        <f t="shared" si="7"/>
        <v>4.9900976548739659E-5</v>
      </c>
      <c r="J117" s="33">
        <f t="shared" si="8"/>
        <v>1.5290342490136111E-6</v>
      </c>
      <c r="K117" s="196">
        <f t="shared" si="9"/>
        <v>1.1285517873510443E-2</v>
      </c>
      <c r="U117" s="15"/>
      <c r="Y117" s="416"/>
      <c r="Z117" s="420"/>
      <c r="AA117" s="420"/>
      <c r="AB117" s="420"/>
      <c r="AC117" s="420"/>
      <c r="AD117" s="420"/>
      <c r="AE117" s="420"/>
      <c r="AF117" s="420"/>
      <c r="AG117" s="420"/>
      <c r="AH117" s="420"/>
      <c r="AI117" s="420"/>
      <c r="AJ117" s="420"/>
      <c r="AK117" s="421"/>
    </row>
    <row r="118" spans="1:37" x14ac:dyDescent="0.25">
      <c r="A118" s="94">
        <v>39589</v>
      </c>
      <c r="B118" s="33">
        <v>2.6381299999999999</v>
      </c>
      <c r="C118" s="33">
        <v>5.8468799999999996</v>
      </c>
      <c r="D118" s="95">
        <v>1.9641999999999999</v>
      </c>
      <c r="F118" s="103">
        <f t="shared" si="5"/>
        <v>0.9934478883060579</v>
      </c>
      <c r="G118" s="39">
        <f t="shared" si="6"/>
        <v>0.9855933843818141</v>
      </c>
      <c r="H118" s="29"/>
      <c r="I118" s="195">
        <f t="shared" si="7"/>
        <v>4.8333821412032054E-5</v>
      </c>
      <c r="J118" s="33">
        <f t="shared" si="8"/>
        <v>0</v>
      </c>
      <c r="K118" s="196">
        <f t="shared" si="9"/>
        <v>-2.4633363886342637E-3</v>
      </c>
      <c r="U118" s="15"/>
      <c r="Y118" s="416"/>
      <c r="Z118" s="420"/>
      <c r="AA118" s="420"/>
      <c r="AB118" s="420"/>
      <c r="AC118" s="420"/>
      <c r="AD118" s="420"/>
      <c r="AE118" s="420"/>
      <c r="AF118" s="420"/>
      <c r="AG118" s="420"/>
      <c r="AH118" s="420"/>
      <c r="AI118" s="420"/>
      <c r="AJ118" s="420"/>
      <c r="AK118" s="421"/>
    </row>
    <row r="119" spans="1:37" x14ac:dyDescent="0.25">
      <c r="A119" s="94">
        <v>39590</v>
      </c>
      <c r="B119" s="33">
        <v>2.6381299999999999</v>
      </c>
      <c r="C119" s="33">
        <v>5.8462500000000004</v>
      </c>
      <c r="D119" s="95">
        <v>1.9812000000000001</v>
      </c>
      <c r="F119" s="103">
        <f t="shared" si="5"/>
        <v>0.9934478883060579</v>
      </c>
      <c r="G119" s="39">
        <f t="shared" si="6"/>
        <v>0.98559491433024204</v>
      </c>
      <c r="H119" s="29"/>
      <c r="I119" s="195">
        <f t="shared" si="7"/>
        <v>0</v>
      </c>
      <c r="J119" s="33">
        <f t="shared" si="8"/>
        <v>1.5537008772912863E-6</v>
      </c>
      <c r="K119" s="196">
        <f t="shared" si="9"/>
        <v>9.7387717690193207E-3</v>
      </c>
      <c r="U119" s="15"/>
      <c r="Y119" s="416"/>
      <c r="Z119" s="420"/>
      <c r="AA119" s="420"/>
      <c r="AB119" s="420"/>
      <c r="AC119" s="420"/>
      <c r="AD119" s="420"/>
      <c r="AE119" s="420"/>
      <c r="AF119" s="420"/>
      <c r="AG119" s="420"/>
      <c r="AH119" s="420"/>
      <c r="AI119" s="420"/>
      <c r="AJ119" s="420"/>
      <c r="AK119" s="421"/>
    </row>
    <row r="120" spans="1:37" x14ac:dyDescent="0.25">
      <c r="A120" s="94">
        <v>39591</v>
      </c>
      <c r="B120" s="33">
        <v>2.6456300000000001</v>
      </c>
      <c r="C120" s="33">
        <v>5.8612500000000001</v>
      </c>
      <c r="D120" s="95">
        <v>1.9819</v>
      </c>
      <c r="F120" s="103">
        <f t="shared" si="5"/>
        <v>0.99342938354999644</v>
      </c>
      <c r="G120" s="39">
        <f t="shared" si="6"/>
        <v>0.98555848827647385</v>
      </c>
      <c r="H120" s="29"/>
      <c r="I120" s="195">
        <f t="shared" si="7"/>
        <v>-1.8715247661665128E-5</v>
      </c>
      <c r="J120" s="33">
        <f t="shared" si="8"/>
        <v>-3.6991568252941567E-5</v>
      </c>
      <c r="K120" s="196">
        <f t="shared" si="9"/>
        <v>4.0100824931251313E-4</v>
      </c>
      <c r="U120" s="15"/>
      <c r="Y120" s="416"/>
      <c r="Z120" s="420"/>
      <c r="AA120" s="420"/>
      <c r="AB120" s="420"/>
      <c r="AC120" s="420"/>
      <c r="AD120" s="420"/>
      <c r="AE120" s="420"/>
      <c r="AF120" s="420"/>
      <c r="AG120" s="420"/>
      <c r="AH120" s="420"/>
      <c r="AI120" s="420"/>
      <c r="AJ120" s="420"/>
      <c r="AK120" s="421"/>
    </row>
    <row r="121" spans="1:37" x14ac:dyDescent="0.25">
      <c r="A121" s="94">
        <v>39595</v>
      </c>
      <c r="B121" s="33">
        <v>2.64438</v>
      </c>
      <c r="C121" s="33">
        <v>5.8581300000000001</v>
      </c>
      <c r="D121" s="95">
        <v>1.9746999999999999</v>
      </c>
      <c r="F121" s="103">
        <f t="shared" si="5"/>
        <v>0.99343246762813375</v>
      </c>
      <c r="G121" s="39">
        <f t="shared" si="6"/>
        <v>0.98556606467387997</v>
      </c>
      <c r="H121" s="29"/>
      <c r="I121" s="195">
        <f t="shared" si="7"/>
        <v>3.119159526128456E-6</v>
      </c>
      <c r="J121" s="33">
        <f t="shared" si="8"/>
        <v>7.6940209758471218E-6</v>
      </c>
      <c r="K121" s="196">
        <f t="shared" si="9"/>
        <v>-4.1246562786435006E-3</v>
      </c>
      <c r="U121" s="15"/>
      <c r="Y121" s="416"/>
      <c r="Z121" s="420"/>
      <c r="AA121" s="420"/>
      <c r="AB121" s="420"/>
      <c r="AC121" s="420"/>
      <c r="AD121" s="420"/>
      <c r="AE121" s="420"/>
      <c r="AF121" s="420"/>
      <c r="AG121" s="420"/>
      <c r="AH121" s="420"/>
      <c r="AI121" s="420"/>
      <c r="AJ121" s="420"/>
      <c r="AK121" s="421"/>
    </row>
    <row r="122" spans="1:37" x14ac:dyDescent="0.25">
      <c r="A122" s="94">
        <v>39596</v>
      </c>
      <c r="B122" s="33">
        <v>2.6493799999999998</v>
      </c>
      <c r="C122" s="33">
        <v>5.8581300000000001</v>
      </c>
      <c r="D122" s="95">
        <v>1.9806999999999999</v>
      </c>
      <c r="F122" s="103">
        <f t="shared" si="5"/>
        <v>0.9934201314304768</v>
      </c>
      <c r="G122" s="39">
        <f t="shared" si="6"/>
        <v>0.98556606467387997</v>
      </c>
      <c r="H122" s="29"/>
      <c r="I122" s="195">
        <f t="shared" si="7"/>
        <v>-1.2476521905295828E-5</v>
      </c>
      <c r="J122" s="33">
        <f t="shared" si="8"/>
        <v>0</v>
      </c>
      <c r="K122" s="196">
        <f t="shared" si="9"/>
        <v>3.4372135655362083E-3</v>
      </c>
      <c r="U122" s="15"/>
      <c r="Y122" s="416"/>
      <c r="Z122" s="420"/>
      <c r="AA122" s="420"/>
      <c r="AB122" s="420"/>
      <c r="AC122" s="420"/>
      <c r="AD122" s="420"/>
      <c r="AE122" s="420"/>
      <c r="AF122" s="420"/>
      <c r="AG122" s="420"/>
      <c r="AH122" s="420"/>
      <c r="AI122" s="420"/>
      <c r="AJ122" s="420"/>
      <c r="AK122" s="421"/>
    </row>
    <row r="123" spans="1:37" x14ac:dyDescent="0.25">
      <c r="A123" s="94">
        <v>39597</v>
      </c>
      <c r="B123" s="33">
        <v>2.68188</v>
      </c>
      <c r="C123" s="33">
        <v>5.86</v>
      </c>
      <c r="D123" s="95">
        <v>1.9769000000000001</v>
      </c>
      <c r="F123" s="103">
        <f t="shared" si="5"/>
        <v>0.99333995361301086</v>
      </c>
      <c r="G123" s="39">
        <f t="shared" si="6"/>
        <v>0.98556152367811556</v>
      </c>
      <c r="H123" s="29"/>
      <c r="I123" s="195">
        <f t="shared" si="7"/>
        <v>-8.1089840139617972E-5</v>
      </c>
      <c r="J123" s="33">
        <f t="shared" si="8"/>
        <v>-4.6114947236551989E-6</v>
      </c>
      <c r="K123" s="196">
        <f t="shared" si="9"/>
        <v>-2.1769019248394843E-3</v>
      </c>
      <c r="U123" s="15"/>
      <c r="Y123" s="416"/>
      <c r="Z123" s="420"/>
      <c r="AA123" s="420"/>
      <c r="AB123" s="420"/>
      <c r="AC123" s="420"/>
      <c r="AD123" s="420"/>
      <c r="AE123" s="420"/>
      <c r="AF123" s="420"/>
      <c r="AG123" s="420"/>
      <c r="AH123" s="420"/>
      <c r="AI123" s="420"/>
      <c r="AJ123" s="420"/>
      <c r="AK123" s="421"/>
    </row>
    <row r="124" spans="1:37" x14ac:dyDescent="0.25">
      <c r="A124" s="94">
        <v>39598</v>
      </c>
      <c r="B124" s="33">
        <v>2.6806299999999998</v>
      </c>
      <c r="C124" s="33">
        <v>5.8668800000000001</v>
      </c>
      <c r="D124" s="95">
        <v>1.9762</v>
      </c>
      <c r="F124" s="103">
        <f t="shared" si="5"/>
        <v>0.99334303713590599</v>
      </c>
      <c r="G124" s="39">
        <f t="shared" si="6"/>
        <v>0.98554481705922881</v>
      </c>
      <c r="H124" s="29"/>
      <c r="I124" s="195">
        <f t="shared" si="7"/>
        <v>3.1185979680630327E-6</v>
      </c>
      <c r="J124" s="33">
        <f t="shared" si="8"/>
        <v>-1.6965989144969455E-5</v>
      </c>
      <c r="K124" s="196">
        <f t="shared" si="9"/>
        <v>-4.0100824931264031E-4</v>
      </c>
      <c r="U124" s="15"/>
      <c r="Y124" s="416"/>
      <c r="Z124" s="420"/>
      <c r="AA124" s="420"/>
      <c r="AB124" s="420"/>
      <c r="AC124" s="420"/>
      <c r="AD124" s="420"/>
      <c r="AE124" s="420"/>
      <c r="AF124" s="420"/>
      <c r="AG124" s="420"/>
      <c r="AH124" s="420"/>
      <c r="AI124" s="420"/>
      <c r="AJ124" s="420"/>
      <c r="AK124" s="421"/>
    </row>
    <row r="125" spans="1:37" x14ac:dyDescent="0.25">
      <c r="A125" s="94">
        <v>39601</v>
      </c>
      <c r="B125" s="91">
        <v>2.67625</v>
      </c>
      <c r="C125" s="91">
        <v>5.8681299999999998</v>
      </c>
      <c r="D125" s="95">
        <v>1.9637</v>
      </c>
      <c r="F125" s="103">
        <f t="shared" si="5"/>
        <v>0.99335384195119525</v>
      </c>
      <c r="G125" s="39">
        <f t="shared" si="6"/>
        <v>0.98554178176049445</v>
      </c>
      <c r="H125" s="29"/>
      <c r="I125" s="195">
        <f t="shared" si="7"/>
        <v>1.0927720063171206E-5</v>
      </c>
      <c r="J125" s="33">
        <f t="shared" si="8"/>
        <v>-3.0824217472060155E-6</v>
      </c>
      <c r="K125" s="196">
        <f t="shared" si="9"/>
        <v>-7.1608615948670689E-3</v>
      </c>
      <c r="U125" s="15"/>
      <c r="Y125" s="416"/>
      <c r="Z125" s="420"/>
      <c r="AA125" s="420"/>
      <c r="AB125" s="420"/>
      <c r="AC125" s="420"/>
      <c r="AD125" s="420"/>
      <c r="AE125" s="420"/>
      <c r="AF125" s="420"/>
      <c r="AG125" s="420"/>
      <c r="AH125" s="420"/>
      <c r="AI125" s="420"/>
      <c r="AJ125" s="420"/>
      <c r="AK125" s="421"/>
    </row>
    <row r="126" spans="1:37" x14ac:dyDescent="0.25">
      <c r="A126" s="94">
        <v>39602</v>
      </c>
      <c r="B126" s="33">
        <v>2.67313</v>
      </c>
      <c r="C126" s="33">
        <v>5.8656300000000003</v>
      </c>
      <c r="D126" s="95">
        <v>1.9664999999999999</v>
      </c>
      <c r="F126" s="103">
        <f t="shared" si="5"/>
        <v>0.9933615386753023</v>
      </c>
      <c r="G126" s="39">
        <f t="shared" si="6"/>
        <v>0.98554785237665976</v>
      </c>
      <c r="H126" s="29"/>
      <c r="I126" s="195">
        <f t="shared" si="7"/>
        <v>7.7842743437713098E-6</v>
      </c>
      <c r="J126" s="33">
        <f t="shared" si="8"/>
        <v>6.1648624812765671E-6</v>
      </c>
      <c r="K126" s="196">
        <f t="shared" si="9"/>
        <v>1.6040329972501796E-3</v>
      </c>
      <c r="U126" s="15"/>
      <c r="Y126" s="416"/>
      <c r="Z126" s="420"/>
      <c r="AA126" s="420"/>
      <c r="AB126" s="420"/>
      <c r="AC126" s="420"/>
      <c r="AD126" s="420"/>
      <c r="AE126" s="420"/>
      <c r="AF126" s="420"/>
      <c r="AG126" s="420"/>
      <c r="AH126" s="420"/>
      <c r="AI126" s="420"/>
      <c r="AJ126" s="420"/>
      <c r="AK126" s="421"/>
    </row>
    <row r="127" spans="1:37" x14ac:dyDescent="0.25">
      <c r="A127" s="94">
        <v>39603</v>
      </c>
      <c r="B127" s="92">
        <v>2.6718799999999998</v>
      </c>
      <c r="C127" s="92">
        <v>5.8656300000000003</v>
      </c>
      <c r="D127" s="95">
        <v>1.9537</v>
      </c>
      <c r="F127" s="103">
        <f t="shared" si="5"/>
        <v>0.99336462233220746</v>
      </c>
      <c r="G127" s="39">
        <f t="shared" si="6"/>
        <v>0.98554785237665976</v>
      </c>
      <c r="H127" s="29"/>
      <c r="I127" s="195">
        <f t="shared" si="7"/>
        <v>3.1187335024523695E-6</v>
      </c>
      <c r="J127" s="33">
        <f t="shared" si="8"/>
        <v>0</v>
      </c>
      <c r="K127" s="196">
        <f t="shared" si="9"/>
        <v>-7.3327222731438598E-3</v>
      </c>
      <c r="U127" s="15"/>
      <c r="Y127" s="416"/>
      <c r="Z127" s="420"/>
      <c r="AA127" s="420"/>
      <c r="AB127" s="420"/>
      <c r="AC127" s="420"/>
      <c r="AD127" s="420"/>
      <c r="AE127" s="420"/>
      <c r="AF127" s="420"/>
      <c r="AG127" s="420"/>
      <c r="AH127" s="420"/>
      <c r="AI127" s="420"/>
      <c r="AJ127" s="420"/>
      <c r="AK127" s="421"/>
    </row>
    <row r="128" spans="1:37" x14ac:dyDescent="0.25">
      <c r="A128" s="94">
        <v>39604</v>
      </c>
      <c r="B128" s="33">
        <v>2.6768800000000001</v>
      </c>
      <c r="C128" s="33">
        <v>5.86313</v>
      </c>
      <c r="D128" s="95">
        <v>1.9547000000000001</v>
      </c>
      <c r="F128" s="103">
        <f t="shared" si="5"/>
        <v>0.99335228781945462</v>
      </c>
      <c r="G128" s="39">
        <f t="shared" si="6"/>
        <v>0.98555392306761147</v>
      </c>
      <c r="H128" s="29"/>
      <c r="I128" s="195">
        <f t="shared" si="7"/>
        <v>-1.2474817835406505E-5</v>
      </c>
      <c r="J128" s="33">
        <f t="shared" si="8"/>
        <v>6.1649384287347123E-6</v>
      </c>
      <c r="K128" s="196">
        <f t="shared" si="9"/>
        <v>5.7286892758943162E-4</v>
      </c>
      <c r="U128" s="15"/>
      <c r="Y128" s="416"/>
      <c r="Z128" s="420"/>
      <c r="AA128" s="420"/>
      <c r="AB128" s="420"/>
      <c r="AC128" s="420"/>
      <c r="AD128" s="420"/>
      <c r="AE128" s="420"/>
      <c r="AF128" s="420"/>
      <c r="AG128" s="420"/>
      <c r="AH128" s="420"/>
      <c r="AI128" s="420"/>
      <c r="AJ128" s="420"/>
      <c r="AK128" s="421"/>
    </row>
    <row r="129" spans="1:37" x14ac:dyDescent="0.25">
      <c r="A129" s="94">
        <v>39605</v>
      </c>
      <c r="B129" s="33">
        <v>2.69563</v>
      </c>
      <c r="C129" s="33">
        <v>5.8849999999999998</v>
      </c>
      <c r="D129" s="95">
        <v>1.9698</v>
      </c>
      <c r="F129" s="103">
        <f t="shared" si="5"/>
        <v>0.99330603612460355</v>
      </c>
      <c r="G129" s="39">
        <f t="shared" si="6"/>
        <v>0.98550081919755605</v>
      </c>
      <c r="H129" s="29"/>
      <c r="I129" s="195">
        <f t="shared" si="7"/>
        <v>-4.6777807879993564E-5</v>
      </c>
      <c r="J129" s="33">
        <f t="shared" si="8"/>
        <v>-5.3928307638025713E-5</v>
      </c>
      <c r="K129" s="196">
        <f t="shared" si="9"/>
        <v>8.6503208065993875E-3</v>
      </c>
      <c r="U129" s="15"/>
      <c r="Y129" s="416"/>
      <c r="Z129" s="420"/>
      <c r="AA129" s="420"/>
      <c r="AB129" s="420"/>
      <c r="AC129" s="420"/>
      <c r="AD129" s="420"/>
      <c r="AE129" s="420"/>
      <c r="AF129" s="420"/>
      <c r="AG129" s="420"/>
      <c r="AH129" s="420"/>
      <c r="AI129" s="420"/>
      <c r="AJ129" s="420"/>
      <c r="AK129" s="421"/>
    </row>
    <row r="130" spans="1:37" x14ac:dyDescent="0.25">
      <c r="A130" s="94">
        <v>39608</v>
      </c>
      <c r="B130" s="33">
        <v>2.6912500000000001</v>
      </c>
      <c r="C130" s="33">
        <v>5.9112499999999999</v>
      </c>
      <c r="D130" s="95">
        <v>1.9765999999999999</v>
      </c>
      <c r="F130" s="103">
        <f t="shared" si="5"/>
        <v>0.99331684013496691</v>
      </c>
      <c r="G130" s="39">
        <f t="shared" si="6"/>
        <v>0.98543708754068771</v>
      </c>
      <c r="H130" s="29"/>
      <c r="I130" s="195">
        <f t="shared" si="7"/>
        <v>1.0926905981235342E-5</v>
      </c>
      <c r="J130" s="33">
        <f t="shared" si="8"/>
        <v>-6.4721090841229916E-5</v>
      </c>
      <c r="K130" s="196">
        <f t="shared" si="9"/>
        <v>3.8955087076076519E-3</v>
      </c>
      <c r="U130" s="15"/>
      <c r="Y130" s="416"/>
      <c r="Z130" s="420"/>
      <c r="AA130" s="420"/>
      <c r="AB130" s="420"/>
      <c r="AC130" s="420"/>
      <c r="AD130" s="420"/>
      <c r="AE130" s="420"/>
      <c r="AF130" s="420"/>
      <c r="AG130" s="420"/>
      <c r="AH130" s="420"/>
      <c r="AI130" s="420"/>
      <c r="AJ130" s="420"/>
      <c r="AK130" s="421"/>
    </row>
    <row r="131" spans="1:37" x14ac:dyDescent="0.25">
      <c r="A131" s="94">
        <v>39609</v>
      </c>
      <c r="B131" s="33">
        <v>2.7862499999999999</v>
      </c>
      <c r="C131" s="33">
        <v>5.95</v>
      </c>
      <c r="D131" s="95">
        <v>1.9527000000000001</v>
      </c>
      <c r="F131" s="103">
        <f t="shared" si="5"/>
        <v>0.99308255929789058</v>
      </c>
      <c r="G131" s="39">
        <f t="shared" si="6"/>
        <v>0.98534302253972161</v>
      </c>
      <c r="H131" s="29"/>
      <c r="I131" s="195">
        <f t="shared" si="7"/>
        <v>-2.3694578159807149E-4</v>
      </c>
      <c r="J131" s="33">
        <f t="shared" si="8"/>
        <v>-9.5525360106091191E-5</v>
      </c>
      <c r="K131" s="196">
        <f t="shared" si="9"/>
        <v>-1.3691567369385775E-2</v>
      </c>
      <c r="U131" s="15"/>
      <c r="Y131" s="416"/>
      <c r="Z131" s="420"/>
      <c r="AA131" s="420"/>
      <c r="AB131" s="420"/>
      <c r="AC131" s="420"/>
      <c r="AD131" s="420"/>
      <c r="AE131" s="420"/>
      <c r="AF131" s="420"/>
      <c r="AG131" s="420"/>
      <c r="AH131" s="420"/>
      <c r="AI131" s="420"/>
      <c r="AJ131" s="420"/>
      <c r="AK131" s="421"/>
    </row>
    <row r="132" spans="1:37" x14ac:dyDescent="0.25">
      <c r="A132" s="94">
        <v>39610</v>
      </c>
      <c r="B132" s="33">
        <v>2.7881300000000002</v>
      </c>
      <c r="C132" s="33">
        <v>5.9474999999999998</v>
      </c>
      <c r="D132" s="95">
        <v>1.9635</v>
      </c>
      <c r="F132" s="103">
        <f t="shared" si="5"/>
        <v>0.99307792411856832</v>
      </c>
      <c r="G132" s="39">
        <f t="shared" si="6"/>
        <v>0.98534909070754229</v>
      </c>
      <c r="H132" s="29"/>
      <c r="I132" s="195">
        <f t="shared" si="7"/>
        <v>-4.6879044870449659E-6</v>
      </c>
      <c r="J132" s="33">
        <f t="shared" si="8"/>
        <v>6.1623761260879208E-6</v>
      </c>
      <c r="K132" s="196">
        <f t="shared" si="9"/>
        <v>6.1869844179651239E-3</v>
      </c>
      <c r="U132" s="15"/>
      <c r="Y132" s="416"/>
      <c r="Z132" s="420"/>
      <c r="AA132" s="420"/>
      <c r="AB132" s="420"/>
      <c r="AC132" s="420"/>
      <c r="AD132" s="420"/>
      <c r="AE132" s="420"/>
      <c r="AF132" s="420"/>
      <c r="AG132" s="420"/>
      <c r="AH132" s="420"/>
      <c r="AI132" s="420"/>
      <c r="AJ132" s="420"/>
      <c r="AK132" s="421"/>
    </row>
    <row r="133" spans="1:37" x14ac:dyDescent="0.25">
      <c r="A133" s="94">
        <v>39611</v>
      </c>
      <c r="B133" s="33">
        <v>2.7762500000000001</v>
      </c>
      <c r="C133" s="33">
        <v>5.95</v>
      </c>
      <c r="D133" s="95">
        <v>1.9458</v>
      </c>
      <c r="F133" s="103">
        <f t="shared" si="5"/>
        <v>0.99310721523426471</v>
      </c>
      <c r="G133" s="39">
        <f t="shared" si="6"/>
        <v>0.98534302253972161</v>
      </c>
      <c r="H133" s="29"/>
      <c r="I133" s="195">
        <f t="shared" si="7"/>
        <v>2.9624302137430126E-5</v>
      </c>
      <c r="J133" s="33">
        <f t="shared" si="8"/>
        <v>-6.1623761260879208E-6</v>
      </c>
      <c r="K133" s="196">
        <f t="shared" si="9"/>
        <v>-1.0139780018331834E-2</v>
      </c>
      <c r="U133" s="15"/>
      <c r="Y133" s="416"/>
      <c r="Z133" s="420"/>
      <c r="AA133" s="420"/>
      <c r="AB133" s="420"/>
      <c r="AC133" s="420"/>
      <c r="AD133" s="420"/>
      <c r="AE133" s="420"/>
      <c r="AF133" s="420"/>
      <c r="AG133" s="420"/>
      <c r="AH133" s="420"/>
      <c r="AI133" s="420"/>
      <c r="AJ133" s="420"/>
      <c r="AK133" s="421"/>
    </row>
    <row r="134" spans="1:37" x14ac:dyDescent="0.25">
      <c r="A134" s="94">
        <v>39612</v>
      </c>
      <c r="B134" s="33">
        <v>2.8137500000000002</v>
      </c>
      <c r="C134" s="33">
        <v>5.9537500000000003</v>
      </c>
      <c r="D134" s="95">
        <v>1.9446000000000001</v>
      </c>
      <c r="F134" s="103">
        <f t="shared" si="5"/>
        <v>0.9930147617850682</v>
      </c>
      <c r="G134" s="39">
        <f t="shared" si="6"/>
        <v>0.98533392042812751</v>
      </c>
      <c r="H134" s="29"/>
      <c r="I134" s="195">
        <f t="shared" si="7"/>
        <v>-9.3505107181115905E-5</v>
      </c>
      <c r="J134" s="33">
        <f t="shared" si="8"/>
        <v>-9.2434218766043932E-6</v>
      </c>
      <c r="K134" s="196">
        <f t="shared" si="9"/>
        <v>-6.8744271310716535E-4</v>
      </c>
      <c r="U134" s="15"/>
      <c r="Y134" s="416"/>
      <c r="Z134" s="420"/>
      <c r="AA134" s="420"/>
      <c r="AB134" s="420"/>
      <c r="AC134" s="420"/>
      <c r="AD134" s="420"/>
      <c r="AE134" s="420"/>
      <c r="AF134" s="420"/>
      <c r="AG134" s="420"/>
      <c r="AH134" s="420"/>
      <c r="AI134" s="420"/>
      <c r="AJ134" s="420"/>
      <c r="AK134" s="421"/>
    </row>
    <row r="135" spans="1:37" x14ac:dyDescent="0.25">
      <c r="A135" s="94">
        <v>39615</v>
      </c>
      <c r="B135" s="33">
        <v>2.8125</v>
      </c>
      <c r="C135" s="33">
        <v>5.9550000000000001</v>
      </c>
      <c r="D135" s="95">
        <v>1.9636</v>
      </c>
      <c r="F135" s="103">
        <f t="shared" si="5"/>
        <v>0.99301784328937159</v>
      </c>
      <c r="G135" s="39">
        <f t="shared" si="6"/>
        <v>0.9853308864282988</v>
      </c>
      <c r="H135" s="29"/>
      <c r="I135" s="195">
        <f t="shared" si="7"/>
        <v>3.1165564148438041E-6</v>
      </c>
      <c r="J135" s="33">
        <f t="shared" si="8"/>
        <v>-3.0811026760460989E-6</v>
      </c>
      <c r="K135" s="196">
        <f t="shared" si="9"/>
        <v>1.088450962419793E-2</v>
      </c>
      <c r="U135" s="15"/>
      <c r="Y135" s="416"/>
      <c r="Z135" s="420"/>
      <c r="AA135" s="420"/>
      <c r="AB135" s="420"/>
      <c r="AC135" s="420"/>
      <c r="AD135" s="420"/>
      <c r="AE135" s="420"/>
      <c r="AF135" s="420"/>
      <c r="AG135" s="420"/>
      <c r="AH135" s="420"/>
      <c r="AI135" s="420"/>
      <c r="AJ135" s="420"/>
      <c r="AK135" s="421"/>
    </row>
    <row r="136" spans="1:37" x14ac:dyDescent="0.25">
      <c r="A136" s="94">
        <v>39616</v>
      </c>
      <c r="B136" s="33">
        <v>2.8087499999999999</v>
      </c>
      <c r="C136" s="33">
        <v>5.9474999999999998</v>
      </c>
      <c r="D136" s="95">
        <v>1.9525999999999999</v>
      </c>
      <c r="F136" s="103">
        <f t="shared" si="5"/>
        <v>0.99302708791703265</v>
      </c>
      <c r="G136" s="39">
        <f t="shared" si="6"/>
        <v>0.98534909070754229</v>
      </c>
      <c r="H136" s="29"/>
      <c r="I136" s="195">
        <f t="shared" si="7"/>
        <v>9.3497853006980893E-6</v>
      </c>
      <c r="J136" s="33">
        <f t="shared" si="8"/>
        <v>1.8486900678738411E-5</v>
      </c>
      <c r="K136" s="196">
        <f t="shared" si="9"/>
        <v>-6.3015582034831119E-3</v>
      </c>
      <c r="U136" s="15"/>
      <c r="Y136" s="416"/>
      <c r="Z136" s="420"/>
      <c r="AA136" s="420"/>
      <c r="AB136" s="420"/>
      <c r="AC136" s="420"/>
      <c r="AD136" s="420"/>
      <c r="AE136" s="420"/>
      <c r="AF136" s="420"/>
      <c r="AG136" s="420"/>
      <c r="AH136" s="420"/>
      <c r="AI136" s="420"/>
      <c r="AJ136" s="420"/>
      <c r="AK136" s="421"/>
    </row>
    <row r="137" spans="1:37" x14ac:dyDescent="0.25">
      <c r="A137" s="94">
        <v>39617</v>
      </c>
      <c r="B137" s="33">
        <v>2.8025000000000002</v>
      </c>
      <c r="C137" s="33">
        <v>5.9468800000000002</v>
      </c>
      <c r="D137" s="95">
        <v>1.9583999999999999</v>
      </c>
      <c r="F137" s="103">
        <f t="shared" si="5"/>
        <v>0.99304249601231365</v>
      </c>
      <c r="G137" s="39">
        <f t="shared" si="6"/>
        <v>0.98535059562472793</v>
      </c>
      <c r="H137" s="29"/>
      <c r="I137" s="195">
        <f t="shared" si="7"/>
        <v>1.5583362364821217E-5</v>
      </c>
      <c r="J137" s="33">
        <f t="shared" si="8"/>
        <v>1.528281024953429E-6</v>
      </c>
      <c r="K137" s="196">
        <f t="shared" si="9"/>
        <v>3.3226397800183473E-3</v>
      </c>
      <c r="U137" s="15"/>
      <c r="Y137" s="416"/>
      <c r="Z137" s="420"/>
      <c r="AA137" s="420"/>
      <c r="AB137" s="420"/>
      <c r="AC137" s="420"/>
      <c r="AD137" s="420"/>
      <c r="AE137" s="420"/>
      <c r="AF137" s="420"/>
      <c r="AG137" s="420"/>
      <c r="AH137" s="420"/>
      <c r="AI137" s="420"/>
      <c r="AJ137" s="420"/>
      <c r="AK137" s="421"/>
    </row>
    <row r="138" spans="1:37" x14ac:dyDescent="0.25">
      <c r="A138" s="94">
        <v>39618</v>
      </c>
      <c r="B138" s="33">
        <v>2.80125</v>
      </c>
      <c r="C138" s="33">
        <v>5.9574999999999996</v>
      </c>
      <c r="D138" s="95">
        <v>1.9711000000000001</v>
      </c>
      <c r="F138" s="103">
        <f t="shared" si="5"/>
        <v>0.99304557768874846</v>
      </c>
      <c r="G138" s="39">
        <f t="shared" si="6"/>
        <v>0.98532481848469367</v>
      </c>
      <c r="H138" s="29"/>
      <c r="I138" s="195">
        <f t="shared" si="7"/>
        <v>3.1167305042589378E-6</v>
      </c>
      <c r="J138" s="33">
        <f t="shared" si="8"/>
        <v>-2.6177330133298554E-5</v>
      </c>
      <c r="K138" s="196">
        <f t="shared" si="9"/>
        <v>7.275435380385057E-3</v>
      </c>
      <c r="U138" s="15"/>
      <c r="Y138" s="416"/>
      <c r="Z138" s="420"/>
      <c r="AA138" s="420"/>
      <c r="AB138" s="420"/>
      <c r="AC138" s="420"/>
      <c r="AD138" s="420"/>
      <c r="AE138" s="420"/>
      <c r="AF138" s="420"/>
      <c r="AG138" s="420"/>
      <c r="AH138" s="420"/>
      <c r="AI138" s="420"/>
      <c r="AJ138" s="420"/>
      <c r="AK138" s="421"/>
    </row>
    <row r="139" spans="1:37" x14ac:dyDescent="0.25">
      <c r="A139" s="94">
        <v>39619</v>
      </c>
      <c r="B139" s="33">
        <v>2.8018800000000001</v>
      </c>
      <c r="C139" s="33">
        <v>5.9574999999999996</v>
      </c>
      <c r="D139" s="95">
        <v>1.9756</v>
      </c>
      <c r="F139" s="103">
        <f t="shared" si="5"/>
        <v>0.9930440245214347</v>
      </c>
      <c r="G139" s="39">
        <f t="shared" si="6"/>
        <v>0.98532481848469367</v>
      </c>
      <c r="H139" s="29"/>
      <c r="I139" s="195">
        <f t="shared" si="7"/>
        <v>-1.5708345919554638E-6</v>
      </c>
      <c r="J139" s="33">
        <f t="shared" si="8"/>
        <v>0</v>
      </c>
      <c r="K139" s="196">
        <f t="shared" si="9"/>
        <v>2.5779101741521242E-3</v>
      </c>
      <c r="U139" s="15"/>
      <c r="Y139" s="416"/>
      <c r="Z139" s="420"/>
      <c r="AA139" s="420"/>
      <c r="AB139" s="420"/>
      <c r="AC139" s="420"/>
      <c r="AD139" s="420"/>
      <c r="AE139" s="420"/>
      <c r="AF139" s="420"/>
      <c r="AG139" s="420"/>
      <c r="AH139" s="420"/>
      <c r="AI139" s="420"/>
      <c r="AJ139" s="420"/>
      <c r="AK139" s="421"/>
    </row>
    <row r="140" spans="1:37" x14ac:dyDescent="0.25">
      <c r="A140" s="94">
        <v>39622</v>
      </c>
      <c r="B140" s="33">
        <v>2.8043800000000001</v>
      </c>
      <c r="C140" s="33">
        <v>5.9518800000000001</v>
      </c>
      <c r="D140" s="95">
        <v>1.9594</v>
      </c>
      <c r="F140" s="103">
        <f t="shared" si="5"/>
        <v>0.99303786120697102</v>
      </c>
      <c r="G140" s="39">
        <f t="shared" si="6"/>
        <v>0.98533845932675568</v>
      </c>
      <c r="H140" s="29"/>
      <c r="I140" s="195">
        <f t="shared" si="7"/>
        <v>-6.2334221657051593E-6</v>
      </c>
      <c r="J140" s="33">
        <f t="shared" si="8"/>
        <v>1.3852616135025406E-5</v>
      </c>
      <c r="K140" s="196">
        <f t="shared" si="9"/>
        <v>-9.28047662694775E-3</v>
      </c>
      <c r="U140" s="15"/>
      <c r="Y140" s="416"/>
      <c r="Z140" s="420"/>
      <c r="AA140" s="420"/>
      <c r="AB140" s="420"/>
      <c r="AC140" s="420"/>
      <c r="AD140" s="420"/>
      <c r="AE140" s="420"/>
      <c r="AF140" s="420"/>
      <c r="AG140" s="420"/>
      <c r="AH140" s="420"/>
      <c r="AI140" s="420"/>
      <c r="AJ140" s="420"/>
      <c r="AK140" s="421"/>
    </row>
    <row r="141" spans="1:37" x14ac:dyDescent="0.25">
      <c r="A141" s="94">
        <v>39623</v>
      </c>
      <c r="B141" s="33">
        <v>2.80938</v>
      </c>
      <c r="C141" s="33">
        <v>5.9524999999999997</v>
      </c>
      <c r="D141" s="95">
        <v>1.9711000000000001</v>
      </c>
      <c r="F141" s="103">
        <f t="shared" si="5"/>
        <v>0.99302553480755595</v>
      </c>
      <c r="G141" s="39">
        <f t="shared" si="6"/>
        <v>0.98533695444664093</v>
      </c>
      <c r="H141" s="29"/>
      <c r="I141" s="195">
        <f t="shared" si="7"/>
        <v>-1.2466612208409873E-5</v>
      </c>
      <c r="J141" s="33">
        <f t="shared" si="8"/>
        <v>-1.5282433785257731E-6</v>
      </c>
      <c r="K141" s="196">
        <f t="shared" si="9"/>
        <v>6.7025664527956249E-3</v>
      </c>
      <c r="U141" s="15"/>
      <c r="Y141" s="416"/>
      <c r="Z141" s="420"/>
      <c r="AA141" s="420"/>
      <c r="AB141" s="420"/>
      <c r="AC141" s="420"/>
      <c r="AD141" s="420"/>
      <c r="AE141" s="420"/>
      <c r="AF141" s="420"/>
      <c r="AG141" s="420"/>
      <c r="AH141" s="420"/>
      <c r="AI141" s="420"/>
      <c r="AJ141" s="420"/>
      <c r="AK141" s="421"/>
    </row>
    <row r="142" spans="1:37" x14ac:dyDescent="0.25">
      <c r="A142" s="94">
        <v>39624</v>
      </c>
      <c r="B142" s="33">
        <v>2.8081299999999998</v>
      </c>
      <c r="C142" s="33">
        <v>5.9518800000000001</v>
      </c>
      <c r="D142" s="95">
        <v>1.968</v>
      </c>
      <c r="F142" s="103">
        <f t="shared" si="5"/>
        <v>0.99302861637872097</v>
      </c>
      <c r="G142" s="39">
        <f t="shared" si="6"/>
        <v>0.98533845932675568</v>
      </c>
      <c r="H142" s="29"/>
      <c r="I142" s="195">
        <f t="shared" si="7"/>
        <v>3.1166240370221611E-6</v>
      </c>
      <c r="J142" s="33">
        <f t="shared" si="8"/>
        <v>1.5282433785257731E-6</v>
      </c>
      <c r="K142" s="196">
        <f t="shared" si="9"/>
        <v>-1.7758936755270982E-3</v>
      </c>
      <c r="U142" s="15"/>
      <c r="Y142" s="416"/>
      <c r="Z142" s="420"/>
      <c r="AA142" s="420"/>
      <c r="AB142" s="420"/>
      <c r="AC142" s="420"/>
      <c r="AD142" s="420"/>
      <c r="AE142" s="420"/>
      <c r="AF142" s="420"/>
      <c r="AG142" s="420"/>
      <c r="AH142" s="420"/>
      <c r="AI142" s="420"/>
      <c r="AJ142" s="420"/>
      <c r="AK142" s="421"/>
    </row>
    <row r="143" spans="1:37" x14ac:dyDescent="0.25">
      <c r="A143" s="94">
        <v>39625</v>
      </c>
      <c r="B143" s="33">
        <v>2.80063</v>
      </c>
      <c r="C143" s="33">
        <v>5.94625</v>
      </c>
      <c r="D143" s="95">
        <v>1.9890000000000001</v>
      </c>
      <c r="F143" s="103">
        <f t="shared" si="5"/>
        <v>0.99304710620735615</v>
      </c>
      <c r="G143" s="39">
        <f t="shared" si="6"/>
        <v>0.98535212481948031</v>
      </c>
      <c r="H143" s="29"/>
      <c r="I143" s="195">
        <f t="shared" si="7"/>
        <v>1.8700150435895969E-5</v>
      </c>
      <c r="J143" s="33">
        <f t="shared" si="8"/>
        <v>1.3877649499184866E-5</v>
      </c>
      <c r="K143" s="196">
        <f t="shared" si="9"/>
        <v>1.2030247479376793E-2</v>
      </c>
      <c r="U143" s="15"/>
      <c r="Y143" s="416"/>
      <c r="Z143" s="420"/>
      <c r="AA143" s="420"/>
      <c r="AB143" s="420"/>
      <c r="AC143" s="420"/>
      <c r="AD143" s="420"/>
      <c r="AE143" s="420"/>
      <c r="AF143" s="420"/>
      <c r="AG143" s="420"/>
      <c r="AH143" s="420"/>
      <c r="AI143" s="420"/>
      <c r="AJ143" s="420"/>
      <c r="AK143" s="421"/>
    </row>
    <row r="144" spans="1:37" x14ac:dyDescent="0.25">
      <c r="A144" s="94">
        <v>39626</v>
      </c>
      <c r="B144" s="33">
        <v>2.7912499999999998</v>
      </c>
      <c r="C144" s="33">
        <v>5.9450000000000003</v>
      </c>
      <c r="D144" s="95">
        <v>1.9914000000000001</v>
      </c>
      <c r="F144" s="103">
        <f t="shared" si="5"/>
        <v>0.99307023178879872</v>
      </c>
      <c r="G144" s="39">
        <f t="shared" si="6"/>
        <v>0.98535515895010406</v>
      </c>
      <c r="H144" s="29"/>
      <c r="I144" s="195">
        <f t="shared" si="7"/>
        <v>2.3388634931482753E-5</v>
      </c>
      <c r="J144" s="33">
        <f t="shared" si="8"/>
        <v>3.0812355016805818E-6</v>
      </c>
      <c r="K144" s="196">
        <f t="shared" si="9"/>
        <v>1.3748854262144578E-3</v>
      </c>
      <c r="U144" s="15"/>
      <c r="X144" s="2"/>
      <c r="Y144" s="416"/>
      <c r="Z144" s="420"/>
      <c r="AA144" s="420"/>
      <c r="AB144" s="420"/>
      <c r="AC144" s="420"/>
      <c r="AD144" s="420"/>
      <c r="AE144" s="420"/>
      <c r="AF144" s="420"/>
      <c r="AG144" s="420"/>
      <c r="AH144" s="420"/>
      <c r="AI144" s="420"/>
      <c r="AJ144" s="420"/>
      <c r="AK144" s="421"/>
    </row>
    <row r="145" spans="1:37" x14ac:dyDescent="0.25">
      <c r="A145" s="94">
        <v>39629</v>
      </c>
      <c r="B145" s="33">
        <v>2.7831299999999999</v>
      </c>
      <c r="C145" s="33">
        <v>5.94625</v>
      </c>
      <c r="D145" s="95">
        <v>1.9901</v>
      </c>
      <c r="F145" s="103">
        <f t="shared" si="5"/>
        <v>0.99309025181863997</v>
      </c>
      <c r="G145" s="39">
        <f t="shared" si="6"/>
        <v>0.98535212481948031</v>
      </c>
      <c r="H145" s="29"/>
      <c r="I145" s="195">
        <f t="shared" si="7"/>
        <v>2.0247757680694283E-5</v>
      </c>
      <c r="J145" s="33">
        <f t="shared" si="8"/>
        <v>-3.0812355016805818E-6</v>
      </c>
      <c r="K145" s="196">
        <f t="shared" si="9"/>
        <v>-7.4472960586622293E-4</v>
      </c>
      <c r="U145" s="15"/>
      <c r="Y145" s="416"/>
      <c r="Z145" s="420"/>
      <c r="AA145" s="420"/>
      <c r="AB145" s="420"/>
      <c r="AC145" s="420"/>
      <c r="AD145" s="420"/>
      <c r="AE145" s="420"/>
      <c r="AF145" s="420"/>
      <c r="AG145" s="420"/>
      <c r="AH145" s="420"/>
      <c r="AI145" s="420"/>
      <c r="AJ145" s="420"/>
      <c r="AK145" s="421"/>
    </row>
    <row r="146" spans="1:37" x14ac:dyDescent="0.25">
      <c r="A146" s="94">
        <v>39630</v>
      </c>
      <c r="B146" s="33">
        <v>2.7875000000000001</v>
      </c>
      <c r="C146" s="33">
        <v>5.94</v>
      </c>
      <c r="D146" s="95">
        <v>1.9914000000000001</v>
      </c>
      <c r="F146" s="103">
        <f t="shared" si="5"/>
        <v>0.99307947739192504</v>
      </c>
      <c r="G146" s="39">
        <f t="shared" si="6"/>
        <v>0.98536729565945702</v>
      </c>
      <c r="H146" s="29"/>
      <c r="I146" s="195">
        <f t="shared" si="7"/>
        <v>-1.0896985818814693E-5</v>
      </c>
      <c r="J146" s="33">
        <f t="shared" si="8"/>
        <v>1.5406367267346487E-5</v>
      </c>
      <c r="K146" s="196">
        <f t="shared" si="9"/>
        <v>7.4472960586622293E-4</v>
      </c>
      <c r="U146" s="15"/>
      <c r="Y146" s="416"/>
      <c r="Z146" s="420"/>
      <c r="AA146" s="420"/>
      <c r="AB146" s="420"/>
      <c r="AC146" s="420"/>
      <c r="AD146" s="420"/>
      <c r="AE146" s="420"/>
      <c r="AF146" s="420"/>
      <c r="AG146" s="420"/>
      <c r="AH146" s="420"/>
      <c r="AI146" s="420"/>
      <c r="AJ146" s="420"/>
      <c r="AK146" s="421"/>
    </row>
    <row r="147" spans="1:37" x14ac:dyDescent="0.25">
      <c r="A147" s="94">
        <v>39631</v>
      </c>
      <c r="B147" s="33">
        <v>2.7912499999999998</v>
      </c>
      <c r="C147" s="33">
        <v>5.9318799999999996</v>
      </c>
      <c r="D147" s="95">
        <v>1.9922</v>
      </c>
      <c r="F147" s="103">
        <f t="shared" si="5"/>
        <v>0.99307023178879872</v>
      </c>
      <c r="G147" s="39">
        <f t="shared" si="6"/>
        <v>0.98538700631248777</v>
      </c>
      <c r="H147" s="29"/>
      <c r="I147" s="195">
        <f t="shared" si="7"/>
        <v>-9.3507718618795876E-6</v>
      </c>
      <c r="J147" s="33">
        <f t="shared" si="8"/>
        <v>2.0016660919049049E-5</v>
      </c>
      <c r="K147" s="196">
        <f t="shared" si="9"/>
        <v>4.5829514207144353E-4</v>
      </c>
      <c r="U147" s="15"/>
      <c r="Y147" s="416"/>
      <c r="Z147" s="420"/>
      <c r="AA147" s="420"/>
      <c r="AB147" s="420"/>
      <c r="AC147" s="420"/>
      <c r="AD147" s="420"/>
      <c r="AE147" s="420"/>
      <c r="AF147" s="420"/>
      <c r="AG147" s="420"/>
      <c r="AH147" s="420"/>
      <c r="AI147" s="420"/>
      <c r="AJ147" s="420"/>
      <c r="AK147" s="421"/>
    </row>
    <row r="148" spans="1:37" x14ac:dyDescent="0.25">
      <c r="A148" s="94">
        <v>39632</v>
      </c>
      <c r="B148" s="33">
        <v>2.7912499999999998</v>
      </c>
      <c r="C148" s="33">
        <v>5.9124999999999996</v>
      </c>
      <c r="D148" s="95">
        <v>1.9826999999999999</v>
      </c>
      <c r="F148" s="103">
        <f t="shared" si="5"/>
        <v>0.99307023178879872</v>
      </c>
      <c r="G148" s="39">
        <f t="shared" si="6"/>
        <v>0.9854340529054908</v>
      </c>
      <c r="H148" s="29"/>
      <c r="I148" s="195">
        <f t="shared" si="7"/>
        <v>0</v>
      </c>
      <c r="J148" s="33">
        <f t="shared" si="8"/>
        <v>4.7776991359402648E-5</v>
      </c>
      <c r="K148" s="196">
        <f t="shared" si="9"/>
        <v>-5.4422548120990283E-3</v>
      </c>
      <c r="U148" s="15"/>
      <c r="Y148" s="416"/>
      <c r="Z148" s="420"/>
      <c r="AA148" s="420"/>
      <c r="AB148" s="420"/>
      <c r="AC148" s="420"/>
      <c r="AD148" s="420"/>
      <c r="AE148" s="420"/>
      <c r="AF148" s="420"/>
      <c r="AG148" s="420"/>
      <c r="AH148" s="420"/>
      <c r="AI148" s="420"/>
      <c r="AJ148" s="420"/>
      <c r="AK148" s="421"/>
    </row>
    <row r="149" spans="1:37" x14ac:dyDescent="0.25">
      <c r="A149" s="94">
        <v>39633</v>
      </c>
      <c r="B149" s="33">
        <v>2.78938</v>
      </c>
      <c r="C149" s="33">
        <v>5.8912500000000003</v>
      </c>
      <c r="D149" s="95">
        <v>1.9823</v>
      </c>
      <c r="F149" s="103">
        <f t="shared" si="5"/>
        <v>0.99307484224137188</v>
      </c>
      <c r="G149" s="39">
        <f t="shared" si="6"/>
        <v>0.98548564424584173</v>
      </c>
      <c r="H149" s="29"/>
      <c r="I149" s="195">
        <f t="shared" si="7"/>
        <v>4.6628964711813289E-6</v>
      </c>
      <c r="J149" s="33">
        <f t="shared" si="8"/>
        <v>5.2392295909879813E-5</v>
      </c>
      <c r="K149" s="196">
        <f t="shared" si="9"/>
        <v>-2.2914757103572177E-4</v>
      </c>
      <c r="U149" s="15"/>
      <c r="Y149" s="416"/>
      <c r="Z149" s="420"/>
      <c r="AA149" s="420"/>
      <c r="AB149" s="420"/>
      <c r="AC149" s="420"/>
      <c r="AD149" s="420"/>
      <c r="AE149" s="420"/>
      <c r="AF149" s="420"/>
      <c r="AG149" s="420"/>
      <c r="AH149" s="420"/>
      <c r="AI149" s="420"/>
      <c r="AJ149" s="420"/>
      <c r="AK149" s="421"/>
    </row>
    <row r="150" spans="1:37" x14ac:dyDescent="0.25">
      <c r="A150" s="94">
        <v>39636</v>
      </c>
      <c r="B150" s="33">
        <v>2.7912499999999998</v>
      </c>
      <c r="C150" s="33">
        <v>5.8787500000000001</v>
      </c>
      <c r="D150" s="95">
        <v>1.9695</v>
      </c>
      <c r="F150" s="103">
        <f t="shared" ref="F150:F213" si="10">1/(1+B150*0.01*E$4)</f>
        <v>0.99307023178879872</v>
      </c>
      <c r="G150" s="39">
        <f t="shared" ref="G150:G213" si="11">1/(1+C150*0.01*E$4)</f>
        <v>0.98551599461661887</v>
      </c>
      <c r="H150" s="29"/>
      <c r="I150" s="195">
        <f t="shared" si="7"/>
        <v>-4.6628964711813289E-6</v>
      </c>
      <c r="J150" s="33">
        <f t="shared" si="8"/>
        <v>3.0821560283458682E-5</v>
      </c>
      <c r="K150" s="196">
        <f t="shared" si="9"/>
        <v>-7.3327222731438598E-3</v>
      </c>
      <c r="U150" s="15"/>
      <c r="Y150" s="416"/>
      <c r="Z150" s="420"/>
      <c r="AA150" s="420"/>
      <c r="AB150" s="420"/>
      <c r="AC150" s="420"/>
      <c r="AD150" s="420"/>
      <c r="AE150" s="420"/>
      <c r="AF150" s="420"/>
      <c r="AG150" s="420"/>
      <c r="AH150" s="420"/>
      <c r="AI150" s="420"/>
      <c r="AJ150" s="420"/>
      <c r="AK150" s="421"/>
    </row>
    <row r="151" spans="1:37" x14ac:dyDescent="0.25">
      <c r="A151" s="94">
        <v>39637</v>
      </c>
      <c r="B151" s="33">
        <v>2.79</v>
      </c>
      <c r="C151" s="33">
        <v>5.8593799999999998</v>
      </c>
      <c r="D151" s="95">
        <v>1.9718</v>
      </c>
      <c r="F151" s="103">
        <f t="shared" si="10"/>
        <v>0.99307331363737927</v>
      </c>
      <c r="G151" s="39">
        <f t="shared" si="11"/>
        <v>0.98556302924426686</v>
      </c>
      <c r="H151" s="29"/>
      <c r="I151" s="195">
        <f t="shared" ref="I151:I214" si="12">(F151-F150)/$B$10</f>
        <v>3.1169046081588597E-6</v>
      </c>
      <c r="J151" s="33">
        <f t="shared" ref="J151:J214" si="13">(G151-G150)/$C$10</f>
        <v>4.7764840242225541E-5</v>
      </c>
      <c r="K151" s="196">
        <f t="shared" ref="K151:K214" si="14">(D151-D150)/$D$3</f>
        <v>1.3175985334555275E-3</v>
      </c>
      <c r="U151" s="15"/>
      <c r="Y151" s="416"/>
      <c r="Z151" s="420"/>
      <c r="AA151" s="420"/>
      <c r="AB151" s="420"/>
      <c r="AC151" s="420"/>
      <c r="AD151" s="420"/>
      <c r="AE151" s="420"/>
      <c r="AF151" s="420"/>
      <c r="AG151" s="420"/>
      <c r="AH151" s="420"/>
      <c r="AI151" s="420"/>
      <c r="AJ151" s="420"/>
      <c r="AK151" s="421"/>
    </row>
    <row r="152" spans="1:37" x14ac:dyDescent="0.25">
      <c r="A152" s="94">
        <v>39638</v>
      </c>
      <c r="B152" s="33">
        <v>2.7918799999999999</v>
      </c>
      <c r="C152" s="33">
        <v>5.85</v>
      </c>
      <c r="D152" s="95">
        <v>1.9785999999999999</v>
      </c>
      <c r="F152" s="103">
        <f t="shared" si="10"/>
        <v>0.99306867854436387</v>
      </c>
      <c r="G152" s="39">
        <f t="shared" si="11"/>
        <v>0.98558580756437097</v>
      </c>
      <c r="H152" s="29"/>
      <c r="I152" s="195">
        <f t="shared" si="12"/>
        <v>-4.6878171984539853E-6</v>
      </c>
      <c r="J152" s="33">
        <f t="shared" si="13"/>
        <v>2.3131953523727284E-5</v>
      </c>
      <c r="K152" s="196">
        <f t="shared" si="14"/>
        <v>3.8955087076076519E-3</v>
      </c>
      <c r="U152" s="15"/>
      <c r="Y152" s="416"/>
      <c r="Z152" s="420"/>
      <c r="AA152" s="420"/>
      <c r="AB152" s="420"/>
      <c r="AC152" s="420"/>
      <c r="AD152" s="420"/>
      <c r="AE152" s="420"/>
      <c r="AF152" s="420"/>
      <c r="AG152" s="420"/>
      <c r="AH152" s="420"/>
      <c r="AI152" s="420"/>
      <c r="AJ152" s="420"/>
      <c r="AK152" s="421"/>
    </row>
    <row r="153" spans="1:37" x14ac:dyDescent="0.25">
      <c r="A153" s="94">
        <v>39639</v>
      </c>
      <c r="B153" s="33">
        <v>2.7881300000000002</v>
      </c>
      <c r="C153" s="33">
        <v>5.84063</v>
      </c>
      <c r="D153" s="95">
        <v>1.978</v>
      </c>
      <c r="F153" s="103">
        <f t="shared" si="10"/>
        <v>0.99307792411856832</v>
      </c>
      <c r="G153" s="39">
        <f t="shared" si="11"/>
        <v>0.98560856265179764</v>
      </c>
      <c r="H153" s="29"/>
      <c r="I153" s="195">
        <f t="shared" si="12"/>
        <v>9.3507426110284719E-6</v>
      </c>
      <c r="J153" s="33">
        <f t="shared" si="13"/>
        <v>2.310836015896137E-5</v>
      </c>
      <c r="K153" s="196">
        <f t="shared" si="14"/>
        <v>-3.4372135655358268E-4</v>
      </c>
      <c r="U153" s="15"/>
      <c r="Y153" s="416"/>
      <c r="Z153" s="420"/>
      <c r="AA153" s="420"/>
      <c r="AB153" s="420"/>
      <c r="AC153" s="420"/>
      <c r="AD153" s="420"/>
      <c r="AE153" s="420"/>
      <c r="AF153" s="420"/>
      <c r="AG153" s="420"/>
      <c r="AH153" s="420"/>
      <c r="AI153" s="420"/>
      <c r="AJ153" s="420"/>
      <c r="AK153" s="421"/>
    </row>
    <row r="154" spans="1:37" x14ac:dyDescent="0.25">
      <c r="A154" s="94">
        <v>39640</v>
      </c>
      <c r="B154" s="33">
        <v>2.7906300000000002</v>
      </c>
      <c r="C154" s="33">
        <v>5.8337500000000002</v>
      </c>
      <c r="D154" s="95">
        <v>1.9883999999999999</v>
      </c>
      <c r="F154" s="103">
        <f t="shared" si="10"/>
        <v>0.99307176038330391</v>
      </c>
      <c r="G154" s="39">
        <f t="shared" si="11"/>
        <v>0.98562527143195944</v>
      </c>
      <c r="H154" s="29"/>
      <c r="I154" s="195">
        <f t="shared" si="12"/>
        <v>-6.2338477530410322E-6</v>
      </c>
      <c r="J154" s="33">
        <f t="shared" si="13"/>
        <v>1.6968183973812392E-5</v>
      </c>
      <c r="K154" s="196">
        <f t="shared" si="14"/>
        <v>5.9578368469294027E-3</v>
      </c>
      <c r="U154" s="15"/>
      <c r="Y154" s="416"/>
      <c r="Z154" s="420"/>
      <c r="AA154" s="420"/>
      <c r="AB154" s="420"/>
      <c r="AC154" s="420"/>
      <c r="AD154" s="420"/>
      <c r="AE154" s="420"/>
      <c r="AF154" s="420"/>
      <c r="AG154" s="420"/>
      <c r="AH154" s="420"/>
      <c r="AI154" s="420"/>
      <c r="AJ154" s="420"/>
      <c r="AK154" s="421"/>
    </row>
    <row r="155" spans="1:37" x14ac:dyDescent="0.25">
      <c r="A155" s="94">
        <v>39643</v>
      </c>
      <c r="B155" s="33">
        <v>2.7906300000000002</v>
      </c>
      <c r="C155" s="33">
        <v>5.8262499999999999</v>
      </c>
      <c r="D155" s="95">
        <v>1.9918</v>
      </c>
      <c r="F155" s="103">
        <f t="shared" si="10"/>
        <v>0.99307176038330391</v>
      </c>
      <c r="G155" s="39">
        <f t="shared" si="11"/>
        <v>0.9856434865906285</v>
      </c>
      <c r="H155" s="29"/>
      <c r="I155" s="195">
        <f t="shared" si="12"/>
        <v>0</v>
      </c>
      <c r="J155" s="33">
        <f t="shared" si="13"/>
        <v>1.8497949007403226E-5</v>
      </c>
      <c r="K155" s="196">
        <f t="shared" si="14"/>
        <v>1.9477543538038895E-3</v>
      </c>
      <c r="U155" s="15"/>
      <c r="Y155" s="416"/>
      <c r="Z155" s="420"/>
      <c r="AA155" s="420"/>
      <c r="AB155" s="420"/>
      <c r="AC155" s="420"/>
      <c r="AD155" s="420"/>
      <c r="AE155" s="420"/>
      <c r="AF155" s="420"/>
      <c r="AG155" s="420"/>
      <c r="AH155" s="420"/>
      <c r="AI155" s="420"/>
      <c r="AJ155" s="420"/>
      <c r="AK155" s="421"/>
    </row>
    <row r="156" spans="1:37" x14ac:dyDescent="0.25">
      <c r="A156" s="94">
        <v>39644</v>
      </c>
      <c r="B156" s="33">
        <v>2.78938</v>
      </c>
      <c r="C156" s="33">
        <v>5.8193799999999998</v>
      </c>
      <c r="D156" s="95">
        <v>2.0049000000000001</v>
      </c>
      <c r="F156" s="103">
        <f t="shared" si="10"/>
        <v>0.99307484224137188</v>
      </c>
      <c r="G156" s="39">
        <f t="shared" si="11"/>
        <v>0.98566017226678537</v>
      </c>
      <c r="H156" s="29"/>
      <c r="I156" s="195">
        <f t="shared" si="12"/>
        <v>3.1169142034890151E-6</v>
      </c>
      <c r="J156" s="33">
        <f t="shared" si="13"/>
        <v>1.6944721279204392E-5</v>
      </c>
      <c r="K156" s="196">
        <f t="shared" si="14"/>
        <v>7.5045829514207791E-3</v>
      </c>
      <c r="U156" s="15"/>
      <c r="Y156" s="416"/>
      <c r="Z156" s="420"/>
      <c r="AA156" s="420"/>
      <c r="AB156" s="420"/>
      <c r="AC156" s="420"/>
      <c r="AD156" s="420"/>
      <c r="AE156" s="420"/>
      <c r="AF156" s="420"/>
      <c r="AG156" s="420"/>
      <c r="AH156" s="420"/>
      <c r="AI156" s="420"/>
      <c r="AJ156" s="420"/>
      <c r="AK156" s="421"/>
    </row>
    <row r="157" spans="1:37" x14ac:dyDescent="0.25">
      <c r="A157" s="94">
        <v>39645</v>
      </c>
      <c r="B157" s="33">
        <v>2.7850000000000001</v>
      </c>
      <c r="C157" s="33">
        <v>5.8112500000000002</v>
      </c>
      <c r="D157" s="95">
        <v>1.9963</v>
      </c>
      <c r="F157" s="103">
        <f t="shared" si="10"/>
        <v>0.99308564122298504</v>
      </c>
      <c r="G157" s="39">
        <f t="shared" si="11"/>
        <v>0.98567991892782669</v>
      </c>
      <c r="H157" s="29"/>
      <c r="I157" s="195">
        <f t="shared" si="12"/>
        <v>1.0921820029007849E-5</v>
      </c>
      <c r="J157" s="33">
        <f t="shared" si="13"/>
        <v>2.0053227953986439E-5</v>
      </c>
      <c r="K157" s="196">
        <f t="shared" si="14"/>
        <v>-4.9266727772686539E-3</v>
      </c>
      <c r="U157" s="15"/>
      <c r="Y157" s="416"/>
      <c r="Z157" s="420"/>
      <c r="AA157" s="420"/>
      <c r="AB157" s="420"/>
      <c r="AC157" s="420"/>
      <c r="AD157" s="420"/>
      <c r="AE157" s="420"/>
      <c r="AF157" s="420"/>
      <c r="AG157" s="420"/>
      <c r="AH157" s="420"/>
      <c r="AI157" s="420"/>
      <c r="AJ157" s="420"/>
      <c r="AK157" s="421"/>
    </row>
    <row r="158" spans="1:37" x14ac:dyDescent="0.25">
      <c r="A158" s="94">
        <v>39646</v>
      </c>
      <c r="B158" s="33">
        <v>2.7862499999999999</v>
      </c>
      <c r="C158" s="33">
        <v>5.8075000000000001</v>
      </c>
      <c r="D158" s="95">
        <v>2.0068999999999999</v>
      </c>
      <c r="F158" s="103">
        <f t="shared" si="10"/>
        <v>0.99308255929789058</v>
      </c>
      <c r="G158" s="39">
        <f t="shared" si="11"/>
        <v>0.98568902743295783</v>
      </c>
      <c r="H158" s="29"/>
      <c r="I158" s="195">
        <f t="shared" si="12"/>
        <v>-3.1169819924108663E-6</v>
      </c>
      <c r="J158" s="33">
        <f t="shared" si="13"/>
        <v>9.2499146732999669E-6</v>
      </c>
      <c r="K158" s="196">
        <f t="shared" si="14"/>
        <v>6.0724106324472633E-3</v>
      </c>
      <c r="U158" s="15"/>
      <c r="Y158" s="416"/>
      <c r="Z158" s="420"/>
      <c r="AA158" s="420"/>
      <c r="AB158" s="420"/>
      <c r="AC158" s="420"/>
      <c r="AD158" s="420"/>
      <c r="AE158" s="420"/>
      <c r="AF158" s="420"/>
      <c r="AG158" s="420"/>
      <c r="AH158" s="420"/>
      <c r="AI158" s="420"/>
      <c r="AJ158" s="420"/>
      <c r="AK158" s="421"/>
    </row>
    <row r="159" spans="1:37" x14ac:dyDescent="0.25">
      <c r="A159" s="94">
        <v>39647</v>
      </c>
      <c r="B159" s="33">
        <v>2.7906300000000002</v>
      </c>
      <c r="C159" s="33">
        <v>5.8049999999999997</v>
      </c>
      <c r="D159" s="95">
        <v>1.9963</v>
      </c>
      <c r="F159" s="103">
        <f t="shared" si="10"/>
        <v>0.99307176038330391</v>
      </c>
      <c r="G159" s="39">
        <f t="shared" si="11"/>
        <v>0.98569509986323489</v>
      </c>
      <c r="H159" s="29"/>
      <c r="I159" s="195">
        <f t="shared" si="12"/>
        <v>-1.0921752240085998E-5</v>
      </c>
      <c r="J159" s="33">
        <f t="shared" si="13"/>
        <v>6.1667047571111908E-6</v>
      </c>
      <c r="K159" s="196">
        <f t="shared" si="14"/>
        <v>-6.0724106324472633E-3</v>
      </c>
      <c r="U159" s="15"/>
      <c r="Y159" s="416"/>
      <c r="Z159" s="420"/>
      <c r="AA159" s="420"/>
      <c r="AB159" s="420"/>
      <c r="AC159" s="420"/>
      <c r="AD159" s="420"/>
      <c r="AE159" s="420"/>
      <c r="AF159" s="420"/>
      <c r="AG159" s="420"/>
      <c r="AH159" s="420"/>
      <c r="AI159" s="420"/>
      <c r="AJ159" s="420"/>
      <c r="AK159" s="421"/>
    </row>
    <row r="160" spans="1:37" x14ac:dyDescent="0.25">
      <c r="A160" s="94">
        <v>39650</v>
      </c>
      <c r="B160" s="33">
        <v>2.7993800000000002</v>
      </c>
      <c r="C160" s="33">
        <v>5.7993800000000002</v>
      </c>
      <c r="D160" s="95">
        <v>1.9959</v>
      </c>
      <c r="F160" s="103">
        <f t="shared" si="10"/>
        <v>0.9930501879124044</v>
      </c>
      <c r="G160" s="39">
        <f t="shared" si="11"/>
        <v>0.98570875095964905</v>
      </c>
      <c r="H160" s="29"/>
      <c r="I160" s="195">
        <f t="shared" si="12"/>
        <v>-2.1817857755993249E-5</v>
      </c>
      <c r="J160" s="33">
        <f t="shared" si="13"/>
        <v>1.3863029685987649E-5</v>
      </c>
      <c r="K160" s="196">
        <f t="shared" si="14"/>
        <v>-2.2914757103572177E-4</v>
      </c>
      <c r="U160" s="15"/>
      <c r="Y160" s="416"/>
      <c r="Z160" s="420"/>
      <c r="AA160" s="420"/>
      <c r="AB160" s="420"/>
      <c r="AC160" s="420"/>
      <c r="AD160" s="420"/>
      <c r="AE160" s="420"/>
      <c r="AF160" s="420"/>
      <c r="AG160" s="420"/>
      <c r="AH160" s="420"/>
      <c r="AI160" s="420"/>
      <c r="AJ160" s="420"/>
      <c r="AK160" s="421"/>
    </row>
    <row r="161" spans="1:37" x14ac:dyDescent="0.25">
      <c r="A161" s="94">
        <v>39651</v>
      </c>
      <c r="B161" s="33">
        <v>2.7962500000000001</v>
      </c>
      <c r="C161" s="33">
        <v>5.7968799999999998</v>
      </c>
      <c r="D161" s="95">
        <v>1.9965999999999999</v>
      </c>
      <c r="F161" s="103">
        <f t="shared" si="10"/>
        <v>0.99305790458575516</v>
      </c>
      <c r="G161" s="39">
        <f t="shared" si="11"/>
        <v>0.9857148236329466</v>
      </c>
      <c r="H161" s="29"/>
      <c r="I161" s="195">
        <f t="shared" si="12"/>
        <v>7.8044505101198253E-6</v>
      </c>
      <c r="J161" s="33">
        <f t="shared" si="13"/>
        <v>6.166951550496957E-6</v>
      </c>
      <c r="K161" s="196">
        <f t="shared" si="14"/>
        <v>4.0100824931251313E-4</v>
      </c>
      <c r="U161" s="15"/>
      <c r="Y161" s="416"/>
      <c r="Z161" s="420"/>
      <c r="AA161" s="420"/>
      <c r="AB161" s="420"/>
      <c r="AC161" s="420"/>
      <c r="AD161" s="420"/>
      <c r="AE161" s="420"/>
      <c r="AF161" s="420"/>
      <c r="AG161" s="420"/>
      <c r="AH161" s="420"/>
      <c r="AI161" s="420"/>
      <c r="AJ161" s="420"/>
      <c r="AK161" s="421"/>
    </row>
    <row r="162" spans="1:37" x14ac:dyDescent="0.25">
      <c r="A162" s="94">
        <v>39652</v>
      </c>
      <c r="B162" s="33">
        <v>2.8</v>
      </c>
      <c r="C162" s="33">
        <v>5.7975000000000003</v>
      </c>
      <c r="D162" s="95">
        <v>1.9966999999999999</v>
      </c>
      <c r="F162" s="103">
        <f t="shared" si="10"/>
        <v>0.99304865938430997</v>
      </c>
      <c r="G162" s="39">
        <f t="shared" si="11"/>
        <v>0.98571331760299163</v>
      </c>
      <c r="H162" s="29"/>
      <c r="I162" s="195">
        <f t="shared" si="12"/>
        <v>-9.3503656116239026E-6</v>
      </c>
      <c r="J162" s="33">
        <f t="shared" si="13"/>
        <v>-1.5294110700182716E-6</v>
      </c>
      <c r="K162" s="196">
        <f t="shared" si="14"/>
        <v>5.7286892758930442E-5</v>
      </c>
      <c r="U162" s="15"/>
      <c r="Y162" s="416"/>
      <c r="Z162" s="420"/>
      <c r="AA162" s="420"/>
      <c r="AB162" s="420"/>
      <c r="AC162" s="420"/>
      <c r="AD162" s="420"/>
      <c r="AE162" s="420"/>
      <c r="AF162" s="420"/>
      <c r="AG162" s="420"/>
      <c r="AH162" s="420"/>
      <c r="AI162" s="420"/>
      <c r="AJ162" s="420"/>
      <c r="AK162" s="421"/>
    </row>
    <row r="163" spans="1:37" x14ac:dyDescent="0.25">
      <c r="A163" s="94">
        <v>39653</v>
      </c>
      <c r="B163" s="33">
        <v>2.7949999999999999</v>
      </c>
      <c r="C163" s="33">
        <v>5.7962499999999997</v>
      </c>
      <c r="D163" s="95">
        <v>1.9829000000000001</v>
      </c>
      <c r="F163" s="103">
        <f t="shared" si="10"/>
        <v>0.9930609863578248</v>
      </c>
      <c r="G163" s="39">
        <f t="shared" si="11"/>
        <v>0.98571635395842117</v>
      </c>
      <c r="H163" s="29"/>
      <c r="I163" s="195">
        <f t="shared" si="12"/>
        <v>1.2467192838562456E-5</v>
      </c>
      <c r="J163" s="33">
        <f t="shared" si="13"/>
        <v>3.083494847574425E-6</v>
      </c>
      <c r="K163" s="196">
        <f t="shared" si="14"/>
        <v>-7.9055912007331645E-3</v>
      </c>
      <c r="U163" s="15"/>
      <c r="Y163" s="416"/>
      <c r="Z163" s="420"/>
      <c r="AA163" s="420"/>
      <c r="AB163" s="420"/>
      <c r="AC163" s="420"/>
      <c r="AD163" s="420"/>
      <c r="AE163" s="420"/>
      <c r="AF163" s="420"/>
      <c r="AG163" s="420"/>
      <c r="AH163" s="420"/>
      <c r="AI163" s="420"/>
      <c r="AJ163" s="420"/>
      <c r="AK163" s="421"/>
    </row>
    <row r="164" spans="1:37" x14ac:dyDescent="0.25">
      <c r="A164" s="94">
        <v>39654</v>
      </c>
      <c r="B164" s="33">
        <v>2.7931300000000001</v>
      </c>
      <c r="C164" s="33">
        <v>5.7956300000000001</v>
      </c>
      <c r="D164" s="95">
        <v>1.9874000000000001</v>
      </c>
      <c r="F164" s="103">
        <f t="shared" si="10"/>
        <v>0.99306559672455197</v>
      </c>
      <c r="G164" s="39">
        <f t="shared" si="11"/>
        <v>0.98571785999765449</v>
      </c>
      <c r="H164" s="29"/>
      <c r="I164" s="195">
        <f t="shared" si="12"/>
        <v>4.6628096486861356E-6</v>
      </c>
      <c r="J164" s="33">
        <f t="shared" si="13"/>
        <v>1.5294204924206079E-6</v>
      </c>
      <c r="K164" s="196">
        <f t="shared" si="14"/>
        <v>2.5779101741521242E-3</v>
      </c>
      <c r="U164" s="15"/>
      <c r="Y164" s="416"/>
      <c r="Z164" s="420"/>
      <c r="AA164" s="420"/>
      <c r="AB164" s="420"/>
      <c r="AC164" s="420"/>
      <c r="AD164" s="420"/>
      <c r="AE164" s="420"/>
      <c r="AF164" s="420"/>
      <c r="AG164" s="420"/>
      <c r="AH164" s="420"/>
      <c r="AI164" s="420"/>
      <c r="AJ164" s="420"/>
      <c r="AK164" s="421"/>
    </row>
    <row r="165" spans="1:37" x14ac:dyDescent="0.25">
      <c r="A165" s="94">
        <v>39657</v>
      </c>
      <c r="B165" s="33">
        <v>2.7962500000000001</v>
      </c>
      <c r="C165" s="33">
        <v>5.7906300000000002</v>
      </c>
      <c r="D165" s="95">
        <v>1.9912000000000001</v>
      </c>
      <c r="F165" s="103">
        <f t="shared" si="10"/>
        <v>0.99305790458575516</v>
      </c>
      <c r="G165" s="39">
        <f t="shared" si="11"/>
        <v>0.98573000564355073</v>
      </c>
      <c r="H165" s="29"/>
      <c r="I165" s="195">
        <f t="shared" si="12"/>
        <v>-7.7796368756246894E-6</v>
      </c>
      <c r="J165" s="33">
        <f t="shared" si="13"/>
        <v>1.2334207048783533E-5</v>
      </c>
      <c r="K165" s="196">
        <f t="shared" si="14"/>
        <v>2.1769019248396113E-3</v>
      </c>
      <c r="U165" s="15"/>
      <c r="Y165" s="416"/>
      <c r="Z165" s="420"/>
      <c r="AA165" s="420"/>
      <c r="AB165" s="420"/>
      <c r="AC165" s="420"/>
      <c r="AD165" s="420"/>
      <c r="AE165" s="420"/>
      <c r="AF165" s="420"/>
      <c r="AG165" s="420"/>
      <c r="AH165" s="420"/>
      <c r="AI165" s="420"/>
      <c r="AJ165" s="420"/>
      <c r="AK165" s="421"/>
    </row>
    <row r="166" spans="1:37" x14ac:dyDescent="0.25">
      <c r="A166" s="94">
        <v>39658</v>
      </c>
      <c r="B166" s="33">
        <v>2.7987500000000001</v>
      </c>
      <c r="C166" s="33">
        <v>5.7893800000000004</v>
      </c>
      <c r="D166" s="95">
        <v>1.9807999999999999</v>
      </c>
      <c r="F166" s="103">
        <f t="shared" si="10"/>
        <v>0.99305174109899796</v>
      </c>
      <c r="G166" s="39">
        <f t="shared" si="11"/>
        <v>0.98573304210179169</v>
      </c>
      <c r="H166" s="29"/>
      <c r="I166" s="195">
        <f t="shared" si="12"/>
        <v>-6.2335964190566578E-6</v>
      </c>
      <c r="J166" s="33">
        <f t="shared" si="13"/>
        <v>3.0835992551478534E-6</v>
      </c>
      <c r="K166" s="196">
        <f t="shared" si="14"/>
        <v>-5.9578368469295293E-3</v>
      </c>
      <c r="U166" s="15"/>
      <c r="Y166" s="416"/>
      <c r="Z166" s="420"/>
      <c r="AA166" s="420"/>
      <c r="AB166" s="420"/>
      <c r="AC166" s="420"/>
      <c r="AD166" s="420"/>
      <c r="AE166" s="420"/>
      <c r="AF166" s="420"/>
      <c r="AG166" s="420"/>
      <c r="AH166" s="420"/>
      <c r="AI166" s="420"/>
      <c r="AJ166" s="420"/>
      <c r="AK166" s="421"/>
    </row>
    <row r="167" spans="1:37" x14ac:dyDescent="0.25">
      <c r="A167" s="94">
        <v>39659</v>
      </c>
      <c r="B167" s="33">
        <v>2.80063</v>
      </c>
      <c r="C167" s="33">
        <v>5.7843799999999996</v>
      </c>
      <c r="D167" s="95">
        <v>1.9793000000000001</v>
      </c>
      <c r="F167" s="103">
        <f t="shared" si="10"/>
        <v>0.99304710620735615</v>
      </c>
      <c r="G167" s="39">
        <f t="shared" si="11"/>
        <v>0.98574518812182976</v>
      </c>
      <c r="H167" s="29"/>
      <c r="I167" s="195">
        <f t="shared" si="12"/>
        <v>-4.6876135342449882E-6</v>
      </c>
      <c r="J167" s="33">
        <f t="shared" si="13"/>
        <v>1.2334586999164051E-5</v>
      </c>
      <c r="K167" s="196">
        <f t="shared" si="14"/>
        <v>-8.5930339138395667E-4</v>
      </c>
      <c r="U167" s="15"/>
      <c r="Y167" s="416"/>
      <c r="Z167" s="420"/>
      <c r="AA167" s="420"/>
      <c r="AB167" s="420"/>
      <c r="AC167" s="420"/>
      <c r="AD167" s="420"/>
      <c r="AE167" s="420"/>
      <c r="AF167" s="420"/>
      <c r="AG167" s="420"/>
      <c r="AH167" s="420"/>
      <c r="AI167" s="420"/>
      <c r="AJ167" s="420"/>
      <c r="AK167" s="421"/>
    </row>
    <row r="168" spans="1:37" x14ac:dyDescent="0.25">
      <c r="A168" s="94">
        <v>39660</v>
      </c>
      <c r="B168" s="33">
        <v>2.7912499999999998</v>
      </c>
      <c r="C168" s="33">
        <v>5.7831299999999999</v>
      </c>
      <c r="D168" s="95">
        <v>1.9810000000000001</v>
      </c>
      <c r="F168" s="103">
        <f t="shared" si="10"/>
        <v>0.99307023178879872</v>
      </c>
      <c r="G168" s="39">
        <f t="shared" si="11"/>
        <v>0.98574822467360823</v>
      </c>
      <c r="H168" s="29"/>
      <c r="I168" s="195">
        <f t="shared" si="12"/>
        <v>2.3388634931482753E-5</v>
      </c>
      <c r="J168" s="33">
        <f t="shared" si="13"/>
        <v>3.0836942448287829E-6</v>
      </c>
      <c r="K168" s="196">
        <f t="shared" si="14"/>
        <v>9.7387717690194475E-4</v>
      </c>
      <c r="U168" s="15"/>
      <c r="Y168" s="416"/>
      <c r="Z168" s="420"/>
      <c r="AA168" s="420"/>
      <c r="AB168" s="420"/>
      <c r="AC168" s="420"/>
      <c r="AD168" s="420"/>
      <c r="AE168" s="420"/>
      <c r="AF168" s="420"/>
      <c r="AG168" s="420"/>
      <c r="AH168" s="420"/>
      <c r="AI168" s="420"/>
      <c r="AJ168" s="420"/>
      <c r="AK168" s="421"/>
    </row>
    <row r="169" spans="1:37" x14ac:dyDescent="0.25">
      <c r="A169" s="94">
        <v>39661</v>
      </c>
      <c r="B169" s="33">
        <v>2.7943799999999999</v>
      </c>
      <c r="C169" s="33">
        <v>5.78</v>
      </c>
      <c r="D169" s="95">
        <v>1.9739</v>
      </c>
      <c r="F169" s="103">
        <f t="shared" si="10"/>
        <v>0.99306251492386755</v>
      </c>
      <c r="G169" s="39">
        <f t="shared" si="11"/>
        <v>0.98575582828133468</v>
      </c>
      <c r="H169" s="29"/>
      <c r="I169" s="195">
        <f t="shared" si="12"/>
        <v>-7.8046442697652775E-6</v>
      </c>
      <c r="J169" s="33">
        <f t="shared" si="13"/>
        <v>7.7216537364005111E-6</v>
      </c>
      <c r="K169" s="196">
        <f t="shared" si="14"/>
        <v>-4.0673693858845703E-3</v>
      </c>
      <c r="U169" s="15"/>
      <c r="Y169" s="416"/>
      <c r="Z169" s="420"/>
      <c r="AA169" s="420"/>
      <c r="AB169" s="420"/>
      <c r="AC169" s="420"/>
      <c r="AD169" s="420"/>
      <c r="AE169" s="420"/>
      <c r="AF169" s="420"/>
      <c r="AG169" s="420"/>
      <c r="AH169" s="420"/>
      <c r="AI169" s="420"/>
      <c r="AJ169" s="420"/>
      <c r="AK169" s="421"/>
    </row>
    <row r="170" spans="1:37" x14ac:dyDescent="0.25">
      <c r="A170" s="94">
        <v>39664</v>
      </c>
      <c r="B170" s="33">
        <v>2.79813</v>
      </c>
      <c r="C170" s="33">
        <v>5.7787499999999996</v>
      </c>
      <c r="D170" s="95">
        <v>1.9657</v>
      </c>
      <c r="F170" s="103">
        <f t="shared" si="10"/>
        <v>0.99305326963657936</v>
      </c>
      <c r="G170" s="39">
        <f t="shared" si="11"/>
        <v>0.98575886489866715</v>
      </c>
      <c r="H170" s="29"/>
      <c r="I170" s="195">
        <f t="shared" si="12"/>
        <v>-9.3504524310873964E-6</v>
      </c>
      <c r="J170" s="33">
        <f t="shared" si="13"/>
        <v>3.0837608165614039E-6</v>
      </c>
      <c r="K170" s="196">
        <f t="shared" si="14"/>
        <v>-4.6975252062328053E-3</v>
      </c>
      <c r="U170" s="15"/>
      <c r="Y170" s="416"/>
      <c r="Z170" s="420"/>
      <c r="AA170" s="420"/>
      <c r="AB170" s="420"/>
      <c r="AC170" s="420"/>
      <c r="AD170" s="420"/>
      <c r="AE170" s="420"/>
      <c r="AF170" s="420"/>
      <c r="AG170" s="420"/>
      <c r="AH170" s="420"/>
      <c r="AI170" s="420"/>
      <c r="AJ170" s="420"/>
      <c r="AK170" s="421"/>
    </row>
    <row r="171" spans="1:37" x14ac:dyDescent="0.25">
      <c r="A171" s="94">
        <v>39665</v>
      </c>
      <c r="B171" s="33">
        <v>2.8018800000000001</v>
      </c>
      <c r="C171" s="33">
        <v>5.7774999999999999</v>
      </c>
      <c r="D171" s="95">
        <v>1.9550000000000001</v>
      </c>
      <c r="F171" s="103">
        <f t="shared" si="10"/>
        <v>0.9930440245214347</v>
      </c>
      <c r="G171" s="39">
        <f t="shared" si="11"/>
        <v>0.985761901534708</v>
      </c>
      <c r="H171" s="29"/>
      <c r="I171" s="195">
        <f t="shared" si="12"/>
        <v>-9.3502783294331774E-6</v>
      </c>
      <c r="J171" s="33">
        <f t="shared" si="13"/>
        <v>3.0837798153770078E-6</v>
      </c>
      <c r="K171" s="196">
        <f t="shared" si="14"/>
        <v>-6.1296975252061936E-3</v>
      </c>
      <c r="U171" s="15"/>
      <c r="Y171" s="416"/>
      <c r="Z171" s="420"/>
      <c r="AA171" s="420"/>
      <c r="AB171" s="420"/>
      <c r="AC171" s="420"/>
      <c r="AD171" s="420"/>
      <c r="AE171" s="420"/>
      <c r="AF171" s="420"/>
      <c r="AG171" s="420"/>
      <c r="AH171" s="420"/>
      <c r="AI171" s="420"/>
      <c r="AJ171" s="420"/>
      <c r="AK171" s="421"/>
    </row>
    <row r="172" spans="1:37" x14ac:dyDescent="0.25">
      <c r="A172" s="94">
        <v>39666</v>
      </c>
      <c r="B172" s="33">
        <v>2.8025000000000002</v>
      </c>
      <c r="C172" s="33">
        <v>5.7774999999999999</v>
      </c>
      <c r="D172" s="95">
        <v>1.9508000000000001</v>
      </c>
      <c r="F172" s="103">
        <f t="shared" si="10"/>
        <v>0.99304249601231365</v>
      </c>
      <c r="G172" s="39">
        <f t="shared" si="11"/>
        <v>0.985761901534708</v>
      </c>
      <c r="H172" s="29"/>
      <c r="I172" s="195">
        <f t="shared" si="12"/>
        <v>-1.5458959123034742E-6</v>
      </c>
      <c r="J172" s="33">
        <f t="shared" si="13"/>
        <v>0</v>
      </c>
      <c r="K172" s="196">
        <f t="shared" si="14"/>
        <v>-2.4060494958753329E-3</v>
      </c>
      <c r="U172" s="15"/>
      <c r="Y172" s="416"/>
      <c r="Z172" s="420"/>
      <c r="AA172" s="420"/>
      <c r="AB172" s="420"/>
      <c r="AC172" s="420"/>
      <c r="AD172" s="420"/>
      <c r="AE172" s="420"/>
      <c r="AF172" s="420"/>
      <c r="AG172" s="420"/>
      <c r="AH172" s="420"/>
      <c r="AI172" s="420"/>
      <c r="AJ172" s="420"/>
      <c r="AK172" s="421"/>
    </row>
    <row r="173" spans="1:37" x14ac:dyDescent="0.25">
      <c r="A173" s="94">
        <v>39667</v>
      </c>
      <c r="B173" s="33">
        <v>2.8025000000000002</v>
      </c>
      <c r="C173" s="33">
        <v>5.7762500000000001</v>
      </c>
      <c r="D173" s="95">
        <v>1.9443999999999999</v>
      </c>
      <c r="F173" s="103">
        <f t="shared" si="10"/>
        <v>0.99304249601231365</v>
      </c>
      <c r="G173" s="39">
        <f t="shared" si="11"/>
        <v>0.98576493818945787</v>
      </c>
      <c r="H173" s="29"/>
      <c r="I173" s="195">
        <f t="shared" si="12"/>
        <v>0</v>
      </c>
      <c r="J173" s="33">
        <f t="shared" si="13"/>
        <v>3.0837988148690873E-6</v>
      </c>
      <c r="K173" s="196">
        <f t="shared" si="14"/>
        <v>-3.6663611365720574E-3</v>
      </c>
      <c r="U173" s="15"/>
      <c r="Y173" s="416"/>
      <c r="Z173" s="420"/>
      <c r="AA173" s="420"/>
      <c r="AB173" s="420"/>
      <c r="AC173" s="420"/>
      <c r="AD173" s="420"/>
      <c r="AE173" s="420"/>
      <c r="AF173" s="420"/>
      <c r="AG173" s="420"/>
      <c r="AH173" s="420"/>
      <c r="AI173" s="420"/>
      <c r="AJ173" s="420"/>
      <c r="AK173" s="421"/>
    </row>
    <row r="174" spans="1:37" x14ac:dyDescent="0.25">
      <c r="A174" s="94">
        <v>39668</v>
      </c>
      <c r="B174" s="33">
        <v>2.80375</v>
      </c>
      <c r="C174" s="33">
        <v>5.7750000000000004</v>
      </c>
      <c r="D174" s="95">
        <v>1.9158999999999999</v>
      </c>
      <c r="F174" s="103">
        <f t="shared" si="10"/>
        <v>0.99303941435500542</v>
      </c>
      <c r="G174" s="39">
        <f t="shared" si="11"/>
        <v>0.98576797486291656</v>
      </c>
      <c r="H174" s="29"/>
      <c r="I174" s="195">
        <f t="shared" si="12"/>
        <v>-3.1167111601047843E-6</v>
      </c>
      <c r="J174" s="33">
        <f t="shared" si="13"/>
        <v>3.0838178141356752E-6</v>
      </c>
      <c r="K174" s="196">
        <f t="shared" si="14"/>
        <v>-1.6326764436296957E-2</v>
      </c>
      <c r="U174" s="15"/>
      <c r="Y174" s="416"/>
      <c r="Z174" s="420"/>
      <c r="AA174" s="420"/>
      <c r="AB174" s="420"/>
      <c r="AC174" s="420"/>
      <c r="AD174" s="420"/>
      <c r="AE174" s="420"/>
      <c r="AF174" s="420"/>
      <c r="AG174" s="420"/>
      <c r="AH174" s="420"/>
      <c r="AI174" s="420"/>
      <c r="AJ174" s="420"/>
      <c r="AK174" s="421"/>
    </row>
    <row r="175" spans="1:37" x14ac:dyDescent="0.25">
      <c r="A175" s="94">
        <v>39671</v>
      </c>
      <c r="B175" s="33">
        <v>2.80375</v>
      </c>
      <c r="C175" s="33">
        <v>5.7787499999999996</v>
      </c>
      <c r="D175" s="95">
        <v>1.9176</v>
      </c>
      <c r="F175" s="103">
        <f t="shared" si="10"/>
        <v>0.99303941435500542</v>
      </c>
      <c r="G175" s="39">
        <f t="shared" si="11"/>
        <v>0.98575886489866715</v>
      </c>
      <c r="H175" s="29"/>
      <c r="I175" s="195">
        <f t="shared" si="12"/>
        <v>0</v>
      </c>
      <c r="J175" s="33">
        <f t="shared" si="13"/>
        <v>-9.2513964443817699E-6</v>
      </c>
      <c r="K175" s="196">
        <f t="shared" si="14"/>
        <v>9.7387717690194475E-4</v>
      </c>
      <c r="U175" s="15"/>
      <c r="Y175" s="416"/>
      <c r="Z175" s="420"/>
      <c r="AA175" s="420"/>
      <c r="AB175" s="420"/>
      <c r="AC175" s="420"/>
      <c r="AD175" s="420"/>
      <c r="AE175" s="420"/>
      <c r="AF175" s="420"/>
      <c r="AG175" s="420"/>
      <c r="AH175" s="420"/>
      <c r="AI175" s="420"/>
      <c r="AJ175" s="420"/>
      <c r="AK175" s="421"/>
    </row>
    <row r="176" spans="1:37" x14ac:dyDescent="0.25">
      <c r="A176" s="94">
        <v>39672</v>
      </c>
      <c r="B176" s="33">
        <v>2.8043800000000001</v>
      </c>
      <c r="C176" s="33">
        <v>5.77813</v>
      </c>
      <c r="D176" s="95">
        <v>1.9013</v>
      </c>
      <c r="F176" s="103">
        <f t="shared" si="10"/>
        <v>0.99303786120697102</v>
      </c>
      <c r="G176" s="39">
        <f t="shared" si="11"/>
        <v>0.9857603710678049</v>
      </c>
      <c r="H176" s="29"/>
      <c r="I176" s="195">
        <f t="shared" si="12"/>
        <v>-1.570815093296901E-6</v>
      </c>
      <c r="J176" s="33">
        <f t="shared" si="13"/>
        <v>1.5295524136072906E-6</v>
      </c>
      <c r="K176" s="196">
        <f t="shared" si="14"/>
        <v>-9.3377635197066794E-3</v>
      </c>
      <c r="U176" s="15"/>
      <c r="Y176" s="416"/>
      <c r="Z176" s="420"/>
      <c r="AA176" s="420"/>
      <c r="AB176" s="420"/>
      <c r="AC176" s="420"/>
      <c r="AD176" s="420"/>
      <c r="AE176" s="420"/>
      <c r="AF176" s="420"/>
      <c r="AG176" s="420"/>
      <c r="AH176" s="420"/>
      <c r="AI176" s="420"/>
      <c r="AJ176" s="420"/>
      <c r="AK176" s="421"/>
    </row>
    <row r="177" spans="1:37" x14ac:dyDescent="0.25">
      <c r="A177" s="94">
        <v>39673</v>
      </c>
      <c r="B177" s="33">
        <v>2.8043800000000001</v>
      </c>
      <c r="C177" s="33">
        <v>5.7681300000000002</v>
      </c>
      <c r="D177" s="95">
        <v>1.8651</v>
      </c>
      <c r="F177" s="103">
        <f t="shared" si="10"/>
        <v>0.99303786120697102</v>
      </c>
      <c r="G177" s="39">
        <f t="shared" si="11"/>
        <v>0.9857846647542281</v>
      </c>
      <c r="H177" s="29"/>
      <c r="I177" s="195">
        <f t="shared" si="12"/>
        <v>0</v>
      </c>
      <c r="J177" s="33">
        <f t="shared" si="13"/>
        <v>2.4670845904924872E-5</v>
      </c>
      <c r="K177" s="196">
        <f t="shared" si="14"/>
        <v>-2.073785517873511E-2</v>
      </c>
      <c r="U177" s="15"/>
      <c r="Y177" s="416"/>
      <c r="Z177" s="420"/>
      <c r="AA177" s="420"/>
      <c r="AB177" s="420"/>
      <c r="AC177" s="420"/>
      <c r="AD177" s="420"/>
      <c r="AE177" s="420"/>
      <c r="AF177" s="420"/>
      <c r="AG177" s="420"/>
      <c r="AH177" s="420"/>
      <c r="AI177" s="420"/>
      <c r="AJ177" s="420"/>
      <c r="AK177" s="421"/>
    </row>
    <row r="178" spans="1:37" x14ac:dyDescent="0.25">
      <c r="A178" s="94">
        <v>39674</v>
      </c>
      <c r="B178" s="33">
        <v>2.80688</v>
      </c>
      <c r="C178" s="33">
        <v>5.7606299999999999</v>
      </c>
      <c r="D178" s="95">
        <v>1.8752</v>
      </c>
      <c r="F178" s="103">
        <f t="shared" si="10"/>
        <v>0.99303169796901192</v>
      </c>
      <c r="G178" s="39">
        <f t="shared" si="11"/>
        <v>0.98580288580486486</v>
      </c>
      <c r="H178" s="29"/>
      <c r="I178" s="195">
        <f t="shared" si="12"/>
        <v>-6.2333447908851081E-6</v>
      </c>
      <c r="J178" s="33">
        <f t="shared" si="13"/>
        <v>1.8503932447893155E-5</v>
      </c>
      <c r="K178" s="196">
        <f t="shared" si="14"/>
        <v>5.7859761686526109E-3</v>
      </c>
      <c r="U178" s="15"/>
      <c r="Y178" s="416"/>
      <c r="Z178" s="420"/>
      <c r="AA178" s="420"/>
      <c r="AB178" s="420"/>
      <c r="AC178" s="420"/>
      <c r="AD178" s="420"/>
      <c r="AE178" s="420"/>
      <c r="AF178" s="420"/>
      <c r="AG178" s="420"/>
      <c r="AH178" s="420"/>
      <c r="AI178" s="420"/>
      <c r="AJ178" s="420"/>
      <c r="AK178" s="421"/>
    </row>
    <row r="179" spans="1:37" x14ac:dyDescent="0.25">
      <c r="A179" s="94">
        <v>39675</v>
      </c>
      <c r="B179" s="33">
        <v>2.8087499999999999</v>
      </c>
      <c r="C179" s="33">
        <v>5.7618799999999997</v>
      </c>
      <c r="D179" s="95">
        <v>1.8632</v>
      </c>
      <c r="F179" s="103">
        <f t="shared" si="10"/>
        <v>0.99302708791703265</v>
      </c>
      <c r="G179" s="39">
        <f t="shared" si="11"/>
        <v>0.98579984891631511</v>
      </c>
      <c r="H179" s="29"/>
      <c r="I179" s="195">
        <f t="shared" si="12"/>
        <v>-4.6624913205344224E-6</v>
      </c>
      <c r="J179" s="33">
        <f t="shared" si="13"/>
        <v>-3.0840362444803979E-6</v>
      </c>
      <c r="K179" s="196">
        <f t="shared" si="14"/>
        <v>-6.8744271310724166E-3</v>
      </c>
      <c r="U179" s="15"/>
      <c r="Y179" s="416"/>
      <c r="Z179" s="420"/>
      <c r="AA179" s="420"/>
      <c r="AB179" s="420"/>
      <c r="AC179" s="420"/>
      <c r="AD179" s="420"/>
      <c r="AE179" s="420"/>
      <c r="AF179" s="420"/>
      <c r="AG179" s="420"/>
      <c r="AH179" s="420"/>
      <c r="AI179" s="420"/>
      <c r="AJ179" s="420"/>
      <c r="AK179" s="421"/>
    </row>
    <row r="180" spans="1:37" x14ac:dyDescent="0.25">
      <c r="A180" s="94">
        <v>39678</v>
      </c>
      <c r="B180" s="33">
        <v>2.81</v>
      </c>
      <c r="C180" s="33">
        <v>5.7625000000000002</v>
      </c>
      <c r="D180" s="95">
        <v>1.8657999999999999</v>
      </c>
      <c r="F180" s="103">
        <f t="shared" si="10"/>
        <v>0.99302400635535359</v>
      </c>
      <c r="G180" s="39">
        <f t="shared" si="11"/>
        <v>0.98579834262653654</v>
      </c>
      <c r="H180" s="29"/>
      <c r="I180" s="195">
        <f t="shared" si="12"/>
        <v>-3.1166144431517128E-6</v>
      </c>
      <c r="J180" s="33">
        <f t="shared" si="13"/>
        <v>-1.5296749273868454E-6</v>
      </c>
      <c r="K180" s="196">
        <f t="shared" si="14"/>
        <v>1.4894592117323188E-3</v>
      </c>
      <c r="U180" s="15"/>
      <c r="Y180" s="416"/>
      <c r="Z180" s="420"/>
      <c r="AA180" s="420"/>
      <c r="AB180" s="420"/>
      <c r="AC180" s="420"/>
      <c r="AD180" s="420"/>
      <c r="AE180" s="420"/>
      <c r="AF180" s="420"/>
      <c r="AG180" s="420"/>
      <c r="AH180" s="420"/>
      <c r="AI180" s="420"/>
      <c r="AJ180" s="420"/>
      <c r="AK180" s="421"/>
    </row>
    <row r="181" spans="1:37" x14ac:dyDescent="0.25">
      <c r="A181" s="94">
        <v>39679</v>
      </c>
      <c r="B181" s="33">
        <v>2.8112499999999998</v>
      </c>
      <c r="C181" s="33">
        <v>5.7606299999999999</v>
      </c>
      <c r="D181" s="95">
        <v>1.8621000000000001</v>
      </c>
      <c r="F181" s="103">
        <f t="shared" si="10"/>
        <v>0.99302092481280013</v>
      </c>
      <c r="G181" s="39">
        <f t="shared" si="11"/>
        <v>0.98580288580486486</v>
      </c>
      <c r="H181" s="29"/>
      <c r="I181" s="195">
        <f t="shared" si="12"/>
        <v>-3.116595100008126E-6</v>
      </c>
      <c r="J181" s="33">
        <f t="shared" si="13"/>
        <v>4.6137111718672435E-6</v>
      </c>
      <c r="K181" s="196">
        <f t="shared" si="14"/>
        <v>-2.1196150320805535E-3</v>
      </c>
      <c r="U181" s="15"/>
      <c r="Y181" s="416"/>
      <c r="Z181" s="420"/>
      <c r="AA181" s="420"/>
      <c r="AB181" s="420"/>
      <c r="AC181" s="420"/>
      <c r="AD181" s="420"/>
      <c r="AE181" s="420"/>
      <c r="AF181" s="420"/>
      <c r="AG181" s="420"/>
      <c r="AH181" s="420"/>
      <c r="AI181" s="420"/>
      <c r="AJ181" s="420"/>
      <c r="AK181" s="421"/>
    </row>
    <row r="182" spans="1:37" x14ac:dyDescent="0.25">
      <c r="A182" s="94">
        <v>39680</v>
      </c>
      <c r="B182" s="33">
        <v>2.8118799999999999</v>
      </c>
      <c r="C182" s="33">
        <v>5.7606299999999999</v>
      </c>
      <c r="D182" s="95">
        <v>1.8586</v>
      </c>
      <c r="F182" s="103">
        <f t="shared" si="10"/>
        <v>0.99301937172260168</v>
      </c>
      <c r="G182" s="39">
        <f t="shared" si="11"/>
        <v>0.98580288580486486</v>
      </c>
      <c r="H182" s="29"/>
      <c r="I182" s="195">
        <f t="shared" si="12"/>
        <v>-1.570756599454631E-6</v>
      </c>
      <c r="J182" s="33">
        <f t="shared" si="13"/>
        <v>0</v>
      </c>
      <c r="K182" s="196">
        <f t="shared" si="14"/>
        <v>-2.00504124656282E-3</v>
      </c>
      <c r="U182" s="15"/>
      <c r="Y182" s="416"/>
      <c r="Z182" s="420"/>
      <c r="AA182" s="420"/>
      <c r="AB182" s="420"/>
      <c r="AC182" s="420"/>
      <c r="AD182" s="420"/>
      <c r="AE182" s="420"/>
      <c r="AF182" s="420"/>
      <c r="AG182" s="420"/>
      <c r="AH182" s="420"/>
      <c r="AI182" s="420"/>
      <c r="AJ182" s="420"/>
      <c r="AK182" s="421"/>
    </row>
    <row r="183" spans="1:37" x14ac:dyDescent="0.25">
      <c r="A183" s="94">
        <v>39681</v>
      </c>
      <c r="B183" s="33">
        <v>2.8106300000000002</v>
      </c>
      <c r="C183" s="33">
        <v>5.76</v>
      </c>
      <c r="D183" s="95">
        <v>1.8761000000000001</v>
      </c>
      <c r="F183" s="103">
        <f t="shared" si="10"/>
        <v>0.99302245325551608</v>
      </c>
      <c r="G183" s="39">
        <f t="shared" si="11"/>
        <v>0.98580441640378547</v>
      </c>
      <c r="H183" s="29"/>
      <c r="I183" s="195">
        <f t="shared" si="12"/>
        <v>3.1165853512964131E-6</v>
      </c>
      <c r="J183" s="33">
        <f t="shared" si="13"/>
        <v>1.5543614688495661E-6</v>
      </c>
      <c r="K183" s="196">
        <f t="shared" si="14"/>
        <v>1.0025206232813973E-2</v>
      </c>
      <c r="U183" s="15"/>
      <c r="Y183" s="416"/>
      <c r="Z183" s="420"/>
      <c r="AA183" s="420"/>
      <c r="AB183" s="420"/>
      <c r="AC183" s="420"/>
      <c r="AD183" s="420"/>
      <c r="AE183" s="420"/>
      <c r="AF183" s="420"/>
      <c r="AG183" s="420"/>
      <c r="AH183" s="420"/>
      <c r="AI183" s="420"/>
      <c r="AJ183" s="420"/>
      <c r="AK183" s="421"/>
    </row>
    <row r="184" spans="1:37" x14ac:dyDescent="0.25">
      <c r="A184" s="94">
        <v>39682</v>
      </c>
      <c r="B184" s="33">
        <v>2.81</v>
      </c>
      <c r="C184" s="33">
        <v>5.75875</v>
      </c>
      <c r="D184" s="95">
        <v>1.8582000000000001</v>
      </c>
      <c r="F184" s="103">
        <f t="shared" si="10"/>
        <v>0.99302400635535359</v>
      </c>
      <c r="G184" s="39">
        <f t="shared" si="11"/>
        <v>0.9858074533204767</v>
      </c>
      <c r="H184" s="29"/>
      <c r="I184" s="195">
        <f t="shared" si="12"/>
        <v>1.5707663481663439E-6</v>
      </c>
      <c r="J184" s="33">
        <f t="shared" si="13"/>
        <v>3.0840648228661559E-6</v>
      </c>
      <c r="K184" s="196">
        <f t="shared" si="14"/>
        <v>-1.0254353803849694E-2</v>
      </c>
      <c r="U184" s="15"/>
      <c r="Y184" s="416"/>
      <c r="Z184" s="420"/>
      <c r="AA184" s="420"/>
      <c r="AB184" s="420"/>
      <c r="AC184" s="420"/>
      <c r="AD184" s="420"/>
      <c r="AE184" s="420"/>
      <c r="AF184" s="420"/>
      <c r="AG184" s="420"/>
      <c r="AH184" s="420"/>
      <c r="AI184" s="420"/>
      <c r="AJ184" s="420"/>
      <c r="AK184" s="421"/>
    </row>
    <row r="185" spans="1:37" x14ac:dyDescent="0.25">
      <c r="A185" s="94">
        <v>39686</v>
      </c>
      <c r="B185" s="33">
        <v>2.80938</v>
      </c>
      <c r="C185" s="33">
        <v>5.7543800000000003</v>
      </c>
      <c r="D185" s="95">
        <v>1.8386</v>
      </c>
      <c r="F185" s="103">
        <f t="shared" si="10"/>
        <v>0.99302553480755595</v>
      </c>
      <c r="G185" s="39">
        <f t="shared" si="11"/>
        <v>0.98581807052828352</v>
      </c>
      <c r="H185" s="29"/>
      <c r="I185" s="195">
        <f t="shared" si="12"/>
        <v>1.5458383461613711E-6</v>
      </c>
      <c r="J185" s="33">
        <f t="shared" si="13"/>
        <v>1.07820399580187E-5</v>
      </c>
      <c r="K185" s="196">
        <f t="shared" si="14"/>
        <v>-1.1228230980751638E-2</v>
      </c>
      <c r="U185" s="15"/>
      <c r="Y185" s="416"/>
      <c r="Z185" s="420"/>
      <c r="AA185" s="420"/>
      <c r="AB185" s="420"/>
      <c r="AC185" s="420"/>
      <c r="AD185" s="420"/>
      <c r="AE185" s="420"/>
      <c r="AF185" s="420"/>
      <c r="AG185" s="420"/>
      <c r="AH185" s="420"/>
      <c r="AI185" s="420"/>
      <c r="AJ185" s="420"/>
      <c r="AK185" s="421"/>
    </row>
    <row r="186" spans="1:37" x14ac:dyDescent="0.25">
      <c r="A186" s="94">
        <v>39687</v>
      </c>
      <c r="B186" s="33">
        <v>2.81</v>
      </c>
      <c r="C186" s="33">
        <v>5.7543800000000003</v>
      </c>
      <c r="D186" s="95">
        <v>1.8383</v>
      </c>
      <c r="F186" s="103">
        <f t="shared" si="10"/>
        <v>0.99302400635535359</v>
      </c>
      <c r="G186" s="39">
        <f t="shared" si="11"/>
        <v>0.98581807052828352</v>
      </c>
      <c r="H186" s="29"/>
      <c r="I186" s="195">
        <f t="shared" si="12"/>
        <v>-1.5458383461613711E-6</v>
      </c>
      <c r="J186" s="33">
        <f t="shared" si="13"/>
        <v>0</v>
      </c>
      <c r="K186" s="196">
        <f t="shared" si="14"/>
        <v>-1.7186067827679134E-4</v>
      </c>
      <c r="U186" s="15"/>
      <c r="Y186" s="416"/>
      <c r="Z186" s="420"/>
      <c r="AA186" s="420"/>
      <c r="AB186" s="420"/>
      <c r="AC186" s="420"/>
      <c r="AD186" s="420"/>
      <c r="AE186" s="420"/>
      <c r="AF186" s="420"/>
      <c r="AG186" s="420"/>
      <c r="AH186" s="420"/>
      <c r="AI186" s="420"/>
      <c r="AJ186" s="420"/>
      <c r="AK186" s="421"/>
    </row>
    <row r="187" spans="1:37" x14ac:dyDescent="0.25">
      <c r="A187" s="94">
        <v>39688</v>
      </c>
      <c r="B187" s="33">
        <v>2.81</v>
      </c>
      <c r="C187" s="33">
        <v>5.7543800000000003</v>
      </c>
      <c r="D187" s="95">
        <v>1.8291999999999999</v>
      </c>
      <c r="F187" s="103">
        <f t="shared" si="10"/>
        <v>0.99302400635535359</v>
      </c>
      <c r="G187" s="39">
        <f t="shared" si="11"/>
        <v>0.98581807052828352</v>
      </c>
      <c r="H187" s="29"/>
      <c r="I187" s="195">
        <f t="shared" si="12"/>
        <v>0</v>
      </c>
      <c r="J187" s="33">
        <f t="shared" si="13"/>
        <v>0</v>
      </c>
      <c r="K187" s="196">
        <f t="shared" si="14"/>
        <v>-5.2131072410633063E-3</v>
      </c>
      <c r="U187" s="15"/>
      <c r="Y187" s="416"/>
      <c r="Z187" s="420"/>
      <c r="AA187" s="420"/>
      <c r="AB187" s="420"/>
      <c r="AC187" s="420"/>
      <c r="AD187" s="420"/>
      <c r="AE187" s="420"/>
      <c r="AF187" s="420"/>
      <c r="AG187" s="420"/>
      <c r="AH187" s="420"/>
      <c r="AI187" s="420"/>
      <c r="AJ187" s="420"/>
      <c r="AK187" s="421"/>
    </row>
    <row r="188" spans="1:37" x14ac:dyDescent="0.25">
      <c r="A188" s="94">
        <v>39689</v>
      </c>
      <c r="B188" s="33">
        <v>2.8106300000000002</v>
      </c>
      <c r="C188" s="33">
        <v>5.7531299999999996</v>
      </c>
      <c r="D188" s="95">
        <v>1.8237000000000001</v>
      </c>
      <c r="F188" s="103">
        <f t="shared" si="10"/>
        <v>0.99302245325551608</v>
      </c>
      <c r="G188" s="39">
        <f t="shared" si="11"/>
        <v>0.98582110752910279</v>
      </c>
      <c r="H188" s="29"/>
      <c r="I188" s="195">
        <f t="shared" si="12"/>
        <v>-1.5707663481663439E-6</v>
      </c>
      <c r="J188" s="33">
        <f t="shared" si="13"/>
        <v>3.0841502569918133E-6</v>
      </c>
      <c r="K188" s="196">
        <f t="shared" si="14"/>
        <v>-3.1507791017414289E-3</v>
      </c>
      <c r="U188" s="15"/>
      <c r="Y188" s="416"/>
      <c r="Z188" s="420"/>
      <c r="AA188" s="420"/>
      <c r="AB188" s="420"/>
      <c r="AC188" s="420"/>
      <c r="AD188" s="420"/>
      <c r="AE188" s="420"/>
      <c r="AF188" s="420"/>
      <c r="AG188" s="420"/>
      <c r="AH188" s="420"/>
      <c r="AI188" s="420"/>
      <c r="AJ188" s="420"/>
      <c r="AK188" s="421"/>
    </row>
    <row r="189" spans="1:37" x14ac:dyDescent="0.25">
      <c r="A189" s="94">
        <v>39692</v>
      </c>
      <c r="B189" s="33">
        <v>2.81</v>
      </c>
      <c r="C189" s="33">
        <v>5.7487500000000002</v>
      </c>
      <c r="D189" s="95">
        <v>1.7988</v>
      </c>
      <c r="F189" s="103">
        <f t="shared" si="10"/>
        <v>0.99302400635535359</v>
      </c>
      <c r="G189" s="39">
        <f t="shared" si="11"/>
        <v>0.98583174932763207</v>
      </c>
      <c r="H189" s="29"/>
      <c r="I189" s="195">
        <f t="shared" si="12"/>
        <v>1.5707663481663439E-6</v>
      </c>
      <c r="J189" s="33">
        <f t="shared" si="13"/>
        <v>1.0807012451443171E-5</v>
      </c>
      <c r="K189" s="196">
        <f t="shared" si="14"/>
        <v>-1.4264436296975335E-2</v>
      </c>
      <c r="U189" s="15"/>
      <c r="Y189" s="416"/>
      <c r="Z189" s="420"/>
      <c r="AA189" s="420"/>
      <c r="AB189" s="420"/>
      <c r="AC189" s="420"/>
      <c r="AD189" s="420"/>
      <c r="AE189" s="420"/>
      <c r="AF189" s="420"/>
      <c r="AG189" s="420"/>
      <c r="AH189" s="420"/>
      <c r="AI189" s="420"/>
      <c r="AJ189" s="420"/>
      <c r="AK189" s="421"/>
    </row>
    <row r="190" spans="1:37" x14ac:dyDescent="0.25">
      <c r="A190" s="94">
        <v>39693</v>
      </c>
      <c r="B190" s="33">
        <v>2.8131300000000001</v>
      </c>
      <c r="C190" s="33">
        <v>5.7463800000000003</v>
      </c>
      <c r="D190" s="95">
        <v>1.7863</v>
      </c>
      <c r="F190" s="103">
        <f t="shared" si="10"/>
        <v>0.99301629020881221</v>
      </c>
      <c r="G190" s="39">
        <f t="shared" si="11"/>
        <v>0.98583750765687672</v>
      </c>
      <c r="H190" s="29"/>
      <c r="I190" s="195">
        <f t="shared" si="12"/>
        <v>-7.8039177082892942E-6</v>
      </c>
      <c r="J190" s="33">
        <f t="shared" si="13"/>
        <v>5.8477273061771668E-6</v>
      </c>
      <c r="K190" s="196">
        <f t="shared" si="14"/>
        <v>-7.1608615948670689E-3</v>
      </c>
      <c r="U190" s="15"/>
      <c r="Y190" s="416"/>
      <c r="Z190" s="420"/>
      <c r="AA190" s="420"/>
      <c r="AB190" s="420"/>
      <c r="AC190" s="420"/>
      <c r="AD190" s="420"/>
      <c r="AE190" s="420"/>
      <c r="AF190" s="420"/>
      <c r="AG190" s="420"/>
      <c r="AH190" s="420"/>
      <c r="AI190" s="420"/>
      <c r="AJ190" s="420"/>
      <c r="AK190" s="421"/>
    </row>
    <row r="191" spans="1:37" x14ac:dyDescent="0.25">
      <c r="A191" s="94">
        <v>39694</v>
      </c>
      <c r="B191" s="33">
        <v>2.8137500000000002</v>
      </c>
      <c r="C191" s="33">
        <v>5.7438799999999999</v>
      </c>
      <c r="D191" s="95">
        <v>1.7764</v>
      </c>
      <c r="F191" s="103">
        <f t="shared" si="10"/>
        <v>0.9930147617850682</v>
      </c>
      <c r="G191" s="39">
        <f t="shared" si="11"/>
        <v>0.98584358191675003</v>
      </c>
      <c r="H191" s="29"/>
      <c r="I191" s="195">
        <f t="shared" si="12"/>
        <v>-1.5458095641008859E-6</v>
      </c>
      <c r="J191" s="33">
        <f t="shared" si="13"/>
        <v>6.1685627578452864E-6</v>
      </c>
      <c r="K191" s="196">
        <f t="shared" si="14"/>
        <v>-5.6714023831347504E-3</v>
      </c>
      <c r="U191" s="15"/>
      <c r="Y191" s="416"/>
      <c r="Z191" s="420"/>
      <c r="AA191" s="420"/>
      <c r="AB191" s="420"/>
      <c r="AC191" s="420"/>
      <c r="AD191" s="420"/>
      <c r="AE191" s="420"/>
      <c r="AF191" s="420"/>
      <c r="AG191" s="420"/>
      <c r="AH191" s="420"/>
      <c r="AI191" s="420"/>
      <c r="AJ191" s="420"/>
      <c r="AK191" s="421"/>
    </row>
    <row r="192" spans="1:37" x14ac:dyDescent="0.25">
      <c r="A192" s="94">
        <v>39695</v>
      </c>
      <c r="B192" s="33">
        <v>2.8149999999999999</v>
      </c>
      <c r="C192" s="33">
        <v>5.7407500000000002</v>
      </c>
      <c r="D192" s="95">
        <v>1.7723</v>
      </c>
      <c r="F192" s="103">
        <f t="shared" si="10"/>
        <v>0.99301168029988951</v>
      </c>
      <c r="G192" s="39">
        <f t="shared" si="11"/>
        <v>0.98585118699563701</v>
      </c>
      <c r="H192" s="29"/>
      <c r="I192" s="195">
        <f t="shared" si="12"/>
        <v>-3.116537072598499E-6</v>
      </c>
      <c r="J192" s="33">
        <f t="shared" si="13"/>
        <v>7.7231477366944215E-6</v>
      </c>
      <c r="K192" s="196">
        <f t="shared" si="14"/>
        <v>-2.3487626031164026E-3</v>
      </c>
      <c r="U192" s="15"/>
      <c r="Y192" s="416"/>
      <c r="Z192" s="420"/>
      <c r="AA192" s="420"/>
      <c r="AB192" s="420"/>
      <c r="AC192" s="420"/>
      <c r="AD192" s="420"/>
      <c r="AE192" s="420"/>
      <c r="AF192" s="420"/>
      <c r="AG192" s="420"/>
      <c r="AH192" s="420"/>
      <c r="AI192" s="420"/>
      <c r="AJ192" s="420"/>
      <c r="AK192" s="421"/>
    </row>
    <row r="193" spans="1:37" x14ac:dyDescent="0.25">
      <c r="A193" s="94">
        <v>39696</v>
      </c>
      <c r="B193" s="33">
        <v>2.8143799999999999</v>
      </c>
      <c r="C193" s="33">
        <v>5.73888</v>
      </c>
      <c r="D193" s="95">
        <v>1.7667999999999999</v>
      </c>
      <c r="F193" s="103">
        <f t="shared" si="10"/>
        <v>0.99301320871414778</v>
      </c>
      <c r="G193" s="39">
        <f t="shared" si="11"/>
        <v>0.98585573066105969</v>
      </c>
      <c r="H193" s="29"/>
      <c r="I193" s="195">
        <f t="shared" si="12"/>
        <v>1.5457999704550083E-6</v>
      </c>
      <c r="J193" s="33">
        <f t="shared" si="13"/>
        <v>4.6142058283721001E-6</v>
      </c>
      <c r="K193" s="196">
        <f t="shared" si="14"/>
        <v>-3.150779101741556E-3</v>
      </c>
      <c r="U193" s="15"/>
      <c r="Y193" s="416"/>
      <c r="Z193" s="420"/>
      <c r="AA193" s="420"/>
      <c r="AB193" s="420"/>
      <c r="AC193" s="420"/>
      <c r="AD193" s="420"/>
      <c r="AE193" s="420"/>
      <c r="AF193" s="420"/>
      <c r="AG193" s="420"/>
      <c r="AH193" s="420"/>
      <c r="AI193" s="420"/>
      <c r="AJ193" s="420"/>
      <c r="AK193" s="421"/>
    </row>
    <row r="194" spans="1:37" x14ac:dyDescent="0.25">
      <c r="A194" s="94">
        <v>39699</v>
      </c>
      <c r="B194" s="33">
        <v>2.8168799999999998</v>
      </c>
      <c r="C194" s="33">
        <v>5.7370000000000001</v>
      </c>
      <c r="D194" s="95">
        <v>1.7643</v>
      </c>
      <c r="F194" s="103">
        <f t="shared" si="10"/>
        <v>0.99300704578219257</v>
      </c>
      <c r="G194" s="39">
        <f t="shared" si="11"/>
        <v>0.98586029866637759</v>
      </c>
      <c r="H194" s="29"/>
      <c r="I194" s="195">
        <f t="shared" si="12"/>
        <v>-6.2330353062019778E-6</v>
      </c>
      <c r="J194" s="33">
        <f t="shared" si="13"/>
        <v>4.6389236004556883E-6</v>
      </c>
      <c r="K194" s="196">
        <f t="shared" si="14"/>
        <v>-1.4321723189733883E-3</v>
      </c>
      <c r="U194" s="15"/>
      <c r="Y194" s="416"/>
      <c r="Z194" s="420"/>
      <c r="AA194" s="420"/>
      <c r="AB194" s="420"/>
      <c r="AC194" s="420"/>
      <c r="AD194" s="420"/>
      <c r="AE194" s="420"/>
      <c r="AF194" s="420"/>
      <c r="AG194" s="420"/>
      <c r="AH194" s="420"/>
      <c r="AI194" s="420"/>
      <c r="AJ194" s="420"/>
      <c r="AK194" s="421"/>
    </row>
    <row r="195" spans="1:37" x14ac:dyDescent="0.25">
      <c r="A195" s="94">
        <v>39700</v>
      </c>
      <c r="B195" s="33">
        <v>2.81813</v>
      </c>
      <c r="C195" s="33">
        <v>5.7268800000000004</v>
      </c>
      <c r="D195" s="95">
        <v>1.7641</v>
      </c>
      <c r="F195" s="103">
        <f t="shared" si="10"/>
        <v>0.99300396434490179</v>
      </c>
      <c r="G195" s="39">
        <f t="shared" si="11"/>
        <v>0.98588488886908354</v>
      </c>
      <c r="H195" s="29"/>
      <c r="I195" s="195">
        <f t="shared" si="12"/>
        <v>-3.1164886399576009E-6</v>
      </c>
      <c r="J195" s="33">
        <f t="shared" si="13"/>
        <v>2.4971965602964071E-5</v>
      </c>
      <c r="K195" s="196">
        <f t="shared" si="14"/>
        <v>-1.1457378551786088E-4</v>
      </c>
      <c r="U195" s="15"/>
      <c r="Y195" s="416"/>
      <c r="Z195" s="420"/>
      <c r="AA195" s="420"/>
      <c r="AB195" s="420"/>
      <c r="AC195" s="420"/>
      <c r="AD195" s="420"/>
      <c r="AE195" s="420"/>
      <c r="AF195" s="420"/>
      <c r="AG195" s="420"/>
      <c r="AH195" s="420"/>
      <c r="AI195" s="420"/>
      <c r="AJ195" s="420"/>
      <c r="AK195" s="421"/>
    </row>
    <row r="196" spans="1:37" x14ac:dyDescent="0.25">
      <c r="A196" s="94">
        <v>39701</v>
      </c>
      <c r="B196" s="33">
        <v>2.8187500000000001</v>
      </c>
      <c r="C196" s="33">
        <v>5.7168799999999997</v>
      </c>
      <c r="D196" s="95">
        <v>1.7552000000000001</v>
      </c>
      <c r="F196" s="103">
        <f t="shared" si="10"/>
        <v>0.99300243595910076</v>
      </c>
      <c r="G196" s="39">
        <f t="shared" si="11"/>
        <v>0.98590918869335675</v>
      </c>
      <c r="H196" s="29"/>
      <c r="I196" s="195">
        <f t="shared" si="12"/>
        <v>-1.5457711895173752E-6</v>
      </c>
      <c r="J196" s="33">
        <f t="shared" si="13"/>
        <v>2.467707904505224E-5</v>
      </c>
      <c r="K196" s="196">
        <f t="shared" si="14"/>
        <v>-5.0985334555453182E-3</v>
      </c>
      <c r="U196" s="15"/>
      <c r="Y196" s="416"/>
      <c r="Z196" s="420"/>
      <c r="AA196" s="420"/>
      <c r="AB196" s="420"/>
      <c r="AC196" s="420"/>
      <c r="AD196" s="420"/>
      <c r="AE196" s="420"/>
      <c r="AF196" s="420"/>
      <c r="AG196" s="420"/>
      <c r="AH196" s="420"/>
      <c r="AI196" s="420"/>
      <c r="AJ196" s="420"/>
      <c r="AK196" s="421"/>
    </row>
    <row r="197" spans="1:37" x14ac:dyDescent="0.25">
      <c r="A197" s="94">
        <v>39702</v>
      </c>
      <c r="B197" s="33">
        <v>2.8187500000000001</v>
      </c>
      <c r="C197" s="33">
        <v>5.7074999999999996</v>
      </c>
      <c r="D197" s="95">
        <v>1.7506999999999999</v>
      </c>
      <c r="F197" s="103">
        <f t="shared" si="10"/>
        <v>0.99300243595910076</v>
      </c>
      <c r="G197" s="39">
        <f t="shared" si="11"/>
        <v>0.98593198301732154</v>
      </c>
      <c r="H197" s="29"/>
      <c r="I197" s="195">
        <f t="shared" si="12"/>
        <v>0</v>
      </c>
      <c r="J197" s="33">
        <f t="shared" si="13"/>
        <v>2.3148205844345481E-5</v>
      </c>
      <c r="K197" s="196">
        <f t="shared" si="14"/>
        <v>-2.5779101741522517E-3</v>
      </c>
      <c r="U197" s="15"/>
      <c r="Y197" s="416"/>
      <c r="Z197" s="420"/>
      <c r="AA197" s="420"/>
      <c r="AB197" s="420"/>
      <c r="AC197" s="420"/>
      <c r="AD197" s="420"/>
      <c r="AE197" s="420"/>
      <c r="AF197" s="420"/>
      <c r="AG197" s="420"/>
      <c r="AH197" s="420"/>
      <c r="AI197" s="420"/>
      <c r="AJ197" s="420"/>
      <c r="AK197" s="421"/>
    </row>
    <row r="198" spans="1:37" x14ac:dyDescent="0.25">
      <c r="A198" s="94">
        <v>39703</v>
      </c>
      <c r="B198" s="33">
        <v>2.8187500000000001</v>
      </c>
      <c r="C198" s="33">
        <v>5.7037500000000003</v>
      </c>
      <c r="D198" s="95">
        <v>1.7859</v>
      </c>
      <c r="F198" s="103">
        <f t="shared" si="10"/>
        <v>0.99300243595910076</v>
      </c>
      <c r="G198" s="39">
        <f t="shared" si="11"/>
        <v>0.98594109618163506</v>
      </c>
      <c r="H198" s="29"/>
      <c r="I198" s="195">
        <f t="shared" si="12"/>
        <v>0</v>
      </c>
      <c r="J198" s="33">
        <f t="shared" si="13"/>
        <v>9.2546461894795562E-6</v>
      </c>
      <c r="K198" s="196">
        <f t="shared" si="14"/>
        <v>2.0164986251145805E-2</v>
      </c>
      <c r="U198" s="15"/>
      <c r="Y198" s="416"/>
      <c r="Z198" s="420"/>
      <c r="AA198" s="420"/>
      <c r="AB198" s="420"/>
      <c r="AC198" s="420"/>
      <c r="AD198" s="420"/>
      <c r="AE198" s="420"/>
      <c r="AF198" s="420"/>
      <c r="AG198" s="420"/>
      <c r="AH198" s="420"/>
      <c r="AI198" s="420"/>
      <c r="AJ198" s="420"/>
      <c r="AK198" s="421"/>
    </row>
    <row r="199" spans="1:37" x14ac:dyDescent="0.25">
      <c r="A199" s="94">
        <v>39706</v>
      </c>
      <c r="B199" s="33">
        <v>2.8162500000000001</v>
      </c>
      <c r="C199" s="33">
        <v>5.7149999999999999</v>
      </c>
      <c r="D199" s="95">
        <v>1.7937000000000001</v>
      </c>
      <c r="F199" s="103">
        <f t="shared" si="10"/>
        <v>0.99300859883383563</v>
      </c>
      <c r="G199" s="39">
        <f t="shared" si="11"/>
        <v>0.98591375719408947</v>
      </c>
      <c r="H199" s="29"/>
      <c r="I199" s="195">
        <f t="shared" si="12"/>
        <v>6.2329774349810373E-6</v>
      </c>
      <c r="J199" s="33">
        <f t="shared" si="13"/>
        <v>-2.7763425327233985E-5</v>
      </c>
      <c r="K199" s="196">
        <f t="shared" si="14"/>
        <v>4.4683776351970832E-3</v>
      </c>
      <c r="U199" s="15"/>
      <c r="Y199" s="416"/>
      <c r="Z199" s="420"/>
      <c r="AA199" s="420"/>
      <c r="AB199" s="420"/>
      <c r="AC199" s="420"/>
      <c r="AD199" s="420"/>
      <c r="AE199" s="420"/>
      <c r="AF199" s="420"/>
      <c r="AG199" s="420"/>
      <c r="AH199" s="420"/>
      <c r="AI199" s="420"/>
      <c r="AJ199" s="420"/>
      <c r="AK199" s="421"/>
    </row>
    <row r="200" spans="1:37" x14ac:dyDescent="0.25">
      <c r="A200" s="94">
        <v>39707</v>
      </c>
      <c r="B200" s="33">
        <v>2.8762500000000002</v>
      </c>
      <c r="C200" s="33">
        <v>5.7912499999999998</v>
      </c>
      <c r="D200" s="95">
        <v>1.7743</v>
      </c>
      <c r="F200" s="103">
        <f t="shared" si="10"/>
        <v>0.9928607109503228</v>
      </c>
      <c r="G200" s="39">
        <f t="shared" si="11"/>
        <v>0.98572849956720365</v>
      </c>
      <c r="H200" s="29"/>
      <c r="I200" s="195">
        <f t="shared" si="12"/>
        <v>-1.495701081877901E-4</v>
      </c>
      <c r="J200" s="33">
        <f t="shared" si="13"/>
        <v>-1.8813375154321755E-4</v>
      </c>
      <c r="K200" s="196">
        <f t="shared" si="14"/>
        <v>-1.1113657195233778E-2</v>
      </c>
      <c r="U200" s="15"/>
      <c r="Y200" s="416"/>
      <c r="Z200" s="420"/>
      <c r="AA200" s="420"/>
      <c r="AB200" s="420"/>
      <c r="AC200" s="420"/>
      <c r="AD200" s="420"/>
      <c r="AE200" s="420"/>
      <c r="AF200" s="420"/>
      <c r="AG200" s="420"/>
      <c r="AH200" s="420"/>
      <c r="AI200" s="420"/>
      <c r="AJ200" s="420"/>
      <c r="AK200" s="421"/>
    </row>
    <row r="201" spans="1:37" x14ac:dyDescent="0.25">
      <c r="A201" s="94">
        <v>39708</v>
      </c>
      <c r="B201" s="33">
        <v>3.0625</v>
      </c>
      <c r="C201" s="33">
        <v>5.8712499999999999</v>
      </c>
      <c r="D201" s="95">
        <v>1.7955000000000001</v>
      </c>
      <c r="F201" s="103">
        <f t="shared" si="10"/>
        <v>0.99240192277872541</v>
      </c>
      <c r="G201" s="39">
        <f t="shared" si="11"/>
        <v>0.98553420573642492</v>
      </c>
      <c r="H201" s="29"/>
      <c r="I201" s="195">
        <f t="shared" si="12"/>
        <v>-4.64006887049311E-4</v>
      </c>
      <c r="J201" s="33">
        <f t="shared" si="13"/>
        <v>-1.9731024250157551E-4</v>
      </c>
      <c r="K201" s="196">
        <f t="shared" si="14"/>
        <v>1.2144821264894653E-2</v>
      </c>
      <c r="U201" s="15"/>
      <c r="Y201" s="416"/>
      <c r="Z201" s="420"/>
      <c r="AA201" s="420"/>
      <c r="AB201" s="420"/>
      <c r="AC201" s="420"/>
      <c r="AD201" s="420"/>
      <c r="AE201" s="420"/>
      <c r="AF201" s="420"/>
      <c r="AG201" s="420"/>
      <c r="AH201" s="420"/>
      <c r="AI201" s="420"/>
      <c r="AJ201" s="420"/>
      <c r="AK201" s="421"/>
    </row>
    <row r="202" spans="1:37" x14ac:dyDescent="0.25">
      <c r="A202" s="94">
        <v>39709</v>
      </c>
      <c r="B202" s="33">
        <v>3.2037499999999999</v>
      </c>
      <c r="C202" s="33">
        <v>5.9775</v>
      </c>
      <c r="D202" s="95">
        <v>1.8192999999999999</v>
      </c>
      <c r="F202" s="103">
        <f t="shared" si="10"/>
        <v>0.99205426536831554</v>
      </c>
      <c r="G202" s="39">
        <f t="shared" si="11"/>
        <v>0.98527627762622305</v>
      </c>
      <c r="H202" s="29"/>
      <c r="I202" s="195">
        <f t="shared" si="12"/>
        <v>-3.5161201345328624E-4</v>
      </c>
      <c r="J202" s="33">
        <f t="shared" si="13"/>
        <v>-2.6193244411274998E-4</v>
      </c>
      <c r="K202" s="196">
        <f t="shared" si="14"/>
        <v>1.3634280476626844E-2</v>
      </c>
      <c r="U202" s="15"/>
      <c r="Y202" s="416"/>
      <c r="Z202" s="420"/>
      <c r="AA202" s="420"/>
      <c r="AB202" s="420"/>
      <c r="AC202" s="420"/>
      <c r="AD202" s="420"/>
      <c r="AE202" s="420"/>
      <c r="AF202" s="420"/>
      <c r="AG202" s="420"/>
      <c r="AH202" s="420"/>
      <c r="AI202" s="420"/>
      <c r="AJ202" s="420"/>
      <c r="AK202" s="421"/>
    </row>
    <row r="203" spans="1:37" x14ac:dyDescent="0.25">
      <c r="A203" s="94">
        <v>39710</v>
      </c>
      <c r="B203" s="33">
        <v>3.21</v>
      </c>
      <c r="C203" s="33">
        <v>6</v>
      </c>
      <c r="D203" s="95">
        <v>1.8327</v>
      </c>
      <c r="F203" s="103">
        <f t="shared" si="10"/>
        <v>0.99203888792440664</v>
      </c>
      <c r="G203" s="39">
        <f t="shared" si="11"/>
        <v>0.98522167487684742</v>
      </c>
      <c r="H203" s="29"/>
      <c r="I203" s="195">
        <f t="shared" si="12"/>
        <v>-1.5552362333356382E-5</v>
      </c>
      <c r="J203" s="33">
        <f t="shared" si="13"/>
        <v>-5.545045705968849E-5</v>
      </c>
      <c r="K203" s="196">
        <f t="shared" si="14"/>
        <v>7.6764436296975699E-3</v>
      </c>
      <c r="U203" s="15"/>
      <c r="Y203" s="416"/>
      <c r="Z203" s="420"/>
      <c r="AA203" s="420"/>
      <c r="AB203" s="420"/>
      <c r="AC203" s="420"/>
      <c r="AD203" s="420"/>
      <c r="AE203" s="420"/>
      <c r="AF203" s="420"/>
      <c r="AG203" s="420"/>
      <c r="AH203" s="420"/>
      <c r="AI203" s="420"/>
      <c r="AJ203" s="420"/>
      <c r="AK203" s="421"/>
    </row>
    <row r="204" spans="1:37" x14ac:dyDescent="0.25">
      <c r="A204" s="94">
        <v>39713</v>
      </c>
      <c r="B204" s="33">
        <v>3.1974999999999998</v>
      </c>
      <c r="C204" s="33">
        <v>6.01</v>
      </c>
      <c r="D204" s="95">
        <v>1.8441000000000001</v>
      </c>
      <c r="F204" s="103">
        <f t="shared" si="10"/>
        <v>0.99206964328895886</v>
      </c>
      <c r="G204" s="39">
        <f t="shared" si="11"/>
        <v>0.98519740893081442</v>
      </c>
      <c r="H204" s="29"/>
      <c r="I204" s="195">
        <f t="shared" si="12"/>
        <v>3.110520682399661E-5</v>
      </c>
      <c r="J204" s="33">
        <f t="shared" si="13"/>
        <v>-2.464267484515976E-5</v>
      </c>
      <c r="K204" s="196">
        <f t="shared" si="14"/>
        <v>6.530705774518834E-3</v>
      </c>
      <c r="U204" s="15"/>
      <c r="Y204" s="416"/>
      <c r="Z204" s="420"/>
      <c r="AA204" s="420"/>
      <c r="AB204" s="420"/>
      <c r="AC204" s="420"/>
      <c r="AD204" s="420"/>
      <c r="AE204" s="420"/>
      <c r="AF204" s="420"/>
      <c r="AG204" s="420"/>
      <c r="AH204" s="420"/>
      <c r="AI204" s="420"/>
      <c r="AJ204" s="420"/>
      <c r="AK204" s="421"/>
    </row>
    <row r="205" spans="1:37" x14ac:dyDescent="0.25">
      <c r="A205" s="94">
        <v>39714</v>
      </c>
      <c r="B205" s="33">
        <v>3.2112500000000002</v>
      </c>
      <c r="C205" s="33">
        <v>6.0650000000000004</v>
      </c>
      <c r="D205" s="95">
        <v>1.855</v>
      </c>
      <c r="F205" s="103">
        <f t="shared" si="10"/>
        <v>0.9920358124928309</v>
      </c>
      <c r="G205" s="39">
        <f t="shared" si="11"/>
        <v>0.98506396759139547</v>
      </c>
      <c r="H205" s="29"/>
      <c r="I205" s="195">
        <f t="shared" si="12"/>
        <v>-3.4215621433909279E-5</v>
      </c>
      <c r="J205" s="33">
        <f t="shared" si="13"/>
        <v>-1.355130162134285E-4</v>
      </c>
      <c r="K205" s="196">
        <f t="shared" si="14"/>
        <v>6.2442713107240541E-3</v>
      </c>
      <c r="U205" s="15"/>
      <c r="Y205" s="416"/>
      <c r="Z205" s="420"/>
      <c r="AA205" s="420"/>
      <c r="AB205" s="420"/>
      <c r="AC205" s="420"/>
      <c r="AD205" s="420"/>
      <c r="AE205" s="420"/>
      <c r="AF205" s="420"/>
      <c r="AG205" s="420"/>
      <c r="AH205" s="420"/>
      <c r="AI205" s="420"/>
      <c r="AJ205" s="420"/>
      <c r="AK205" s="421"/>
    </row>
    <row r="206" spans="1:37" x14ac:dyDescent="0.25">
      <c r="A206" s="94">
        <v>39715</v>
      </c>
      <c r="B206" s="33">
        <v>3.4762499999999998</v>
      </c>
      <c r="C206" s="33">
        <v>6.2</v>
      </c>
      <c r="D206" s="95">
        <v>1.8523000000000001</v>
      </c>
      <c r="F206" s="103">
        <f t="shared" si="10"/>
        <v>0.99138425124155383</v>
      </c>
      <c r="G206" s="39">
        <f t="shared" si="11"/>
        <v>0.98473658296405708</v>
      </c>
      <c r="H206" s="29"/>
      <c r="I206" s="195">
        <f t="shared" si="12"/>
        <v>-6.5897276051035409E-4</v>
      </c>
      <c r="J206" s="33">
        <f t="shared" si="13"/>
        <v>-3.3246727367781807E-4</v>
      </c>
      <c r="K206" s="196">
        <f t="shared" si="14"/>
        <v>-1.5467461044912493E-3</v>
      </c>
      <c r="U206" s="15"/>
      <c r="Y206" s="416"/>
      <c r="Z206" s="420"/>
      <c r="AA206" s="420"/>
      <c r="AB206" s="420"/>
      <c r="AC206" s="420"/>
      <c r="AD206" s="420"/>
      <c r="AE206" s="420"/>
      <c r="AF206" s="420"/>
      <c r="AG206" s="420"/>
      <c r="AH206" s="420"/>
      <c r="AI206" s="420"/>
      <c r="AJ206" s="420"/>
      <c r="AK206" s="421"/>
    </row>
    <row r="207" spans="1:37" x14ac:dyDescent="0.25">
      <c r="A207" s="94">
        <v>39716</v>
      </c>
      <c r="B207" s="33">
        <v>3.7687499999999998</v>
      </c>
      <c r="C207" s="33">
        <v>6.2762500000000001</v>
      </c>
      <c r="D207" s="95">
        <v>1.8472</v>
      </c>
      <c r="F207" s="103">
        <f t="shared" si="10"/>
        <v>0.99066606813925062</v>
      </c>
      <c r="G207" s="39">
        <f t="shared" si="11"/>
        <v>0.98455176742425876</v>
      </c>
      <c r="H207" s="29"/>
      <c r="I207" s="195">
        <f t="shared" si="12"/>
        <v>-7.2635243509190368E-4</v>
      </c>
      <c r="J207" s="33">
        <f t="shared" si="13"/>
        <v>-1.8768480105369094E-4</v>
      </c>
      <c r="K207" s="196">
        <f t="shared" si="14"/>
        <v>-2.9216315307058344E-3</v>
      </c>
      <c r="U207" s="15"/>
      <c r="Y207" s="416"/>
      <c r="Z207" s="420"/>
      <c r="AA207" s="420"/>
      <c r="AB207" s="420"/>
      <c r="AC207" s="420"/>
      <c r="AD207" s="420"/>
      <c r="AE207" s="420"/>
      <c r="AF207" s="420"/>
      <c r="AG207" s="420"/>
      <c r="AH207" s="420"/>
      <c r="AI207" s="420"/>
      <c r="AJ207" s="420"/>
      <c r="AK207" s="421"/>
    </row>
    <row r="208" spans="1:37" x14ac:dyDescent="0.25">
      <c r="A208" s="94">
        <v>39717</v>
      </c>
      <c r="B208" s="33">
        <v>3.7618800000000001</v>
      </c>
      <c r="C208" s="33">
        <v>6.2549999999999999</v>
      </c>
      <c r="D208" s="95">
        <v>1.8431999999999999</v>
      </c>
      <c r="F208" s="103">
        <f t="shared" si="10"/>
        <v>0.9906829243018187</v>
      </c>
      <c r="G208" s="39">
        <f t="shared" si="11"/>
        <v>0.98460326642133633</v>
      </c>
      <c r="H208" s="29"/>
      <c r="I208" s="195">
        <f t="shared" si="12"/>
        <v>1.704790141729155E-5</v>
      </c>
      <c r="J208" s="33">
        <f t="shared" si="13"/>
        <v>5.229851900719961E-5</v>
      </c>
      <c r="K208" s="196">
        <f t="shared" si="14"/>
        <v>-2.2914757103574723E-3</v>
      </c>
      <c r="U208" s="15"/>
      <c r="Y208" s="416"/>
      <c r="Z208" s="420"/>
      <c r="AA208" s="420"/>
      <c r="AB208" s="420"/>
      <c r="AC208" s="420"/>
      <c r="AD208" s="420"/>
      <c r="AE208" s="420"/>
      <c r="AF208" s="420"/>
      <c r="AG208" s="420"/>
      <c r="AH208" s="420"/>
      <c r="AI208" s="420"/>
      <c r="AJ208" s="420"/>
      <c r="AK208" s="421"/>
    </row>
    <row r="209" spans="1:37" x14ac:dyDescent="0.25">
      <c r="A209" s="94">
        <v>39720</v>
      </c>
      <c r="B209" s="33">
        <v>3.8824999999999998</v>
      </c>
      <c r="C209" s="33">
        <v>6.2612500000000004</v>
      </c>
      <c r="D209" s="95">
        <v>1.8093999999999999</v>
      </c>
      <c r="F209" s="103">
        <f t="shared" si="10"/>
        <v>0.99038705564118279</v>
      </c>
      <c r="G209" s="39">
        <f t="shared" si="11"/>
        <v>0.98458811909824029</v>
      </c>
      <c r="H209" s="29"/>
      <c r="I209" s="195">
        <f t="shared" si="12"/>
        <v>-2.9923416665064522E-4</v>
      </c>
      <c r="J209" s="33">
        <f t="shared" si="13"/>
        <v>-1.5382485287109122E-5</v>
      </c>
      <c r="K209" s="196">
        <f t="shared" si="14"/>
        <v>-1.9362969752520654E-2</v>
      </c>
      <c r="U209" s="15"/>
      <c r="Y209" s="416"/>
      <c r="Z209" s="420"/>
      <c r="AA209" s="420"/>
      <c r="AB209" s="420"/>
      <c r="AC209" s="420"/>
      <c r="AD209" s="420"/>
      <c r="AE209" s="420"/>
      <c r="AF209" s="420"/>
      <c r="AG209" s="420"/>
      <c r="AH209" s="420"/>
      <c r="AI209" s="420"/>
      <c r="AJ209" s="420"/>
      <c r="AK209" s="421"/>
    </row>
    <row r="210" spans="1:37" x14ac:dyDescent="0.25">
      <c r="A210" s="94">
        <v>39721</v>
      </c>
      <c r="B210" s="33">
        <v>4.0525000000000002</v>
      </c>
      <c r="C210" s="33">
        <v>6.3</v>
      </c>
      <c r="D210" s="95">
        <v>1.7821</v>
      </c>
      <c r="F210" s="103">
        <f t="shared" si="10"/>
        <v>0.98997036276226491</v>
      </c>
      <c r="G210" s="39">
        <f t="shared" si="11"/>
        <v>0.98449421609648047</v>
      </c>
      <c r="H210" s="29"/>
      <c r="I210" s="195">
        <f t="shared" si="12"/>
        <v>-4.2143276041557004E-4</v>
      </c>
      <c r="J210" s="33">
        <f t="shared" si="13"/>
        <v>-9.5360845862142016E-5</v>
      </c>
      <c r="K210" s="196">
        <f t="shared" si="14"/>
        <v>-1.5639321723189666E-2</v>
      </c>
      <c r="U210" s="15"/>
      <c r="Y210" s="416"/>
      <c r="Z210" s="420"/>
      <c r="AA210" s="420"/>
      <c r="AB210" s="420"/>
      <c r="AC210" s="420"/>
      <c r="AD210" s="420"/>
      <c r="AE210" s="420"/>
      <c r="AF210" s="420"/>
      <c r="AG210" s="420"/>
      <c r="AH210" s="420"/>
      <c r="AI210" s="420"/>
      <c r="AJ210" s="420"/>
      <c r="AK210" s="421"/>
    </row>
    <row r="211" spans="1:37" x14ac:dyDescent="0.25">
      <c r="A211" s="94">
        <v>39722</v>
      </c>
      <c r="B211" s="33">
        <v>4.1500000000000004</v>
      </c>
      <c r="C211" s="33">
        <v>6.3075000000000001</v>
      </c>
      <c r="D211" s="95">
        <v>1.7704</v>
      </c>
      <c r="F211" s="103">
        <f t="shared" si="10"/>
        <v>0.98973153532104419</v>
      </c>
      <c r="G211" s="39">
        <f t="shared" si="11"/>
        <v>0.98447604339078154</v>
      </c>
      <c r="H211" s="29"/>
      <c r="I211" s="195">
        <f t="shared" si="12"/>
        <v>-2.4154410336460933E-4</v>
      </c>
      <c r="J211" s="33">
        <f t="shared" si="13"/>
        <v>-1.8454836954902542E-5</v>
      </c>
      <c r="K211" s="196">
        <f t="shared" si="14"/>
        <v>-6.7025664527956249E-3</v>
      </c>
      <c r="U211" s="15"/>
      <c r="Y211" s="416"/>
      <c r="Z211" s="420"/>
      <c r="AA211" s="420"/>
      <c r="AB211" s="420"/>
      <c r="AC211" s="420"/>
      <c r="AD211" s="420"/>
      <c r="AE211" s="420"/>
      <c r="AF211" s="420"/>
      <c r="AG211" s="420"/>
      <c r="AH211" s="420"/>
      <c r="AI211" s="420"/>
      <c r="AJ211" s="420"/>
      <c r="AK211" s="421"/>
    </row>
    <row r="212" spans="1:37" x14ac:dyDescent="0.25">
      <c r="A212" s="94">
        <v>39723</v>
      </c>
      <c r="B212" s="33">
        <v>4.2074999999999996</v>
      </c>
      <c r="C212" s="33">
        <v>6.2774999999999999</v>
      </c>
      <c r="D212" s="95">
        <v>1.7583</v>
      </c>
      <c r="F212" s="103">
        <f t="shared" si="10"/>
        <v>0.98959074237860511</v>
      </c>
      <c r="G212" s="39">
        <f t="shared" si="11"/>
        <v>0.98454873823925759</v>
      </c>
      <c r="H212" s="29"/>
      <c r="I212" s="195">
        <f t="shared" si="12"/>
        <v>-1.4239446215931636E-4</v>
      </c>
      <c r="J212" s="33">
        <f t="shared" si="13"/>
        <v>7.3823435998642152E-5</v>
      </c>
      <c r="K212" s="196">
        <f t="shared" si="14"/>
        <v>-6.9317140238313469E-3</v>
      </c>
      <c r="U212" s="15"/>
      <c r="Y212" s="416"/>
      <c r="Z212" s="420"/>
      <c r="AA212" s="420"/>
      <c r="AB212" s="420"/>
      <c r="AC212" s="420"/>
      <c r="AD212" s="420"/>
      <c r="AE212" s="420"/>
      <c r="AF212" s="420"/>
      <c r="AG212" s="420"/>
      <c r="AH212" s="420"/>
      <c r="AI212" s="420"/>
      <c r="AJ212" s="420"/>
      <c r="AK212" s="421"/>
    </row>
    <row r="213" spans="1:37" x14ac:dyDescent="0.25">
      <c r="A213" s="94">
        <v>39724</v>
      </c>
      <c r="B213" s="33">
        <v>4.3337500000000002</v>
      </c>
      <c r="C213" s="33">
        <v>6.27</v>
      </c>
      <c r="D213" s="95">
        <v>1.7749999999999999</v>
      </c>
      <c r="F213" s="103">
        <f t="shared" si="10"/>
        <v>0.98928175053405765</v>
      </c>
      <c r="G213" s="39">
        <f t="shared" si="11"/>
        <v>0.98456691362886739</v>
      </c>
      <c r="H213" s="29"/>
      <c r="I213" s="195">
        <f t="shared" si="12"/>
        <v>-3.1250662677919559E-4</v>
      </c>
      <c r="J213" s="33">
        <f t="shared" si="13"/>
        <v>1.8457562533490146E-5</v>
      </c>
      <c r="K213" s="196">
        <f t="shared" si="14"/>
        <v>9.5669110907424023E-3</v>
      </c>
      <c r="U213" s="15"/>
      <c r="Y213" s="416"/>
      <c r="Z213" s="420"/>
      <c r="AA213" s="420"/>
      <c r="AB213" s="420"/>
      <c r="AC213" s="420"/>
      <c r="AD213" s="420"/>
      <c r="AE213" s="420"/>
      <c r="AF213" s="420"/>
      <c r="AG213" s="420"/>
      <c r="AH213" s="420"/>
      <c r="AI213" s="420"/>
      <c r="AJ213" s="420"/>
      <c r="AK213" s="421"/>
    </row>
    <row r="214" spans="1:37" x14ac:dyDescent="0.25">
      <c r="A214" s="94">
        <v>39727</v>
      </c>
      <c r="B214" s="33">
        <v>4.2887500000000003</v>
      </c>
      <c r="C214" s="33">
        <v>6.2675000000000001</v>
      </c>
      <c r="D214" s="95">
        <v>1.7339</v>
      </c>
      <c r="F214" s="103">
        <f t="shared" ref="F214:F221" si="15">1/(1+B214*0.01*E$4)</f>
        <v>0.98939186410702751</v>
      </c>
      <c r="G214" s="39">
        <f t="shared" ref="G214:G221" si="16">1/(1+C214*0.01*E$4)</f>
        <v>0.98457297224119589</v>
      </c>
      <c r="H214" s="29"/>
      <c r="I214" s="195">
        <f t="shared" si="12"/>
        <v>1.1136611486239317E-4</v>
      </c>
      <c r="J214" s="33">
        <f t="shared" si="13"/>
        <v>6.1526722848966041E-6</v>
      </c>
      <c r="K214" s="196">
        <f t="shared" si="14"/>
        <v>-2.3544912923922957E-2</v>
      </c>
      <c r="U214" s="15"/>
      <c r="Y214" s="416"/>
      <c r="Z214" s="420"/>
      <c r="AA214" s="420"/>
      <c r="AB214" s="420"/>
      <c r="AC214" s="420"/>
      <c r="AD214" s="420"/>
      <c r="AE214" s="420"/>
      <c r="AF214" s="420"/>
      <c r="AG214" s="420"/>
      <c r="AH214" s="420"/>
      <c r="AI214" s="420"/>
      <c r="AJ214" s="420"/>
      <c r="AK214" s="421"/>
    </row>
    <row r="215" spans="1:37" x14ac:dyDescent="0.25">
      <c r="A215" s="94">
        <v>39728</v>
      </c>
      <c r="B215" s="33">
        <v>4.32</v>
      </c>
      <c r="C215" s="33">
        <v>6.2787499999999996</v>
      </c>
      <c r="D215" s="95">
        <v>1.7602</v>
      </c>
      <c r="F215" s="103">
        <f t="shared" si="15"/>
        <v>0.98931539374752675</v>
      </c>
      <c r="G215" s="39">
        <f t="shared" si="16"/>
        <v>0.9845457090728964</v>
      </c>
      <c r="H215" s="29"/>
      <c r="I215" s="195">
        <f t="shared" ref="I215:I221" si="17">(F215-F214)/$B$10</f>
        <v>-7.7340209840078759E-5</v>
      </c>
      <c r="J215" s="33">
        <f t="shared" ref="J215:J221" si="18">(G215-G214)/$C$10</f>
        <v>-2.7686428987334556E-5</v>
      </c>
      <c r="K215" s="196">
        <f t="shared" ref="K215:K221" si="19">(D215-D214)/$D$3</f>
        <v>1.5066452795600361E-2</v>
      </c>
      <c r="U215" s="15"/>
      <c r="Y215" s="416"/>
      <c r="Z215" s="420"/>
      <c r="AA215" s="420"/>
      <c r="AB215" s="420"/>
      <c r="AC215" s="420"/>
      <c r="AD215" s="420"/>
      <c r="AE215" s="420"/>
      <c r="AF215" s="420"/>
      <c r="AG215" s="420"/>
      <c r="AH215" s="420"/>
      <c r="AI215" s="420"/>
      <c r="AJ215" s="420"/>
      <c r="AK215" s="421"/>
    </row>
    <row r="216" spans="1:37" x14ac:dyDescent="0.25">
      <c r="A216" s="94">
        <v>39729</v>
      </c>
      <c r="B216" s="33">
        <v>4.5237499999999997</v>
      </c>
      <c r="C216" s="33">
        <v>6.2712500000000002</v>
      </c>
      <c r="D216" s="95">
        <v>1.7331000000000001</v>
      </c>
      <c r="F216" s="103">
        <f t="shared" si="15"/>
        <v>0.98881709664760109</v>
      </c>
      <c r="G216" s="39">
        <f t="shared" si="16"/>
        <v>0.98456388435066478</v>
      </c>
      <c r="H216" s="29"/>
      <c r="I216" s="195">
        <f t="shared" si="17"/>
        <v>-5.0396522943731408E-4</v>
      </c>
      <c r="J216" s="33">
        <f t="shared" si="18"/>
        <v>1.8457448955727012E-5</v>
      </c>
      <c r="K216" s="196">
        <f t="shared" si="19"/>
        <v>-1.5524747937671805E-2</v>
      </c>
      <c r="U216" s="15"/>
      <c r="Y216" s="416"/>
      <c r="Z216" s="420"/>
      <c r="AA216" s="420"/>
      <c r="AB216" s="420"/>
      <c r="AC216" s="420"/>
      <c r="AD216" s="420"/>
      <c r="AE216" s="420"/>
      <c r="AF216" s="420"/>
      <c r="AG216" s="420"/>
      <c r="AH216" s="420"/>
      <c r="AI216" s="420"/>
      <c r="AJ216" s="420"/>
      <c r="AK216" s="421"/>
    </row>
    <row r="217" spans="1:37" x14ac:dyDescent="0.25">
      <c r="A217" s="94">
        <v>39730</v>
      </c>
      <c r="B217" s="33">
        <v>4.75</v>
      </c>
      <c r="C217" s="33">
        <v>6.28125</v>
      </c>
      <c r="D217" s="95">
        <v>1.7238</v>
      </c>
      <c r="F217" s="103">
        <f t="shared" si="15"/>
        <v>0.9882643607164916</v>
      </c>
      <c r="G217" s="39">
        <f t="shared" si="16"/>
        <v>0.98453965079609262</v>
      </c>
      <c r="H217" s="29"/>
      <c r="I217" s="195">
        <f t="shared" si="17"/>
        <v>-5.5902330232586418E-4</v>
      </c>
      <c r="J217" s="33">
        <f t="shared" si="18"/>
        <v>-2.4609780506883233E-5</v>
      </c>
      <c r="K217" s="196">
        <f t="shared" si="19"/>
        <v>-5.3276810265811677E-3</v>
      </c>
      <c r="U217" s="15"/>
      <c r="Y217" s="416"/>
      <c r="Z217" s="420"/>
      <c r="AA217" s="420"/>
      <c r="AB217" s="420"/>
      <c r="AC217" s="420"/>
      <c r="AD217" s="420"/>
      <c r="AE217" s="420"/>
      <c r="AF217" s="420"/>
      <c r="AG217" s="420"/>
      <c r="AH217" s="420"/>
      <c r="AI217" s="420"/>
      <c r="AJ217" s="420"/>
      <c r="AK217" s="421"/>
    </row>
    <row r="218" spans="1:37" x14ac:dyDescent="0.25">
      <c r="A218" s="94">
        <v>39731</v>
      </c>
      <c r="B218" s="33">
        <v>4.8187499999999996</v>
      </c>
      <c r="C218" s="33">
        <v>6.2850000000000001</v>
      </c>
      <c r="D218" s="95">
        <v>1.702</v>
      </c>
      <c r="F218" s="103">
        <f t="shared" si="15"/>
        <v>0.98809652467925457</v>
      </c>
      <c r="G218" s="39">
        <f t="shared" si="16"/>
        <v>0.98453056352068125</v>
      </c>
      <c r="H218" s="29"/>
      <c r="I218" s="195">
        <f t="shared" si="17"/>
        <v>-1.6974517216059468E-4</v>
      </c>
      <c r="J218" s="33">
        <f t="shared" si="18"/>
        <v>-9.2283553621407643E-6</v>
      </c>
      <c r="K218" s="196">
        <f t="shared" si="19"/>
        <v>-1.2488542621448237E-2</v>
      </c>
      <c r="U218" s="15"/>
      <c r="Y218" s="416"/>
      <c r="Z218" s="420"/>
      <c r="AA218" s="420"/>
      <c r="AB218" s="420"/>
      <c r="AC218" s="420"/>
      <c r="AD218" s="420"/>
      <c r="AE218" s="420"/>
      <c r="AF218" s="420"/>
      <c r="AG218" s="420"/>
      <c r="AH218" s="420"/>
      <c r="AI218" s="420"/>
      <c r="AJ218" s="420"/>
      <c r="AK218" s="421"/>
    </row>
    <row r="219" spans="1:37" x14ac:dyDescent="0.25">
      <c r="A219" s="94">
        <v>39734</v>
      </c>
      <c r="B219" s="33">
        <v>4.7525000000000004</v>
      </c>
      <c r="C219" s="33">
        <v>6.2687499999999998</v>
      </c>
      <c r="D219" s="95">
        <v>1.7416</v>
      </c>
      <c r="F219" s="103">
        <f t="shared" si="15"/>
        <v>0.98825825658890298</v>
      </c>
      <c r="G219" s="39">
        <f t="shared" si="16"/>
        <v>0.98456994292571109</v>
      </c>
      <c r="H219" s="29"/>
      <c r="I219" s="195">
        <f t="shared" si="17"/>
        <v>1.635716101206611E-4</v>
      </c>
      <c r="J219" s="33">
        <f t="shared" si="18"/>
        <v>3.9990770292937449E-5</v>
      </c>
      <c r="K219" s="196">
        <f t="shared" si="19"/>
        <v>2.2685609532539001E-2</v>
      </c>
      <c r="U219" s="15"/>
      <c r="Y219" s="416"/>
      <c r="Z219" s="420"/>
      <c r="AA219" s="420"/>
      <c r="AB219" s="420"/>
      <c r="AC219" s="420"/>
      <c r="AD219" s="420"/>
      <c r="AE219" s="420"/>
      <c r="AF219" s="420"/>
      <c r="AG219" s="420"/>
      <c r="AH219" s="420"/>
      <c r="AI219" s="420"/>
      <c r="AJ219" s="420"/>
      <c r="AK219" s="421"/>
    </row>
    <row r="220" spans="1:37" x14ac:dyDescent="0.25">
      <c r="A220" s="94">
        <v>39735</v>
      </c>
      <c r="B220" s="33">
        <v>4.6349999999999998</v>
      </c>
      <c r="C220" s="33">
        <v>6.2487500000000002</v>
      </c>
      <c r="D220" s="95">
        <v>1.7532000000000001</v>
      </c>
      <c r="F220" s="103">
        <f t="shared" si="15"/>
        <v>0.98854523212277723</v>
      </c>
      <c r="G220" s="39">
        <f t="shared" si="16"/>
        <v>0.98461841421050533</v>
      </c>
      <c r="H220" s="29"/>
      <c r="I220" s="195">
        <f t="shared" si="17"/>
        <v>2.9023988057206473E-4</v>
      </c>
      <c r="J220" s="33">
        <f t="shared" si="18"/>
        <v>4.9223801490668667E-5</v>
      </c>
      <c r="K220" s="196">
        <f t="shared" si="19"/>
        <v>6.6452795600366946E-3</v>
      </c>
      <c r="P220" s="3"/>
      <c r="Q220" s="3"/>
      <c r="R220" s="3"/>
      <c r="S220" s="3"/>
      <c r="T220" s="3"/>
      <c r="U220" s="26"/>
      <c r="V220" s="3"/>
      <c r="W220" s="3"/>
    </row>
    <row r="221" spans="1:37" ht="15.75" thickBot="1" x14ac:dyDescent="0.3">
      <c r="A221" s="46">
        <v>39736</v>
      </c>
      <c r="B221" s="47">
        <v>4.55</v>
      </c>
      <c r="C221" s="47">
        <v>6.21</v>
      </c>
      <c r="D221" s="48">
        <v>1.7456</v>
      </c>
      <c r="F221" s="105">
        <f t="shared" si="15"/>
        <v>0.98875293536027697</v>
      </c>
      <c r="G221" s="42">
        <f t="shared" si="16"/>
        <v>0.98471234090741244</v>
      </c>
      <c r="H221" s="29"/>
      <c r="I221" s="71">
        <f t="shared" si="17"/>
        <v>2.100658618263052E-4</v>
      </c>
      <c r="J221" s="47">
        <f t="shared" si="18"/>
        <v>9.5384908876592402E-5</v>
      </c>
      <c r="K221" s="72">
        <f t="shared" si="19"/>
        <v>-4.3538038496792227E-3</v>
      </c>
      <c r="P221" s="3"/>
      <c r="Q221" s="3"/>
      <c r="R221" s="3"/>
      <c r="S221" s="3"/>
      <c r="T221" s="3"/>
      <c r="U221" s="26"/>
      <c r="V221" s="3"/>
      <c r="W221" s="3"/>
    </row>
    <row r="222" spans="1:37" x14ac:dyDescent="0.25">
      <c r="H222" s="154" t="s">
        <v>58</v>
      </c>
      <c r="I222" s="191">
        <f>AVERAGE(I22:I221)</f>
        <v>1.6139887891353472E-6</v>
      </c>
      <c r="J222" s="191">
        <f t="shared" ref="J222:K222" si="20">AVERAGE(J22:J221)</f>
        <v>-3.9419547167943993E-6</v>
      </c>
      <c r="K222" s="192">
        <f t="shared" si="20"/>
        <v>-6.6939734188817604E-4</v>
      </c>
      <c r="P222" s="3"/>
      <c r="Q222" s="3"/>
      <c r="R222" s="3"/>
      <c r="S222" s="3"/>
      <c r="T222" s="3"/>
      <c r="U222" s="26"/>
      <c r="V222" s="3"/>
      <c r="W222" s="3"/>
    </row>
    <row r="223" spans="1:37" ht="15.75" thickBot="1" x14ac:dyDescent="0.3">
      <c r="H223" s="155" t="s">
        <v>59</v>
      </c>
      <c r="I223" s="193">
        <f>_xlfn.STDEV.P(I22:I221)</f>
        <v>1.5636677030752625E-4</v>
      </c>
      <c r="J223" s="193">
        <f t="shared" ref="J223:K223" si="21">_xlfn.STDEV.P(J22:J221)</f>
        <v>5.7942625965429788E-5</v>
      </c>
      <c r="K223" s="194">
        <f t="shared" si="21"/>
        <v>7.5723100683282923E-3</v>
      </c>
      <c r="P223" s="3"/>
      <c r="Q223" s="3"/>
      <c r="R223" s="3"/>
      <c r="S223" s="3"/>
      <c r="T223" s="3"/>
      <c r="U223" s="26"/>
      <c r="V223" s="3"/>
      <c r="W223" s="3"/>
    </row>
    <row r="224" spans="1:37" x14ac:dyDescent="0.25">
      <c r="P224" s="3"/>
      <c r="Q224" s="3"/>
      <c r="R224" s="3"/>
      <c r="S224" s="3"/>
      <c r="T224" s="3"/>
      <c r="U224" s="26"/>
      <c r="V224" s="3"/>
      <c r="W224" s="3"/>
    </row>
    <row r="225" spans="16:23" x14ac:dyDescent="0.25">
      <c r="P225" s="3"/>
      <c r="Q225" s="3"/>
      <c r="R225" s="3"/>
      <c r="S225" s="3"/>
      <c r="T225" s="3"/>
      <c r="U225" s="26"/>
      <c r="V225" s="3"/>
      <c r="W225" s="3"/>
    </row>
    <row r="226" spans="16:23" x14ac:dyDescent="0.25">
      <c r="P226" s="3"/>
      <c r="Q226" s="3"/>
      <c r="R226" s="3"/>
      <c r="S226" s="3"/>
      <c r="T226" s="3"/>
      <c r="U226" s="26"/>
      <c r="V226" s="3"/>
      <c r="W226" s="3"/>
    </row>
    <row r="227" spans="16:23" x14ac:dyDescent="0.25">
      <c r="P227" s="3"/>
      <c r="Q227" s="3"/>
      <c r="R227" s="3"/>
      <c r="S227" s="3"/>
      <c r="T227" s="3"/>
      <c r="U227" s="26"/>
      <c r="V227" s="3"/>
      <c r="W227" s="3"/>
    </row>
    <row r="228" spans="16:23" x14ac:dyDescent="0.25">
      <c r="P228" s="3"/>
      <c r="Q228" s="3"/>
      <c r="R228" s="3"/>
      <c r="S228" s="3"/>
      <c r="T228" s="3"/>
      <c r="U228" s="26"/>
      <c r="V228" s="3"/>
      <c r="W228" s="3"/>
    </row>
    <row r="229" spans="16:23" x14ac:dyDescent="0.25">
      <c r="P229" s="3"/>
      <c r="Q229" s="3"/>
      <c r="R229" s="3"/>
      <c r="S229" s="3"/>
      <c r="T229" s="3"/>
      <c r="U229" s="26"/>
      <c r="V229" s="3"/>
      <c r="W229" s="3"/>
    </row>
    <row r="230" spans="16:23" x14ac:dyDescent="0.25">
      <c r="P230" s="3"/>
      <c r="Q230" s="3"/>
      <c r="R230" s="3"/>
      <c r="S230" s="3"/>
      <c r="T230" s="3"/>
      <c r="U230" s="26"/>
      <c r="V230" s="3"/>
      <c r="W230" s="3"/>
    </row>
    <row r="231" spans="16:23" x14ac:dyDescent="0.25">
      <c r="P231" s="3"/>
      <c r="Q231" s="3"/>
      <c r="R231" s="3"/>
      <c r="S231" s="3"/>
      <c r="T231" s="3"/>
      <c r="U231" s="26"/>
      <c r="V231" s="3"/>
      <c r="W231" s="3"/>
    </row>
    <row r="232" spans="16:23" x14ac:dyDescent="0.25">
      <c r="P232" s="3"/>
      <c r="Q232" s="3"/>
      <c r="R232" s="3"/>
      <c r="S232" s="3"/>
      <c r="T232" s="3"/>
      <c r="U232" s="26"/>
      <c r="V232" s="3"/>
      <c r="W232" s="3"/>
    </row>
    <row r="233" spans="16:23" x14ac:dyDescent="0.25">
      <c r="P233" s="3"/>
      <c r="Q233" s="3"/>
      <c r="R233" s="3"/>
      <c r="S233" s="3"/>
      <c r="T233" s="3"/>
      <c r="U233" s="26"/>
      <c r="V233" s="3"/>
      <c r="W233" s="3"/>
    </row>
    <row r="234" spans="16:23" x14ac:dyDescent="0.25">
      <c r="P234" s="3"/>
      <c r="Q234" s="3"/>
      <c r="R234" s="3"/>
      <c r="S234" s="3"/>
      <c r="T234" s="3"/>
      <c r="U234" s="26"/>
      <c r="V234" s="3"/>
      <c r="W234" s="3"/>
    </row>
    <row r="235" spans="16:23" x14ac:dyDescent="0.25">
      <c r="P235" s="3"/>
      <c r="Q235" s="3"/>
      <c r="R235" s="3"/>
      <c r="S235" s="3"/>
      <c r="T235" s="3"/>
      <c r="U235" s="26"/>
      <c r="V235" s="3"/>
      <c r="W235" s="3"/>
    </row>
    <row r="236" spans="16:23" x14ac:dyDescent="0.25">
      <c r="P236" s="3"/>
      <c r="Q236" s="3"/>
      <c r="R236" s="3"/>
      <c r="S236" s="3"/>
      <c r="T236" s="3"/>
      <c r="U236" s="26"/>
      <c r="V236" s="3"/>
      <c r="W236" s="3"/>
    </row>
    <row r="237" spans="16:23" x14ac:dyDescent="0.25">
      <c r="P237" s="3"/>
      <c r="Q237" s="3"/>
      <c r="R237" s="3"/>
      <c r="S237" s="3"/>
      <c r="T237" s="3"/>
      <c r="U237" s="26"/>
      <c r="V237" s="3"/>
      <c r="W237" s="3"/>
    </row>
    <row r="238" spans="16:23" x14ac:dyDescent="0.25">
      <c r="P238" s="3"/>
      <c r="Q238" s="3"/>
      <c r="R238" s="3"/>
      <c r="S238" s="3"/>
      <c r="T238" s="3"/>
      <c r="U238" s="26"/>
      <c r="V238" s="3"/>
      <c r="W238" s="3"/>
    </row>
    <row r="239" spans="16:23" x14ac:dyDescent="0.25">
      <c r="P239" s="3"/>
      <c r="Q239" s="3"/>
      <c r="R239" s="3"/>
      <c r="S239" s="3"/>
      <c r="T239" s="3"/>
      <c r="U239" s="26"/>
      <c r="V239" s="3"/>
      <c r="W239" s="3"/>
    </row>
    <row r="240" spans="16:23" x14ac:dyDescent="0.25">
      <c r="P240" s="3"/>
      <c r="Q240" s="3"/>
      <c r="R240" s="3"/>
      <c r="S240" s="3"/>
      <c r="T240" s="3"/>
      <c r="U240" s="26"/>
      <c r="V240" s="3"/>
      <c r="W240" s="3"/>
    </row>
    <row r="241" spans="16:23" x14ac:dyDescent="0.25">
      <c r="P241" s="3"/>
      <c r="Q241" s="3"/>
      <c r="R241" s="3"/>
      <c r="S241" s="3"/>
      <c r="T241" s="3"/>
      <c r="U241" s="26"/>
      <c r="V241" s="3"/>
      <c r="W241" s="3"/>
    </row>
    <row r="242" spans="16:23" x14ac:dyDescent="0.25">
      <c r="P242" s="3"/>
      <c r="Q242" s="3"/>
      <c r="R242" s="3"/>
      <c r="S242" s="3"/>
      <c r="T242" s="3"/>
      <c r="U242" s="26"/>
      <c r="V242" s="3"/>
      <c r="W242" s="3"/>
    </row>
    <row r="243" spans="16:23" x14ac:dyDescent="0.25">
      <c r="P243" s="3"/>
      <c r="Q243" s="3"/>
      <c r="R243" s="3"/>
      <c r="S243" s="3"/>
      <c r="T243" s="3"/>
      <c r="U243" s="26"/>
      <c r="V243" s="3"/>
      <c r="W243" s="3"/>
    </row>
    <row r="244" spans="16:23" x14ac:dyDescent="0.25">
      <c r="P244" s="3"/>
      <c r="Q244" s="3"/>
      <c r="R244" s="3"/>
      <c r="S244" s="3"/>
      <c r="T244" s="3"/>
      <c r="U244" s="26"/>
      <c r="V244" s="3"/>
      <c r="W244" s="3"/>
    </row>
    <row r="245" spans="16:23" x14ac:dyDescent="0.25">
      <c r="P245" s="3"/>
      <c r="Q245" s="3"/>
      <c r="R245" s="3"/>
      <c r="S245" s="3"/>
      <c r="T245" s="3"/>
      <c r="U245" s="26"/>
      <c r="V245" s="3"/>
      <c r="W245" s="3"/>
    </row>
    <row r="246" spans="16:23" x14ac:dyDescent="0.25">
      <c r="P246" s="3"/>
      <c r="Q246" s="3"/>
      <c r="R246" s="3"/>
      <c r="S246" s="3"/>
      <c r="T246" s="3"/>
      <c r="U246" s="26"/>
      <c r="V246" s="3"/>
      <c r="W246" s="3"/>
    </row>
    <row r="247" spans="16:23" x14ac:dyDescent="0.25">
      <c r="P247" s="3"/>
      <c r="Q247" s="3"/>
      <c r="R247" s="3"/>
      <c r="S247" s="3"/>
      <c r="T247" s="3"/>
      <c r="U247" s="26"/>
      <c r="V247" s="3"/>
      <c r="W247" s="3"/>
    </row>
    <row r="248" spans="16:23" x14ac:dyDescent="0.25">
      <c r="P248" s="3"/>
      <c r="Q248" s="3"/>
      <c r="R248" s="3"/>
      <c r="S248" s="3"/>
      <c r="T248" s="3"/>
      <c r="U248" s="26"/>
      <c r="V248" s="3"/>
      <c r="W248" s="3"/>
    </row>
    <row r="249" spans="16:23" x14ac:dyDescent="0.25">
      <c r="P249" s="3"/>
      <c r="Q249" s="3"/>
      <c r="R249" s="3"/>
      <c r="S249" s="3"/>
      <c r="T249" s="3"/>
      <c r="U249" s="26"/>
      <c r="V249" s="3"/>
      <c r="W249" s="3"/>
    </row>
    <row r="250" spans="16:23" x14ac:dyDescent="0.25">
      <c r="P250" s="3"/>
      <c r="Q250" s="3"/>
      <c r="R250" s="3"/>
      <c r="S250" s="3"/>
      <c r="T250" s="3"/>
      <c r="U250" s="26"/>
      <c r="V250" s="3"/>
      <c r="W250" s="3"/>
    </row>
    <row r="251" spans="16:23" x14ac:dyDescent="0.25">
      <c r="P251" s="3"/>
      <c r="Q251" s="3"/>
      <c r="R251" s="3"/>
      <c r="S251" s="3"/>
      <c r="T251" s="3"/>
      <c r="U251" s="26"/>
      <c r="V251" s="3"/>
      <c r="W251" s="3"/>
    </row>
    <row r="252" spans="16:23" x14ac:dyDescent="0.25">
      <c r="P252" s="3"/>
      <c r="Q252" s="3"/>
      <c r="R252" s="3"/>
      <c r="S252" s="3"/>
      <c r="T252" s="3"/>
      <c r="U252" s="26"/>
      <c r="V252" s="3"/>
      <c r="W252" s="3"/>
    </row>
    <row r="253" spans="16:23" x14ac:dyDescent="0.25">
      <c r="P253" s="3"/>
      <c r="Q253" s="3"/>
      <c r="R253" s="3"/>
      <c r="S253" s="3"/>
      <c r="T253" s="3"/>
      <c r="U253" s="26"/>
      <c r="V253" s="3"/>
      <c r="W253" s="3"/>
    </row>
    <row r="254" spans="16:23" x14ac:dyDescent="0.25">
      <c r="P254" s="3"/>
      <c r="Q254" s="3"/>
      <c r="R254" s="3"/>
      <c r="S254" s="3"/>
      <c r="T254" s="3"/>
      <c r="U254" s="26"/>
      <c r="V254" s="3"/>
      <c r="W254" s="3"/>
    </row>
    <row r="255" spans="16:23" x14ac:dyDescent="0.25">
      <c r="P255" s="3"/>
      <c r="Q255" s="3"/>
      <c r="R255" s="3"/>
      <c r="S255" s="3"/>
      <c r="T255" s="3"/>
      <c r="U255" s="26"/>
      <c r="V255" s="3"/>
      <c r="W255" s="3"/>
    </row>
    <row r="256" spans="16:23" x14ac:dyDescent="0.25">
      <c r="P256" s="3"/>
      <c r="Q256" s="3"/>
      <c r="R256" s="3"/>
      <c r="S256" s="3"/>
      <c r="T256" s="3"/>
      <c r="U256" s="26"/>
      <c r="V256" s="3"/>
      <c r="W256" s="3"/>
    </row>
    <row r="257" spans="16:23" x14ac:dyDescent="0.25">
      <c r="P257" s="3"/>
      <c r="Q257" s="3"/>
      <c r="R257" s="3"/>
      <c r="S257" s="3"/>
      <c r="T257" s="3"/>
      <c r="U257" s="26"/>
      <c r="V257" s="3"/>
      <c r="W257" s="3"/>
    </row>
    <row r="258" spans="16:23" x14ac:dyDescent="0.25">
      <c r="P258" s="3"/>
      <c r="Q258" s="3"/>
      <c r="R258" s="3"/>
      <c r="S258" s="3"/>
      <c r="T258" s="3"/>
      <c r="U258" s="26"/>
      <c r="V258" s="3"/>
      <c r="W258" s="3"/>
    </row>
    <row r="259" spans="16:23" x14ac:dyDescent="0.25">
      <c r="P259" s="3"/>
      <c r="Q259" s="3"/>
      <c r="R259" s="3"/>
      <c r="S259" s="3"/>
      <c r="T259" s="3"/>
      <c r="U259" s="26"/>
      <c r="V259" s="3"/>
      <c r="W259" s="3"/>
    </row>
    <row r="260" spans="16:23" x14ac:dyDescent="0.25">
      <c r="P260" s="3"/>
      <c r="Q260" s="3"/>
      <c r="R260" s="3"/>
      <c r="S260" s="3"/>
      <c r="T260" s="3"/>
      <c r="U260" s="26"/>
      <c r="V260" s="3"/>
      <c r="W260" s="3"/>
    </row>
    <row r="261" spans="16:23" x14ac:dyDescent="0.25">
      <c r="P261" s="3"/>
      <c r="Q261" s="3"/>
      <c r="R261" s="3"/>
      <c r="S261" s="3"/>
      <c r="T261" s="3"/>
      <c r="U261" s="26"/>
      <c r="V261" s="3"/>
      <c r="W261" s="3"/>
    </row>
    <row r="262" spans="16:23" x14ac:dyDescent="0.25">
      <c r="P262" s="3"/>
      <c r="Q262" s="3"/>
      <c r="R262" s="3"/>
      <c r="S262" s="3"/>
      <c r="T262" s="3"/>
      <c r="U262" s="26"/>
      <c r="V262" s="3"/>
      <c r="W262" s="3"/>
    </row>
    <row r="263" spans="16:23" x14ac:dyDescent="0.25">
      <c r="P263" s="3"/>
      <c r="Q263" s="3"/>
      <c r="R263" s="3"/>
      <c r="S263" s="3"/>
      <c r="T263" s="3"/>
      <c r="U263" s="26"/>
      <c r="V263" s="3"/>
      <c r="W263" s="3"/>
    </row>
    <row r="264" spans="16:23" x14ac:dyDescent="0.25">
      <c r="P264" s="3"/>
      <c r="Q264" s="3"/>
      <c r="R264" s="3"/>
      <c r="S264" s="3"/>
      <c r="T264" s="3"/>
      <c r="U264" s="26"/>
      <c r="V264" s="3"/>
      <c r="W264" s="3"/>
    </row>
    <row r="265" spans="16:23" x14ac:dyDescent="0.25">
      <c r="P265" s="3"/>
      <c r="Q265" s="3"/>
      <c r="R265" s="3"/>
      <c r="S265" s="3"/>
      <c r="T265" s="3"/>
      <c r="U265" s="26"/>
      <c r="V265" s="3"/>
      <c r="W265" s="3"/>
    </row>
    <row r="266" spans="16:23" x14ac:dyDescent="0.25">
      <c r="P266" s="3"/>
      <c r="Q266" s="3"/>
      <c r="R266" s="3"/>
      <c r="S266" s="3"/>
      <c r="T266" s="3"/>
      <c r="U266" s="26"/>
      <c r="V266" s="3"/>
      <c r="W266" s="3"/>
    </row>
    <row r="267" spans="16:23" x14ac:dyDescent="0.25">
      <c r="P267" s="3"/>
      <c r="Q267" s="3"/>
      <c r="R267" s="3"/>
      <c r="S267" s="3"/>
      <c r="T267" s="3"/>
      <c r="U267" s="26"/>
      <c r="V267" s="3"/>
      <c r="W267" s="3"/>
    </row>
    <row r="268" spans="16:23" x14ac:dyDescent="0.25">
      <c r="P268" s="3"/>
      <c r="Q268" s="3"/>
      <c r="R268" s="3"/>
      <c r="S268" s="3"/>
      <c r="T268" s="3"/>
      <c r="U268" s="26"/>
      <c r="V268" s="3"/>
      <c r="W268" s="3"/>
    </row>
    <row r="269" spans="16:23" x14ac:dyDescent="0.25">
      <c r="P269" s="3"/>
      <c r="Q269" s="3"/>
      <c r="R269" s="3"/>
      <c r="S269" s="3"/>
      <c r="T269" s="3"/>
      <c r="U269" s="26"/>
      <c r="V269" s="3"/>
      <c r="W269" s="3"/>
    </row>
    <row r="270" spans="16:23" x14ac:dyDescent="0.25">
      <c r="P270" s="3"/>
      <c r="Q270" s="3"/>
      <c r="R270" s="3"/>
      <c r="S270" s="3"/>
      <c r="T270" s="3"/>
      <c r="U270" s="26"/>
      <c r="V270" s="3"/>
      <c r="W270" s="3"/>
    </row>
    <row r="271" spans="16:23" x14ac:dyDescent="0.25">
      <c r="P271" s="3"/>
      <c r="Q271" s="3"/>
      <c r="R271" s="3"/>
      <c r="S271" s="3"/>
      <c r="T271" s="3"/>
      <c r="U271" s="26"/>
      <c r="V271" s="3"/>
      <c r="W271" s="3"/>
    </row>
    <row r="272" spans="16:23" x14ac:dyDescent="0.25">
      <c r="P272" s="3"/>
      <c r="Q272" s="3"/>
      <c r="R272" s="3"/>
      <c r="S272" s="3"/>
      <c r="T272" s="3"/>
      <c r="U272" s="26"/>
      <c r="V272" s="3"/>
      <c r="W272" s="3"/>
    </row>
    <row r="273" spans="16:23" x14ac:dyDescent="0.25">
      <c r="P273" s="3"/>
      <c r="Q273" s="3"/>
      <c r="R273" s="3"/>
      <c r="S273" s="3"/>
      <c r="T273" s="3"/>
      <c r="U273" s="26"/>
      <c r="V273" s="3"/>
      <c r="W273" s="3"/>
    </row>
    <row r="274" spans="16:23" x14ac:dyDescent="0.25">
      <c r="P274" s="3"/>
      <c r="Q274" s="3"/>
      <c r="R274" s="3"/>
      <c r="S274" s="3"/>
      <c r="T274" s="3"/>
      <c r="U274" s="26"/>
      <c r="V274" s="3"/>
      <c r="W274" s="3"/>
    </row>
    <row r="275" spans="16:23" x14ac:dyDescent="0.25">
      <c r="P275" s="3"/>
      <c r="Q275" s="3"/>
      <c r="R275" s="3"/>
      <c r="S275" s="3"/>
      <c r="T275" s="3"/>
      <c r="U275" s="26"/>
      <c r="V275" s="3"/>
      <c r="W275" s="3"/>
    </row>
    <row r="276" spans="16:23" x14ac:dyDescent="0.25">
      <c r="P276" s="3"/>
      <c r="Q276" s="3"/>
      <c r="R276" s="3"/>
      <c r="S276" s="3"/>
      <c r="T276" s="3"/>
      <c r="U276" s="26"/>
      <c r="V276" s="3"/>
      <c r="W276" s="3"/>
    </row>
    <row r="277" spans="16:23" x14ac:dyDescent="0.25">
      <c r="P277" s="3"/>
      <c r="Q277" s="3"/>
      <c r="R277" s="3"/>
      <c r="S277" s="3"/>
      <c r="T277" s="3"/>
      <c r="U277" s="26"/>
      <c r="V277" s="3"/>
      <c r="W277" s="3"/>
    </row>
    <row r="278" spans="16:23" x14ac:dyDescent="0.25">
      <c r="P278" s="3"/>
      <c r="Q278" s="3"/>
      <c r="R278" s="3"/>
      <c r="S278" s="3"/>
      <c r="T278" s="3"/>
      <c r="U278" s="26"/>
      <c r="V278" s="3"/>
      <c r="W278" s="3"/>
    </row>
    <row r="279" spans="16:23" x14ac:dyDescent="0.25">
      <c r="P279" s="3"/>
      <c r="Q279" s="3"/>
      <c r="R279" s="3"/>
      <c r="S279" s="3"/>
      <c r="T279" s="3"/>
      <c r="U279" s="26"/>
      <c r="V279" s="3"/>
      <c r="W279" s="3"/>
    </row>
    <row r="280" spans="16:23" x14ac:dyDescent="0.25">
      <c r="P280" s="3"/>
      <c r="Q280" s="3"/>
      <c r="R280" s="3"/>
      <c r="S280" s="3"/>
      <c r="T280" s="3"/>
      <c r="U280" s="26"/>
      <c r="V280" s="3"/>
      <c r="W280" s="3"/>
    </row>
    <row r="281" spans="16:23" x14ac:dyDescent="0.25">
      <c r="P281" s="3"/>
      <c r="Q281" s="3"/>
      <c r="R281" s="3"/>
      <c r="S281" s="3"/>
      <c r="T281" s="3"/>
      <c r="U281" s="26"/>
      <c r="V281" s="3"/>
      <c r="W281" s="3"/>
    </row>
    <row r="282" spans="16:23" x14ac:dyDescent="0.25">
      <c r="P282" s="3"/>
      <c r="Q282" s="3"/>
      <c r="R282" s="3"/>
      <c r="S282" s="3"/>
      <c r="T282" s="3"/>
      <c r="U282" s="26"/>
      <c r="V282" s="3"/>
      <c r="W282" s="3"/>
    </row>
    <row r="283" spans="16:23" x14ac:dyDescent="0.25">
      <c r="P283" s="3"/>
      <c r="Q283" s="3"/>
      <c r="R283" s="3"/>
      <c r="S283" s="3"/>
      <c r="T283" s="3"/>
      <c r="U283" s="26"/>
      <c r="V283" s="3"/>
      <c r="W283" s="3"/>
    </row>
    <row r="284" spans="16:23" x14ac:dyDescent="0.25">
      <c r="P284" s="3"/>
      <c r="Q284" s="3"/>
      <c r="R284" s="3"/>
      <c r="S284" s="3"/>
      <c r="T284" s="3"/>
      <c r="U284" s="26"/>
      <c r="V284" s="3"/>
      <c r="W284" s="3"/>
    </row>
    <row r="285" spans="16:23" x14ac:dyDescent="0.25">
      <c r="P285" s="3"/>
      <c r="Q285" s="3"/>
      <c r="R285" s="3"/>
      <c r="S285" s="3"/>
      <c r="T285" s="3"/>
      <c r="U285" s="26"/>
      <c r="V285" s="3"/>
      <c r="W285" s="3"/>
    </row>
    <row r="286" spans="16:23" x14ac:dyDescent="0.25">
      <c r="P286" s="3"/>
      <c r="Q286" s="3"/>
      <c r="R286" s="3"/>
      <c r="S286" s="3"/>
      <c r="T286" s="3"/>
      <c r="U286" s="26"/>
      <c r="V286" s="3"/>
      <c r="W286" s="3"/>
    </row>
    <row r="287" spans="16:23" x14ac:dyDescent="0.25">
      <c r="P287" s="3"/>
      <c r="Q287" s="3"/>
      <c r="R287" s="3"/>
      <c r="S287" s="3"/>
      <c r="T287" s="3"/>
      <c r="U287" s="26"/>
      <c r="V287" s="3"/>
      <c r="W287" s="3"/>
    </row>
    <row r="288" spans="16:23" x14ac:dyDescent="0.25">
      <c r="P288" s="3"/>
      <c r="Q288" s="3"/>
      <c r="R288" s="3"/>
      <c r="S288" s="3"/>
      <c r="T288" s="3"/>
      <c r="U288" s="26"/>
      <c r="V288" s="3"/>
      <c r="W288" s="3"/>
    </row>
    <row r="289" spans="16:23" x14ac:dyDescent="0.25">
      <c r="P289" s="3"/>
      <c r="Q289" s="3"/>
      <c r="R289" s="3"/>
      <c r="S289" s="3"/>
      <c r="T289" s="3"/>
      <c r="U289" s="26"/>
      <c r="V289" s="3"/>
      <c r="W289" s="3"/>
    </row>
    <row r="290" spans="16:23" x14ac:dyDescent="0.25">
      <c r="P290" s="3"/>
      <c r="Q290" s="3"/>
      <c r="R290" s="3"/>
      <c r="S290" s="3"/>
      <c r="T290" s="3"/>
      <c r="U290" s="26"/>
      <c r="V290" s="3"/>
      <c r="W290" s="3"/>
    </row>
    <row r="291" spans="16:23" x14ac:dyDescent="0.25">
      <c r="P291" s="3"/>
      <c r="Q291" s="3"/>
      <c r="R291" s="3"/>
      <c r="S291" s="3"/>
      <c r="T291" s="3"/>
      <c r="U291" s="26"/>
      <c r="V291" s="3"/>
      <c r="W291" s="3"/>
    </row>
    <row r="292" spans="16:23" x14ac:dyDescent="0.25">
      <c r="P292" s="3"/>
      <c r="Q292" s="3"/>
      <c r="R292" s="3"/>
      <c r="S292" s="3"/>
      <c r="T292" s="3"/>
      <c r="U292" s="26"/>
      <c r="V292" s="3"/>
      <c r="W292" s="3"/>
    </row>
    <row r="293" spans="16:23" x14ac:dyDescent="0.25">
      <c r="P293" s="3"/>
      <c r="Q293" s="3"/>
      <c r="R293" s="3"/>
      <c r="S293" s="3"/>
      <c r="T293" s="3"/>
      <c r="U293" s="26"/>
      <c r="V293" s="3"/>
      <c r="W293" s="3"/>
    </row>
    <row r="294" spans="16:23" x14ac:dyDescent="0.25">
      <c r="P294" s="3"/>
      <c r="Q294" s="3"/>
      <c r="R294" s="3"/>
      <c r="S294" s="3"/>
      <c r="T294" s="3"/>
      <c r="U294" s="26"/>
      <c r="V294" s="3"/>
      <c r="W294" s="3"/>
    </row>
    <row r="295" spans="16:23" x14ac:dyDescent="0.25">
      <c r="P295" s="3"/>
      <c r="Q295" s="3"/>
      <c r="R295" s="3"/>
      <c r="S295" s="3"/>
      <c r="T295" s="3"/>
      <c r="U295" s="26"/>
      <c r="V295" s="3"/>
      <c r="W295" s="3"/>
    </row>
    <row r="296" spans="16:23" x14ac:dyDescent="0.25">
      <c r="P296" s="3"/>
      <c r="Q296" s="3"/>
      <c r="R296" s="3"/>
      <c r="S296" s="3"/>
      <c r="T296" s="3"/>
      <c r="U296" s="26"/>
      <c r="V296" s="3"/>
      <c r="W296" s="3"/>
    </row>
    <row r="297" spans="16:23" x14ac:dyDescent="0.25">
      <c r="P297" s="3"/>
      <c r="Q297" s="3"/>
      <c r="R297" s="3"/>
      <c r="S297" s="3"/>
      <c r="T297" s="3"/>
      <c r="U297" s="26"/>
      <c r="V297" s="3"/>
      <c r="W297" s="3"/>
    </row>
    <row r="298" spans="16:23" x14ac:dyDescent="0.25">
      <c r="P298" s="3"/>
      <c r="Q298" s="3"/>
      <c r="R298" s="3"/>
      <c r="S298" s="3"/>
      <c r="T298" s="3"/>
      <c r="U298" s="26"/>
      <c r="V298" s="3"/>
      <c r="W298" s="3"/>
    </row>
    <row r="299" spans="16:23" x14ac:dyDescent="0.25">
      <c r="P299" s="3"/>
      <c r="Q299" s="3"/>
      <c r="R299" s="3"/>
      <c r="S299" s="3"/>
      <c r="T299" s="3"/>
      <c r="U299" s="26"/>
      <c r="V299" s="3"/>
      <c r="W299" s="3"/>
    </row>
    <row r="300" spans="16:23" x14ac:dyDescent="0.25">
      <c r="P300" s="3"/>
      <c r="Q300" s="3"/>
      <c r="R300" s="3"/>
      <c r="S300" s="3"/>
      <c r="T300" s="3"/>
      <c r="U300" s="26"/>
      <c r="V300" s="3"/>
      <c r="W300" s="3"/>
    </row>
    <row r="301" spans="16:23" x14ac:dyDescent="0.25">
      <c r="P301" s="3"/>
      <c r="Q301" s="3"/>
      <c r="R301" s="3"/>
      <c r="S301" s="3"/>
      <c r="T301" s="3"/>
      <c r="U301" s="26"/>
      <c r="V301" s="3"/>
      <c r="W301" s="3"/>
    </row>
    <row r="302" spans="16:23" x14ac:dyDescent="0.25">
      <c r="P302" s="3"/>
      <c r="Q302" s="3"/>
      <c r="R302" s="3"/>
      <c r="S302" s="3"/>
      <c r="T302" s="3"/>
      <c r="U302" s="26"/>
      <c r="V302" s="3"/>
      <c r="W302" s="3"/>
    </row>
    <row r="303" spans="16:23" x14ac:dyDescent="0.25">
      <c r="P303" s="3"/>
      <c r="Q303" s="3"/>
      <c r="R303" s="3"/>
      <c r="S303" s="3"/>
      <c r="T303" s="3"/>
      <c r="U303" s="26"/>
      <c r="V303" s="3"/>
      <c r="W303" s="3"/>
    </row>
    <row r="304" spans="16:23" x14ac:dyDescent="0.25">
      <c r="P304" s="3"/>
      <c r="Q304" s="3"/>
      <c r="R304" s="3"/>
      <c r="S304" s="3"/>
      <c r="T304" s="3"/>
      <c r="U304" s="26"/>
      <c r="V304" s="3"/>
      <c r="W304" s="3"/>
    </row>
    <row r="305" spans="16:23" x14ac:dyDescent="0.25">
      <c r="P305" s="3"/>
      <c r="Q305" s="3"/>
      <c r="R305" s="3"/>
      <c r="S305" s="3"/>
      <c r="T305" s="3"/>
      <c r="U305" s="26"/>
      <c r="V305" s="3"/>
      <c r="W305" s="3"/>
    </row>
    <row r="306" spans="16:23" x14ac:dyDescent="0.25">
      <c r="P306" s="3"/>
      <c r="Q306" s="3"/>
      <c r="R306" s="3"/>
      <c r="S306" s="3"/>
      <c r="T306" s="3"/>
      <c r="U306" s="26"/>
      <c r="V306" s="3"/>
      <c r="W306" s="3"/>
    </row>
    <row r="307" spans="16:23" x14ac:dyDescent="0.25">
      <c r="P307" s="3"/>
      <c r="Q307" s="3"/>
      <c r="R307" s="3"/>
      <c r="S307" s="3"/>
      <c r="T307" s="3"/>
      <c r="U307" s="26"/>
      <c r="V307" s="3"/>
      <c r="W307" s="3"/>
    </row>
    <row r="308" spans="16:23" x14ac:dyDescent="0.25">
      <c r="P308" s="3"/>
      <c r="Q308" s="3"/>
      <c r="R308" s="3"/>
      <c r="S308" s="3"/>
      <c r="T308" s="3"/>
      <c r="U308" s="26"/>
      <c r="V308" s="3"/>
      <c r="W308" s="3"/>
    </row>
    <row r="309" spans="16:23" x14ac:dyDescent="0.25">
      <c r="P309" s="3"/>
      <c r="Q309" s="3"/>
      <c r="R309" s="3"/>
      <c r="S309" s="3"/>
      <c r="T309" s="3"/>
      <c r="U309" s="26"/>
      <c r="V309" s="3"/>
      <c r="W309" s="3"/>
    </row>
    <row r="310" spans="16:23" x14ac:dyDescent="0.25">
      <c r="P310" s="3"/>
      <c r="Q310" s="3"/>
      <c r="R310" s="3"/>
      <c r="S310" s="3"/>
      <c r="T310" s="3"/>
      <c r="U310" s="26"/>
      <c r="V310" s="3"/>
      <c r="W310" s="3"/>
    </row>
    <row r="311" spans="16:23" x14ac:dyDescent="0.25">
      <c r="P311" s="3"/>
      <c r="Q311" s="3"/>
      <c r="R311" s="3"/>
      <c r="S311" s="3"/>
      <c r="T311" s="3"/>
      <c r="U311" s="26"/>
      <c r="V311" s="3"/>
      <c r="W311" s="3"/>
    </row>
    <row r="312" spans="16:23" x14ac:dyDescent="0.25">
      <c r="P312" s="3"/>
      <c r="Q312" s="3"/>
      <c r="R312" s="3"/>
      <c r="S312" s="3"/>
      <c r="T312" s="3"/>
      <c r="U312" s="26"/>
      <c r="V312" s="3"/>
      <c r="W312" s="3"/>
    </row>
    <row r="313" spans="16:23" x14ac:dyDescent="0.25">
      <c r="P313" s="3"/>
      <c r="Q313" s="3"/>
      <c r="R313" s="3"/>
      <c r="S313" s="3"/>
      <c r="T313" s="3"/>
      <c r="U313" s="26"/>
      <c r="V313" s="3"/>
      <c r="W313" s="3"/>
    </row>
    <row r="314" spans="16:23" x14ac:dyDescent="0.25">
      <c r="P314" s="3"/>
      <c r="Q314" s="3"/>
      <c r="R314" s="3"/>
      <c r="S314" s="3"/>
      <c r="T314" s="3"/>
      <c r="U314" s="26"/>
      <c r="V314" s="3"/>
      <c r="W314" s="3"/>
    </row>
    <row r="315" spans="16:23" x14ac:dyDescent="0.25">
      <c r="P315" s="3"/>
      <c r="Q315" s="3"/>
      <c r="R315" s="3"/>
      <c r="S315" s="3"/>
      <c r="T315" s="3"/>
      <c r="U315" s="26"/>
      <c r="V315" s="3"/>
      <c r="W315" s="3"/>
    </row>
    <row r="316" spans="16:23" x14ac:dyDescent="0.25">
      <c r="P316" s="3"/>
      <c r="Q316" s="3"/>
      <c r="R316" s="3"/>
      <c r="S316" s="3"/>
      <c r="T316" s="3"/>
      <c r="U316" s="26"/>
      <c r="V316" s="3"/>
      <c r="W316" s="3"/>
    </row>
    <row r="317" spans="16:23" x14ac:dyDescent="0.25">
      <c r="P317" s="3"/>
      <c r="Q317" s="3"/>
      <c r="R317" s="3"/>
      <c r="S317" s="3"/>
      <c r="T317" s="3"/>
      <c r="U317" s="26"/>
      <c r="V317" s="3"/>
      <c r="W317" s="3"/>
    </row>
    <row r="318" spans="16:23" x14ac:dyDescent="0.25">
      <c r="P318" s="3"/>
      <c r="Q318" s="3"/>
      <c r="R318" s="3"/>
      <c r="S318" s="3"/>
      <c r="T318" s="3"/>
      <c r="U318" s="26"/>
      <c r="V318" s="3"/>
      <c r="W318" s="3"/>
    </row>
    <row r="319" spans="16:23" x14ac:dyDescent="0.25">
      <c r="P319" s="3"/>
      <c r="Q319" s="3"/>
      <c r="R319" s="3"/>
      <c r="S319" s="3"/>
      <c r="T319" s="3"/>
      <c r="U319" s="26"/>
      <c r="V319" s="3"/>
      <c r="W319" s="3"/>
    </row>
    <row r="320" spans="16:23" x14ac:dyDescent="0.25">
      <c r="P320" s="3"/>
      <c r="Q320" s="3"/>
      <c r="R320" s="3"/>
      <c r="S320" s="3"/>
      <c r="T320" s="3"/>
      <c r="U320" s="26"/>
      <c r="V320" s="3"/>
      <c r="W320" s="3"/>
    </row>
    <row r="321" spans="16:23" x14ac:dyDescent="0.25">
      <c r="P321" s="3"/>
      <c r="Q321" s="3"/>
      <c r="R321" s="3"/>
      <c r="S321" s="3"/>
      <c r="T321" s="3"/>
      <c r="U321" s="26"/>
      <c r="V321" s="3"/>
      <c r="W321" s="3"/>
    </row>
    <row r="322" spans="16:23" x14ac:dyDescent="0.25">
      <c r="P322" s="3"/>
      <c r="Q322" s="3"/>
      <c r="R322" s="3"/>
      <c r="S322" s="3"/>
      <c r="T322" s="3"/>
      <c r="U322" s="26"/>
      <c r="V322" s="3"/>
      <c r="W322" s="3"/>
    </row>
    <row r="323" spans="16:23" x14ac:dyDescent="0.25">
      <c r="P323" s="3"/>
      <c r="Q323" s="3"/>
      <c r="R323" s="3"/>
      <c r="S323" s="3"/>
      <c r="T323" s="3"/>
      <c r="U323" s="26"/>
      <c r="V323" s="3"/>
      <c r="W323" s="3"/>
    </row>
    <row r="324" spans="16:23" x14ac:dyDescent="0.25">
      <c r="P324" s="3"/>
      <c r="Q324" s="3"/>
      <c r="R324" s="3"/>
      <c r="S324" s="3"/>
      <c r="T324" s="3"/>
      <c r="U324" s="26"/>
      <c r="V324" s="3"/>
      <c r="W324" s="3"/>
    </row>
    <row r="325" spans="16:23" x14ac:dyDescent="0.25">
      <c r="P325" s="3"/>
      <c r="Q325" s="3"/>
      <c r="R325" s="3"/>
      <c r="S325" s="3"/>
      <c r="T325" s="3"/>
      <c r="U325" s="26"/>
      <c r="V325" s="3"/>
      <c r="W325" s="3"/>
    </row>
    <row r="326" spans="16:23" x14ac:dyDescent="0.25">
      <c r="P326" s="3"/>
      <c r="Q326" s="3"/>
      <c r="R326" s="3"/>
      <c r="S326" s="3"/>
      <c r="T326" s="3"/>
      <c r="U326" s="26"/>
      <c r="V326" s="3"/>
      <c r="W326" s="3"/>
    </row>
    <row r="327" spans="16:23" x14ac:dyDescent="0.25">
      <c r="P327" s="3"/>
      <c r="Q327" s="3"/>
      <c r="R327" s="3"/>
      <c r="S327" s="3"/>
      <c r="T327" s="3"/>
      <c r="U327" s="26"/>
      <c r="V327" s="3"/>
      <c r="W327" s="3"/>
    </row>
    <row r="328" spans="16:23" x14ac:dyDescent="0.25">
      <c r="P328" s="3"/>
      <c r="Q328" s="3"/>
      <c r="R328" s="3"/>
      <c r="S328" s="3"/>
      <c r="T328" s="3"/>
      <c r="U328" s="26"/>
      <c r="V328" s="3"/>
      <c r="W328" s="3"/>
    </row>
    <row r="329" spans="16:23" x14ac:dyDescent="0.25">
      <c r="P329" s="3"/>
      <c r="Q329" s="3"/>
      <c r="R329" s="3"/>
      <c r="S329" s="3"/>
      <c r="T329" s="3"/>
      <c r="U329" s="26"/>
      <c r="V329" s="3"/>
      <c r="W329" s="3"/>
    </row>
    <row r="330" spans="16:23" x14ac:dyDescent="0.25">
      <c r="P330" s="3"/>
      <c r="Q330" s="3"/>
      <c r="R330" s="3"/>
      <c r="S330" s="3"/>
      <c r="T330" s="3"/>
      <c r="U330" s="26"/>
      <c r="V330" s="3"/>
      <c r="W330" s="3"/>
    </row>
    <row r="331" spans="16:23" x14ac:dyDescent="0.25">
      <c r="P331" s="3"/>
      <c r="Q331" s="3"/>
      <c r="R331" s="3"/>
      <c r="S331" s="3"/>
      <c r="T331" s="3"/>
      <c r="U331" s="26"/>
      <c r="V331" s="3"/>
      <c r="W331" s="3"/>
    </row>
    <row r="332" spans="16:23" x14ac:dyDescent="0.25">
      <c r="P332" s="3"/>
      <c r="Q332" s="3"/>
      <c r="R332" s="3"/>
      <c r="S332" s="3"/>
      <c r="T332" s="3"/>
      <c r="U332" s="26"/>
      <c r="V332" s="3"/>
      <c r="W332" s="3"/>
    </row>
    <row r="333" spans="16:23" x14ac:dyDescent="0.25">
      <c r="P333" s="3"/>
      <c r="Q333" s="3"/>
      <c r="R333" s="3"/>
      <c r="S333" s="3"/>
      <c r="T333" s="3"/>
      <c r="U333" s="26"/>
      <c r="V333" s="3"/>
      <c r="W333" s="3"/>
    </row>
    <row r="334" spans="16:23" x14ac:dyDescent="0.25">
      <c r="P334" s="3"/>
      <c r="Q334" s="3"/>
      <c r="R334" s="3"/>
      <c r="S334" s="3"/>
      <c r="T334" s="3"/>
      <c r="U334" s="26"/>
      <c r="V334" s="3"/>
      <c r="W334" s="3"/>
    </row>
    <row r="335" spans="16:23" x14ac:dyDescent="0.25">
      <c r="P335" s="3"/>
      <c r="Q335" s="3"/>
      <c r="R335" s="3"/>
      <c r="S335" s="3"/>
      <c r="T335" s="3"/>
      <c r="U335" s="26"/>
      <c r="V335" s="3"/>
      <c r="W335" s="3"/>
    </row>
    <row r="336" spans="16:23" x14ac:dyDescent="0.25">
      <c r="P336" s="3"/>
      <c r="Q336" s="3"/>
      <c r="R336" s="3"/>
      <c r="S336" s="3"/>
      <c r="T336" s="3"/>
      <c r="U336" s="26"/>
      <c r="V336" s="3"/>
      <c r="W336" s="3"/>
    </row>
    <row r="337" spans="16:23" x14ac:dyDescent="0.25">
      <c r="P337" s="3"/>
      <c r="Q337" s="3"/>
      <c r="R337" s="3"/>
      <c r="S337" s="3"/>
      <c r="T337" s="3"/>
      <c r="U337" s="26"/>
      <c r="V337" s="3"/>
      <c r="W337" s="3"/>
    </row>
    <row r="338" spans="16:23" x14ac:dyDescent="0.25">
      <c r="P338" s="3"/>
      <c r="Q338" s="3"/>
      <c r="R338" s="3"/>
      <c r="S338" s="3"/>
      <c r="T338" s="3"/>
      <c r="U338" s="26"/>
      <c r="V338" s="3"/>
      <c r="W338" s="3"/>
    </row>
    <row r="339" spans="16:23" x14ac:dyDescent="0.25">
      <c r="P339" s="3"/>
      <c r="Q339" s="3"/>
      <c r="R339" s="3"/>
      <c r="S339" s="3"/>
      <c r="T339" s="3"/>
      <c r="U339" s="26"/>
      <c r="V339" s="3"/>
      <c r="W339" s="3"/>
    </row>
    <row r="340" spans="16:23" x14ac:dyDescent="0.25">
      <c r="P340" s="3"/>
      <c r="Q340" s="3"/>
      <c r="R340" s="3"/>
      <c r="S340" s="3"/>
      <c r="T340" s="3"/>
      <c r="U340" s="26"/>
      <c r="V340" s="3"/>
      <c r="W340" s="3"/>
    </row>
    <row r="341" spans="16:23" x14ac:dyDescent="0.25">
      <c r="P341" s="3"/>
      <c r="Q341" s="3"/>
      <c r="R341" s="3"/>
      <c r="S341" s="3"/>
      <c r="T341" s="3"/>
      <c r="U341" s="26"/>
      <c r="V341" s="3"/>
      <c r="W341" s="3"/>
    </row>
    <row r="342" spans="16:23" x14ac:dyDescent="0.25">
      <c r="P342" s="3"/>
      <c r="Q342" s="3"/>
      <c r="R342" s="3"/>
      <c r="S342" s="3"/>
      <c r="T342" s="3"/>
      <c r="U342" s="26"/>
      <c r="V342" s="3"/>
      <c r="W342" s="3"/>
    </row>
    <row r="343" spans="16:23" x14ac:dyDescent="0.25">
      <c r="P343" s="3"/>
      <c r="Q343" s="3"/>
      <c r="R343" s="3"/>
      <c r="S343" s="3"/>
      <c r="T343" s="3"/>
      <c r="U343" s="26"/>
      <c r="V343" s="3"/>
      <c r="W343" s="3"/>
    </row>
    <row r="344" spans="16:23" x14ac:dyDescent="0.25">
      <c r="P344" s="3"/>
      <c r="Q344" s="3"/>
      <c r="R344" s="3"/>
      <c r="S344" s="3"/>
      <c r="T344" s="3"/>
      <c r="U344" s="26"/>
      <c r="V344" s="3"/>
      <c r="W344" s="3"/>
    </row>
    <row r="345" spans="16:23" x14ac:dyDescent="0.25">
      <c r="P345" s="3"/>
      <c r="Q345" s="3"/>
      <c r="R345" s="3"/>
      <c r="S345" s="3"/>
      <c r="T345" s="3"/>
      <c r="U345" s="26"/>
      <c r="V345" s="3"/>
      <c r="W345" s="3"/>
    </row>
    <row r="346" spans="16:23" x14ac:dyDescent="0.25">
      <c r="P346" s="3"/>
      <c r="Q346" s="3"/>
      <c r="R346" s="3"/>
      <c r="S346" s="3"/>
      <c r="T346" s="3"/>
      <c r="U346" s="26"/>
      <c r="V346" s="3"/>
      <c r="W346" s="3"/>
    </row>
    <row r="347" spans="16:23" x14ac:dyDescent="0.25">
      <c r="P347" s="3"/>
      <c r="Q347" s="3"/>
      <c r="R347" s="3"/>
      <c r="S347" s="3"/>
      <c r="T347" s="3"/>
      <c r="U347" s="26"/>
      <c r="V347" s="3"/>
      <c r="W347" s="3"/>
    </row>
    <row r="348" spans="16:23" x14ac:dyDescent="0.25">
      <c r="P348" s="3"/>
      <c r="Q348" s="3"/>
      <c r="R348" s="3"/>
      <c r="S348" s="3"/>
      <c r="T348" s="3"/>
      <c r="U348" s="26"/>
      <c r="V348" s="3"/>
      <c r="W348" s="3"/>
    </row>
    <row r="349" spans="16:23" x14ac:dyDescent="0.25">
      <c r="P349" s="3"/>
      <c r="Q349" s="3"/>
      <c r="R349" s="3"/>
      <c r="S349" s="3"/>
      <c r="T349" s="3"/>
      <c r="U349" s="26"/>
      <c r="V349" s="3"/>
      <c r="W349" s="3"/>
    </row>
    <row r="350" spans="16:23" x14ac:dyDescent="0.25">
      <c r="P350" s="3"/>
      <c r="Q350" s="3"/>
      <c r="R350" s="3"/>
      <c r="S350" s="3"/>
      <c r="T350" s="3"/>
      <c r="U350" s="26"/>
      <c r="V350" s="3"/>
      <c r="W350" s="3"/>
    </row>
    <row r="351" spans="16:23" x14ac:dyDescent="0.25">
      <c r="P351" s="3"/>
      <c r="Q351" s="3"/>
      <c r="R351" s="3"/>
      <c r="S351" s="3"/>
      <c r="T351" s="3"/>
      <c r="U351" s="26"/>
      <c r="V351" s="3"/>
      <c r="W351" s="3"/>
    </row>
    <row r="352" spans="16:23" x14ac:dyDescent="0.25">
      <c r="P352" s="3"/>
      <c r="Q352" s="3"/>
      <c r="R352" s="3"/>
      <c r="S352" s="3"/>
      <c r="T352" s="3"/>
      <c r="U352" s="26"/>
      <c r="V352" s="3"/>
      <c r="W352" s="3"/>
    </row>
    <row r="353" spans="16:23" x14ac:dyDescent="0.25">
      <c r="P353" s="3"/>
      <c r="Q353" s="3"/>
      <c r="R353" s="3"/>
      <c r="S353" s="3"/>
      <c r="T353" s="3"/>
      <c r="U353" s="26"/>
      <c r="V353" s="3"/>
      <c r="W353" s="3"/>
    </row>
    <row r="354" spans="16:23" x14ac:dyDescent="0.25">
      <c r="P354" s="3"/>
      <c r="Q354" s="3"/>
      <c r="R354" s="3"/>
      <c r="S354" s="3"/>
      <c r="T354" s="3"/>
      <c r="U354" s="26"/>
      <c r="V354" s="3"/>
      <c r="W354" s="3"/>
    </row>
    <row r="355" spans="16:23" x14ac:dyDescent="0.25">
      <c r="P355" s="3"/>
      <c r="Q355" s="3"/>
      <c r="R355" s="3"/>
      <c r="S355" s="3"/>
      <c r="T355" s="3"/>
      <c r="U355" s="26"/>
      <c r="V355" s="3"/>
      <c r="W355" s="3"/>
    </row>
    <row r="356" spans="16:23" x14ac:dyDescent="0.25">
      <c r="P356" s="3"/>
      <c r="Q356" s="3"/>
      <c r="R356" s="3"/>
      <c r="S356" s="3"/>
      <c r="T356" s="3"/>
      <c r="U356" s="26"/>
      <c r="V356" s="3"/>
      <c r="W356" s="3"/>
    </row>
    <row r="357" spans="16:23" x14ac:dyDescent="0.25">
      <c r="P357" s="3"/>
      <c r="Q357" s="3"/>
      <c r="R357" s="3"/>
      <c r="S357" s="3"/>
      <c r="T357" s="3"/>
      <c r="U357" s="26"/>
      <c r="V357" s="3"/>
      <c r="W357" s="3"/>
    </row>
    <row r="358" spans="16:23" x14ac:dyDescent="0.25">
      <c r="P358" s="3"/>
      <c r="Q358" s="3"/>
      <c r="R358" s="3"/>
      <c r="S358" s="3"/>
      <c r="T358" s="3"/>
      <c r="U358" s="26"/>
      <c r="V358" s="3"/>
      <c r="W358" s="3"/>
    </row>
    <row r="359" spans="16:23" x14ac:dyDescent="0.25">
      <c r="P359" s="3"/>
      <c r="Q359" s="3"/>
      <c r="R359" s="3"/>
      <c r="S359" s="3"/>
      <c r="T359" s="3"/>
      <c r="U359" s="26"/>
      <c r="V359" s="3"/>
      <c r="W359" s="3"/>
    </row>
    <row r="360" spans="16:23" x14ac:dyDescent="0.25">
      <c r="P360" s="3"/>
      <c r="Q360" s="3"/>
      <c r="R360" s="3"/>
      <c r="S360" s="3"/>
      <c r="T360" s="3"/>
      <c r="U360" s="26"/>
      <c r="V360" s="3"/>
      <c r="W360" s="3"/>
    </row>
    <row r="361" spans="16:23" x14ac:dyDescent="0.25">
      <c r="P361" s="3"/>
      <c r="Q361" s="3"/>
      <c r="R361" s="3"/>
      <c r="S361" s="3"/>
      <c r="T361" s="3"/>
      <c r="U361" s="26"/>
      <c r="V361" s="3"/>
      <c r="W361" s="3"/>
    </row>
    <row r="362" spans="16:23" x14ac:dyDescent="0.25">
      <c r="P362" s="3"/>
      <c r="Q362" s="3"/>
      <c r="R362" s="3"/>
      <c r="S362" s="3"/>
      <c r="T362" s="3"/>
      <c r="U362" s="26"/>
      <c r="V362" s="3"/>
      <c r="W362" s="3"/>
    </row>
    <row r="363" spans="16:23" x14ac:dyDescent="0.25">
      <c r="P363" s="3"/>
      <c r="Q363" s="3"/>
      <c r="R363" s="3"/>
      <c r="S363" s="3"/>
      <c r="T363" s="3"/>
      <c r="U363" s="26"/>
      <c r="V363" s="3"/>
      <c r="W363" s="3"/>
    </row>
    <row r="364" spans="16:23" x14ac:dyDescent="0.25">
      <c r="P364" s="3"/>
      <c r="Q364" s="3"/>
      <c r="R364" s="3"/>
      <c r="S364" s="3"/>
      <c r="T364" s="3"/>
      <c r="U364" s="26"/>
      <c r="V364" s="3"/>
      <c r="W364" s="3"/>
    </row>
    <row r="365" spans="16:23" x14ac:dyDescent="0.25">
      <c r="P365" s="3"/>
      <c r="Q365" s="3"/>
      <c r="R365" s="3"/>
      <c r="S365" s="3"/>
      <c r="T365" s="3"/>
      <c r="U365" s="26"/>
      <c r="V365" s="3"/>
      <c r="W365" s="3"/>
    </row>
    <row r="366" spans="16:23" x14ac:dyDescent="0.25">
      <c r="P366" s="3"/>
      <c r="Q366" s="3"/>
      <c r="R366" s="3"/>
      <c r="S366" s="3"/>
      <c r="T366" s="3"/>
      <c r="U366" s="26"/>
      <c r="V366" s="3"/>
      <c r="W366" s="3"/>
    </row>
    <row r="367" spans="16:23" x14ac:dyDescent="0.25">
      <c r="P367" s="3"/>
      <c r="Q367" s="3"/>
      <c r="R367" s="3"/>
      <c r="S367" s="3"/>
      <c r="T367" s="3"/>
      <c r="U367" s="26"/>
      <c r="V367" s="3"/>
      <c r="W367" s="3"/>
    </row>
    <row r="368" spans="16:23" x14ac:dyDescent="0.25">
      <c r="P368" s="3"/>
      <c r="Q368" s="3"/>
      <c r="R368" s="3"/>
      <c r="S368" s="3"/>
      <c r="T368" s="3"/>
      <c r="U368" s="26"/>
      <c r="V368" s="3"/>
      <c r="W368" s="3"/>
    </row>
    <row r="369" spans="16:23" x14ac:dyDescent="0.25">
      <c r="P369" s="3"/>
      <c r="Q369" s="3"/>
      <c r="R369" s="3"/>
      <c r="S369" s="3"/>
      <c r="T369" s="3"/>
      <c r="U369" s="26"/>
      <c r="V369" s="3"/>
      <c r="W369" s="3"/>
    </row>
    <row r="370" spans="16:23" x14ac:dyDescent="0.25">
      <c r="P370" s="3"/>
      <c r="Q370" s="3"/>
      <c r="R370" s="3"/>
      <c r="S370" s="3"/>
      <c r="T370" s="3"/>
      <c r="U370" s="26"/>
      <c r="V370" s="3"/>
      <c r="W370" s="3"/>
    </row>
    <row r="371" spans="16:23" x14ac:dyDescent="0.25">
      <c r="P371" s="3"/>
      <c r="Q371" s="3"/>
      <c r="R371" s="3"/>
      <c r="S371" s="3"/>
      <c r="T371" s="3"/>
      <c r="U371" s="26"/>
      <c r="V371" s="3"/>
      <c r="W371" s="3"/>
    </row>
    <row r="372" spans="16:23" x14ac:dyDescent="0.25">
      <c r="P372" s="3"/>
      <c r="Q372" s="3"/>
      <c r="R372" s="3"/>
      <c r="S372" s="3"/>
      <c r="T372" s="3"/>
      <c r="U372" s="26"/>
      <c r="V372" s="3"/>
      <c r="W372" s="3"/>
    </row>
    <row r="373" spans="16:23" x14ac:dyDescent="0.25">
      <c r="P373" s="3"/>
      <c r="Q373" s="3"/>
      <c r="R373" s="3"/>
      <c r="S373" s="3"/>
      <c r="T373" s="3"/>
      <c r="U373" s="26"/>
      <c r="V373" s="3"/>
      <c r="W373" s="3"/>
    </row>
    <row r="374" spans="16:23" x14ac:dyDescent="0.25">
      <c r="P374" s="3"/>
      <c r="Q374" s="3"/>
      <c r="R374" s="3"/>
      <c r="S374" s="3"/>
      <c r="T374" s="3"/>
      <c r="U374" s="26"/>
      <c r="V374" s="3"/>
      <c r="W374" s="3"/>
    </row>
    <row r="375" spans="16:23" x14ac:dyDescent="0.25">
      <c r="P375" s="3"/>
      <c r="Q375" s="3"/>
      <c r="R375" s="3"/>
      <c r="S375" s="3"/>
      <c r="T375" s="3"/>
      <c r="U375" s="26"/>
      <c r="V375" s="3"/>
      <c r="W375" s="3"/>
    </row>
    <row r="376" spans="16:23" x14ac:dyDescent="0.25">
      <c r="P376" s="3"/>
      <c r="Q376" s="3"/>
      <c r="R376" s="3"/>
      <c r="S376" s="3"/>
      <c r="T376" s="3"/>
      <c r="U376" s="26"/>
      <c r="V376" s="3"/>
      <c r="W376" s="3"/>
    </row>
    <row r="377" spans="16:23" x14ac:dyDescent="0.25">
      <c r="P377" s="3"/>
      <c r="Q377" s="3"/>
      <c r="R377" s="3"/>
      <c r="S377" s="3"/>
      <c r="T377" s="3"/>
      <c r="U377" s="26"/>
      <c r="V377" s="3"/>
      <c r="W377" s="3"/>
    </row>
    <row r="378" spans="16:23" x14ac:dyDescent="0.25">
      <c r="P378" s="3"/>
      <c r="Q378" s="3"/>
      <c r="R378" s="3"/>
      <c r="S378" s="3"/>
      <c r="T378" s="3"/>
      <c r="U378" s="26"/>
      <c r="V378" s="3"/>
      <c r="W378" s="3"/>
    </row>
    <row r="379" spans="16:23" x14ac:dyDescent="0.25">
      <c r="P379" s="3"/>
      <c r="Q379" s="3"/>
      <c r="R379" s="3"/>
      <c r="S379" s="3"/>
      <c r="T379" s="3"/>
      <c r="U379" s="26"/>
      <c r="V379" s="3"/>
      <c r="W379" s="3"/>
    </row>
    <row r="380" spans="16:23" x14ac:dyDescent="0.25">
      <c r="P380" s="3"/>
      <c r="Q380" s="3"/>
      <c r="R380" s="3"/>
      <c r="S380" s="3"/>
      <c r="T380" s="3"/>
      <c r="U380" s="26"/>
      <c r="V380" s="3"/>
      <c r="W380" s="3"/>
    </row>
    <row r="381" spans="16:23" x14ac:dyDescent="0.25">
      <c r="P381" s="3"/>
      <c r="Q381" s="3"/>
      <c r="R381" s="3"/>
      <c r="S381" s="3"/>
      <c r="T381" s="3"/>
      <c r="U381" s="26"/>
      <c r="V381" s="3"/>
      <c r="W381" s="3"/>
    </row>
    <row r="382" spans="16:23" x14ac:dyDescent="0.25">
      <c r="P382" s="3"/>
      <c r="Q382" s="3"/>
      <c r="R382" s="3"/>
      <c r="S382" s="3"/>
      <c r="T382" s="3"/>
      <c r="U382" s="26"/>
      <c r="V382" s="3"/>
      <c r="W382" s="3"/>
    </row>
    <row r="383" spans="16:23" x14ac:dyDescent="0.25">
      <c r="P383" s="3"/>
      <c r="Q383" s="3"/>
      <c r="R383" s="3"/>
      <c r="S383" s="3"/>
      <c r="T383" s="3"/>
      <c r="U383" s="26"/>
      <c r="V383" s="3"/>
      <c r="W383" s="3"/>
    </row>
    <row r="384" spans="16:23" x14ac:dyDescent="0.25">
      <c r="P384" s="3"/>
      <c r="Q384" s="3"/>
      <c r="R384" s="3"/>
      <c r="S384" s="3"/>
      <c r="T384" s="3"/>
      <c r="U384" s="26"/>
      <c r="V384" s="3"/>
      <c r="W384" s="3"/>
    </row>
    <row r="385" spans="16:23" x14ac:dyDescent="0.25">
      <c r="P385" s="3"/>
      <c r="Q385" s="3"/>
      <c r="R385" s="3"/>
      <c r="S385" s="3"/>
      <c r="T385" s="3"/>
      <c r="U385" s="26"/>
      <c r="V385" s="3"/>
      <c r="W385" s="3"/>
    </row>
    <row r="386" spans="16:23" x14ac:dyDescent="0.25">
      <c r="P386" s="3"/>
      <c r="Q386" s="3"/>
      <c r="R386" s="3"/>
      <c r="S386" s="3"/>
      <c r="T386" s="3"/>
      <c r="U386" s="26"/>
      <c r="V386" s="3"/>
      <c r="W386" s="3"/>
    </row>
    <row r="387" spans="16:23" x14ac:dyDescent="0.25">
      <c r="P387" s="3"/>
      <c r="Q387" s="3"/>
      <c r="R387" s="3"/>
      <c r="S387" s="3"/>
      <c r="T387" s="3"/>
      <c r="U387" s="26"/>
      <c r="V387" s="3"/>
      <c r="W387" s="3"/>
    </row>
    <row r="388" spans="16:23" x14ac:dyDescent="0.25">
      <c r="P388" s="3"/>
      <c r="Q388" s="3"/>
      <c r="R388" s="3"/>
      <c r="S388" s="3"/>
      <c r="T388" s="3"/>
      <c r="U388" s="26"/>
      <c r="V388" s="3"/>
      <c r="W388" s="3"/>
    </row>
    <row r="389" spans="16:23" x14ac:dyDescent="0.25">
      <c r="P389" s="3"/>
      <c r="Q389" s="3"/>
      <c r="R389" s="3"/>
      <c r="S389" s="3"/>
      <c r="T389" s="3"/>
      <c r="U389" s="26"/>
      <c r="V389" s="3"/>
      <c r="W389" s="3"/>
    </row>
    <row r="390" spans="16:23" x14ac:dyDescent="0.25">
      <c r="P390" s="3"/>
      <c r="Q390" s="3"/>
      <c r="R390" s="3"/>
      <c r="S390" s="3"/>
      <c r="T390" s="3"/>
      <c r="U390" s="26"/>
      <c r="V390" s="3"/>
      <c r="W390" s="3"/>
    </row>
    <row r="391" spans="16:23" x14ac:dyDescent="0.25">
      <c r="P391" s="3"/>
      <c r="Q391" s="3"/>
      <c r="R391" s="3"/>
      <c r="S391" s="3"/>
      <c r="T391" s="3"/>
      <c r="U391" s="26"/>
      <c r="V391" s="3"/>
      <c r="W391" s="3"/>
    </row>
    <row r="392" spans="16:23" x14ac:dyDescent="0.25">
      <c r="P392" s="3"/>
      <c r="Q392" s="3"/>
      <c r="R392" s="3"/>
      <c r="S392" s="3"/>
      <c r="T392" s="3"/>
      <c r="U392" s="26"/>
      <c r="V392" s="3"/>
      <c r="W392" s="3"/>
    </row>
    <row r="393" spans="16:23" x14ac:dyDescent="0.25">
      <c r="P393" s="3"/>
      <c r="Q393" s="3"/>
      <c r="R393" s="3"/>
      <c r="S393" s="3"/>
      <c r="T393" s="3"/>
      <c r="U393" s="26"/>
      <c r="V393" s="3"/>
      <c r="W393" s="3"/>
    </row>
    <row r="394" spans="16:23" x14ac:dyDescent="0.25">
      <c r="P394" s="3"/>
      <c r="Q394" s="3"/>
      <c r="R394" s="3"/>
      <c r="S394" s="3"/>
      <c r="T394" s="3"/>
      <c r="U394" s="26"/>
      <c r="V394" s="3"/>
      <c r="W394" s="3"/>
    </row>
    <row r="395" spans="16:23" x14ac:dyDescent="0.25">
      <c r="P395" s="3"/>
      <c r="Q395" s="3"/>
      <c r="R395" s="3"/>
      <c r="S395" s="3"/>
      <c r="T395" s="3"/>
      <c r="U395" s="26"/>
      <c r="V395" s="3"/>
      <c r="W395" s="3"/>
    </row>
    <row r="396" spans="16:23" x14ac:dyDescent="0.25">
      <c r="P396" s="3"/>
      <c r="Q396" s="3"/>
      <c r="R396" s="3"/>
      <c r="S396" s="3"/>
      <c r="T396" s="3"/>
      <c r="U396" s="26"/>
      <c r="V396" s="3"/>
      <c r="W396" s="3"/>
    </row>
    <row r="397" spans="16:23" x14ac:dyDescent="0.25">
      <c r="P397" s="3"/>
      <c r="Q397" s="3"/>
      <c r="R397" s="3"/>
      <c r="S397" s="3"/>
      <c r="T397" s="3"/>
      <c r="U397" s="26"/>
      <c r="V397" s="3"/>
      <c r="W397" s="3"/>
    </row>
    <row r="398" spans="16:23" x14ac:dyDescent="0.25">
      <c r="P398" s="3"/>
      <c r="Q398" s="3"/>
      <c r="R398" s="3"/>
      <c r="S398" s="3"/>
      <c r="T398" s="3"/>
      <c r="U398" s="26"/>
      <c r="V398" s="3"/>
      <c r="W398" s="3"/>
    </row>
    <row r="399" spans="16:23" x14ac:dyDescent="0.25">
      <c r="P399" s="3"/>
      <c r="Q399" s="3"/>
      <c r="R399" s="3"/>
      <c r="S399" s="3"/>
      <c r="T399" s="3"/>
      <c r="U399" s="26"/>
      <c r="V399" s="3"/>
      <c r="W399" s="3"/>
    </row>
    <row r="400" spans="16:23" x14ac:dyDescent="0.25">
      <c r="P400" s="3"/>
      <c r="Q400" s="3"/>
      <c r="R400" s="3"/>
      <c r="S400" s="3"/>
      <c r="T400" s="3"/>
      <c r="U400" s="26"/>
      <c r="V400" s="3"/>
      <c r="W400" s="3"/>
    </row>
    <row r="401" spans="16:23" x14ac:dyDescent="0.25">
      <c r="P401" s="3"/>
      <c r="Q401" s="3"/>
      <c r="R401" s="3"/>
      <c r="S401" s="3"/>
      <c r="T401" s="3"/>
      <c r="U401" s="26"/>
      <c r="V401" s="3"/>
      <c r="W401" s="3"/>
    </row>
    <row r="402" spans="16:23" x14ac:dyDescent="0.25">
      <c r="P402" s="3"/>
      <c r="Q402" s="3"/>
      <c r="R402" s="3"/>
      <c r="S402" s="3"/>
      <c r="T402" s="3"/>
      <c r="U402" s="26"/>
      <c r="V402" s="3"/>
      <c r="W402" s="3"/>
    </row>
    <row r="403" spans="16:23" x14ac:dyDescent="0.25">
      <c r="P403" s="3"/>
      <c r="Q403" s="3"/>
      <c r="R403" s="3"/>
      <c r="S403" s="3"/>
      <c r="T403" s="3"/>
      <c r="U403" s="26"/>
      <c r="V403" s="3"/>
      <c r="W403" s="3"/>
    </row>
    <row r="404" spans="16:23" x14ac:dyDescent="0.25">
      <c r="P404" s="3"/>
      <c r="Q404" s="3"/>
      <c r="R404" s="3"/>
      <c r="S404" s="3"/>
      <c r="T404" s="3"/>
      <c r="U404" s="26"/>
      <c r="V404" s="3"/>
      <c r="W404" s="3"/>
    </row>
    <row r="405" spans="16:23" x14ac:dyDescent="0.25">
      <c r="P405" s="3"/>
      <c r="Q405" s="3"/>
      <c r="R405" s="3"/>
      <c r="S405" s="3"/>
      <c r="T405" s="3"/>
      <c r="U405" s="26"/>
      <c r="V405" s="3"/>
      <c r="W405" s="3"/>
    </row>
    <row r="406" spans="16:23" x14ac:dyDescent="0.25">
      <c r="P406" s="3"/>
      <c r="Q406" s="3"/>
      <c r="R406" s="3"/>
      <c r="S406" s="3"/>
      <c r="T406" s="3"/>
      <c r="U406" s="26"/>
      <c r="V406" s="3"/>
      <c r="W406" s="3"/>
    </row>
    <row r="407" spans="16:23" x14ac:dyDescent="0.25">
      <c r="P407" s="3"/>
      <c r="Q407" s="3"/>
      <c r="R407" s="3"/>
      <c r="S407" s="3"/>
      <c r="T407" s="3"/>
      <c r="U407" s="26"/>
      <c r="V407" s="3"/>
      <c r="W407" s="3"/>
    </row>
    <row r="408" spans="16:23" x14ac:dyDescent="0.25">
      <c r="P408" s="3"/>
      <c r="Q408" s="3"/>
      <c r="R408" s="3"/>
      <c r="S408" s="3"/>
      <c r="T408" s="3"/>
      <c r="U408" s="26"/>
      <c r="V408" s="3"/>
      <c r="W408" s="3"/>
    </row>
    <row r="409" spans="16:23" x14ac:dyDescent="0.25">
      <c r="P409" s="3"/>
      <c r="Q409" s="3"/>
      <c r="R409" s="3"/>
      <c r="S409" s="3"/>
      <c r="T409" s="3"/>
      <c r="U409" s="26"/>
      <c r="V409" s="3"/>
      <c r="W409" s="3"/>
    </row>
    <row r="410" spans="16:23" x14ac:dyDescent="0.25">
      <c r="P410" s="3"/>
      <c r="Q410" s="3"/>
      <c r="R410" s="3"/>
      <c r="S410" s="3"/>
      <c r="T410" s="3"/>
      <c r="U410" s="26"/>
      <c r="V410" s="3"/>
      <c r="W410" s="3"/>
    </row>
    <row r="411" spans="16:23" x14ac:dyDescent="0.25">
      <c r="P411" s="3"/>
      <c r="Q411" s="3"/>
      <c r="R411" s="3"/>
      <c r="S411" s="3"/>
      <c r="T411" s="3"/>
      <c r="U411" s="26"/>
      <c r="V411" s="3"/>
      <c r="W411" s="3"/>
    </row>
    <row r="412" spans="16:23" x14ac:dyDescent="0.25">
      <c r="P412" s="3"/>
      <c r="Q412" s="3"/>
      <c r="R412" s="3"/>
      <c r="S412" s="3"/>
      <c r="T412" s="3"/>
      <c r="U412" s="26"/>
      <c r="V412" s="3"/>
      <c r="W412" s="3"/>
    </row>
    <row r="413" spans="16:23" x14ac:dyDescent="0.25">
      <c r="P413" s="3"/>
      <c r="Q413" s="3"/>
      <c r="R413" s="3"/>
      <c r="S413" s="3"/>
      <c r="T413" s="3"/>
      <c r="U413" s="26"/>
      <c r="V413" s="3"/>
      <c r="W413" s="3"/>
    </row>
    <row r="414" spans="16:23" x14ac:dyDescent="0.25">
      <c r="P414" s="3"/>
      <c r="Q414" s="3"/>
      <c r="R414" s="3"/>
      <c r="S414" s="3"/>
      <c r="T414" s="3"/>
      <c r="U414" s="26"/>
      <c r="V414" s="3"/>
      <c r="W414" s="3"/>
    </row>
    <row r="415" spans="16:23" x14ac:dyDescent="0.25">
      <c r="P415" s="3"/>
      <c r="Q415" s="3"/>
      <c r="R415" s="3"/>
      <c r="S415" s="3"/>
      <c r="T415" s="3"/>
      <c r="U415" s="26"/>
      <c r="V415" s="3"/>
      <c r="W415" s="3"/>
    </row>
    <row r="416" spans="16:23" x14ac:dyDescent="0.25">
      <c r="P416" s="3"/>
      <c r="Q416" s="3"/>
      <c r="R416" s="3"/>
      <c r="S416" s="3"/>
      <c r="T416" s="3"/>
      <c r="U416" s="26"/>
      <c r="V416" s="3"/>
      <c r="W416" s="3"/>
    </row>
    <row r="417" spans="16:23" x14ac:dyDescent="0.25">
      <c r="P417" s="3"/>
      <c r="Q417" s="3"/>
      <c r="R417" s="3"/>
      <c r="S417" s="3"/>
      <c r="T417" s="3"/>
      <c r="U417" s="26"/>
      <c r="V417" s="3"/>
      <c r="W417" s="3"/>
    </row>
    <row r="418" spans="16:23" x14ac:dyDescent="0.25">
      <c r="P418" s="3"/>
      <c r="Q418" s="3"/>
      <c r="R418" s="3"/>
      <c r="S418" s="3"/>
      <c r="T418" s="3"/>
      <c r="U418" s="26"/>
      <c r="V418" s="3"/>
      <c r="W418" s="3"/>
    </row>
    <row r="419" spans="16:23" x14ac:dyDescent="0.25">
      <c r="P419" s="3"/>
      <c r="Q419" s="3"/>
      <c r="R419" s="3"/>
      <c r="S419" s="3"/>
      <c r="T419" s="3"/>
      <c r="U419" s="26"/>
      <c r="V419" s="3"/>
      <c r="W419" s="3"/>
    </row>
    <row r="420" spans="16:23" x14ac:dyDescent="0.25">
      <c r="P420" s="3"/>
      <c r="Q420" s="3"/>
      <c r="R420" s="3"/>
      <c r="S420" s="3"/>
      <c r="T420" s="3"/>
      <c r="U420" s="26"/>
      <c r="V420" s="3"/>
      <c r="W420" s="3"/>
    </row>
    <row r="421" spans="16:23" x14ac:dyDescent="0.25">
      <c r="P421" s="3"/>
      <c r="Q421" s="3"/>
      <c r="R421" s="3"/>
      <c r="S421" s="3"/>
      <c r="T421" s="3"/>
      <c r="U421" s="26"/>
      <c r="V421" s="3"/>
      <c r="W421" s="3"/>
    </row>
    <row r="422" spans="16:23" x14ac:dyDescent="0.25">
      <c r="P422" s="3"/>
      <c r="Q422" s="3"/>
      <c r="R422" s="3"/>
      <c r="S422" s="3"/>
      <c r="T422" s="3"/>
      <c r="U422" s="26"/>
      <c r="V422" s="3"/>
      <c r="W422" s="3"/>
    </row>
    <row r="423" spans="16:23" x14ac:dyDescent="0.25">
      <c r="P423" s="3"/>
      <c r="Q423" s="3"/>
      <c r="R423" s="3"/>
      <c r="S423" s="3"/>
      <c r="T423" s="3"/>
      <c r="U423" s="26"/>
      <c r="V423" s="3"/>
      <c r="W423" s="3"/>
    </row>
    <row r="424" spans="16:23" x14ac:dyDescent="0.25">
      <c r="P424" s="3"/>
      <c r="Q424" s="3"/>
      <c r="R424" s="3"/>
      <c r="S424" s="3"/>
      <c r="T424" s="3"/>
      <c r="U424" s="26"/>
      <c r="V424" s="3"/>
      <c r="W424" s="3"/>
    </row>
    <row r="425" spans="16:23" x14ac:dyDescent="0.25">
      <c r="P425" s="3"/>
      <c r="Q425" s="3"/>
      <c r="R425" s="3"/>
      <c r="S425" s="3"/>
      <c r="T425" s="3"/>
      <c r="U425" s="26"/>
      <c r="V425" s="3"/>
      <c r="W425" s="3"/>
    </row>
    <row r="426" spans="16:23" x14ac:dyDescent="0.25">
      <c r="P426" s="3"/>
      <c r="Q426" s="3"/>
      <c r="R426" s="3"/>
      <c r="S426" s="3"/>
      <c r="T426" s="3"/>
      <c r="U426" s="26"/>
      <c r="V426" s="3"/>
      <c r="W426" s="3"/>
    </row>
    <row r="427" spans="16:23" x14ac:dyDescent="0.25">
      <c r="P427" s="3"/>
      <c r="Q427" s="3"/>
      <c r="R427" s="3"/>
      <c r="S427" s="3"/>
      <c r="T427" s="3"/>
      <c r="U427" s="26"/>
      <c r="V427" s="3"/>
      <c r="W427" s="3"/>
    </row>
    <row r="428" spans="16:23" x14ac:dyDescent="0.25">
      <c r="P428" s="3"/>
      <c r="Q428" s="3"/>
      <c r="R428" s="3"/>
      <c r="S428" s="3"/>
      <c r="T428" s="3"/>
      <c r="U428" s="26"/>
      <c r="V428" s="3"/>
      <c r="W428" s="3"/>
    </row>
    <row r="429" spans="16:23" x14ac:dyDescent="0.25">
      <c r="P429" s="3"/>
      <c r="Q429" s="3"/>
      <c r="R429" s="3"/>
      <c r="S429" s="3"/>
      <c r="T429" s="3"/>
      <c r="U429" s="26"/>
      <c r="V429" s="3"/>
      <c r="W429" s="3"/>
    </row>
    <row r="430" spans="16:23" x14ac:dyDescent="0.25">
      <c r="P430" s="3"/>
      <c r="Q430" s="3"/>
      <c r="R430" s="3"/>
      <c r="S430" s="3"/>
      <c r="T430" s="3"/>
      <c r="U430" s="26"/>
      <c r="V430" s="3"/>
      <c r="W430" s="3"/>
    </row>
    <row r="431" spans="16:23" x14ac:dyDescent="0.25">
      <c r="P431" s="3"/>
      <c r="Q431" s="3"/>
      <c r="R431" s="3"/>
      <c r="S431" s="3"/>
      <c r="T431" s="3"/>
      <c r="U431" s="26"/>
      <c r="V431" s="3"/>
      <c r="W431" s="3"/>
    </row>
    <row r="432" spans="16:23" x14ac:dyDescent="0.25">
      <c r="P432" s="3"/>
      <c r="Q432" s="3"/>
      <c r="R432" s="3"/>
      <c r="S432" s="3"/>
      <c r="T432" s="3"/>
      <c r="U432" s="26"/>
      <c r="V432" s="3"/>
      <c r="W432" s="3"/>
    </row>
    <row r="433" spans="16:23" x14ac:dyDescent="0.25">
      <c r="P433" s="3"/>
      <c r="Q433" s="3"/>
      <c r="R433" s="3"/>
      <c r="S433" s="3"/>
      <c r="T433" s="3"/>
      <c r="U433" s="26"/>
      <c r="V433" s="3"/>
      <c r="W433" s="3"/>
    </row>
    <row r="434" spans="16:23" x14ac:dyDescent="0.25">
      <c r="P434" s="3"/>
      <c r="Q434" s="3"/>
      <c r="R434" s="3"/>
      <c r="S434" s="3"/>
      <c r="T434" s="3"/>
      <c r="U434" s="26"/>
      <c r="V434" s="3"/>
      <c r="W434" s="3"/>
    </row>
    <row r="435" spans="16:23" x14ac:dyDescent="0.25">
      <c r="P435" s="3"/>
      <c r="Q435" s="3"/>
      <c r="R435" s="3"/>
      <c r="S435" s="3"/>
      <c r="T435" s="3"/>
      <c r="U435" s="26"/>
      <c r="V435" s="3"/>
      <c r="W435" s="3"/>
    </row>
    <row r="436" spans="16:23" x14ac:dyDescent="0.25">
      <c r="P436" s="3"/>
      <c r="Q436" s="3"/>
      <c r="R436" s="3"/>
      <c r="S436" s="3"/>
      <c r="T436" s="3"/>
      <c r="U436" s="26"/>
      <c r="V436" s="3"/>
      <c r="W436" s="3"/>
    </row>
    <row r="437" spans="16:23" x14ac:dyDescent="0.25">
      <c r="P437" s="3"/>
      <c r="Q437" s="3"/>
      <c r="R437" s="3"/>
      <c r="S437" s="3"/>
      <c r="T437" s="3"/>
      <c r="U437" s="26"/>
      <c r="V437" s="3"/>
      <c r="W437" s="3"/>
    </row>
    <row r="438" spans="16:23" x14ac:dyDescent="0.25">
      <c r="P438" s="3"/>
      <c r="Q438" s="3"/>
      <c r="R438" s="3"/>
      <c r="S438" s="3"/>
      <c r="T438" s="3"/>
      <c r="U438" s="26"/>
      <c r="V438" s="3"/>
      <c r="W438" s="3"/>
    </row>
    <row r="439" spans="16:23" x14ac:dyDescent="0.25">
      <c r="P439" s="3"/>
      <c r="Q439" s="3"/>
      <c r="R439" s="3"/>
      <c r="S439" s="3"/>
      <c r="T439" s="3"/>
      <c r="U439" s="26"/>
      <c r="V439" s="3"/>
      <c r="W439" s="3"/>
    </row>
    <row r="440" spans="16:23" x14ac:dyDescent="0.25">
      <c r="P440" s="3"/>
      <c r="Q440" s="3"/>
      <c r="R440" s="3"/>
      <c r="S440" s="3"/>
      <c r="T440" s="3"/>
      <c r="U440" s="26"/>
      <c r="V440" s="3"/>
      <c r="W440" s="3"/>
    </row>
    <row r="441" spans="16:23" x14ac:dyDescent="0.25">
      <c r="P441" s="3"/>
      <c r="Q441" s="3"/>
      <c r="R441" s="3"/>
      <c r="S441" s="3"/>
      <c r="T441" s="3"/>
      <c r="U441" s="26"/>
      <c r="V441" s="3"/>
      <c r="W441" s="3"/>
    </row>
    <row r="442" spans="16:23" x14ac:dyDescent="0.25">
      <c r="P442" s="3"/>
      <c r="Q442" s="3"/>
      <c r="R442" s="3"/>
      <c r="S442" s="3"/>
      <c r="T442" s="3"/>
      <c r="U442" s="26"/>
      <c r="V442" s="3"/>
      <c r="W442" s="3"/>
    </row>
    <row r="443" spans="16:23" x14ac:dyDescent="0.25">
      <c r="P443" s="3"/>
      <c r="Q443" s="3"/>
      <c r="R443" s="3"/>
      <c r="S443" s="3"/>
      <c r="T443" s="3"/>
      <c r="U443" s="26"/>
      <c r="V443" s="3"/>
      <c r="W443" s="3"/>
    </row>
    <row r="444" spans="16:23" x14ac:dyDescent="0.25">
      <c r="P444" s="3"/>
      <c r="Q444" s="3"/>
      <c r="R444" s="3"/>
      <c r="S444" s="3"/>
      <c r="T444" s="3"/>
      <c r="U444" s="26"/>
      <c r="V444" s="3"/>
      <c r="W444" s="3"/>
    </row>
    <row r="445" spans="16:23" x14ac:dyDescent="0.25">
      <c r="P445" s="3"/>
      <c r="Q445" s="3"/>
      <c r="R445" s="3"/>
      <c r="S445" s="3"/>
      <c r="T445" s="3"/>
      <c r="U445" s="26"/>
      <c r="V445" s="3"/>
      <c r="W445" s="3"/>
    </row>
    <row r="446" spans="16:23" x14ac:dyDescent="0.25">
      <c r="P446" s="3"/>
      <c r="Q446" s="3"/>
      <c r="R446" s="3"/>
      <c r="S446" s="3"/>
      <c r="T446" s="3"/>
      <c r="U446" s="26"/>
      <c r="V446" s="3"/>
      <c r="W446" s="3"/>
    </row>
    <row r="447" spans="16:23" x14ac:dyDescent="0.25">
      <c r="P447" s="3"/>
      <c r="Q447" s="3"/>
      <c r="R447" s="3"/>
      <c r="S447" s="3"/>
      <c r="T447" s="3"/>
      <c r="U447" s="26"/>
      <c r="V447" s="3"/>
      <c r="W447" s="3"/>
    </row>
    <row r="448" spans="16:23" x14ac:dyDescent="0.25">
      <c r="P448" s="3"/>
      <c r="Q448" s="3"/>
      <c r="R448" s="3"/>
      <c r="S448" s="3"/>
      <c r="T448" s="3"/>
      <c r="U448" s="26"/>
      <c r="V448" s="3"/>
      <c r="W448" s="3"/>
    </row>
    <row r="449" spans="16:23" x14ac:dyDescent="0.25">
      <c r="P449" s="3"/>
      <c r="Q449" s="3"/>
      <c r="R449" s="3"/>
      <c r="S449" s="3"/>
      <c r="T449" s="3"/>
      <c r="U449" s="26"/>
      <c r="V449" s="3"/>
      <c r="W449" s="3"/>
    </row>
    <row r="450" spans="16:23" x14ac:dyDescent="0.25">
      <c r="P450" s="3"/>
      <c r="Q450" s="3"/>
      <c r="R450" s="3"/>
      <c r="S450" s="3"/>
      <c r="T450" s="3"/>
      <c r="U450" s="26"/>
      <c r="V450" s="3"/>
      <c r="W450" s="3"/>
    </row>
    <row r="451" spans="16:23" x14ac:dyDescent="0.25">
      <c r="P451" s="3"/>
      <c r="Q451" s="3"/>
      <c r="R451" s="3"/>
      <c r="S451" s="3"/>
      <c r="T451" s="3"/>
      <c r="U451" s="26"/>
      <c r="V451" s="3"/>
      <c r="W451" s="3"/>
    </row>
    <row r="452" spans="16:23" x14ac:dyDescent="0.25">
      <c r="P452" s="3"/>
      <c r="Q452" s="3"/>
      <c r="R452" s="3"/>
      <c r="S452" s="3"/>
      <c r="T452" s="3"/>
      <c r="U452" s="26"/>
      <c r="V452" s="3"/>
      <c r="W452" s="3"/>
    </row>
    <row r="453" spans="16:23" x14ac:dyDescent="0.25">
      <c r="P453" s="3"/>
      <c r="Q453" s="3"/>
      <c r="R453" s="3"/>
      <c r="S453" s="3"/>
      <c r="T453" s="3"/>
      <c r="U453" s="26"/>
      <c r="V453" s="3"/>
      <c r="W453" s="3"/>
    </row>
    <row r="454" spans="16:23" x14ac:dyDescent="0.25">
      <c r="P454" s="3"/>
      <c r="Q454" s="3"/>
      <c r="R454" s="3"/>
      <c r="S454" s="3"/>
      <c r="T454" s="3"/>
      <c r="U454" s="26"/>
      <c r="V454" s="3"/>
      <c r="W454" s="3"/>
    </row>
    <row r="455" spans="16:23" x14ac:dyDescent="0.25">
      <c r="P455" s="3"/>
      <c r="Q455" s="3"/>
      <c r="R455" s="3"/>
      <c r="S455" s="3"/>
      <c r="T455" s="3"/>
      <c r="U455" s="26"/>
      <c r="V455" s="3"/>
      <c r="W455" s="3"/>
    </row>
    <row r="456" spans="16:23" x14ac:dyDescent="0.25">
      <c r="P456" s="3"/>
      <c r="Q456" s="3"/>
      <c r="R456" s="3"/>
      <c r="S456" s="3"/>
      <c r="T456" s="3"/>
      <c r="U456" s="26"/>
      <c r="V456" s="3"/>
      <c r="W456" s="3"/>
    </row>
    <row r="457" spans="16:23" x14ac:dyDescent="0.25">
      <c r="P457" s="3"/>
      <c r="Q457" s="3"/>
      <c r="R457" s="3"/>
      <c r="S457" s="3"/>
      <c r="T457" s="3"/>
      <c r="U457" s="26"/>
      <c r="V457" s="3"/>
      <c r="W457" s="3"/>
    </row>
    <row r="458" spans="16:23" x14ac:dyDescent="0.25">
      <c r="P458" s="3"/>
      <c r="Q458" s="3"/>
      <c r="R458" s="3"/>
      <c r="S458" s="3"/>
      <c r="T458" s="3"/>
      <c r="U458" s="26"/>
      <c r="V458" s="3"/>
      <c r="W458" s="3"/>
    </row>
    <row r="459" spans="16:23" x14ac:dyDescent="0.25">
      <c r="P459" s="3"/>
      <c r="Q459" s="3"/>
      <c r="R459" s="3"/>
      <c r="S459" s="3"/>
      <c r="T459" s="3"/>
      <c r="U459" s="26"/>
      <c r="V459" s="3"/>
      <c r="W459" s="3"/>
    </row>
    <row r="460" spans="16:23" x14ac:dyDescent="0.25">
      <c r="P460" s="3"/>
      <c r="Q460" s="3"/>
      <c r="R460" s="3"/>
      <c r="S460" s="3"/>
      <c r="T460" s="3"/>
      <c r="U460" s="26"/>
      <c r="V460" s="3"/>
      <c r="W460" s="3"/>
    </row>
    <row r="461" spans="16:23" x14ac:dyDescent="0.25">
      <c r="P461" s="3"/>
      <c r="Q461" s="3"/>
      <c r="R461" s="3"/>
      <c r="S461" s="3"/>
      <c r="T461" s="3"/>
      <c r="U461" s="26"/>
      <c r="V461" s="3"/>
      <c r="W461" s="3"/>
    </row>
    <row r="462" spans="16:23" x14ac:dyDescent="0.25">
      <c r="P462" s="3"/>
      <c r="Q462" s="3"/>
      <c r="R462" s="3"/>
      <c r="S462" s="3"/>
      <c r="T462" s="3"/>
      <c r="U462" s="26"/>
      <c r="V462" s="3"/>
      <c r="W462" s="3"/>
    </row>
    <row r="463" spans="16:23" x14ac:dyDescent="0.25">
      <c r="P463" s="3"/>
      <c r="Q463" s="3"/>
      <c r="R463" s="3"/>
      <c r="S463" s="3"/>
      <c r="T463" s="3"/>
      <c r="U463" s="26"/>
      <c r="V463" s="3"/>
      <c r="W463" s="3"/>
    </row>
    <row r="464" spans="16:23" x14ac:dyDescent="0.25">
      <c r="P464" s="3"/>
      <c r="Q464" s="3"/>
      <c r="R464" s="3"/>
      <c r="S464" s="3"/>
      <c r="T464" s="3"/>
      <c r="U464" s="26"/>
      <c r="V464" s="3"/>
      <c r="W464" s="3"/>
    </row>
    <row r="465" spans="16:23" x14ac:dyDescent="0.25">
      <c r="P465" s="3"/>
      <c r="Q465" s="3"/>
      <c r="R465" s="3"/>
      <c r="S465" s="3"/>
      <c r="T465" s="3"/>
      <c r="U465" s="26"/>
      <c r="V465" s="3"/>
      <c r="W465" s="3"/>
    </row>
    <row r="466" spans="16:23" x14ac:dyDescent="0.25">
      <c r="P466" s="3"/>
      <c r="Q466" s="3"/>
      <c r="R466" s="3"/>
      <c r="S466" s="3"/>
      <c r="T466" s="3"/>
      <c r="U466" s="26"/>
      <c r="V466" s="3"/>
      <c r="W466" s="3"/>
    </row>
    <row r="467" spans="16:23" x14ac:dyDescent="0.25">
      <c r="P467" s="3"/>
      <c r="Q467" s="3"/>
      <c r="R467" s="3"/>
      <c r="S467" s="3"/>
      <c r="T467" s="3"/>
      <c r="U467" s="26"/>
      <c r="V467" s="3"/>
      <c r="W467" s="3"/>
    </row>
    <row r="468" spans="16:23" x14ac:dyDescent="0.25">
      <c r="P468" s="3"/>
      <c r="Q468" s="3"/>
      <c r="R468" s="3"/>
      <c r="S468" s="3"/>
      <c r="T468" s="3"/>
      <c r="U468" s="26"/>
      <c r="V468" s="3"/>
      <c r="W468" s="3"/>
    </row>
    <row r="469" spans="16:23" x14ac:dyDescent="0.25">
      <c r="P469" s="3"/>
      <c r="Q469" s="3"/>
      <c r="R469" s="3"/>
      <c r="S469" s="3"/>
      <c r="T469" s="3"/>
      <c r="U469" s="26"/>
      <c r="V469" s="3"/>
      <c r="W469" s="3"/>
    </row>
    <row r="470" spans="16:23" x14ac:dyDescent="0.25">
      <c r="P470" s="3"/>
      <c r="Q470" s="3"/>
      <c r="R470" s="3"/>
      <c r="S470" s="3"/>
      <c r="T470" s="3"/>
      <c r="U470" s="26"/>
      <c r="V470" s="3"/>
      <c r="W470" s="3"/>
    </row>
    <row r="471" spans="16:23" x14ac:dyDescent="0.25">
      <c r="P471" s="3"/>
      <c r="Q471" s="3"/>
      <c r="R471" s="3"/>
      <c r="S471" s="3"/>
      <c r="T471" s="3"/>
      <c r="U471" s="26"/>
      <c r="V471" s="3"/>
      <c r="W471" s="3"/>
    </row>
    <row r="472" spans="16:23" x14ac:dyDescent="0.25">
      <c r="P472" s="3"/>
      <c r="Q472" s="3"/>
      <c r="R472" s="3"/>
      <c r="S472" s="3"/>
      <c r="T472" s="3"/>
      <c r="U472" s="26"/>
      <c r="V472" s="3"/>
      <c r="W472" s="3"/>
    </row>
    <row r="473" spans="16:23" x14ac:dyDescent="0.25">
      <c r="P473" s="3"/>
      <c r="Q473" s="3"/>
      <c r="R473" s="3"/>
      <c r="S473" s="3"/>
      <c r="T473" s="3"/>
      <c r="U473" s="26"/>
      <c r="V473" s="3"/>
      <c r="W473" s="3"/>
    </row>
    <row r="474" spans="16:23" x14ac:dyDescent="0.25">
      <c r="P474" s="3"/>
      <c r="Q474" s="3"/>
      <c r="R474" s="3"/>
      <c r="S474" s="3"/>
      <c r="T474" s="3"/>
      <c r="U474" s="26"/>
      <c r="V474" s="3"/>
      <c r="W474" s="3"/>
    </row>
    <row r="475" spans="16:23" x14ac:dyDescent="0.25">
      <c r="P475" s="3"/>
      <c r="Q475" s="3"/>
      <c r="R475" s="3"/>
      <c r="S475" s="3"/>
      <c r="T475" s="3"/>
      <c r="U475" s="26"/>
      <c r="V475" s="3"/>
      <c r="W475" s="3"/>
    </row>
    <row r="476" spans="16:23" x14ac:dyDescent="0.25">
      <c r="P476" s="3"/>
      <c r="Q476" s="3"/>
      <c r="R476" s="3"/>
      <c r="S476" s="3"/>
      <c r="T476" s="3"/>
      <c r="U476" s="26"/>
      <c r="V476" s="3"/>
      <c r="W476" s="3"/>
    </row>
    <row r="477" spans="16:23" x14ac:dyDescent="0.25">
      <c r="P477" s="3"/>
      <c r="Q477" s="3"/>
      <c r="R477" s="3"/>
      <c r="S477" s="3"/>
      <c r="T477" s="3"/>
      <c r="U477" s="26"/>
      <c r="V477" s="3"/>
      <c r="W477" s="3"/>
    </row>
    <row r="478" spans="16:23" x14ac:dyDescent="0.25">
      <c r="P478" s="3"/>
      <c r="Q478" s="3"/>
      <c r="R478" s="3"/>
      <c r="S478" s="3"/>
      <c r="T478" s="3"/>
      <c r="U478" s="26"/>
      <c r="V478" s="3"/>
      <c r="W478" s="3"/>
    </row>
    <row r="479" spans="16:23" x14ac:dyDescent="0.25">
      <c r="P479" s="3"/>
      <c r="Q479" s="3"/>
      <c r="R479" s="3"/>
      <c r="S479" s="3"/>
      <c r="T479" s="3"/>
      <c r="U479" s="26"/>
      <c r="V479" s="3"/>
      <c r="W479" s="3"/>
    </row>
    <row r="480" spans="16:23" x14ac:dyDescent="0.25">
      <c r="P480" s="3"/>
      <c r="Q480" s="3"/>
      <c r="R480" s="3"/>
      <c r="S480" s="3"/>
      <c r="T480" s="3"/>
      <c r="U480" s="26"/>
      <c r="V480" s="3"/>
      <c r="W480" s="3"/>
    </row>
    <row r="481" spans="16:23" x14ac:dyDescent="0.25">
      <c r="P481" s="3"/>
      <c r="Q481" s="3"/>
      <c r="R481" s="3"/>
      <c r="S481" s="3"/>
      <c r="T481" s="3"/>
      <c r="U481" s="26"/>
      <c r="V481" s="3"/>
      <c r="W481" s="3"/>
    </row>
    <row r="482" spans="16:23" x14ac:dyDescent="0.25">
      <c r="P482" s="3"/>
      <c r="Q482" s="3"/>
      <c r="R482" s="3"/>
      <c r="S482" s="3"/>
      <c r="T482" s="3"/>
      <c r="U482" s="26"/>
      <c r="V482" s="3"/>
      <c r="W482" s="3"/>
    </row>
    <row r="483" spans="16:23" x14ac:dyDescent="0.25">
      <c r="P483" s="3"/>
      <c r="Q483" s="3"/>
      <c r="R483" s="3"/>
      <c r="S483" s="3"/>
      <c r="T483" s="3"/>
      <c r="U483" s="26"/>
      <c r="V483" s="3"/>
      <c r="W483" s="3"/>
    </row>
    <row r="484" spans="16:23" x14ac:dyDescent="0.25">
      <c r="P484" s="3"/>
      <c r="Q484" s="3"/>
      <c r="R484" s="3"/>
      <c r="S484" s="3"/>
      <c r="T484" s="3"/>
      <c r="U484" s="26"/>
      <c r="V484" s="3"/>
      <c r="W484" s="3"/>
    </row>
    <row r="485" spans="16:23" x14ac:dyDescent="0.25">
      <c r="P485" s="3"/>
      <c r="Q485" s="3"/>
      <c r="R485" s="3"/>
      <c r="S485" s="3"/>
      <c r="T485" s="3"/>
      <c r="U485" s="26"/>
      <c r="V485" s="3"/>
      <c r="W485" s="3"/>
    </row>
    <row r="486" spans="16:23" x14ac:dyDescent="0.25">
      <c r="P486" s="3"/>
      <c r="Q486" s="3"/>
      <c r="R486" s="3"/>
      <c r="S486" s="3"/>
      <c r="T486" s="3"/>
      <c r="U486" s="26"/>
      <c r="V486" s="3"/>
      <c r="W486" s="3"/>
    </row>
    <row r="487" spans="16:23" x14ac:dyDescent="0.25">
      <c r="P487" s="3"/>
      <c r="Q487" s="3"/>
      <c r="R487" s="3"/>
      <c r="S487" s="3"/>
      <c r="T487" s="3"/>
      <c r="U487" s="26"/>
      <c r="V487" s="3"/>
      <c r="W487" s="3"/>
    </row>
    <row r="488" spans="16:23" x14ac:dyDescent="0.25">
      <c r="P488" s="3"/>
      <c r="Q488" s="3"/>
      <c r="R488" s="3"/>
      <c r="S488" s="3"/>
      <c r="T488" s="3"/>
      <c r="U488" s="26"/>
      <c r="V488" s="3"/>
      <c r="W488" s="3"/>
    </row>
    <row r="489" spans="16:23" x14ac:dyDescent="0.25">
      <c r="P489" s="3"/>
      <c r="Q489" s="3"/>
      <c r="R489" s="3"/>
      <c r="S489" s="3"/>
      <c r="T489" s="3"/>
      <c r="U489" s="26"/>
      <c r="V489" s="3"/>
      <c r="W489" s="3"/>
    </row>
    <row r="490" spans="16:23" x14ac:dyDescent="0.25">
      <c r="P490" s="3"/>
      <c r="Q490" s="3"/>
      <c r="R490" s="3"/>
      <c r="S490" s="3"/>
      <c r="T490" s="3"/>
      <c r="U490" s="26"/>
      <c r="V490" s="3"/>
      <c r="W490" s="3"/>
    </row>
    <row r="491" spans="16:23" x14ac:dyDescent="0.25">
      <c r="P491" s="3"/>
      <c r="Q491" s="3"/>
      <c r="R491" s="3"/>
      <c r="S491" s="3"/>
      <c r="T491" s="3"/>
      <c r="U491" s="26"/>
      <c r="V491" s="3"/>
      <c r="W491" s="3"/>
    </row>
    <row r="492" spans="16:23" x14ac:dyDescent="0.25">
      <c r="P492" s="3"/>
      <c r="Q492" s="3"/>
      <c r="R492" s="3"/>
      <c r="S492" s="3"/>
      <c r="T492" s="3"/>
      <c r="U492" s="26"/>
      <c r="V492" s="3"/>
      <c r="W492" s="3"/>
    </row>
    <row r="493" spans="16:23" x14ac:dyDescent="0.25">
      <c r="P493" s="3"/>
      <c r="Q493" s="3"/>
      <c r="R493" s="3"/>
      <c r="S493" s="3"/>
      <c r="T493" s="3"/>
      <c r="U493" s="26"/>
      <c r="V493" s="3"/>
      <c r="W493" s="3"/>
    </row>
    <row r="494" spans="16:23" x14ac:dyDescent="0.25">
      <c r="P494" s="3"/>
      <c r="Q494" s="3"/>
      <c r="R494" s="3"/>
      <c r="S494" s="3"/>
      <c r="T494" s="3"/>
      <c r="U494" s="26"/>
      <c r="V494" s="3"/>
      <c r="W494" s="3"/>
    </row>
    <row r="495" spans="16:23" x14ac:dyDescent="0.25">
      <c r="P495" s="3"/>
      <c r="Q495" s="3"/>
      <c r="R495" s="3"/>
      <c r="S495" s="3"/>
      <c r="T495" s="3"/>
      <c r="U495" s="26"/>
      <c r="V495" s="3"/>
      <c r="W495" s="3"/>
    </row>
    <row r="496" spans="16:23" x14ac:dyDescent="0.25">
      <c r="P496" s="3"/>
      <c r="Q496" s="3"/>
      <c r="R496" s="3"/>
      <c r="S496" s="3"/>
      <c r="T496" s="3"/>
      <c r="U496" s="26"/>
      <c r="V496" s="3"/>
      <c r="W496" s="3"/>
    </row>
    <row r="497" spans="16:23" x14ac:dyDescent="0.25">
      <c r="P497" s="3"/>
      <c r="Q497" s="3"/>
      <c r="R497" s="3"/>
      <c r="S497" s="3"/>
      <c r="T497" s="3"/>
      <c r="U497" s="26"/>
      <c r="V497" s="3"/>
      <c r="W497" s="3"/>
    </row>
    <row r="498" spans="16:23" x14ac:dyDescent="0.25">
      <c r="P498" s="3"/>
      <c r="Q498" s="3"/>
      <c r="R498" s="3"/>
      <c r="S498" s="3"/>
      <c r="T498" s="3"/>
      <c r="U498" s="26"/>
      <c r="V498" s="3"/>
      <c r="W498" s="3"/>
    </row>
    <row r="499" spans="16:23" x14ac:dyDescent="0.25">
      <c r="P499" s="3"/>
      <c r="Q499" s="3"/>
      <c r="R499" s="3"/>
      <c r="S499" s="3"/>
      <c r="T499" s="3"/>
      <c r="U499" s="26"/>
      <c r="V499" s="3"/>
      <c r="W499" s="3"/>
    </row>
    <row r="500" spans="16:23" x14ac:dyDescent="0.25">
      <c r="P500" s="3"/>
      <c r="Q500" s="3"/>
      <c r="R500" s="3"/>
      <c r="S500" s="3"/>
      <c r="T500" s="3"/>
      <c r="U500" s="26"/>
      <c r="V500" s="3"/>
      <c r="W500" s="3"/>
    </row>
    <row r="501" spans="16:23" x14ac:dyDescent="0.25">
      <c r="P501" s="3"/>
      <c r="Q501" s="3"/>
      <c r="R501" s="3"/>
      <c r="S501" s="3"/>
      <c r="T501" s="3"/>
      <c r="U501" s="26"/>
      <c r="V501" s="3"/>
      <c r="W501" s="3"/>
    </row>
    <row r="502" spans="16:23" x14ac:dyDescent="0.25">
      <c r="P502" s="3"/>
      <c r="Q502" s="3"/>
      <c r="R502" s="3"/>
      <c r="S502" s="3"/>
      <c r="T502" s="3"/>
      <c r="U502" s="26"/>
      <c r="V502" s="3"/>
      <c r="W502" s="3"/>
    </row>
    <row r="503" spans="16:23" x14ac:dyDescent="0.25">
      <c r="P503" s="3"/>
      <c r="Q503" s="3"/>
      <c r="R503" s="3"/>
      <c r="S503" s="3"/>
      <c r="T503" s="3"/>
      <c r="U503" s="26"/>
      <c r="V503" s="3"/>
      <c r="W503" s="3"/>
    </row>
    <row r="504" spans="16:23" x14ac:dyDescent="0.25">
      <c r="P504" s="3"/>
      <c r="Q504" s="3"/>
      <c r="R504" s="3"/>
      <c r="S504" s="3"/>
      <c r="T504" s="3"/>
      <c r="U504" s="26"/>
      <c r="V504" s="3"/>
      <c r="W504" s="3"/>
    </row>
    <row r="505" spans="16:23" x14ac:dyDescent="0.25">
      <c r="P505" s="3"/>
      <c r="Q505" s="3"/>
      <c r="R505" s="3"/>
      <c r="S505" s="3"/>
      <c r="T505" s="3"/>
      <c r="U505" s="26"/>
      <c r="V505" s="3"/>
      <c r="W505" s="3"/>
    </row>
    <row r="506" spans="16:23" x14ac:dyDescent="0.25">
      <c r="P506" s="3"/>
      <c r="Q506" s="3"/>
      <c r="R506" s="3"/>
      <c r="S506" s="3"/>
      <c r="T506" s="3"/>
      <c r="U506" s="26"/>
      <c r="V506" s="3"/>
      <c r="W506" s="3"/>
    </row>
    <row r="507" spans="16:23" x14ac:dyDescent="0.25">
      <c r="P507" s="3"/>
      <c r="Q507" s="3"/>
      <c r="R507" s="3"/>
      <c r="S507" s="3"/>
      <c r="T507" s="3"/>
      <c r="U507" s="26"/>
      <c r="V507" s="3"/>
      <c r="W507" s="3"/>
    </row>
    <row r="508" spans="16:23" x14ac:dyDescent="0.25">
      <c r="P508" s="3"/>
      <c r="Q508" s="3"/>
      <c r="R508" s="3"/>
      <c r="S508" s="3"/>
      <c r="T508" s="3"/>
      <c r="U508" s="26"/>
      <c r="V508" s="3"/>
      <c r="W508" s="3"/>
    </row>
    <row r="509" spans="16:23" x14ac:dyDescent="0.25">
      <c r="P509" s="3"/>
      <c r="Q509" s="3"/>
      <c r="R509" s="3"/>
      <c r="S509" s="3"/>
      <c r="T509" s="3"/>
      <c r="U509" s="26"/>
      <c r="V509" s="3"/>
      <c r="W509" s="3"/>
    </row>
    <row r="510" spans="16:23" x14ac:dyDescent="0.25">
      <c r="P510" s="3"/>
      <c r="Q510" s="3"/>
      <c r="R510" s="3"/>
      <c r="S510" s="3"/>
      <c r="T510" s="3"/>
      <c r="U510" s="26"/>
      <c r="V510" s="3"/>
      <c r="W510" s="3"/>
    </row>
    <row r="511" spans="16:23" x14ac:dyDescent="0.25">
      <c r="P511" s="3"/>
      <c r="Q511" s="3"/>
      <c r="R511" s="3"/>
      <c r="S511" s="3"/>
      <c r="T511" s="3"/>
      <c r="U511" s="26"/>
      <c r="V511" s="3"/>
      <c r="W511" s="3"/>
    </row>
    <row r="512" spans="16:23" x14ac:dyDescent="0.25">
      <c r="P512" s="3"/>
      <c r="Q512" s="3"/>
      <c r="R512" s="3"/>
      <c r="S512" s="3"/>
      <c r="T512" s="3"/>
      <c r="U512" s="26"/>
      <c r="V512" s="3"/>
      <c r="W512" s="3"/>
    </row>
    <row r="513" spans="16:23" x14ac:dyDescent="0.25">
      <c r="P513" s="3"/>
      <c r="Q513" s="3"/>
      <c r="R513" s="3"/>
      <c r="S513" s="3"/>
      <c r="T513" s="3"/>
      <c r="U513" s="26"/>
      <c r="V513" s="3"/>
      <c r="W513" s="3"/>
    </row>
    <row r="514" spans="16:23" x14ac:dyDescent="0.25">
      <c r="P514" s="3"/>
      <c r="Q514" s="3"/>
      <c r="R514" s="3"/>
      <c r="S514" s="3"/>
      <c r="T514" s="3"/>
      <c r="U514" s="26"/>
      <c r="V514" s="3"/>
      <c r="W514" s="3"/>
    </row>
    <row r="515" spans="16:23" x14ac:dyDescent="0.25">
      <c r="P515" s="3"/>
      <c r="Q515" s="3"/>
      <c r="R515" s="3"/>
      <c r="S515" s="3"/>
      <c r="T515" s="3"/>
      <c r="U515" s="26"/>
      <c r="V515" s="3"/>
      <c r="W515" s="3"/>
    </row>
    <row r="516" spans="16:23" x14ac:dyDescent="0.25">
      <c r="P516" s="3"/>
      <c r="Q516" s="3"/>
      <c r="R516" s="3"/>
      <c r="S516" s="3"/>
      <c r="T516" s="3"/>
      <c r="U516" s="26"/>
      <c r="V516" s="3"/>
      <c r="W516" s="3"/>
    </row>
    <row r="517" spans="16:23" x14ac:dyDescent="0.25">
      <c r="P517" s="3"/>
      <c r="Q517" s="3"/>
      <c r="R517" s="3"/>
      <c r="S517" s="3"/>
      <c r="T517" s="3"/>
      <c r="U517" s="26"/>
      <c r="V517" s="3"/>
      <c r="W517" s="3"/>
    </row>
    <row r="518" spans="16:23" x14ac:dyDescent="0.25">
      <c r="P518" s="3"/>
      <c r="Q518" s="3"/>
      <c r="R518" s="3"/>
      <c r="S518" s="3"/>
      <c r="T518" s="3"/>
      <c r="U518" s="26"/>
      <c r="V518" s="3"/>
      <c r="W518" s="3"/>
    </row>
    <row r="519" spans="16:23" x14ac:dyDescent="0.25">
      <c r="P519" s="3"/>
      <c r="Q519" s="3"/>
      <c r="R519" s="3"/>
      <c r="S519" s="3"/>
      <c r="T519" s="3"/>
      <c r="U519" s="26"/>
      <c r="V519" s="3"/>
      <c r="W519" s="3"/>
    </row>
    <row r="520" spans="16:23" x14ac:dyDescent="0.25">
      <c r="P520" s="3"/>
      <c r="Q520" s="3"/>
      <c r="R520" s="3"/>
      <c r="S520" s="3"/>
      <c r="T520" s="3"/>
      <c r="U520" s="26"/>
      <c r="V520" s="3"/>
      <c r="W520" s="3"/>
    </row>
    <row r="521" spans="16:23" x14ac:dyDescent="0.25">
      <c r="P521" s="3"/>
      <c r="Q521" s="3"/>
      <c r="R521" s="3"/>
      <c r="S521" s="3"/>
      <c r="T521" s="3"/>
      <c r="U521" s="26"/>
      <c r="V521" s="3"/>
      <c r="W521" s="3"/>
    </row>
    <row r="522" spans="16:23" x14ac:dyDescent="0.25">
      <c r="P522" s="3"/>
      <c r="Q522" s="3"/>
      <c r="R522" s="3"/>
      <c r="S522" s="3"/>
      <c r="T522" s="3"/>
      <c r="U522" s="26"/>
      <c r="V522" s="3"/>
      <c r="W522" s="3"/>
    </row>
    <row r="523" spans="16:23" x14ac:dyDescent="0.25">
      <c r="P523" s="3"/>
      <c r="Q523" s="3"/>
      <c r="R523" s="3"/>
      <c r="S523" s="3"/>
      <c r="T523" s="3"/>
      <c r="U523" s="26"/>
      <c r="V523" s="3"/>
      <c r="W523" s="3"/>
    </row>
    <row r="524" spans="16:23" x14ac:dyDescent="0.25">
      <c r="P524" s="3"/>
      <c r="Q524" s="3"/>
      <c r="R524" s="3"/>
      <c r="S524" s="3"/>
      <c r="T524" s="3"/>
      <c r="U524" s="26"/>
      <c r="V524" s="3"/>
      <c r="W524" s="3"/>
    </row>
    <row r="525" spans="16:23" x14ac:dyDescent="0.25">
      <c r="P525" s="3"/>
      <c r="Q525" s="3"/>
      <c r="R525" s="3"/>
      <c r="S525" s="3"/>
      <c r="T525" s="3"/>
      <c r="U525" s="26"/>
      <c r="V525" s="3"/>
      <c r="W525" s="3"/>
    </row>
    <row r="526" spans="16:23" x14ac:dyDescent="0.25">
      <c r="P526" s="3"/>
      <c r="Q526" s="3"/>
      <c r="R526" s="3"/>
      <c r="S526" s="3"/>
      <c r="T526" s="3"/>
      <c r="U526" s="26"/>
      <c r="V526" s="3"/>
      <c r="W526" s="3"/>
    </row>
    <row r="527" spans="16:23" x14ac:dyDescent="0.25">
      <c r="P527" s="3"/>
      <c r="Q527" s="3"/>
      <c r="R527" s="3"/>
      <c r="S527" s="3"/>
      <c r="T527" s="3"/>
      <c r="U527" s="26"/>
      <c r="V527" s="3"/>
      <c r="W527" s="3"/>
    </row>
    <row r="528" spans="16:23" x14ac:dyDescent="0.25">
      <c r="P528" s="3"/>
      <c r="Q528" s="3"/>
      <c r="R528" s="3"/>
      <c r="S528" s="3"/>
      <c r="T528" s="3"/>
      <c r="U528" s="26"/>
      <c r="V528" s="3"/>
      <c r="W528" s="3"/>
    </row>
    <row r="529" spans="16:23" x14ac:dyDescent="0.25">
      <c r="P529" s="3"/>
      <c r="Q529" s="3"/>
      <c r="R529" s="3"/>
      <c r="S529" s="3"/>
      <c r="T529" s="3"/>
      <c r="U529" s="26"/>
      <c r="V529" s="3"/>
      <c r="W529" s="3"/>
    </row>
    <row r="530" spans="16:23" x14ac:dyDescent="0.25">
      <c r="P530" s="3"/>
      <c r="Q530" s="3"/>
      <c r="R530" s="3"/>
      <c r="S530" s="3"/>
      <c r="T530" s="3"/>
      <c r="U530" s="26"/>
      <c r="V530" s="3"/>
      <c r="W530" s="3"/>
    </row>
    <row r="531" spans="16:23" x14ac:dyDescent="0.25">
      <c r="P531" s="3"/>
      <c r="Q531" s="3"/>
      <c r="R531" s="3"/>
      <c r="S531" s="3"/>
      <c r="T531" s="3"/>
      <c r="U531" s="26"/>
      <c r="V531" s="3"/>
      <c r="W531" s="3"/>
    </row>
    <row r="532" spans="16:23" x14ac:dyDescent="0.25">
      <c r="P532" s="3"/>
      <c r="Q532" s="3"/>
      <c r="R532" s="3"/>
      <c r="S532" s="3"/>
      <c r="T532" s="3"/>
      <c r="U532" s="26"/>
      <c r="V532" s="3"/>
      <c r="W532" s="3"/>
    </row>
    <row r="533" spans="16:23" x14ac:dyDescent="0.25">
      <c r="P533" s="3"/>
      <c r="Q533" s="3"/>
      <c r="R533" s="3"/>
      <c r="S533" s="3"/>
      <c r="T533" s="3"/>
      <c r="U533" s="26"/>
      <c r="V533" s="3"/>
      <c r="W533" s="3"/>
    </row>
    <row r="534" spans="16:23" x14ac:dyDescent="0.25">
      <c r="P534" s="3"/>
      <c r="Q534" s="3"/>
      <c r="R534" s="3"/>
      <c r="S534" s="3"/>
      <c r="T534" s="3"/>
      <c r="U534" s="26"/>
      <c r="V534" s="3"/>
      <c r="W534" s="3"/>
    </row>
    <row r="535" spans="16:23" x14ac:dyDescent="0.25">
      <c r="P535" s="3"/>
      <c r="Q535" s="3"/>
      <c r="R535" s="3"/>
      <c r="S535" s="3"/>
      <c r="T535" s="3"/>
      <c r="U535" s="26"/>
      <c r="V535" s="3"/>
      <c r="W535" s="3"/>
    </row>
    <row r="536" spans="16:23" x14ac:dyDescent="0.25">
      <c r="P536" s="3"/>
      <c r="Q536" s="3"/>
      <c r="R536" s="3"/>
      <c r="S536" s="3"/>
      <c r="T536" s="3"/>
      <c r="U536" s="26"/>
      <c r="V536" s="3"/>
      <c r="W536" s="3"/>
    </row>
    <row r="537" spans="16:23" x14ac:dyDescent="0.25">
      <c r="P537" s="3"/>
      <c r="Q537" s="3"/>
      <c r="R537" s="3"/>
      <c r="S537" s="3"/>
      <c r="T537" s="3"/>
      <c r="U537" s="26"/>
      <c r="V537" s="3"/>
      <c r="W537" s="3"/>
    </row>
    <row r="538" spans="16:23" x14ac:dyDescent="0.25">
      <c r="P538" s="3"/>
      <c r="Q538" s="3"/>
      <c r="R538" s="3"/>
      <c r="S538" s="3"/>
      <c r="T538" s="3"/>
      <c r="U538" s="26"/>
      <c r="V538" s="3"/>
      <c r="W538" s="3"/>
    </row>
    <row r="539" spans="16:23" x14ac:dyDescent="0.25">
      <c r="P539" s="3"/>
      <c r="Q539" s="3"/>
      <c r="R539" s="3"/>
      <c r="S539" s="3"/>
      <c r="T539" s="3"/>
      <c r="U539" s="26"/>
      <c r="V539" s="3"/>
      <c r="W539" s="3"/>
    </row>
    <row r="540" spans="16:23" x14ac:dyDescent="0.25">
      <c r="P540" s="3"/>
      <c r="Q540" s="3"/>
      <c r="R540" s="3"/>
      <c r="S540" s="3"/>
      <c r="T540" s="3"/>
      <c r="U540" s="26"/>
      <c r="V540" s="3"/>
      <c r="W540" s="3"/>
    </row>
    <row r="541" spans="16:23" x14ac:dyDescent="0.25">
      <c r="P541" s="3"/>
      <c r="Q541" s="3"/>
      <c r="R541" s="3"/>
      <c r="S541" s="3"/>
      <c r="T541" s="3"/>
      <c r="U541" s="26"/>
      <c r="V541" s="3"/>
      <c r="W541" s="3"/>
    </row>
    <row r="542" spans="16:23" x14ac:dyDescent="0.25">
      <c r="P542" s="3"/>
      <c r="Q542" s="3"/>
      <c r="R542" s="3"/>
      <c r="S542" s="3"/>
      <c r="T542" s="3"/>
      <c r="U542" s="26"/>
      <c r="V542" s="3"/>
      <c r="W542" s="3"/>
    </row>
    <row r="543" spans="16:23" x14ac:dyDescent="0.25">
      <c r="P543" s="3"/>
      <c r="Q543" s="3"/>
      <c r="R543" s="3"/>
      <c r="S543" s="3"/>
      <c r="T543" s="3"/>
      <c r="U543" s="26"/>
      <c r="V543" s="3"/>
      <c r="W543" s="3"/>
    </row>
    <row r="544" spans="16:23" x14ac:dyDescent="0.25">
      <c r="P544" s="3"/>
      <c r="Q544" s="3"/>
      <c r="R544" s="3"/>
      <c r="S544" s="3"/>
      <c r="T544" s="3"/>
      <c r="U544" s="26"/>
      <c r="V544" s="3"/>
      <c r="W544" s="3"/>
    </row>
    <row r="545" spans="16:23" x14ac:dyDescent="0.25">
      <c r="P545" s="3"/>
      <c r="Q545" s="3"/>
      <c r="R545" s="3"/>
      <c r="S545" s="3"/>
      <c r="T545" s="3"/>
      <c r="U545" s="26"/>
      <c r="V545" s="3"/>
      <c r="W545" s="3"/>
    </row>
    <row r="546" spans="16:23" x14ac:dyDescent="0.25">
      <c r="P546" s="3"/>
      <c r="Q546" s="3"/>
      <c r="R546" s="3"/>
      <c r="S546" s="3"/>
      <c r="T546" s="3"/>
      <c r="U546" s="26"/>
      <c r="V546" s="3"/>
      <c r="W546" s="3"/>
    </row>
    <row r="547" spans="16:23" x14ac:dyDescent="0.25">
      <c r="P547" s="3"/>
      <c r="Q547" s="3"/>
      <c r="R547" s="3"/>
      <c r="S547" s="3"/>
      <c r="T547" s="3"/>
      <c r="U547" s="26"/>
      <c r="V547" s="3"/>
      <c r="W547" s="3"/>
    </row>
    <row r="548" spans="16:23" x14ac:dyDescent="0.25">
      <c r="P548" s="3"/>
      <c r="Q548" s="3"/>
      <c r="R548" s="3"/>
      <c r="S548" s="3"/>
      <c r="T548" s="3"/>
      <c r="U548" s="26"/>
      <c r="V548" s="3"/>
      <c r="W548" s="3"/>
    </row>
    <row r="549" spans="16:23" x14ac:dyDescent="0.25">
      <c r="P549" s="3"/>
      <c r="Q549" s="3"/>
      <c r="R549" s="3"/>
      <c r="S549" s="3"/>
      <c r="T549" s="3"/>
      <c r="U549" s="26"/>
      <c r="V549" s="3"/>
      <c r="W549" s="3"/>
    </row>
    <row r="550" spans="16:23" x14ac:dyDescent="0.25">
      <c r="P550" s="3"/>
      <c r="Q550" s="3"/>
      <c r="R550" s="3"/>
      <c r="S550" s="3"/>
      <c r="T550" s="3"/>
      <c r="U550" s="26"/>
      <c r="V550" s="3"/>
      <c r="W550" s="3"/>
    </row>
    <row r="551" spans="16:23" x14ac:dyDescent="0.25">
      <c r="P551" s="3"/>
      <c r="Q551" s="3"/>
      <c r="R551" s="3"/>
      <c r="S551" s="3"/>
      <c r="T551" s="3"/>
      <c r="U551" s="26"/>
      <c r="V551" s="3"/>
      <c r="W551" s="3"/>
    </row>
    <row r="552" spans="16:23" x14ac:dyDescent="0.25">
      <c r="P552" s="3"/>
      <c r="Q552" s="3"/>
      <c r="R552" s="3"/>
      <c r="S552" s="3"/>
      <c r="T552" s="3"/>
      <c r="U552" s="26"/>
      <c r="V552" s="3"/>
      <c r="W552" s="3"/>
    </row>
    <row r="553" spans="16:23" x14ac:dyDescent="0.25">
      <c r="P553" s="3"/>
      <c r="Q553" s="3"/>
      <c r="R553" s="3"/>
      <c r="S553" s="3"/>
      <c r="T553" s="3"/>
      <c r="U553" s="26"/>
      <c r="V553" s="3"/>
      <c r="W553" s="3"/>
    </row>
    <row r="554" spans="16:23" x14ac:dyDescent="0.25">
      <c r="P554" s="3"/>
      <c r="Q554" s="3"/>
      <c r="R554" s="3"/>
      <c r="S554" s="3"/>
      <c r="T554" s="3"/>
      <c r="U554" s="26"/>
      <c r="V554" s="3"/>
      <c r="W554" s="3"/>
    </row>
    <row r="555" spans="16:23" x14ac:dyDescent="0.25">
      <c r="P555" s="3"/>
      <c r="Q555" s="3"/>
      <c r="R555" s="3"/>
      <c r="S555" s="3"/>
      <c r="T555" s="3"/>
      <c r="U555" s="26"/>
      <c r="V555" s="3"/>
      <c r="W555" s="3"/>
    </row>
    <row r="556" spans="16:23" x14ac:dyDescent="0.25">
      <c r="P556" s="3"/>
      <c r="Q556" s="3"/>
      <c r="R556" s="3"/>
      <c r="S556" s="3"/>
      <c r="T556" s="3"/>
      <c r="U556" s="26"/>
      <c r="V556" s="3"/>
      <c r="W556" s="3"/>
    </row>
    <row r="557" spans="16:23" x14ac:dyDescent="0.25">
      <c r="P557" s="3"/>
      <c r="Q557" s="3"/>
      <c r="R557" s="3"/>
      <c r="S557" s="3"/>
      <c r="T557" s="3"/>
      <c r="U557" s="26"/>
      <c r="V557" s="3"/>
      <c r="W557" s="3"/>
    </row>
    <row r="558" spans="16:23" x14ac:dyDescent="0.25">
      <c r="P558" s="3"/>
      <c r="Q558" s="3"/>
      <c r="R558" s="3"/>
      <c r="S558" s="3"/>
      <c r="T558" s="3"/>
      <c r="U558" s="26"/>
      <c r="V558" s="3"/>
      <c r="W558" s="3"/>
    </row>
    <row r="559" spans="16:23" x14ac:dyDescent="0.25">
      <c r="P559" s="3"/>
      <c r="Q559" s="3"/>
      <c r="R559" s="3"/>
      <c r="S559" s="3"/>
      <c r="T559" s="3"/>
      <c r="U559" s="26"/>
      <c r="V559" s="3"/>
      <c r="W559" s="3"/>
    </row>
    <row r="560" spans="16:23" x14ac:dyDescent="0.25">
      <c r="P560" s="3"/>
      <c r="Q560" s="3"/>
      <c r="R560" s="3"/>
      <c r="S560" s="3"/>
      <c r="T560" s="3"/>
      <c r="U560" s="26"/>
      <c r="V560" s="3"/>
      <c r="W560" s="3"/>
    </row>
    <row r="561" spans="16:23" x14ac:dyDescent="0.25">
      <c r="P561" s="3"/>
      <c r="Q561" s="3"/>
      <c r="R561" s="3"/>
      <c r="S561" s="3"/>
      <c r="T561" s="3"/>
      <c r="U561" s="26"/>
      <c r="V561" s="3"/>
      <c r="W561" s="3"/>
    </row>
    <row r="562" spans="16:23" x14ac:dyDescent="0.25">
      <c r="P562" s="3"/>
      <c r="Q562" s="3"/>
      <c r="R562" s="3"/>
      <c r="S562" s="3"/>
      <c r="T562" s="3"/>
      <c r="U562" s="26"/>
      <c r="V562" s="3"/>
      <c r="W562" s="3"/>
    </row>
    <row r="563" spans="16:23" x14ac:dyDescent="0.25">
      <c r="P563" s="3"/>
      <c r="Q563" s="3"/>
      <c r="R563" s="3"/>
      <c r="S563" s="3"/>
      <c r="T563" s="3"/>
      <c r="U563" s="26"/>
      <c r="V563" s="3"/>
      <c r="W563" s="3"/>
    </row>
    <row r="564" spans="16:23" x14ac:dyDescent="0.25">
      <c r="P564" s="3"/>
      <c r="Q564" s="3"/>
      <c r="R564" s="3"/>
      <c r="S564" s="3"/>
      <c r="T564" s="3"/>
      <c r="U564" s="26"/>
      <c r="V564" s="3"/>
      <c r="W564" s="3"/>
    </row>
    <row r="565" spans="16:23" x14ac:dyDescent="0.25">
      <c r="P565" s="3"/>
      <c r="Q565" s="3"/>
      <c r="R565" s="3"/>
      <c r="S565" s="3"/>
      <c r="T565" s="3"/>
      <c r="U565" s="26"/>
      <c r="V565" s="3"/>
      <c r="W565" s="3"/>
    </row>
    <row r="566" spans="16:23" x14ac:dyDescent="0.25">
      <c r="P566" s="3"/>
      <c r="Q566" s="3"/>
      <c r="R566" s="3"/>
      <c r="S566" s="3"/>
      <c r="T566" s="3"/>
      <c r="U566" s="26"/>
      <c r="V566" s="3"/>
      <c r="W566" s="3"/>
    </row>
    <row r="567" spans="16:23" x14ac:dyDescent="0.25">
      <c r="P567" s="3"/>
      <c r="Q567" s="3"/>
      <c r="R567" s="3"/>
      <c r="S567" s="3"/>
      <c r="T567" s="3"/>
      <c r="U567" s="26"/>
      <c r="V567" s="3"/>
      <c r="W567" s="3"/>
    </row>
    <row r="568" spans="16:23" x14ac:dyDescent="0.25">
      <c r="P568" s="3"/>
      <c r="Q568" s="3"/>
      <c r="R568" s="3"/>
      <c r="S568" s="3"/>
      <c r="T568" s="3"/>
      <c r="U568" s="26"/>
      <c r="V568" s="3"/>
      <c r="W568" s="3"/>
    </row>
    <row r="569" spans="16:23" x14ac:dyDescent="0.25">
      <c r="P569" s="3"/>
      <c r="Q569" s="3"/>
      <c r="R569" s="3"/>
      <c r="S569" s="3"/>
      <c r="T569" s="3"/>
      <c r="U569" s="26"/>
      <c r="V569" s="3"/>
      <c r="W569" s="3"/>
    </row>
    <row r="570" spans="16:23" x14ac:dyDescent="0.25">
      <c r="P570" s="3"/>
      <c r="Q570" s="3"/>
      <c r="R570" s="3"/>
      <c r="S570" s="3"/>
      <c r="T570" s="3"/>
      <c r="U570" s="26"/>
      <c r="V570" s="3"/>
      <c r="W570" s="3"/>
    </row>
    <row r="571" spans="16:23" x14ac:dyDescent="0.25">
      <c r="P571" s="3"/>
      <c r="Q571" s="3"/>
      <c r="R571" s="3"/>
      <c r="S571" s="3"/>
      <c r="T571" s="3"/>
      <c r="U571" s="26"/>
      <c r="V571" s="3"/>
      <c r="W571" s="3"/>
    </row>
    <row r="572" spans="16:23" x14ac:dyDescent="0.25">
      <c r="P572" s="3"/>
      <c r="Q572" s="3"/>
      <c r="R572" s="3"/>
      <c r="S572" s="3"/>
      <c r="T572" s="3"/>
      <c r="U572" s="26"/>
      <c r="V572" s="3"/>
      <c r="W572" s="3"/>
    </row>
    <row r="573" spans="16:23" x14ac:dyDescent="0.25">
      <c r="P573" s="3"/>
      <c r="Q573" s="3"/>
      <c r="R573" s="3"/>
      <c r="S573" s="3"/>
      <c r="T573" s="3"/>
      <c r="U573" s="26"/>
      <c r="V573" s="3"/>
      <c r="W573" s="3"/>
    </row>
    <row r="574" spans="16:23" x14ac:dyDescent="0.25">
      <c r="P574" s="3"/>
      <c r="Q574" s="3"/>
      <c r="R574" s="3"/>
      <c r="S574" s="3"/>
      <c r="T574" s="3"/>
      <c r="U574" s="26"/>
      <c r="V574" s="3"/>
      <c r="W574" s="3"/>
    </row>
    <row r="575" spans="16:23" x14ac:dyDescent="0.25">
      <c r="P575" s="3"/>
      <c r="Q575" s="3"/>
      <c r="R575" s="3"/>
      <c r="S575" s="3"/>
      <c r="T575" s="3"/>
      <c r="U575" s="26"/>
      <c r="V575" s="3"/>
      <c r="W575" s="3"/>
    </row>
    <row r="576" spans="16:23" x14ac:dyDescent="0.25">
      <c r="P576" s="3"/>
      <c r="Q576" s="3"/>
      <c r="R576" s="3"/>
      <c r="S576" s="3"/>
      <c r="T576" s="3"/>
      <c r="U576" s="26"/>
      <c r="V576" s="3"/>
      <c r="W576" s="3"/>
    </row>
    <row r="577" spans="16:23" x14ac:dyDescent="0.25">
      <c r="P577" s="3"/>
      <c r="Q577" s="3"/>
      <c r="R577" s="3"/>
      <c r="S577" s="3"/>
      <c r="T577" s="3"/>
      <c r="U577" s="26"/>
      <c r="V577" s="3"/>
      <c r="W577" s="3"/>
    </row>
    <row r="578" spans="16:23" x14ac:dyDescent="0.25">
      <c r="P578" s="3"/>
      <c r="Q578" s="3"/>
      <c r="R578" s="3"/>
      <c r="S578" s="3"/>
      <c r="T578" s="3"/>
      <c r="U578" s="26"/>
      <c r="V578" s="3"/>
      <c r="W578" s="3"/>
    </row>
    <row r="579" spans="16:23" x14ac:dyDescent="0.25">
      <c r="P579" s="3"/>
      <c r="Q579" s="3"/>
      <c r="R579" s="3"/>
      <c r="S579" s="3"/>
      <c r="T579" s="3"/>
      <c r="U579" s="26"/>
      <c r="V579" s="3"/>
      <c r="W579" s="3"/>
    </row>
    <row r="580" spans="16:23" x14ac:dyDescent="0.25">
      <c r="P580" s="3"/>
      <c r="Q580" s="3"/>
      <c r="R580" s="3"/>
      <c r="S580" s="3"/>
      <c r="T580" s="3"/>
      <c r="U580" s="26"/>
      <c r="V580" s="3"/>
      <c r="W580" s="3"/>
    </row>
    <row r="581" spans="16:23" x14ac:dyDescent="0.25">
      <c r="P581" s="3"/>
      <c r="Q581" s="3"/>
      <c r="R581" s="3"/>
      <c r="S581" s="3"/>
      <c r="T581" s="3"/>
      <c r="U581" s="26"/>
      <c r="V581" s="3"/>
      <c r="W581" s="3"/>
    </row>
    <row r="582" spans="16:23" x14ac:dyDescent="0.25">
      <c r="P582" s="3"/>
      <c r="Q582" s="3"/>
      <c r="R582" s="3"/>
      <c r="S582" s="3"/>
      <c r="T582" s="3"/>
      <c r="U582" s="26"/>
      <c r="V582" s="3"/>
      <c r="W582" s="3"/>
    </row>
    <row r="583" spans="16:23" x14ac:dyDescent="0.25">
      <c r="P583" s="3"/>
      <c r="Q583" s="3"/>
      <c r="R583" s="3"/>
      <c r="S583" s="3"/>
      <c r="T583" s="3"/>
      <c r="U583" s="26"/>
      <c r="V583" s="3"/>
      <c r="W583" s="3"/>
    </row>
    <row r="584" spans="16:23" x14ac:dyDescent="0.25">
      <c r="P584" s="3"/>
      <c r="Q584" s="3"/>
      <c r="R584" s="3"/>
      <c r="S584" s="3"/>
      <c r="T584" s="3"/>
      <c r="U584" s="26"/>
      <c r="V584" s="3"/>
      <c r="W584" s="3"/>
    </row>
    <row r="585" spans="16:23" x14ac:dyDescent="0.25">
      <c r="P585" s="3"/>
      <c r="Q585" s="3"/>
      <c r="R585" s="3"/>
      <c r="S585" s="3"/>
      <c r="T585" s="3"/>
      <c r="U585" s="26"/>
      <c r="V585" s="3"/>
      <c r="W585" s="3"/>
    </row>
    <row r="586" spans="16:23" x14ac:dyDescent="0.25">
      <c r="P586" s="3"/>
      <c r="Q586" s="3"/>
      <c r="R586" s="3"/>
      <c r="S586" s="3"/>
      <c r="T586" s="3"/>
      <c r="U586" s="26"/>
      <c r="V586" s="3"/>
      <c r="W586" s="3"/>
    </row>
    <row r="587" spans="16:23" x14ac:dyDescent="0.25">
      <c r="P587" s="3"/>
      <c r="Q587" s="3"/>
      <c r="R587" s="3"/>
      <c r="S587" s="3"/>
      <c r="T587" s="3"/>
      <c r="U587" s="26"/>
      <c r="V587" s="3"/>
      <c r="W587" s="3"/>
    </row>
    <row r="588" spans="16:23" x14ac:dyDescent="0.25">
      <c r="P588" s="3"/>
      <c r="Q588" s="3"/>
      <c r="R588" s="3"/>
      <c r="S588" s="3"/>
      <c r="T588" s="3"/>
      <c r="U588" s="26"/>
      <c r="V588" s="3"/>
      <c r="W588" s="3"/>
    </row>
    <row r="589" spans="16:23" x14ac:dyDescent="0.25">
      <c r="P589" s="3"/>
      <c r="Q589" s="3"/>
      <c r="R589" s="3"/>
      <c r="S589" s="3"/>
      <c r="T589" s="3"/>
      <c r="U589" s="26"/>
      <c r="V589" s="3"/>
      <c r="W589" s="3"/>
    </row>
    <row r="590" spans="16:23" x14ac:dyDescent="0.25">
      <c r="P590" s="3"/>
      <c r="Q590" s="3"/>
      <c r="R590" s="3"/>
      <c r="S590" s="3"/>
      <c r="T590" s="3"/>
      <c r="U590" s="26"/>
      <c r="V590" s="3"/>
      <c r="W590" s="3"/>
    </row>
    <row r="591" spans="16:23" x14ac:dyDescent="0.25">
      <c r="P591" s="3"/>
      <c r="Q591" s="3"/>
      <c r="R591" s="3"/>
      <c r="S591" s="3"/>
      <c r="T591" s="3"/>
      <c r="U591" s="26"/>
      <c r="V591" s="3"/>
      <c r="W591" s="3"/>
    </row>
    <row r="592" spans="16:23" x14ac:dyDescent="0.25">
      <c r="P592" s="3"/>
      <c r="Q592" s="3"/>
      <c r="R592" s="3"/>
      <c r="S592" s="3"/>
      <c r="T592" s="3"/>
      <c r="U592" s="26"/>
      <c r="V592" s="3"/>
      <c r="W592" s="3"/>
    </row>
    <row r="593" spans="16:23" x14ac:dyDescent="0.25">
      <c r="P593" s="3"/>
      <c r="Q593" s="3"/>
      <c r="R593" s="3"/>
      <c r="S593" s="3"/>
      <c r="T593" s="3"/>
      <c r="U593" s="26"/>
      <c r="V593" s="3"/>
      <c r="W593" s="3"/>
    </row>
    <row r="594" spans="16:23" x14ac:dyDescent="0.25">
      <c r="P594" s="3"/>
      <c r="Q594" s="3"/>
      <c r="R594" s="3"/>
      <c r="S594" s="3"/>
      <c r="T594" s="3"/>
      <c r="U594" s="26"/>
      <c r="V594" s="3"/>
      <c r="W594" s="3"/>
    </row>
    <row r="595" spans="16:23" x14ac:dyDescent="0.25">
      <c r="P595" s="3"/>
      <c r="Q595" s="3"/>
      <c r="R595" s="3"/>
      <c r="S595" s="3"/>
      <c r="T595" s="3"/>
      <c r="U595" s="26"/>
      <c r="V595" s="3"/>
      <c r="W595" s="3"/>
    </row>
    <row r="596" spans="16:23" x14ac:dyDescent="0.25">
      <c r="P596" s="3"/>
      <c r="Q596" s="3"/>
      <c r="R596" s="3"/>
      <c r="S596" s="3"/>
      <c r="T596" s="3"/>
      <c r="U596" s="26"/>
      <c r="V596" s="3"/>
      <c r="W596" s="3"/>
    </row>
    <row r="597" spans="16:23" x14ac:dyDescent="0.25">
      <c r="P597" s="3"/>
      <c r="Q597" s="3"/>
      <c r="R597" s="3"/>
      <c r="S597" s="3"/>
      <c r="T597" s="3"/>
      <c r="U597" s="26"/>
      <c r="V597" s="3"/>
      <c r="W597" s="3"/>
    </row>
    <row r="598" spans="16:23" x14ac:dyDescent="0.25">
      <c r="P598" s="3"/>
      <c r="Q598" s="3"/>
      <c r="R598" s="3"/>
      <c r="S598" s="3"/>
      <c r="T598" s="3"/>
      <c r="U598" s="26"/>
      <c r="V598" s="3"/>
      <c r="W598" s="3"/>
    </row>
    <row r="599" spans="16:23" x14ac:dyDescent="0.25">
      <c r="P599" s="3"/>
      <c r="Q599" s="3"/>
      <c r="R599" s="3"/>
      <c r="S599" s="3"/>
      <c r="T599" s="3"/>
      <c r="U599" s="26"/>
      <c r="V599" s="3"/>
      <c r="W599" s="3"/>
    </row>
    <row r="600" spans="16:23" x14ac:dyDescent="0.25">
      <c r="P600" s="3"/>
      <c r="Q600" s="3"/>
      <c r="R600" s="3"/>
      <c r="S600" s="3"/>
      <c r="T600" s="3"/>
      <c r="U600" s="26"/>
      <c r="V600" s="3"/>
      <c r="W600" s="3"/>
    </row>
    <row r="601" spans="16:23" x14ac:dyDescent="0.25">
      <c r="P601" s="3"/>
      <c r="Q601" s="3"/>
      <c r="R601" s="3"/>
      <c r="S601" s="3"/>
      <c r="T601" s="3"/>
      <c r="U601" s="26"/>
      <c r="V601" s="3"/>
      <c r="W601" s="3"/>
    </row>
    <row r="602" spans="16:23" x14ac:dyDescent="0.25">
      <c r="P602" s="3"/>
      <c r="Q602" s="3"/>
      <c r="R602" s="3"/>
      <c r="S602" s="3"/>
      <c r="T602" s="3"/>
      <c r="U602" s="26"/>
      <c r="V602" s="3"/>
      <c r="W602" s="3"/>
    </row>
    <row r="603" spans="16:23" x14ac:dyDescent="0.25">
      <c r="P603" s="3"/>
      <c r="Q603" s="3"/>
      <c r="R603" s="3"/>
      <c r="S603" s="3"/>
      <c r="T603" s="3"/>
      <c r="U603" s="26"/>
      <c r="V603" s="3"/>
      <c r="W603" s="3"/>
    </row>
    <row r="604" spans="16:23" x14ac:dyDescent="0.25">
      <c r="P604" s="3"/>
      <c r="Q604" s="3"/>
      <c r="R604" s="3"/>
      <c r="S604" s="3"/>
      <c r="T604" s="3"/>
      <c r="U604" s="26"/>
      <c r="V604" s="3"/>
      <c r="W604" s="3"/>
    </row>
    <row r="605" spans="16:23" x14ac:dyDescent="0.25">
      <c r="P605" s="3"/>
      <c r="Q605" s="3"/>
      <c r="R605" s="3"/>
      <c r="S605" s="3"/>
      <c r="T605" s="3"/>
      <c r="U605" s="26"/>
      <c r="V605" s="3"/>
      <c r="W605" s="3"/>
    </row>
    <row r="606" spans="16:23" x14ac:dyDescent="0.25">
      <c r="P606" s="3"/>
      <c r="Q606" s="3"/>
      <c r="R606" s="3"/>
      <c r="S606" s="3"/>
      <c r="T606" s="3"/>
      <c r="U606" s="26"/>
      <c r="V606" s="3"/>
      <c r="W606" s="3"/>
    </row>
    <row r="607" spans="16:23" x14ac:dyDescent="0.25">
      <c r="P607" s="3"/>
      <c r="Q607" s="3"/>
      <c r="R607" s="3"/>
      <c r="S607" s="3"/>
      <c r="T607" s="3"/>
      <c r="U607" s="26"/>
      <c r="V607" s="3"/>
      <c r="W607" s="3"/>
    </row>
    <row r="608" spans="16:23" x14ac:dyDescent="0.25">
      <c r="P608" s="3"/>
      <c r="Q608" s="3"/>
      <c r="R608" s="3"/>
      <c r="S608" s="3"/>
      <c r="T608" s="3"/>
      <c r="U608" s="26"/>
      <c r="V608" s="3"/>
      <c r="W608" s="3"/>
    </row>
    <row r="609" spans="16:23" x14ac:dyDescent="0.25">
      <c r="P609" s="3"/>
      <c r="Q609" s="3"/>
      <c r="R609" s="3"/>
      <c r="S609" s="3"/>
      <c r="T609" s="3"/>
      <c r="U609" s="26"/>
      <c r="V609" s="3"/>
      <c r="W609" s="3"/>
    </row>
    <row r="610" spans="16:23" x14ac:dyDescent="0.25">
      <c r="P610" s="3"/>
      <c r="Q610" s="3"/>
      <c r="R610" s="3"/>
      <c r="S610" s="3"/>
      <c r="T610" s="3"/>
      <c r="U610" s="26"/>
      <c r="V610" s="3"/>
      <c r="W610" s="3"/>
    </row>
    <row r="611" spans="16:23" x14ac:dyDescent="0.25">
      <c r="P611" s="3"/>
      <c r="Q611" s="3"/>
      <c r="R611" s="3"/>
      <c r="S611" s="3"/>
      <c r="T611" s="3"/>
      <c r="U611" s="26"/>
      <c r="V611" s="3"/>
      <c r="W611" s="3"/>
    </row>
    <row r="612" spans="16:23" x14ac:dyDescent="0.25">
      <c r="P612" s="3"/>
      <c r="Q612" s="3"/>
      <c r="R612" s="3"/>
      <c r="S612" s="3"/>
      <c r="T612" s="3"/>
      <c r="U612" s="26"/>
      <c r="V612" s="3"/>
      <c r="W612" s="3"/>
    </row>
    <row r="613" spans="16:23" x14ac:dyDescent="0.25">
      <c r="P613" s="3"/>
      <c r="Q613" s="3"/>
      <c r="R613" s="3"/>
      <c r="S613" s="3"/>
      <c r="T613" s="3"/>
      <c r="U613" s="26"/>
      <c r="V613" s="3"/>
      <c r="W613" s="3"/>
    </row>
    <row r="614" spans="16:23" x14ac:dyDescent="0.25">
      <c r="P614" s="3"/>
      <c r="Q614" s="3"/>
      <c r="R614" s="3"/>
      <c r="S614" s="3"/>
      <c r="T614" s="3"/>
      <c r="U614" s="26"/>
      <c r="V614" s="3"/>
      <c r="W614" s="3"/>
    </row>
    <row r="615" spans="16:23" x14ac:dyDescent="0.25">
      <c r="P615" s="3"/>
      <c r="Q615" s="3"/>
      <c r="R615" s="3"/>
      <c r="S615" s="3"/>
      <c r="T615" s="3"/>
      <c r="U615" s="26"/>
      <c r="V615" s="3"/>
      <c r="W615" s="3"/>
    </row>
    <row r="616" spans="16:23" x14ac:dyDescent="0.25">
      <c r="P616" s="3"/>
      <c r="Q616" s="3"/>
      <c r="R616" s="3"/>
      <c r="S616" s="3"/>
      <c r="T616" s="3"/>
      <c r="U616" s="26"/>
      <c r="V616" s="3"/>
      <c r="W616" s="3"/>
    </row>
    <row r="617" spans="16:23" x14ac:dyDescent="0.25">
      <c r="P617" s="3"/>
      <c r="Q617" s="3"/>
      <c r="R617" s="3"/>
      <c r="S617" s="3"/>
      <c r="T617" s="3"/>
      <c r="U617" s="26"/>
      <c r="V617" s="3"/>
      <c r="W617" s="3"/>
    </row>
    <row r="618" spans="16:23" x14ac:dyDescent="0.25">
      <c r="P618" s="3"/>
      <c r="Q618" s="3"/>
      <c r="R618" s="3"/>
      <c r="S618" s="3"/>
      <c r="T618" s="3"/>
      <c r="U618" s="26"/>
      <c r="V618" s="3"/>
      <c r="W618" s="3"/>
    </row>
    <row r="619" spans="16:23" x14ac:dyDescent="0.25">
      <c r="P619" s="3"/>
      <c r="Q619" s="3"/>
      <c r="R619" s="3"/>
      <c r="S619" s="3"/>
      <c r="T619" s="3"/>
      <c r="U619" s="26"/>
      <c r="V619" s="3"/>
      <c r="W619" s="3"/>
    </row>
    <row r="620" spans="16:23" x14ac:dyDescent="0.25">
      <c r="P620" s="3"/>
      <c r="Q620" s="3"/>
      <c r="R620" s="3"/>
      <c r="S620" s="3"/>
      <c r="T620" s="3"/>
      <c r="U620" s="26"/>
      <c r="V620" s="3"/>
      <c r="W620" s="3"/>
    </row>
    <row r="621" spans="16:23" x14ac:dyDescent="0.25">
      <c r="P621" s="3"/>
      <c r="Q621" s="3"/>
      <c r="R621" s="3"/>
      <c r="S621" s="3"/>
      <c r="T621" s="3"/>
      <c r="U621" s="26"/>
      <c r="V621" s="3"/>
      <c r="W621" s="3"/>
    </row>
    <row r="622" spans="16:23" x14ac:dyDescent="0.25">
      <c r="P622" s="3"/>
      <c r="Q622" s="3"/>
      <c r="R622" s="3"/>
      <c r="S622" s="3"/>
      <c r="T622" s="3"/>
      <c r="U622" s="26"/>
      <c r="V622" s="3"/>
      <c r="W622" s="3"/>
    </row>
    <row r="623" spans="16:23" x14ac:dyDescent="0.25">
      <c r="P623" s="3"/>
      <c r="Q623" s="3"/>
      <c r="R623" s="3"/>
      <c r="S623" s="3"/>
      <c r="T623" s="3"/>
      <c r="U623" s="26"/>
      <c r="V623" s="3"/>
      <c r="W623" s="3"/>
    </row>
    <row r="624" spans="16:23" x14ac:dyDescent="0.25">
      <c r="P624" s="3"/>
      <c r="Q624" s="3"/>
      <c r="R624" s="3"/>
      <c r="S624" s="3"/>
      <c r="T624" s="3"/>
      <c r="U624" s="26"/>
      <c r="V624" s="3"/>
      <c r="W624" s="3"/>
    </row>
    <row r="625" spans="16:23" x14ac:dyDescent="0.25">
      <c r="P625" s="3"/>
      <c r="Q625" s="3"/>
      <c r="R625" s="3"/>
      <c r="S625" s="3"/>
      <c r="T625" s="3"/>
      <c r="U625" s="26"/>
      <c r="V625" s="3"/>
      <c r="W625" s="3"/>
    </row>
    <row r="626" spans="16:23" x14ac:dyDescent="0.25">
      <c r="P626" s="3"/>
      <c r="Q626" s="3"/>
      <c r="R626" s="3"/>
      <c r="S626" s="3"/>
      <c r="T626" s="3"/>
      <c r="U626" s="26"/>
      <c r="V626" s="3"/>
      <c r="W626" s="3"/>
    </row>
    <row r="627" spans="16:23" x14ac:dyDescent="0.25">
      <c r="P627" s="3"/>
      <c r="Q627" s="3"/>
      <c r="R627" s="3"/>
      <c r="S627" s="3"/>
      <c r="T627" s="3"/>
      <c r="U627" s="26"/>
      <c r="V627" s="3"/>
      <c r="W627" s="3"/>
    </row>
    <row r="628" spans="16:23" x14ac:dyDescent="0.25">
      <c r="P628" s="3"/>
      <c r="Q628" s="3"/>
      <c r="R628" s="3"/>
      <c r="S628" s="3"/>
      <c r="T628" s="3"/>
      <c r="U628" s="26"/>
      <c r="V628" s="3"/>
      <c r="W628" s="3"/>
    </row>
    <row r="629" spans="16:23" x14ac:dyDescent="0.25">
      <c r="P629" s="3"/>
      <c r="Q629" s="3"/>
      <c r="R629" s="3"/>
      <c r="S629" s="3"/>
      <c r="T629" s="3"/>
      <c r="U629" s="26"/>
      <c r="V629" s="3"/>
      <c r="W629" s="3"/>
    </row>
    <row r="630" spans="16:23" x14ac:dyDescent="0.25">
      <c r="P630" s="3"/>
      <c r="Q630" s="3"/>
      <c r="R630" s="3"/>
      <c r="S630" s="3"/>
      <c r="T630" s="3"/>
      <c r="U630" s="26"/>
      <c r="V630" s="3"/>
      <c r="W630" s="3"/>
    </row>
    <row r="631" spans="16:23" x14ac:dyDescent="0.25">
      <c r="P631" s="3"/>
      <c r="Q631" s="3"/>
      <c r="R631" s="3"/>
      <c r="S631" s="3"/>
      <c r="T631" s="3"/>
      <c r="U631" s="26"/>
      <c r="V631" s="3"/>
      <c r="W631" s="3"/>
    </row>
    <row r="632" spans="16:23" x14ac:dyDescent="0.25">
      <c r="P632" s="3"/>
      <c r="Q632" s="3"/>
      <c r="R632" s="3"/>
      <c r="S632" s="3"/>
      <c r="T632" s="3"/>
      <c r="U632" s="26"/>
      <c r="V632" s="3"/>
      <c r="W632" s="3"/>
    </row>
    <row r="633" spans="16:23" x14ac:dyDescent="0.25">
      <c r="P633" s="3"/>
      <c r="Q633" s="3"/>
      <c r="R633" s="3"/>
      <c r="S633" s="3"/>
      <c r="T633" s="3"/>
      <c r="U633" s="26"/>
      <c r="V633" s="3"/>
      <c r="W633" s="3"/>
    </row>
    <row r="634" spans="16:23" x14ac:dyDescent="0.25">
      <c r="P634" s="3"/>
      <c r="Q634" s="3"/>
      <c r="R634" s="3"/>
      <c r="S634" s="3"/>
      <c r="T634" s="3"/>
      <c r="U634" s="26"/>
      <c r="V634" s="3"/>
      <c r="W634" s="3"/>
    </row>
    <row r="635" spans="16:23" x14ac:dyDescent="0.25">
      <c r="P635" s="3"/>
      <c r="Q635" s="3"/>
      <c r="R635" s="3"/>
      <c r="S635" s="3"/>
      <c r="T635" s="3"/>
      <c r="U635" s="26"/>
      <c r="V635" s="3"/>
      <c r="W635" s="3"/>
    </row>
    <row r="636" spans="16:23" x14ac:dyDescent="0.25">
      <c r="P636" s="3"/>
      <c r="Q636" s="3"/>
      <c r="R636" s="3"/>
      <c r="S636" s="3"/>
      <c r="T636" s="3"/>
      <c r="U636" s="26"/>
      <c r="V636" s="3"/>
      <c r="W636" s="3"/>
    </row>
    <row r="637" spans="16:23" x14ac:dyDescent="0.25">
      <c r="P637" s="3"/>
      <c r="Q637" s="3"/>
      <c r="R637" s="3"/>
      <c r="S637" s="3"/>
      <c r="T637" s="3"/>
      <c r="U637" s="26"/>
      <c r="V637" s="3"/>
      <c r="W637" s="3"/>
    </row>
    <row r="638" spans="16:23" x14ac:dyDescent="0.25">
      <c r="P638" s="3"/>
      <c r="Q638" s="3"/>
      <c r="R638" s="3"/>
      <c r="S638" s="3"/>
      <c r="T638" s="3"/>
      <c r="U638" s="26"/>
      <c r="V638" s="3"/>
      <c r="W638" s="3"/>
    </row>
    <row r="639" spans="16:23" x14ac:dyDescent="0.25">
      <c r="P639" s="3"/>
      <c r="Q639" s="3"/>
      <c r="R639" s="3"/>
      <c r="S639" s="3"/>
      <c r="T639" s="3"/>
      <c r="U639" s="26"/>
      <c r="V639" s="3"/>
      <c r="W639" s="3"/>
    </row>
    <row r="640" spans="16:23" x14ac:dyDescent="0.25">
      <c r="P640" s="3"/>
      <c r="Q640" s="3"/>
      <c r="R640" s="3"/>
      <c r="S640" s="3"/>
      <c r="T640" s="3"/>
      <c r="U640" s="26"/>
      <c r="V640" s="3"/>
      <c r="W640" s="3"/>
    </row>
    <row r="641" spans="16:23" x14ac:dyDescent="0.25">
      <c r="P641" s="3"/>
      <c r="Q641" s="3"/>
      <c r="R641" s="3"/>
      <c r="S641" s="3"/>
      <c r="T641" s="3"/>
      <c r="U641" s="26"/>
      <c r="V641" s="3"/>
      <c r="W641" s="3"/>
    </row>
    <row r="642" spans="16:23" x14ac:dyDescent="0.25">
      <c r="P642" s="3"/>
      <c r="Q642" s="3"/>
      <c r="R642" s="3"/>
      <c r="S642" s="3"/>
      <c r="T642" s="3"/>
      <c r="U642" s="26"/>
      <c r="V642" s="3"/>
      <c r="W642" s="3"/>
    </row>
    <row r="643" spans="16:23" x14ac:dyDescent="0.25">
      <c r="P643" s="3"/>
      <c r="Q643" s="3"/>
      <c r="R643" s="3"/>
      <c r="S643" s="3"/>
      <c r="T643" s="3"/>
      <c r="U643" s="26"/>
      <c r="V643" s="3"/>
      <c r="W643" s="3"/>
    </row>
    <row r="644" spans="16:23" x14ac:dyDescent="0.25">
      <c r="P644" s="3"/>
      <c r="Q644" s="3"/>
      <c r="R644" s="3"/>
      <c r="S644" s="3"/>
      <c r="T644" s="3"/>
      <c r="U644" s="26"/>
      <c r="V644" s="3"/>
      <c r="W644" s="3"/>
    </row>
    <row r="645" spans="16:23" x14ac:dyDescent="0.25">
      <c r="P645" s="3"/>
      <c r="Q645" s="3"/>
      <c r="R645" s="3"/>
      <c r="S645" s="3"/>
      <c r="T645" s="3"/>
      <c r="U645" s="26"/>
      <c r="V645" s="3"/>
      <c r="W645" s="3"/>
    </row>
    <row r="646" spans="16:23" x14ac:dyDescent="0.25">
      <c r="P646" s="3"/>
      <c r="Q646" s="3"/>
      <c r="R646" s="3"/>
      <c r="S646" s="3"/>
      <c r="T646" s="3"/>
      <c r="U646" s="26"/>
      <c r="V646" s="3"/>
      <c r="W646" s="3"/>
    </row>
    <row r="647" spans="16:23" x14ac:dyDescent="0.25">
      <c r="P647" s="3"/>
      <c r="Q647" s="3"/>
      <c r="R647" s="3"/>
      <c r="S647" s="3"/>
      <c r="T647" s="3"/>
      <c r="U647" s="26"/>
      <c r="V647" s="3"/>
      <c r="W647" s="3"/>
    </row>
    <row r="648" spans="16:23" x14ac:dyDescent="0.25">
      <c r="P648" s="3"/>
      <c r="Q648" s="3"/>
      <c r="R648" s="3"/>
      <c r="S648" s="3"/>
      <c r="T648" s="3"/>
      <c r="U648" s="26"/>
      <c r="V648" s="3"/>
      <c r="W648" s="3"/>
    </row>
    <row r="649" spans="16:23" x14ac:dyDescent="0.25">
      <c r="P649" s="3"/>
      <c r="Q649" s="3"/>
      <c r="R649" s="3"/>
      <c r="S649" s="3"/>
      <c r="T649" s="3"/>
      <c r="U649" s="26"/>
      <c r="V649" s="3"/>
      <c r="W649" s="3"/>
    </row>
    <row r="650" spans="16:23" x14ac:dyDescent="0.25">
      <c r="P650" s="3"/>
      <c r="Q650" s="3"/>
      <c r="R650" s="3"/>
      <c r="S650" s="3"/>
      <c r="T650" s="3"/>
      <c r="U650" s="26"/>
      <c r="V650" s="3"/>
      <c r="W650" s="3"/>
    </row>
    <row r="651" spans="16:23" x14ac:dyDescent="0.25">
      <c r="P651" s="3"/>
      <c r="Q651" s="3"/>
      <c r="R651" s="3"/>
      <c r="S651" s="3"/>
      <c r="T651" s="3"/>
      <c r="U651" s="26"/>
      <c r="V651" s="3"/>
      <c r="W651" s="3"/>
    </row>
    <row r="652" spans="16:23" x14ac:dyDescent="0.25">
      <c r="P652" s="3"/>
      <c r="Q652" s="3"/>
      <c r="R652" s="3"/>
      <c r="S652" s="3"/>
      <c r="T652" s="3"/>
      <c r="U652" s="26"/>
      <c r="V652" s="3"/>
      <c r="W652" s="3"/>
    </row>
    <row r="653" spans="16:23" x14ac:dyDescent="0.25">
      <c r="P653" s="3"/>
      <c r="Q653" s="3"/>
      <c r="R653" s="3"/>
      <c r="S653" s="3"/>
      <c r="T653" s="3"/>
      <c r="U653" s="26"/>
      <c r="V653" s="3"/>
      <c r="W653" s="3"/>
    </row>
    <row r="654" spans="16:23" x14ac:dyDescent="0.25">
      <c r="P654" s="3"/>
      <c r="Q654" s="3"/>
      <c r="R654" s="3"/>
      <c r="S654" s="3"/>
      <c r="T654" s="3"/>
      <c r="U654" s="26"/>
      <c r="V654" s="3"/>
      <c r="W654" s="3"/>
    </row>
    <row r="655" spans="16:23" x14ac:dyDescent="0.25">
      <c r="P655" s="3"/>
      <c r="Q655" s="3"/>
      <c r="R655" s="3"/>
      <c r="S655" s="3"/>
      <c r="T655" s="3"/>
      <c r="U655" s="26"/>
      <c r="V655" s="3"/>
      <c r="W655" s="3"/>
    </row>
    <row r="656" spans="16:23" x14ac:dyDescent="0.25">
      <c r="P656" s="3"/>
      <c r="Q656" s="3"/>
      <c r="R656" s="3"/>
      <c r="S656" s="3"/>
      <c r="T656" s="3"/>
      <c r="U656" s="26"/>
      <c r="V656" s="3"/>
      <c r="W656" s="3"/>
    </row>
    <row r="657" spans="16:23" x14ac:dyDescent="0.25">
      <c r="P657" s="3"/>
      <c r="Q657" s="3"/>
      <c r="R657" s="3"/>
      <c r="S657" s="3"/>
      <c r="T657" s="3"/>
      <c r="U657" s="26"/>
      <c r="V657" s="3"/>
      <c r="W657" s="3"/>
    </row>
    <row r="658" spans="16:23" x14ac:dyDescent="0.25">
      <c r="P658" s="3"/>
      <c r="Q658" s="3"/>
      <c r="R658" s="3"/>
      <c r="S658" s="3"/>
      <c r="T658" s="3"/>
      <c r="U658" s="26"/>
      <c r="V658" s="3"/>
      <c r="W658" s="3"/>
    </row>
    <row r="659" spans="16:23" x14ac:dyDescent="0.25">
      <c r="P659" s="3"/>
      <c r="Q659" s="3"/>
      <c r="R659" s="3"/>
      <c r="S659" s="3"/>
      <c r="T659" s="3"/>
      <c r="U659" s="26"/>
      <c r="V659" s="3"/>
      <c r="W659" s="3"/>
    </row>
    <row r="660" spans="16:23" x14ac:dyDescent="0.25">
      <c r="P660" s="3"/>
      <c r="Q660" s="3"/>
      <c r="R660" s="3"/>
      <c r="S660" s="3"/>
      <c r="T660" s="3"/>
      <c r="U660" s="26"/>
      <c r="V660" s="3"/>
      <c r="W660" s="3"/>
    </row>
    <row r="661" spans="16:23" x14ac:dyDescent="0.25">
      <c r="P661" s="3"/>
      <c r="Q661" s="3"/>
      <c r="R661" s="3"/>
      <c r="S661" s="3"/>
      <c r="T661" s="3"/>
      <c r="U661" s="26"/>
      <c r="V661" s="3"/>
      <c r="W661" s="3"/>
    </row>
    <row r="662" spans="16:23" x14ac:dyDescent="0.25">
      <c r="P662" s="3"/>
      <c r="Q662" s="3"/>
      <c r="R662" s="3"/>
      <c r="S662" s="3"/>
      <c r="T662" s="3"/>
      <c r="U662" s="26"/>
      <c r="V662" s="3"/>
      <c r="W662" s="3"/>
    </row>
    <row r="663" spans="16:23" x14ac:dyDescent="0.25">
      <c r="P663" s="3"/>
      <c r="Q663" s="3"/>
      <c r="R663" s="3"/>
      <c r="S663" s="3"/>
      <c r="T663" s="3"/>
      <c r="U663" s="26"/>
      <c r="V663" s="3"/>
      <c r="W663" s="3"/>
    </row>
    <row r="664" spans="16:23" x14ac:dyDescent="0.25">
      <c r="P664" s="3"/>
      <c r="Q664" s="3"/>
      <c r="R664" s="3"/>
      <c r="S664" s="3"/>
      <c r="T664" s="3"/>
      <c r="U664" s="26"/>
      <c r="V664" s="3"/>
      <c r="W664" s="3"/>
    </row>
    <row r="665" spans="16:23" x14ac:dyDescent="0.25">
      <c r="P665" s="3"/>
      <c r="Q665" s="3"/>
      <c r="R665" s="3"/>
      <c r="S665" s="3"/>
      <c r="T665" s="3"/>
      <c r="U665" s="26"/>
      <c r="V665" s="3"/>
      <c r="W665" s="3"/>
    </row>
    <row r="666" spans="16:23" x14ac:dyDescent="0.25">
      <c r="P666" s="3"/>
      <c r="Q666" s="3"/>
      <c r="R666" s="3"/>
      <c r="S666" s="3"/>
      <c r="T666" s="3"/>
      <c r="U666" s="26"/>
      <c r="V666" s="3"/>
      <c r="W666" s="3"/>
    </row>
    <row r="667" spans="16:23" x14ac:dyDescent="0.25">
      <c r="P667" s="3"/>
      <c r="Q667" s="3"/>
      <c r="R667" s="3"/>
      <c r="S667" s="3"/>
      <c r="T667" s="3"/>
      <c r="U667" s="26"/>
      <c r="V667" s="3"/>
      <c r="W667" s="3"/>
    </row>
    <row r="668" spans="16:23" x14ac:dyDescent="0.25">
      <c r="P668" s="3"/>
      <c r="Q668" s="3"/>
      <c r="R668" s="3"/>
      <c r="S668" s="3"/>
      <c r="T668" s="3"/>
      <c r="U668" s="26"/>
      <c r="V668" s="3"/>
      <c r="W668" s="3"/>
    </row>
    <row r="669" spans="16:23" x14ac:dyDescent="0.25">
      <c r="P669" s="3"/>
      <c r="Q669" s="3"/>
      <c r="R669" s="3"/>
      <c r="S669" s="3"/>
      <c r="T669" s="3"/>
      <c r="U669" s="26"/>
      <c r="V669" s="3"/>
      <c r="W669" s="3"/>
    </row>
    <row r="670" spans="16:23" x14ac:dyDescent="0.25">
      <c r="P670" s="3"/>
      <c r="Q670" s="3"/>
      <c r="R670" s="3"/>
      <c r="S670" s="3"/>
      <c r="T670" s="3"/>
      <c r="U670" s="26"/>
      <c r="V670" s="3"/>
      <c r="W670" s="3"/>
    </row>
    <row r="671" spans="16:23" x14ac:dyDescent="0.25">
      <c r="P671" s="3"/>
      <c r="Q671" s="3"/>
      <c r="R671" s="3"/>
      <c r="S671" s="3"/>
      <c r="T671" s="3"/>
      <c r="U671" s="26"/>
      <c r="V671" s="3"/>
      <c r="W671" s="3"/>
    </row>
    <row r="672" spans="16:23" x14ac:dyDescent="0.25">
      <c r="P672" s="3"/>
      <c r="Q672" s="3"/>
      <c r="R672" s="3"/>
      <c r="S672" s="3"/>
      <c r="T672" s="3"/>
      <c r="U672" s="26"/>
      <c r="V672" s="3"/>
      <c r="W672" s="3"/>
    </row>
    <row r="673" spans="16:23" x14ac:dyDescent="0.25">
      <c r="P673" s="3"/>
      <c r="Q673" s="3"/>
      <c r="R673" s="3"/>
      <c r="S673" s="3"/>
      <c r="T673" s="3"/>
      <c r="U673" s="26"/>
      <c r="V673" s="3"/>
      <c r="W673" s="3"/>
    </row>
    <row r="674" spans="16:23" x14ac:dyDescent="0.25">
      <c r="P674" s="3"/>
      <c r="Q674" s="3"/>
      <c r="R674" s="3"/>
      <c r="S674" s="3"/>
      <c r="T674" s="3"/>
      <c r="U674" s="26"/>
      <c r="V674" s="3"/>
      <c r="W674" s="3"/>
    </row>
    <row r="675" spans="16:23" x14ac:dyDescent="0.25">
      <c r="P675" s="3"/>
      <c r="Q675" s="3"/>
      <c r="R675" s="3"/>
      <c r="S675" s="3"/>
      <c r="T675" s="3"/>
      <c r="U675" s="26"/>
      <c r="V675" s="3"/>
      <c r="W675" s="3"/>
    </row>
    <row r="676" spans="16:23" x14ac:dyDescent="0.25">
      <c r="P676" s="3"/>
      <c r="Q676" s="3"/>
      <c r="R676" s="3"/>
      <c r="S676" s="3"/>
      <c r="T676" s="3"/>
      <c r="U676" s="26"/>
      <c r="V676" s="3"/>
      <c r="W676" s="3"/>
    </row>
    <row r="677" spans="16:23" x14ac:dyDescent="0.25">
      <c r="P677" s="3"/>
      <c r="Q677" s="3"/>
      <c r="R677" s="3"/>
      <c r="S677" s="3"/>
      <c r="T677" s="3"/>
      <c r="U677" s="26"/>
      <c r="V677" s="3"/>
      <c r="W677" s="3"/>
    </row>
    <row r="678" spans="16:23" x14ac:dyDescent="0.25">
      <c r="P678" s="3"/>
      <c r="Q678" s="3"/>
      <c r="R678" s="3"/>
      <c r="S678" s="3"/>
      <c r="T678" s="3"/>
      <c r="U678" s="26"/>
      <c r="V678" s="3"/>
      <c r="W678" s="3"/>
    </row>
    <row r="679" spans="16:23" x14ac:dyDescent="0.25">
      <c r="P679" s="3"/>
      <c r="Q679" s="3"/>
      <c r="R679" s="3"/>
      <c r="S679" s="3"/>
      <c r="T679" s="3"/>
      <c r="U679" s="26"/>
      <c r="V679" s="3"/>
      <c r="W679" s="3"/>
    </row>
    <row r="680" spans="16:23" x14ac:dyDescent="0.25">
      <c r="P680" s="3"/>
      <c r="Q680" s="3"/>
      <c r="R680" s="3"/>
      <c r="S680" s="3"/>
      <c r="T680" s="3"/>
      <c r="U680" s="26"/>
      <c r="V680" s="3"/>
      <c r="W680" s="3"/>
    </row>
    <row r="681" spans="16:23" x14ac:dyDescent="0.25">
      <c r="P681" s="3"/>
      <c r="Q681" s="3"/>
      <c r="R681" s="3"/>
      <c r="S681" s="3"/>
      <c r="T681" s="3"/>
      <c r="U681" s="26"/>
      <c r="V681" s="3"/>
      <c r="W681" s="3"/>
    </row>
    <row r="682" spans="16:23" x14ac:dyDescent="0.25">
      <c r="P682" s="3"/>
      <c r="Q682" s="3"/>
      <c r="R682" s="3"/>
      <c r="S682" s="3"/>
      <c r="T682" s="3"/>
      <c r="U682" s="26"/>
      <c r="V682" s="3"/>
      <c r="W682" s="3"/>
    </row>
    <row r="683" spans="16:23" x14ac:dyDescent="0.25">
      <c r="P683" s="3"/>
      <c r="Q683" s="3"/>
      <c r="R683" s="3"/>
      <c r="S683" s="3"/>
      <c r="T683" s="3"/>
      <c r="U683" s="26"/>
      <c r="V683" s="3"/>
      <c r="W683" s="3"/>
    </row>
    <row r="684" spans="16:23" x14ac:dyDescent="0.25">
      <c r="P684" s="3"/>
      <c r="Q684" s="3"/>
      <c r="R684" s="3"/>
      <c r="S684" s="3"/>
      <c r="T684" s="3"/>
      <c r="U684" s="26"/>
      <c r="V684" s="3"/>
      <c r="W684" s="3"/>
    </row>
    <row r="685" spans="16:23" x14ac:dyDescent="0.25">
      <c r="P685" s="3"/>
      <c r="Q685" s="3"/>
      <c r="R685" s="3"/>
      <c r="S685" s="3"/>
      <c r="T685" s="3"/>
      <c r="U685" s="26"/>
      <c r="V685" s="3"/>
      <c r="W685" s="3"/>
    </row>
    <row r="686" spans="16:23" x14ac:dyDescent="0.25">
      <c r="P686" s="3"/>
      <c r="Q686" s="3"/>
      <c r="R686" s="3"/>
      <c r="S686" s="3"/>
      <c r="T686" s="3"/>
      <c r="U686" s="26"/>
      <c r="V686" s="3"/>
      <c r="W686" s="3"/>
    </row>
    <row r="687" spans="16:23" x14ac:dyDescent="0.25">
      <c r="P687" s="3"/>
      <c r="Q687" s="3"/>
      <c r="R687" s="3"/>
      <c r="S687" s="3"/>
      <c r="T687" s="3"/>
      <c r="U687" s="26"/>
      <c r="V687" s="3"/>
      <c r="W687" s="3"/>
    </row>
    <row r="688" spans="16:23" x14ac:dyDescent="0.25">
      <c r="P688" s="3"/>
      <c r="Q688" s="3"/>
      <c r="R688" s="3"/>
      <c r="S688" s="3"/>
      <c r="T688" s="3"/>
      <c r="U688" s="26"/>
      <c r="V688" s="3"/>
      <c r="W688" s="3"/>
    </row>
    <row r="689" spans="16:23" x14ac:dyDescent="0.25">
      <c r="P689" s="3"/>
      <c r="Q689" s="3"/>
      <c r="R689" s="3"/>
      <c r="S689" s="3"/>
      <c r="T689" s="3"/>
      <c r="U689" s="26"/>
      <c r="V689" s="3"/>
      <c r="W689" s="3"/>
    </row>
    <row r="690" spans="16:23" x14ac:dyDescent="0.25">
      <c r="P690" s="3"/>
      <c r="Q690" s="3"/>
      <c r="R690" s="3"/>
      <c r="S690" s="3"/>
      <c r="T690" s="3"/>
      <c r="U690" s="26"/>
      <c r="V690" s="3"/>
      <c r="W690" s="3"/>
    </row>
    <row r="691" spans="16:23" x14ac:dyDescent="0.25">
      <c r="P691" s="3"/>
      <c r="Q691" s="3"/>
      <c r="R691" s="3"/>
      <c r="S691" s="3"/>
      <c r="T691" s="3"/>
      <c r="U691" s="26"/>
      <c r="V691" s="3"/>
      <c r="W691" s="3"/>
    </row>
    <row r="692" spans="16:23" x14ac:dyDescent="0.25">
      <c r="P692" s="3"/>
      <c r="Q692" s="3"/>
      <c r="R692" s="3"/>
      <c r="S692" s="3"/>
      <c r="T692" s="3"/>
      <c r="U692" s="26"/>
      <c r="V692" s="3"/>
      <c r="W692" s="3"/>
    </row>
    <row r="693" spans="16:23" x14ac:dyDescent="0.25">
      <c r="P693" s="3"/>
      <c r="Q693" s="3"/>
      <c r="R693" s="3"/>
      <c r="S693" s="3"/>
      <c r="T693" s="3"/>
      <c r="U693" s="26"/>
      <c r="V693" s="3"/>
      <c r="W693" s="3"/>
    </row>
    <row r="694" spans="16:23" x14ac:dyDescent="0.25">
      <c r="P694" s="3"/>
      <c r="Q694" s="3"/>
      <c r="R694" s="3"/>
      <c r="S694" s="3"/>
      <c r="T694" s="3"/>
      <c r="U694" s="26"/>
      <c r="V694" s="3"/>
      <c r="W694" s="3"/>
    </row>
    <row r="695" spans="16:23" x14ac:dyDescent="0.25">
      <c r="P695" s="3"/>
      <c r="Q695" s="3"/>
      <c r="R695" s="3"/>
      <c r="S695" s="3"/>
      <c r="T695" s="3"/>
      <c r="U695" s="26"/>
      <c r="V695" s="3"/>
      <c r="W695" s="3"/>
    </row>
    <row r="696" spans="16:23" x14ac:dyDescent="0.25">
      <c r="P696" s="3"/>
      <c r="Q696" s="3"/>
      <c r="R696" s="3"/>
      <c r="S696" s="3"/>
      <c r="T696" s="3"/>
      <c r="U696" s="26"/>
      <c r="V696" s="3"/>
      <c r="W696" s="3"/>
    </row>
    <row r="697" spans="16:23" x14ac:dyDescent="0.25">
      <c r="P697" s="3"/>
      <c r="Q697" s="3"/>
      <c r="R697" s="3"/>
      <c r="S697" s="3"/>
      <c r="T697" s="3"/>
      <c r="U697" s="26"/>
      <c r="V697" s="3"/>
      <c r="W697" s="3"/>
    </row>
    <row r="698" spans="16:23" x14ac:dyDescent="0.25">
      <c r="P698" s="3"/>
      <c r="Q698" s="3"/>
      <c r="R698" s="3"/>
      <c r="S698" s="3"/>
      <c r="T698" s="3"/>
      <c r="U698" s="26"/>
      <c r="V698" s="3"/>
      <c r="W698" s="3"/>
    </row>
    <row r="699" spans="16:23" x14ac:dyDescent="0.25">
      <c r="P699" s="3"/>
      <c r="Q699" s="3"/>
      <c r="R699" s="3"/>
      <c r="S699" s="3"/>
      <c r="T699" s="3"/>
      <c r="U699" s="26"/>
      <c r="V699" s="3"/>
      <c r="W699" s="3"/>
    </row>
    <row r="700" spans="16:23" x14ac:dyDescent="0.25">
      <c r="P700" s="3"/>
      <c r="Q700" s="3"/>
      <c r="R700" s="3"/>
      <c r="S700" s="3"/>
      <c r="T700" s="3"/>
      <c r="U700" s="26"/>
      <c r="V700" s="3"/>
      <c r="W700" s="3"/>
    </row>
    <row r="701" spans="16:23" x14ac:dyDescent="0.25">
      <c r="P701" s="3"/>
      <c r="Q701" s="3"/>
      <c r="R701" s="3"/>
      <c r="S701" s="3"/>
      <c r="T701" s="3"/>
      <c r="U701" s="26"/>
      <c r="V701" s="3"/>
      <c r="W701" s="3"/>
    </row>
    <row r="702" spans="16:23" x14ac:dyDescent="0.25">
      <c r="P702" s="3"/>
      <c r="Q702" s="3"/>
      <c r="R702" s="3"/>
      <c r="S702" s="3"/>
      <c r="T702" s="3"/>
      <c r="U702" s="26"/>
      <c r="V702" s="3"/>
      <c r="W702" s="3"/>
    </row>
    <row r="703" spans="16:23" x14ac:dyDescent="0.25">
      <c r="P703" s="3"/>
      <c r="Q703" s="3"/>
      <c r="R703" s="3"/>
      <c r="S703" s="3"/>
      <c r="T703" s="3"/>
      <c r="U703" s="26"/>
      <c r="V703" s="3"/>
      <c r="W703" s="3"/>
    </row>
    <row r="704" spans="16:23" x14ac:dyDescent="0.25">
      <c r="P704" s="3"/>
      <c r="Q704" s="3"/>
      <c r="R704" s="3"/>
      <c r="S704" s="3"/>
      <c r="T704" s="3"/>
      <c r="U704" s="26"/>
      <c r="V704" s="3"/>
      <c r="W704" s="3"/>
    </row>
    <row r="705" spans="16:23" x14ac:dyDescent="0.25">
      <c r="P705" s="3"/>
      <c r="Q705" s="3"/>
      <c r="R705" s="3"/>
      <c r="S705" s="3"/>
      <c r="T705" s="3"/>
      <c r="U705" s="26"/>
      <c r="V705" s="3"/>
      <c r="W705" s="3"/>
    </row>
    <row r="706" spans="16:23" x14ac:dyDescent="0.25">
      <c r="P706" s="3"/>
      <c r="Q706" s="3"/>
      <c r="R706" s="3"/>
      <c r="S706" s="3"/>
      <c r="T706" s="3"/>
      <c r="U706" s="26"/>
      <c r="V706" s="3"/>
      <c r="W706" s="3"/>
    </row>
    <row r="707" spans="16:23" x14ac:dyDescent="0.25">
      <c r="P707" s="3"/>
      <c r="Q707" s="3"/>
      <c r="R707" s="3"/>
      <c r="S707" s="3"/>
      <c r="T707" s="3"/>
      <c r="U707" s="26"/>
      <c r="V707" s="3"/>
      <c r="W707" s="3"/>
    </row>
    <row r="708" spans="16:23" x14ac:dyDescent="0.25">
      <c r="P708" s="3"/>
      <c r="Q708" s="3"/>
      <c r="R708" s="3"/>
      <c r="S708" s="3"/>
      <c r="T708" s="3"/>
      <c r="U708" s="26"/>
      <c r="V708" s="3"/>
      <c r="W708" s="3"/>
    </row>
    <row r="709" spans="16:23" x14ac:dyDescent="0.25">
      <c r="P709" s="3"/>
      <c r="Q709" s="3"/>
      <c r="R709" s="3"/>
      <c r="S709" s="3"/>
      <c r="T709" s="3"/>
      <c r="U709" s="26"/>
      <c r="V709" s="3"/>
      <c r="W709" s="3"/>
    </row>
    <row r="710" spans="16:23" x14ac:dyDescent="0.25">
      <c r="P710" s="3"/>
      <c r="Q710" s="3"/>
      <c r="R710" s="3"/>
      <c r="S710" s="3"/>
      <c r="T710" s="3"/>
      <c r="U710" s="26"/>
      <c r="V710" s="3"/>
      <c r="W710" s="3"/>
    </row>
    <row r="711" spans="16:23" x14ac:dyDescent="0.25">
      <c r="P711" s="3"/>
      <c r="Q711" s="3"/>
      <c r="R711" s="3"/>
      <c r="S711" s="3"/>
      <c r="T711" s="3"/>
      <c r="U711" s="26"/>
      <c r="V711" s="3"/>
      <c r="W711" s="3"/>
    </row>
    <row r="712" spans="16:23" x14ac:dyDescent="0.25">
      <c r="P712" s="3"/>
      <c r="Q712" s="3"/>
      <c r="R712" s="3"/>
      <c r="S712" s="3"/>
      <c r="T712" s="3"/>
      <c r="U712" s="26"/>
      <c r="V712" s="3"/>
      <c r="W712" s="3"/>
    </row>
    <row r="713" spans="16:23" x14ac:dyDescent="0.25">
      <c r="P713" s="3"/>
      <c r="Q713" s="3"/>
      <c r="R713" s="3"/>
      <c r="S713" s="3"/>
      <c r="T713" s="3"/>
      <c r="U713" s="26"/>
      <c r="V713" s="3"/>
      <c r="W713" s="3"/>
    </row>
    <row r="714" spans="16:23" x14ac:dyDescent="0.25">
      <c r="P714" s="3"/>
      <c r="Q714" s="3"/>
      <c r="R714" s="3"/>
      <c r="S714" s="3"/>
      <c r="T714" s="3"/>
      <c r="U714" s="26"/>
      <c r="V714" s="3"/>
      <c r="W714" s="3"/>
    </row>
    <row r="715" spans="16:23" x14ac:dyDescent="0.25">
      <c r="P715" s="3"/>
      <c r="Q715" s="3"/>
      <c r="R715" s="3"/>
      <c r="S715" s="3"/>
      <c r="T715" s="3"/>
      <c r="U715" s="26"/>
      <c r="V715" s="3"/>
      <c r="W715" s="3"/>
    </row>
    <row r="716" spans="16:23" x14ac:dyDescent="0.25">
      <c r="P716" s="3"/>
      <c r="Q716" s="3"/>
      <c r="R716" s="3"/>
      <c r="S716" s="3"/>
      <c r="T716" s="3"/>
      <c r="U716" s="26"/>
      <c r="V716" s="3"/>
      <c r="W716" s="3"/>
    </row>
    <row r="717" spans="16:23" x14ac:dyDescent="0.25">
      <c r="P717" s="3"/>
      <c r="Q717" s="3"/>
      <c r="R717" s="3"/>
      <c r="S717" s="3"/>
      <c r="T717" s="3"/>
      <c r="U717" s="26"/>
      <c r="V717" s="3"/>
      <c r="W717" s="3"/>
    </row>
    <row r="718" spans="16:23" x14ac:dyDescent="0.25">
      <c r="P718" s="3"/>
      <c r="Q718" s="3"/>
      <c r="R718" s="3"/>
      <c r="S718" s="3"/>
      <c r="T718" s="3"/>
      <c r="U718" s="26"/>
      <c r="V718" s="3"/>
      <c r="W718" s="3"/>
    </row>
    <row r="719" spans="16:23" x14ac:dyDescent="0.25">
      <c r="P719" s="3"/>
      <c r="Q719" s="3"/>
      <c r="R719" s="3"/>
      <c r="S719" s="3"/>
      <c r="T719" s="3"/>
      <c r="U719" s="26"/>
      <c r="V719" s="3"/>
      <c r="W719" s="3"/>
    </row>
    <row r="720" spans="16:23" x14ac:dyDescent="0.25">
      <c r="P720" s="3"/>
      <c r="Q720" s="3"/>
      <c r="R720" s="3"/>
      <c r="S720" s="3"/>
      <c r="T720" s="3"/>
      <c r="U720" s="26"/>
      <c r="V720" s="3"/>
      <c r="W720" s="3"/>
    </row>
    <row r="721" spans="16:23" x14ac:dyDescent="0.25">
      <c r="P721" s="3"/>
      <c r="Q721" s="3"/>
      <c r="R721" s="3"/>
      <c r="S721" s="3"/>
      <c r="T721" s="3"/>
      <c r="U721" s="26"/>
      <c r="V721" s="3"/>
      <c r="W721" s="3"/>
    </row>
    <row r="722" spans="16:23" x14ac:dyDescent="0.25">
      <c r="P722" s="3"/>
      <c r="Q722" s="3"/>
      <c r="R722" s="3"/>
      <c r="S722" s="3"/>
      <c r="T722" s="3"/>
      <c r="U722" s="26"/>
      <c r="V722" s="3"/>
      <c r="W722" s="3"/>
    </row>
    <row r="723" spans="16:23" x14ac:dyDescent="0.25">
      <c r="P723" s="3"/>
      <c r="Q723" s="3"/>
      <c r="R723" s="3"/>
      <c r="S723" s="3"/>
      <c r="T723" s="3"/>
      <c r="U723" s="26"/>
      <c r="V723" s="3"/>
      <c r="W723" s="3"/>
    </row>
    <row r="724" spans="16:23" x14ac:dyDescent="0.25">
      <c r="P724" s="3"/>
      <c r="Q724" s="3"/>
      <c r="R724" s="3"/>
      <c r="S724" s="3"/>
      <c r="T724" s="3"/>
      <c r="U724" s="26"/>
      <c r="V724" s="3"/>
      <c r="W724" s="3"/>
    </row>
    <row r="725" spans="16:23" x14ac:dyDescent="0.25">
      <c r="P725" s="3"/>
      <c r="Q725" s="3"/>
      <c r="R725" s="3"/>
      <c r="S725" s="3"/>
      <c r="T725" s="3"/>
      <c r="U725" s="26"/>
      <c r="V725" s="3"/>
      <c r="W725" s="3"/>
    </row>
    <row r="726" spans="16:23" x14ac:dyDescent="0.25">
      <c r="P726" s="3"/>
      <c r="Q726" s="3"/>
      <c r="R726" s="3"/>
      <c r="S726" s="3"/>
      <c r="T726" s="3"/>
      <c r="U726" s="26"/>
      <c r="V726" s="3"/>
      <c r="W726" s="3"/>
    </row>
    <row r="727" spans="16:23" x14ac:dyDescent="0.25">
      <c r="P727" s="3"/>
      <c r="Q727" s="3"/>
      <c r="R727" s="3"/>
      <c r="S727" s="3"/>
      <c r="T727" s="3"/>
      <c r="U727" s="26"/>
      <c r="V727" s="3"/>
      <c r="W727" s="3"/>
    </row>
    <row r="728" spans="16:23" x14ac:dyDescent="0.25">
      <c r="P728" s="3"/>
      <c r="Q728" s="3"/>
      <c r="R728" s="3"/>
      <c r="S728" s="3"/>
      <c r="T728" s="3"/>
      <c r="U728" s="26"/>
      <c r="V728" s="3"/>
      <c r="W728" s="3"/>
    </row>
    <row r="729" spans="16:23" x14ac:dyDescent="0.25">
      <c r="P729" s="3"/>
      <c r="Q729" s="3"/>
      <c r="R729" s="3"/>
      <c r="S729" s="3"/>
      <c r="T729" s="3"/>
      <c r="U729" s="26"/>
      <c r="V729" s="3"/>
      <c r="W729" s="3"/>
    </row>
    <row r="730" spans="16:23" x14ac:dyDescent="0.25">
      <c r="P730" s="3"/>
      <c r="Q730" s="3"/>
      <c r="R730" s="3"/>
      <c r="S730" s="3"/>
      <c r="T730" s="3"/>
      <c r="U730" s="26"/>
      <c r="V730" s="3"/>
      <c r="W730" s="3"/>
    </row>
    <row r="731" spans="16:23" x14ac:dyDescent="0.25">
      <c r="P731" s="3"/>
      <c r="Q731" s="3"/>
      <c r="R731" s="3"/>
      <c r="S731" s="3"/>
      <c r="T731" s="3"/>
      <c r="U731" s="26"/>
      <c r="V731" s="3"/>
      <c r="W731" s="3"/>
    </row>
    <row r="732" spans="16:23" x14ac:dyDescent="0.25">
      <c r="P732" s="3"/>
      <c r="Q732" s="3"/>
      <c r="R732" s="3"/>
      <c r="S732" s="3"/>
      <c r="T732" s="3"/>
      <c r="U732" s="26"/>
      <c r="V732" s="3"/>
      <c r="W732" s="3"/>
    </row>
    <row r="733" spans="16:23" x14ac:dyDescent="0.25">
      <c r="P733" s="3"/>
      <c r="Q733" s="3"/>
      <c r="R733" s="3"/>
      <c r="S733" s="3"/>
      <c r="T733" s="3"/>
      <c r="U733" s="26"/>
      <c r="V733" s="3"/>
      <c r="W733" s="3"/>
    </row>
    <row r="734" spans="16:23" x14ac:dyDescent="0.25">
      <c r="P734" s="3"/>
      <c r="Q734" s="3"/>
      <c r="R734" s="3"/>
      <c r="S734" s="3"/>
      <c r="T734" s="3"/>
      <c r="U734" s="26"/>
      <c r="V734" s="3"/>
      <c r="W734" s="3"/>
    </row>
    <row r="735" spans="16:23" x14ac:dyDescent="0.25">
      <c r="P735" s="3"/>
      <c r="Q735" s="3"/>
      <c r="R735" s="3"/>
      <c r="S735" s="3"/>
      <c r="T735" s="3"/>
      <c r="U735" s="26"/>
      <c r="V735" s="3"/>
      <c r="W735" s="3"/>
    </row>
    <row r="736" spans="16:23" x14ac:dyDescent="0.25">
      <c r="P736" s="3"/>
      <c r="Q736" s="3"/>
      <c r="R736" s="3"/>
      <c r="S736" s="3"/>
      <c r="T736" s="3"/>
      <c r="U736" s="26"/>
      <c r="V736" s="3"/>
      <c r="W736" s="3"/>
    </row>
    <row r="737" spans="16:23" x14ac:dyDescent="0.25">
      <c r="P737" s="3"/>
      <c r="Q737" s="3"/>
      <c r="R737" s="3"/>
      <c r="S737" s="3"/>
      <c r="T737" s="3"/>
      <c r="U737" s="26"/>
      <c r="V737" s="3"/>
      <c r="W737" s="3"/>
    </row>
    <row r="738" spans="16:23" x14ac:dyDescent="0.25">
      <c r="P738" s="3"/>
      <c r="Q738" s="3"/>
      <c r="R738" s="3"/>
      <c r="S738" s="3"/>
      <c r="T738" s="3"/>
      <c r="U738" s="26"/>
      <c r="V738" s="3"/>
      <c r="W738" s="3"/>
    </row>
    <row r="739" spans="16:23" x14ac:dyDescent="0.25">
      <c r="P739" s="3"/>
      <c r="Q739" s="3"/>
      <c r="R739" s="3"/>
      <c r="S739" s="3"/>
      <c r="T739" s="3"/>
      <c r="U739" s="26"/>
      <c r="V739" s="3"/>
      <c r="W739" s="3"/>
    </row>
    <row r="740" spans="16:23" x14ac:dyDescent="0.25">
      <c r="P740" s="3"/>
      <c r="Q740" s="3"/>
      <c r="R740" s="3"/>
      <c r="S740" s="3"/>
      <c r="T740" s="3"/>
      <c r="U740" s="26"/>
      <c r="V740" s="3"/>
      <c r="W740" s="3"/>
    </row>
    <row r="741" spans="16:23" x14ac:dyDescent="0.25">
      <c r="P741" s="3"/>
      <c r="Q741" s="3"/>
      <c r="R741" s="3"/>
      <c r="S741" s="3"/>
      <c r="T741" s="3"/>
      <c r="U741" s="26"/>
      <c r="V741" s="3"/>
      <c r="W741" s="3"/>
    </row>
    <row r="742" spans="16:23" x14ac:dyDescent="0.25">
      <c r="P742" s="3"/>
      <c r="Q742" s="3"/>
      <c r="R742" s="3"/>
      <c r="S742" s="3"/>
      <c r="T742" s="3"/>
      <c r="U742" s="26"/>
      <c r="V742" s="3"/>
      <c r="W742" s="3"/>
    </row>
    <row r="743" spans="16:23" x14ac:dyDescent="0.25">
      <c r="P743" s="3"/>
      <c r="Q743" s="3"/>
      <c r="R743" s="3"/>
      <c r="S743" s="3"/>
      <c r="T743" s="3"/>
      <c r="U743" s="26"/>
      <c r="V743" s="3"/>
      <c r="W743" s="3"/>
    </row>
    <row r="744" spans="16:23" x14ac:dyDescent="0.25">
      <c r="P744" s="3"/>
      <c r="Q744" s="3"/>
      <c r="R744" s="3"/>
      <c r="S744" s="3"/>
      <c r="T744" s="3"/>
      <c r="U744" s="26"/>
      <c r="V744" s="3"/>
      <c r="W744" s="3"/>
    </row>
    <row r="745" spans="16:23" x14ac:dyDescent="0.25">
      <c r="P745" s="3"/>
      <c r="Q745" s="3"/>
      <c r="R745" s="3"/>
      <c r="S745" s="3"/>
      <c r="T745" s="3"/>
      <c r="U745" s="26"/>
      <c r="V745" s="3"/>
      <c r="W745" s="3"/>
    </row>
    <row r="746" spans="16:23" x14ac:dyDescent="0.25">
      <c r="P746" s="3"/>
      <c r="Q746" s="3"/>
      <c r="R746" s="3"/>
      <c r="S746" s="3"/>
      <c r="T746" s="3"/>
      <c r="U746" s="26"/>
      <c r="V746" s="3"/>
      <c r="W746" s="3"/>
    </row>
    <row r="747" spans="16:23" x14ac:dyDescent="0.25">
      <c r="P747" s="3"/>
      <c r="Q747" s="3"/>
      <c r="R747" s="3"/>
      <c r="S747" s="3"/>
      <c r="T747" s="3"/>
      <c r="U747" s="26"/>
      <c r="V747" s="3"/>
      <c r="W747" s="3"/>
    </row>
    <row r="748" spans="16:23" x14ac:dyDescent="0.25">
      <c r="P748" s="3"/>
      <c r="Q748" s="3"/>
      <c r="R748" s="3"/>
      <c r="S748" s="3"/>
      <c r="T748" s="3"/>
      <c r="U748" s="26"/>
      <c r="V748" s="3"/>
      <c r="W748" s="3"/>
    </row>
    <row r="749" spans="16:23" x14ac:dyDescent="0.25">
      <c r="P749" s="3"/>
      <c r="Q749" s="3"/>
      <c r="R749" s="3"/>
      <c r="S749" s="3"/>
      <c r="T749" s="3"/>
      <c r="U749" s="26"/>
      <c r="V749" s="3"/>
      <c r="W749" s="3"/>
    </row>
    <row r="750" spans="16:23" x14ac:dyDescent="0.25">
      <c r="P750" s="3"/>
      <c r="Q750" s="3"/>
      <c r="R750" s="3"/>
      <c r="S750" s="3"/>
      <c r="T750" s="3"/>
      <c r="U750" s="26"/>
      <c r="V750" s="3"/>
      <c r="W750" s="3"/>
    </row>
    <row r="751" spans="16:23" x14ac:dyDescent="0.25">
      <c r="P751" s="3"/>
      <c r="Q751" s="3"/>
      <c r="R751" s="3"/>
      <c r="S751" s="3"/>
      <c r="T751" s="3"/>
      <c r="U751" s="26"/>
      <c r="V751" s="3"/>
      <c r="W751" s="3"/>
    </row>
    <row r="752" spans="16:23" x14ac:dyDescent="0.25">
      <c r="P752" s="3"/>
      <c r="Q752" s="3"/>
      <c r="R752" s="3"/>
      <c r="S752" s="3"/>
      <c r="T752" s="3"/>
      <c r="U752" s="26"/>
      <c r="V752" s="3"/>
      <c r="W752" s="3"/>
    </row>
    <row r="753" spans="16:23" x14ac:dyDescent="0.25">
      <c r="P753" s="3"/>
      <c r="Q753" s="3"/>
      <c r="R753" s="3"/>
      <c r="S753" s="3"/>
      <c r="T753" s="3"/>
      <c r="U753" s="26"/>
      <c r="V753" s="3"/>
      <c r="W753" s="3"/>
    </row>
    <row r="754" spans="16:23" x14ac:dyDescent="0.25">
      <c r="P754" s="3"/>
      <c r="Q754" s="3"/>
      <c r="R754" s="3"/>
      <c r="S754" s="3"/>
      <c r="T754" s="3"/>
      <c r="U754" s="26"/>
      <c r="V754" s="3"/>
      <c r="W754" s="3"/>
    </row>
    <row r="755" spans="16:23" x14ac:dyDescent="0.25">
      <c r="P755" s="3"/>
      <c r="Q755" s="3"/>
      <c r="R755" s="3"/>
      <c r="S755" s="3"/>
      <c r="T755" s="3"/>
      <c r="U755" s="26"/>
      <c r="V755" s="3"/>
      <c r="W755" s="3"/>
    </row>
    <row r="756" spans="16:23" x14ac:dyDescent="0.25">
      <c r="P756" s="3"/>
      <c r="Q756" s="3"/>
      <c r="R756" s="3"/>
      <c r="S756" s="3"/>
      <c r="T756" s="3"/>
      <c r="U756" s="26"/>
      <c r="V756" s="3"/>
      <c r="W756" s="3"/>
    </row>
    <row r="757" spans="16:23" x14ac:dyDescent="0.25">
      <c r="P757" s="3"/>
      <c r="Q757" s="3"/>
      <c r="R757" s="3"/>
      <c r="S757" s="3"/>
      <c r="T757" s="3"/>
      <c r="U757" s="26"/>
      <c r="V757" s="3"/>
      <c r="W757" s="3"/>
    </row>
    <row r="758" spans="16:23" x14ac:dyDescent="0.25">
      <c r="P758" s="3"/>
      <c r="Q758" s="3"/>
      <c r="R758" s="3"/>
      <c r="S758" s="3"/>
      <c r="T758" s="3"/>
      <c r="U758" s="26"/>
      <c r="V758" s="3"/>
      <c r="W758" s="3"/>
    </row>
    <row r="759" spans="16:23" x14ac:dyDescent="0.25">
      <c r="P759" s="3"/>
      <c r="Q759" s="3"/>
      <c r="R759" s="3"/>
      <c r="S759" s="3"/>
      <c r="T759" s="3"/>
      <c r="U759" s="26"/>
      <c r="V759" s="3"/>
      <c r="W759" s="3"/>
    </row>
    <row r="760" spans="16:23" x14ac:dyDescent="0.25">
      <c r="P760" s="3"/>
      <c r="Q760" s="3"/>
      <c r="R760" s="3"/>
      <c r="S760" s="3"/>
      <c r="T760" s="3"/>
      <c r="U760" s="26"/>
      <c r="V760" s="3"/>
      <c r="W760" s="3"/>
    </row>
    <row r="761" spans="16:23" x14ac:dyDescent="0.25">
      <c r="P761" s="3"/>
      <c r="Q761" s="3"/>
      <c r="R761" s="3"/>
      <c r="S761" s="3"/>
      <c r="T761" s="3"/>
      <c r="U761" s="26"/>
      <c r="V761" s="3"/>
      <c r="W761" s="3"/>
    </row>
    <row r="762" spans="16:23" x14ac:dyDescent="0.25">
      <c r="P762" s="3"/>
      <c r="Q762" s="3"/>
      <c r="R762" s="3"/>
      <c r="S762" s="3"/>
      <c r="T762" s="3"/>
      <c r="U762" s="26"/>
      <c r="V762" s="3"/>
      <c r="W762" s="3"/>
    </row>
    <row r="763" spans="16:23" x14ac:dyDescent="0.25">
      <c r="P763" s="3"/>
      <c r="Q763" s="3"/>
      <c r="R763" s="3"/>
      <c r="S763" s="3"/>
      <c r="T763" s="3"/>
      <c r="U763" s="26"/>
      <c r="V763" s="3"/>
      <c r="W763" s="3"/>
    </row>
    <row r="764" spans="16:23" x14ac:dyDescent="0.25">
      <c r="P764" s="3"/>
      <c r="Q764" s="3"/>
      <c r="R764" s="3"/>
      <c r="S764" s="3"/>
      <c r="T764" s="3"/>
      <c r="U764" s="26"/>
      <c r="V764" s="3"/>
      <c r="W764" s="3"/>
    </row>
    <row r="765" spans="16:23" x14ac:dyDescent="0.25">
      <c r="P765" s="3"/>
      <c r="Q765" s="3"/>
      <c r="R765" s="3"/>
      <c r="S765" s="3"/>
      <c r="T765" s="3"/>
      <c r="U765" s="26"/>
      <c r="V765" s="3"/>
      <c r="W765" s="3"/>
    </row>
    <row r="766" spans="16:23" x14ac:dyDescent="0.25">
      <c r="P766" s="3"/>
      <c r="Q766" s="3"/>
      <c r="R766" s="3"/>
      <c r="S766" s="3"/>
      <c r="T766" s="3"/>
      <c r="U766" s="26"/>
      <c r="V766" s="3"/>
      <c r="W766" s="3"/>
    </row>
    <row r="767" spans="16:23" x14ac:dyDescent="0.25">
      <c r="P767" s="3"/>
      <c r="Q767" s="3"/>
      <c r="R767" s="3"/>
      <c r="S767" s="3"/>
      <c r="T767" s="3"/>
      <c r="U767" s="26"/>
      <c r="V767" s="3"/>
      <c r="W767" s="3"/>
    </row>
    <row r="768" spans="16:23" x14ac:dyDescent="0.25">
      <c r="P768" s="3"/>
      <c r="Q768" s="3"/>
      <c r="R768" s="3"/>
      <c r="S768" s="3"/>
      <c r="T768" s="3"/>
      <c r="U768" s="26"/>
      <c r="V768" s="3"/>
      <c r="W768" s="3"/>
    </row>
    <row r="769" spans="16:23" x14ac:dyDescent="0.25">
      <c r="P769" s="3"/>
      <c r="Q769" s="3"/>
      <c r="R769" s="3"/>
      <c r="S769" s="3"/>
      <c r="T769" s="3"/>
      <c r="U769" s="26"/>
      <c r="V769" s="3"/>
      <c r="W769" s="3"/>
    </row>
    <row r="770" spans="16:23" x14ac:dyDescent="0.25">
      <c r="P770" s="3"/>
      <c r="Q770" s="3"/>
      <c r="R770" s="3"/>
      <c r="S770" s="3"/>
      <c r="T770" s="3"/>
      <c r="U770" s="26"/>
      <c r="V770" s="3"/>
      <c r="W770" s="3"/>
    </row>
    <row r="771" spans="16:23" x14ac:dyDescent="0.25">
      <c r="P771" s="3"/>
      <c r="Q771" s="3"/>
      <c r="R771" s="3"/>
      <c r="S771" s="3"/>
      <c r="T771" s="3"/>
      <c r="U771" s="26"/>
      <c r="V771" s="3"/>
      <c r="W771" s="3"/>
    </row>
    <row r="772" spans="16:23" x14ac:dyDescent="0.25">
      <c r="P772" s="3"/>
      <c r="Q772" s="3"/>
      <c r="R772" s="3"/>
      <c r="S772" s="3"/>
      <c r="T772" s="3"/>
      <c r="U772" s="26"/>
      <c r="V772" s="3"/>
      <c r="W772" s="3"/>
    </row>
    <row r="773" spans="16:23" x14ac:dyDescent="0.25">
      <c r="P773" s="3"/>
      <c r="Q773" s="3"/>
      <c r="R773" s="3"/>
      <c r="S773" s="3"/>
      <c r="T773" s="3"/>
      <c r="U773" s="26"/>
      <c r="V773" s="3"/>
      <c r="W773" s="3"/>
    </row>
    <row r="774" spans="16:23" x14ac:dyDescent="0.25">
      <c r="P774" s="3"/>
      <c r="Q774" s="3"/>
      <c r="R774" s="3"/>
      <c r="S774" s="3"/>
      <c r="T774" s="3"/>
      <c r="U774" s="26"/>
      <c r="V774" s="3"/>
      <c r="W774" s="3"/>
    </row>
    <row r="775" spans="16:23" x14ac:dyDescent="0.25">
      <c r="P775" s="3"/>
      <c r="Q775" s="3"/>
      <c r="R775" s="3"/>
      <c r="S775" s="3"/>
      <c r="T775" s="3"/>
      <c r="U775" s="26"/>
      <c r="V775" s="3"/>
      <c r="W775" s="3"/>
    </row>
    <row r="776" spans="16:23" x14ac:dyDescent="0.25">
      <c r="P776" s="3"/>
      <c r="Q776" s="3"/>
      <c r="R776" s="3"/>
      <c r="S776" s="3"/>
      <c r="T776" s="3"/>
      <c r="U776" s="26"/>
      <c r="V776" s="3"/>
      <c r="W776" s="3"/>
    </row>
    <row r="777" spans="16:23" x14ac:dyDescent="0.25">
      <c r="P777" s="3"/>
      <c r="Q777" s="3"/>
      <c r="R777" s="3"/>
      <c r="S777" s="3"/>
      <c r="T777" s="3"/>
      <c r="U777" s="26"/>
      <c r="V777" s="3"/>
      <c r="W777" s="3"/>
    </row>
    <row r="778" spans="16:23" x14ac:dyDescent="0.25">
      <c r="P778" s="3"/>
      <c r="Q778" s="3"/>
      <c r="R778" s="3"/>
      <c r="S778" s="3"/>
      <c r="T778" s="3"/>
      <c r="U778" s="26"/>
      <c r="V778" s="3"/>
      <c r="W778" s="3"/>
    </row>
    <row r="779" spans="16:23" x14ac:dyDescent="0.25">
      <c r="P779" s="3"/>
      <c r="Q779" s="3"/>
      <c r="R779" s="3"/>
      <c r="S779" s="3"/>
      <c r="T779" s="3"/>
      <c r="U779" s="26"/>
      <c r="V779" s="3"/>
      <c r="W779" s="3"/>
    </row>
    <row r="780" spans="16:23" x14ac:dyDescent="0.25">
      <c r="P780" s="3"/>
      <c r="Q780" s="3"/>
      <c r="R780" s="3"/>
      <c r="S780" s="3"/>
      <c r="T780" s="3"/>
      <c r="U780" s="26"/>
      <c r="V780" s="3"/>
      <c r="W780" s="3"/>
    </row>
    <row r="781" spans="16:23" x14ac:dyDescent="0.25">
      <c r="P781" s="3"/>
      <c r="Q781" s="3"/>
      <c r="R781" s="3"/>
      <c r="S781" s="3"/>
      <c r="T781" s="3"/>
      <c r="U781" s="26"/>
      <c r="V781" s="3"/>
      <c r="W781" s="3"/>
    </row>
    <row r="782" spans="16:23" x14ac:dyDescent="0.25">
      <c r="P782" s="3"/>
      <c r="Q782" s="3"/>
      <c r="R782" s="3"/>
      <c r="S782" s="3"/>
      <c r="T782" s="3"/>
      <c r="U782" s="26"/>
      <c r="V782" s="3"/>
      <c r="W782" s="3"/>
    </row>
    <row r="783" spans="16:23" x14ac:dyDescent="0.25">
      <c r="P783" s="3"/>
      <c r="Q783" s="3"/>
      <c r="R783" s="3"/>
      <c r="S783" s="3"/>
      <c r="T783" s="3"/>
      <c r="U783" s="26"/>
      <c r="V783" s="3"/>
      <c r="W783" s="3"/>
    </row>
    <row r="784" spans="16:23" x14ac:dyDescent="0.25">
      <c r="P784" s="3"/>
      <c r="Q784" s="3"/>
      <c r="R784" s="3"/>
      <c r="S784" s="3"/>
      <c r="T784" s="3"/>
      <c r="U784" s="26"/>
      <c r="V784" s="3"/>
      <c r="W784" s="3"/>
    </row>
    <row r="785" spans="16:23" x14ac:dyDescent="0.25">
      <c r="P785" s="3"/>
      <c r="Q785" s="3"/>
      <c r="R785" s="3"/>
      <c r="S785" s="3"/>
      <c r="T785" s="3"/>
      <c r="U785" s="26"/>
      <c r="V785" s="3"/>
      <c r="W785" s="3"/>
    </row>
    <row r="786" spans="16:23" x14ac:dyDescent="0.25">
      <c r="P786" s="3"/>
      <c r="Q786" s="3"/>
      <c r="R786" s="3"/>
      <c r="S786" s="3"/>
      <c r="T786" s="3"/>
      <c r="U786" s="26"/>
      <c r="V786" s="3"/>
      <c r="W786" s="3"/>
    </row>
    <row r="787" spans="16:23" x14ac:dyDescent="0.25">
      <c r="P787" s="3"/>
      <c r="Q787" s="3"/>
      <c r="R787" s="3"/>
      <c r="S787" s="3"/>
      <c r="T787" s="3"/>
      <c r="U787" s="26"/>
      <c r="V787" s="3"/>
      <c r="W787" s="3"/>
    </row>
    <row r="788" spans="16:23" x14ac:dyDescent="0.25">
      <c r="P788" s="3"/>
      <c r="Q788" s="3"/>
      <c r="R788" s="3"/>
      <c r="S788" s="3"/>
      <c r="T788" s="3"/>
      <c r="U788" s="26"/>
      <c r="V788" s="3"/>
      <c r="W788" s="3"/>
    </row>
    <row r="789" spans="16:23" x14ac:dyDescent="0.25">
      <c r="P789" s="3"/>
      <c r="Q789" s="3"/>
      <c r="R789" s="3"/>
      <c r="S789" s="3"/>
      <c r="T789" s="3"/>
      <c r="U789" s="26"/>
      <c r="V789" s="3"/>
      <c r="W789" s="3"/>
    </row>
    <row r="790" spans="16:23" x14ac:dyDescent="0.25">
      <c r="P790" s="3"/>
      <c r="Q790" s="3"/>
      <c r="R790" s="3"/>
      <c r="S790" s="3"/>
      <c r="T790" s="3"/>
      <c r="U790" s="26"/>
      <c r="V790" s="3"/>
      <c r="W790" s="3"/>
    </row>
    <row r="791" spans="16:23" x14ac:dyDescent="0.25">
      <c r="P791" s="3"/>
      <c r="Q791" s="3"/>
      <c r="R791" s="3"/>
      <c r="S791" s="3"/>
      <c r="T791" s="3"/>
      <c r="U791" s="26"/>
      <c r="V791" s="3"/>
      <c r="W791" s="3"/>
    </row>
    <row r="792" spans="16:23" x14ac:dyDescent="0.25">
      <c r="P792" s="3"/>
      <c r="Q792" s="3"/>
      <c r="R792" s="3"/>
      <c r="S792" s="3"/>
      <c r="T792" s="3"/>
      <c r="U792" s="26"/>
      <c r="V792" s="3"/>
      <c r="W792" s="3"/>
    </row>
    <row r="793" spans="16:23" x14ac:dyDescent="0.25">
      <c r="P793" s="3"/>
      <c r="Q793" s="3"/>
      <c r="R793" s="3"/>
      <c r="S793" s="3"/>
      <c r="T793" s="3"/>
      <c r="U793" s="26"/>
      <c r="V793" s="3"/>
      <c r="W793" s="3"/>
    </row>
    <row r="794" spans="16:23" x14ac:dyDescent="0.25">
      <c r="P794" s="3"/>
      <c r="Q794" s="3"/>
      <c r="R794" s="3"/>
      <c r="S794" s="3"/>
      <c r="T794" s="3"/>
      <c r="U794" s="26"/>
      <c r="V794" s="3"/>
      <c r="W794" s="3"/>
    </row>
    <row r="795" spans="16:23" x14ac:dyDescent="0.25">
      <c r="P795" s="3"/>
      <c r="Q795" s="3"/>
      <c r="R795" s="3"/>
      <c r="S795" s="3"/>
      <c r="T795" s="3"/>
      <c r="U795" s="26"/>
      <c r="V795" s="3"/>
      <c r="W795" s="3"/>
    </row>
    <row r="796" spans="16:23" x14ac:dyDescent="0.25">
      <c r="P796" s="3"/>
      <c r="Q796" s="3"/>
      <c r="R796" s="3"/>
      <c r="S796" s="3"/>
      <c r="T796" s="3"/>
      <c r="U796" s="26"/>
      <c r="V796" s="3"/>
      <c r="W796" s="3"/>
    </row>
    <row r="797" spans="16:23" x14ac:dyDescent="0.25">
      <c r="P797" s="3"/>
      <c r="Q797" s="3"/>
      <c r="R797" s="3"/>
      <c r="S797" s="3"/>
      <c r="T797" s="3"/>
      <c r="U797" s="26"/>
      <c r="V797" s="3"/>
      <c r="W797" s="3"/>
    </row>
    <row r="798" spans="16:23" x14ac:dyDescent="0.25">
      <c r="P798" s="3"/>
      <c r="Q798" s="3"/>
      <c r="R798" s="3"/>
      <c r="S798" s="3"/>
      <c r="T798" s="3"/>
      <c r="U798" s="26"/>
      <c r="V798" s="3"/>
      <c r="W798" s="3"/>
    </row>
    <row r="799" spans="16:23" x14ac:dyDescent="0.25">
      <c r="P799" s="3"/>
      <c r="Q799" s="3"/>
      <c r="R799" s="3"/>
      <c r="S799" s="3"/>
      <c r="T799" s="3"/>
      <c r="U799" s="26"/>
      <c r="V799" s="3"/>
      <c r="W799" s="3"/>
    </row>
    <row r="800" spans="16:23" x14ac:dyDescent="0.25">
      <c r="P800" s="3"/>
      <c r="Q800" s="3"/>
      <c r="R800" s="3"/>
      <c r="S800" s="3"/>
      <c r="T800" s="3"/>
      <c r="U800" s="26"/>
      <c r="V800" s="3"/>
      <c r="W800" s="3"/>
    </row>
    <row r="801" spans="16:23" x14ac:dyDescent="0.25">
      <c r="P801" s="3"/>
      <c r="Q801" s="3"/>
      <c r="R801" s="3"/>
      <c r="S801" s="3"/>
      <c r="T801" s="3"/>
      <c r="U801" s="26"/>
      <c r="V801" s="3"/>
      <c r="W801" s="3"/>
    </row>
    <row r="802" spans="16:23" x14ac:dyDescent="0.25">
      <c r="P802" s="3"/>
      <c r="Q802" s="3"/>
      <c r="R802" s="3"/>
      <c r="S802" s="3"/>
      <c r="T802" s="3"/>
      <c r="U802" s="26"/>
      <c r="V802" s="3"/>
      <c r="W802" s="3"/>
    </row>
    <row r="803" spans="16:23" x14ac:dyDescent="0.25">
      <c r="P803" s="3"/>
      <c r="Q803" s="3"/>
      <c r="R803" s="3"/>
      <c r="S803" s="3"/>
      <c r="T803" s="3"/>
      <c r="U803" s="26"/>
      <c r="V803" s="3"/>
      <c r="W803" s="3"/>
    </row>
    <row r="804" spans="16:23" x14ac:dyDescent="0.25">
      <c r="P804" s="3"/>
      <c r="Q804" s="3"/>
      <c r="R804" s="3"/>
      <c r="S804" s="3"/>
      <c r="T804" s="3"/>
      <c r="U804" s="26"/>
      <c r="V804" s="3"/>
      <c r="W804" s="3"/>
    </row>
    <row r="805" spans="16:23" x14ac:dyDescent="0.25">
      <c r="P805" s="3"/>
      <c r="Q805" s="3"/>
      <c r="R805" s="3"/>
      <c r="S805" s="3"/>
      <c r="T805" s="3"/>
      <c r="U805" s="26"/>
      <c r="V805" s="3"/>
      <c r="W805" s="3"/>
    </row>
    <row r="806" spans="16:23" x14ac:dyDescent="0.25">
      <c r="P806" s="3"/>
      <c r="Q806" s="3"/>
      <c r="R806" s="3"/>
      <c r="S806" s="3"/>
      <c r="T806" s="3"/>
      <c r="U806" s="26"/>
      <c r="V806" s="3"/>
      <c r="W806" s="3"/>
    </row>
    <row r="807" spans="16:23" x14ac:dyDescent="0.25">
      <c r="P807" s="3"/>
      <c r="Q807" s="3"/>
      <c r="R807" s="3"/>
      <c r="S807" s="3"/>
      <c r="T807" s="3"/>
      <c r="U807" s="26"/>
      <c r="V807" s="3"/>
      <c r="W807" s="3"/>
    </row>
    <row r="808" spans="16:23" x14ac:dyDescent="0.25">
      <c r="P808" s="3"/>
      <c r="Q808" s="3"/>
      <c r="R808" s="3"/>
      <c r="S808" s="3"/>
      <c r="T808" s="3"/>
      <c r="U808" s="26"/>
      <c r="V808" s="3"/>
      <c r="W808" s="3"/>
    </row>
    <row r="809" spans="16:23" x14ac:dyDescent="0.25">
      <c r="P809" s="3"/>
      <c r="Q809" s="3"/>
      <c r="R809" s="3"/>
      <c r="S809" s="3"/>
      <c r="T809" s="3"/>
      <c r="U809" s="26"/>
      <c r="V809" s="3"/>
      <c r="W809" s="3"/>
    </row>
    <row r="810" spans="16:23" x14ac:dyDescent="0.25">
      <c r="P810" s="3"/>
      <c r="Q810" s="3"/>
      <c r="R810" s="3"/>
      <c r="S810" s="3"/>
      <c r="T810" s="3"/>
      <c r="U810" s="26"/>
      <c r="V810" s="3"/>
      <c r="W810" s="3"/>
    </row>
    <row r="811" spans="16:23" x14ac:dyDescent="0.25">
      <c r="P811" s="3"/>
      <c r="Q811" s="3"/>
      <c r="R811" s="3"/>
      <c r="S811" s="3"/>
      <c r="T811" s="3"/>
      <c r="U811" s="26"/>
      <c r="V811" s="3"/>
      <c r="W811" s="3"/>
    </row>
    <row r="812" spans="16:23" x14ac:dyDescent="0.25">
      <c r="P812" s="3"/>
      <c r="Q812" s="3"/>
      <c r="R812" s="3"/>
      <c r="S812" s="3"/>
      <c r="T812" s="3"/>
      <c r="U812" s="26"/>
      <c r="V812" s="3"/>
      <c r="W812" s="3"/>
    </row>
    <row r="813" spans="16:23" x14ac:dyDescent="0.25">
      <c r="P813" s="3"/>
      <c r="Q813" s="3"/>
      <c r="R813" s="3"/>
      <c r="S813" s="3"/>
      <c r="T813" s="3"/>
      <c r="U813" s="26"/>
      <c r="V813" s="3"/>
      <c r="W813" s="3"/>
    </row>
    <row r="814" spans="16:23" x14ac:dyDescent="0.25">
      <c r="P814" s="3"/>
      <c r="Q814" s="3"/>
      <c r="R814" s="3"/>
      <c r="S814" s="3"/>
      <c r="T814" s="3"/>
      <c r="U814" s="26"/>
      <c r="V814" s="3"/>
      <c r="W814" s="3"/>
    </row>
    <row r="815" spans="16:23" x14ac:dyDescent="0.25">
      <c r="P815" s="3"/>
      <c r="Q815" s="3"/>
      <c r="R815" s="3"/>
      <c r="S815" s="3"/>
      <c r="T815" s="3"/>
      <c r="U815" s="26"/>
      <c r="V815" s="3"/>
      <c r="W815" s="3"/>
    </row>
    <row r="816" spans="16:23" x14ac:dyDescent="0.25">
      <c r="P816" s="3"/>
      <c r="Q816" s="3"/>
      <c r="R816" s="3"/>
      <c r="S816" s="3"/>
      <c r="T816" s="3"/>
      <c r="U816" s="26"/>
      <c r="V816" s="3"/>
      <c r="W816" s="3"/>
    </row>
    <row r="817" spans="16:23" x14ac:dyDescent="0.25">
      <c r="P817" s="3"/>
      <c r="Q817" s="3"/>
      <c r="R817" s="3"/>
      <c r="S817" s="3"/>
      <c r="T817" s="3"/>
      <c r="U817" s="26"/>
      <c r="V817" s="3"/>
      <c r="W817" s="3"/>
    </row>
    <row r="818" spans="16:23" x14ac:dyDescent="0.25">
      <c r="P818" s="3"/>
      <c r="Q818" s="3"/>
      <c r="R818" s="3"/>
      <c r="S818" s="3"/>
      <c r="T818" s="3"/>
      <c r="U818" s="26"/>
      <c r="V818" s="3"/>
      <c r="W818" s="3"/>
    </row>
    <row r="819" spans="16:23" x14ac:dyDescent="0.25">
      <c r="P819" s="3"/>
      <c r="Q819" s="3"/>
      <c r="R819" s="3"/>
      <c r="S819" s="3"/>
      <c r="T819" s="3"/>
      <c r="U819" s="26"/>
      <c r="V819" s="3"/>
      <c r="W819" s="3"/>
    </row>
    <row r="820" spans="16:23" x14ac:dyDescent="0.25">
      <c r="P820" s="3"/>
      <c r="Q820" s="3"/>
      <c r="R820" s="3"/>
      <c r="S820" s="3"/>
      <c r="T820" s="3"/>
      <c r="U820" s="26"/>
      <c r="V820" s="3"/>
      <c r="W820" s="3"/>
    </row>
    <row r="821" spans="16:23" x14ac:dyDescent="0.25">
      <c r="P821" s="3"/>
      <c r="Q821" s="3"/>
      <c r="R821" s="3"/>
      <c r="S821" s="3"/>
      <c r="T821" s="3"/>
      <c r="U821" s="26"/>
      <c r="V821" s="3"/>
      <c r="W821" s="3"/>
    </row>
    <row r="822" spans="16:23" x14ac:dyDescent="0.25">
      <c r="P822" s="3"/>
      <c r="Q822" s="3"/>
      <c r="R822" s="3"/>
      <c r="S822" s="3"/>
      <c r="T822" s="3"/>
      <c r="U822" s="26"/>
      <c r="V822" s="3"/>
      <c r="W822" s="3"/>
    </row>
    <row r="823" spans="16:23" x14ac:dyDescent="0.25">
      <c r="P823" s="3"/>
      <c r="Q823" s="3"/>
      <c r="R823" s="3"/>
      <c r="S823" s="3"/>
      <c r="T823" s="3"/>
      <c r="U823" s="26"/>
      <c r="V823" s="3"/>
      <c r="W823" s="3"/>
    </row>
    <row r="824" spans="16:23" x14ac:dyDescent="0.25">
      <c r="P824" s="3"/>
      <c r="Q824" s="3"/>
      <c r="R824" s="3"/>
      <c r="S824" s="3"/>
      <c r="T824" s="3"/>
      <c r="U824" s="26"/>
      <c r="V824" s="3"/>
      <c r="W824" s="3"/>
    </row>
    <row r="825" spans="16:23" x14ac:dyDescent="0.25">
      <c r="P825" s="3"/>
      <c r="Q825" s="3"/>
      <c r="R825" s="3"/>
      <c r="S825" s="3"/>
      <c r="T825" s="3"/>
      <c r="U825" s="26"/>
      <c r="V825" s="3"/>
      <c r="W825" s="3"/>
    </row>
    <row r="826" spans="16:23" x14ac:dyDescent="0.25">
      <c r="P826" s="3"/>
      <c r="Q826" s="3"/>
      <c r="R826" s="3"/>
      <c r="S826" s="3"/>
      <c r="T826" s="3"/>
      <c r="U826" s="26"/>
      <c r="V826" s="3"/>
      <c r="W826" s="3"/>
    </row>
    <row r="827" spans="16:23" x14ac:dyDescent="0.25">
      <c r="P827" s="3"/>
      <c r="Q827" s="3"/>
      <c r="R827" s="3"/>
      <c r="S827" s="3"/>
      <c r="T827" s="3"/>
      <c r="U827" s="26"/>
      <c r="V827" s="3"/>
      <c r="W827" s="3"/>
    </row>
    <row r="828" spans="16:23" x14ac:dyDescent="0.25">
      <c r="P828" s="3"/>
      <c r="Q828" s="3"/>
      <c r="R828" s="3"/>
      <c r="S828" s="3"/>
      <c r="T828" s="3"/>
      <c r="U828" s="26"/>
      <c r="V828" s="3"/>
      <c r="W828" s="3"/>
    </row>
    <row r="829" spans="16:23" x14ac:dyDescent="0.25">
      <c r="P829" s="3"/>
      <c r="Q829" s="3"/>
      <c r="R829" s="3"/>
      <c r="S829" s="3"/>
      <c r="T829" s="3"/>
      <c r="U829" s="26"/>
      <c r="V829" s="3"/>
      <c r="W829" s="3"/>
    </row>
    <row r="830" spans="16:23" x14ac:dyDescent="0.25">
      <c r="P830" s="3"/>
      <c r="Q830" s="3"/>
      <c r="R830" s="3"/>
      <c r="S830" s="3"/>
      <c r="T830" s="3"/>
      <c r="U830" s="26"/>
      <c r="V830" s="3"/>
      <c r="W830" s="3"/>
    </row>
    <row r="831" spans="16:23" x14ac:dyDescent="0.25">
      <c r="P831" s="3"/>
      <c r="Q831" s="3"/>
      <c r="R831" s="3"/>
      <c r="S831" s="3"/>
      <c r="T831" s="3"/>
      <c r="U831" s="26"/>
      <c r="V831" s="3"/>
      <c r="W831" s="3"/>
    </row>
    <row r="832" spans="16:23" x14ac:dyDescent="0.25">
      <c r="P832" s="3"/>
      <c r="Q832" s="3"/>
      <c r="R832" s="3"/>
      <c r="S832" s="3"/>
      <c r="T832" s="3"/>
      <c r="U832" s="26"/>
      <c r="V832" s="3"/>
      <c r="W832" s="3"/>
    </row>
    <row r="833" spans="16:23" x14ac:dyDescent="0.25">
      <c r="P833" s="3"/>
      <c r="Q833" s="3"/>
      <c r="R833" s="3"/>
      <c r="S833" s="3"/>
      <c r="T833" s="3"/>
      <c r="U833" s="26"/>
      <c r="V833" s="3"/>
      <c r="W833" s="3"/>
    </row>
    <row r="834" spans="16:23" x14ac:dyDescent="0.25">
      <c r="P834" s="3"/>
      <c r="Q834" s="3"/>
      <c r="R834" s="3"/>
      <c r="S834" s="3"/>
      <c r="T834" s="3"/>
      <c r="U834" s="26"/>
      <c r="V834" s="3"/>
      <c r="W834" s="3"/>
    </row>
    <row r="835" spans="16:23" x14ac:dyDescent="0.25">
      <c r="P835" s="3"/>
      <c r="Q835" s="3"/>
      <c r="R835" s="3"/>
      <c r="S835" s="3"/>
      <c r="T835" s="3"/>
      <c r="U835" s="26"/>
      <c r="V835" s="3"/>
      <c r="W835" s="3"/>
    </row>
    <row r="836" spans="16:23" x14ac:dyDescent="0.25">
      <c r="P836" s="3"/>
      <c r="Q836" s="3"/>
      <c r="R836" s="3"/>
      <c r="S836" s="3"/>
      <c r="T836" s="3"/>
      <c r="U836" s="26"/>
      <c r="V836" s="3"/>
      <c r="W836" s="3"/>
    </row>
    <row r="837" spans="16:23" x14ac:dyDescent="0.25">
      <c r="P837" s="3"/>
      <c r="Q837" s="3"/>
      <c r="R837" s="3"/>
      <c r="S837" s="3"/>
      <c r="T837" s="3"/>
      <c r="U837" s="26"/>
      <c r="V837" s="3"/>
      <c r="W837" s="3"/>
    </row>
    <row r="838" spans="16:23" x14ac:dyDescent="0.25">
      <c r="P838" s="3"/>
      <c r="Q838" s="3"/>
      <c r="R838" s="3"/>
      <c r="S838" s="3"/>
      <c r="T838" s="3"/>
      <c r="U838" s="26"/>
      <c r="V838" s="3"/>
      <c r="W838" s="3"/>
    </row>
    <row r="839" spans="16:23" x14ac:dyDescent="0.25">
      <c r="P839" s="3"/>
      <c r="Q839" s="3"/>
      <c r="R839" s="3"/>
      <c r="S839" s="3"/>
      <c r="T839" s="3"/>
      <c r="U839" s="26"/>
      <c r="V839" s="3"/>
      <c r="W839" s="3"/>
    </row>
    <row r="840" spans="16:23" x14ac:dyDescent="0.25">
      <c r="P840" s="3"/>
      <c r="Q840" s="3"/>
      <c r="R840" s="3"/>
      <c r="S840" s="3"/>
      <c r="T840" s="3"/>
      <c r="U840" s="26"/>
      <c r="V840" s="3"/>
      <c r="W840" s="3"/>
    </row>
    <row r="841" spans="16:23" x14ac:dyDescent="0.25">
      <c r="P841" s="3"/>
      <c r="Q841" s="3"/>
      <c r="R841" s="3"/>
      <c r="S841" s="3"/>
      <c r="T841" s="3"/>
      <c r="U841" s="26"/>
      <c r="V841" s="3"/>
      <c r="W841" s="3"/>
    </row>
    <row r="842" spans="16:23" x14ac:dyDescent="0.25">
      <c r="P842" s="3"/>
      <c r="Q842" s="3"/>
      <c r="R842" s="3"/>
      <c r="S842" s="3"/>
      <c r="T842" s="3"/>
      <c r="U842" s="26"/>
      <c r="V842" s="3"/>
      <c r="W842" s="3"/>
    </row>
    <row r="843" spans="16:23" x14ac:dyDescent="0.25">
      <c r="P843" s="3"/>
      <c r="Q843" s="3"/>
      <c r="R843" s="3"/>
      <c r="S843" s="3"/>
      <c r="T843" s="3"/>
      <c r="U843" s="26"/>
      <c r="V843" s="3"/>
      <c r="W843" s="3"/>
    </row>
    <row r="844" spans="16:23" x14ac:dyDescent="0.25">
      <c r="P844" s="3"/>
      <c r="Q844" s="3"/>
      <c r="R844" s="3"/>
      <c r="S844" s="3"/>
      <c r="T844" s="3"/>
      <c r="U844" s="26"/>
      <c r="V844" s="3"/>
      <c r="W844" s="3"/>
    </row>
    <row r="845" spans="16:23" x14ac:dyDescent="0.25">
      <c r="P845" s="3"/>
      <c r="Q845" s="3"/>
      <c r="R845" s="3"/>
      <c r="S845" s="3"/>
      <c r="T845" s="3"/>
      <c r="U845" s="26"/>
      <c r="V845" s="3"/>
      <c r="W845" s="3"/>
    </row>
    <row r="846" spans="16:23" x14ac:dyDescent="0.25">
      <c r="P846" s="3"/>
      <c r="Q846" s="3"/>
      <c r="R846" s="3"/>
      <c r="S846" s="3"/>
      <c r="T846" s="3"/>
      <c r="U846" s="26"/>
      <c r="V846" s="3"/>
      <c r="W846" s="3"/>
    </row>
    <row r="847" spans="16:23" x14ac:dyDescent="0.25">
      <c r="P847" s="3"/>
      <c r="Q847" s="3"/>
      <c r="R847" s="3"/>
      <c r="S847" s="3"/>
      <c r="T847" s="3"/>
      <c r="U847" s="26"/>
      <c r="V847" s="3"/>
      <c r="W847" s="3"/>
    </row>
    <row r="848" spans="16:23" x14ac:dyDescent="0.25">
      <c r="P848" s="3"/>
      <c r="Q848" s="3"/>
      <c r="R848" s="3"/>
      <c r="S848" s="3"/>
      <c r="T848" s="3"/>
      <c r="U848" s="26"/>
      <c r="V848" s="3"/>
      <c r="W848" s="3"/>
    </row>
    <row r="849" spans="16:23" x14ac:dyDescent="0.25">
      <c r="P849" s="3"/>
      <c r="Q849" s="3"/>
      <c r="R849" s="3"/>
      <c r="S849" s="3"/>
      <c r="T849" s="3"/>
      <c r="U849" s="26"/>
      <c r="V849" s="3"/>
      <c r="W849" s="3"/>
    </row>
    <row r="850" spans="16:23" x14ac:dyDescent="0.25">
      <c r="P850" s="3"/>
      <c r="Q850" s="3"/>
      <c r="R850" s="3"/>
      <c r="S850" s="3"/>
      <c r="T850" s="3"/>
      <c r="U850" s="26"/>
      <c r="V850" s="3"/>
      <c r="W850" s="3"/>
    </row>
    <row r="851" spans="16:23" x14ac:dyDescent="0.25">
      <c r="P851" s="3"/>
      <c r="Q851" s="3"/>
      <c r="R851" s="3"/>
      <c r="S851" s="3"/>
      <c r="T851" s="3"/>
      <c r="U851" s="26"/>
      <c r="V851" s="3"/>
      <c r="W851" s="3"/>
    </row>
    <row r="852" spans="16:23" x14ac:dyDescent="0.25">
      <c r="P852" s="3"/>
      <c r="Q852" s="3"/>
      <c r="R852" s="3"/>
      <c r="S852" s="3"/>
      <c r="T852" s="3"/>
      <c r="U852" s="26"/>
      <c r="V852" s="3"/>
      <c r="W852" s="3"/>
    </row>
    <row r="853" spans="16:23" x14ac:dyDescent="0.25">
      <c r="P853" s="3"/>
      <c r="Q853" s="3"/>
      <c r="R853" s="3"/>
      <c r="S853" s="3"/>
      <c r="T853" s="3"/>
      <c r="U853" s="26"/>
      <c r="V853" s="3"/>
      <c r="W853" s="3"/>
    </row>
    <row r="854" spans="16:23" x14ac:dyDescent="0.25">
      <c r="P854" s="3"/>
      <c r="Q854" s="3"/>
      <c r="R854" s="3"/>
      <c r="S854" s="3"/>
      <c r="T854" s="3"/>
      <c r="U854" s="26"/>
      <c r="V854" s="3"/>
      <c r="W854" s="3"/>
    </row>
    <row r="855" spans="16:23" x14ac:dyDescent="0.25">
      <c r="P855" s="3"/>
      <c r="Q855" s="3"/>
      <c r="R855" s="3"/>
      <c r="S855" s="3"/>
      <c r="T855" s="3"/>
      <c r="U855" s="26"/>
      <c r="V855" s="3"/>
      <c r="W855" s="3"/>
    </row>
    <row r="856" spans="16:23" x14ac:dyDescent="0.25">
      <c r="P856" s="3"/>
      <c r="Q856" s="3"/>
      <c r="R856" s="3"/>
      <c r="S856" s="3"/>
      <c r="T856" s="3"/>
      <c r="U856" s="26"/>
      <c r="V856" s="3"/>
      <c r="W856" s="3"/>
    </row>
    <row r="857" spans="16:23" x14ac:dyDescent="0.25">
      <c r="P857" s="3"/>
      <c r="Q857" s="3"/>
      <c r="R857" s="3"/>
      <c r="S857" s="3"/>
      <c r="T857" s="3"/>
      <c r="U857" s="26"/>
      <c r="V857" s="3"/>
      <c r="W857" s="3"/>
    </row>
    <row r="858" spans="16:23" x14ac:dyDescent="0.25">
      <c r="P858" s="3"/>
      <c r="Q858" s="3"/>
      <c r="R858" s="3"/>
      <c r="S858" s="3"/>
      <c r="T858" s="3"/>
      <c r="U858" s="26"/>
      <c r="V858" s="3"/>
      <c r="W858" s="3"/>
    </row>
    <row r="859" spans="16:23" x14ac:dyDescent="0.25">
      <c r="P859" s="3"/>
      <c r="Q859" s="3"/>
      <c r="R859" s="3"/>
      <c r="S859" s="3"/>
      <c r="T859" s="3"/>
      <c r="U859" s="26"/>
      <c r="V859" s="3"/>
      <c r="W859" s="3"/>
    </row>
    <row r="860" spans="16:23" x14ac:dyDescent="0.25">
      <c r="P860" s="3"/>
      <c r="Q860" s="3"/>
      <c r="R860" s="3"/>
      <c r="S860" s="3"/>
      <c r="T860" s="3"/>
      <c r="U860" s="26"/>
      <c r="V860" s="3"/>
      <c r="W860" s="3"/>
    </row>
    <row r="861" spans="16:23" x14ac:dyDescent="0.25">
      <c r="P861" s="3"/>
      <c r="Q861" s="3"/>
      <c r="R861" s="3"/>
      <c r="S861" s="3"/>
      <c r="T861" s="3"/>
      <c r="U861" s="26"/>
      <c r="V861" s="3"/>
      <c r="W861" s="3"/>
    </row>
    <row r="862" spans="16:23" x14ac:dyDescent="0.25">
      <c r="P862" s="3"/>
      <c r="Q862" s="3"/>
      <c r="R862" s="3"/>
      <c r="S862" s="3"/>
      <c r="T862" s="3"/>
      <c r="U862" s="26"/>
      <c r="V862" s="3"/>
      <c r="W862" s="3"/>
    </row>
    <row r="863" spans="16:23" x14ac:dyDescent="0.25">
      <c r="P863" s="3"/>
      <c r="Q863" s="3"/>
      <c r="R863" s="3"/>
      <c r="S863" s="3"/>
      <c r="T863" s="3"/>
      <c r="U863" s="26"/>
      <c r="V863" s="3"/>
      <c r="W863" s="3"/>
    </row>
    <row r="864" spans="16:23" x14ac:dyDescent="0.25">
      <c r="P864" s="3"/>
      <c r="Q864" s="3"/>
      <c r="R864" s="3"/>
      <c r="S864" s="3"/>
      <c r="T864" s="3"/>
      <c r="U864" s="26"/>
      <c r="V864" s="3"/>
      <c r="W864" s="3"/>
    </row>
    <row r="865" spans="16:23" x14ac:dyDescent="0.25">
      <c r="P865" s="3"/>
      <c r="Q865" s="3"/>
      <c r="R865" s="3"/>
      <c r="S865" s="3"/>
      <c r="T865" s="3"/>
      <c r="U865" s="26"/>
      <c r="V865" s="3"/>
      <c r="W865" s="3"/>
    </row>
    <row r="866" spans="16:23" x14ac:dyDescent="0.25">
      <c r="P866" s="3"/>
      <c r="Q866" s="3"/>
      <c r="R866" s="3"/>
      <c r="S866" s="3"/>
      <c r="T866" s="3"/>
      <c r="U866" s="26"/>
      <c r="V866" s="3"/>
      <c r="W866" s="3"/>
    </row>
    <row r="867" spans="16:23" x14ac:dyDescent="0.25">
      <c r="P867" s="3"/>
      <c r="Q867" s="3"/>
      <c r="R867" s="3"/>
      <c r="S867" s="3"/>
      <c r="T867" s="3"/>
      <c r="U867" s="26"/>
      <c r="V867" s="3"/>
      <c r="W867" s="3"/>
    </row>
    <row r="868" spans="16:23" x14ac:dyDescent="0.25">
      <c r="P868" s="3"/>
      <c r="Q868" s="3"/>
      <c r="R868" s="3"/>
      <c r="S868" s="3"/>
      <c r="T868" s="3"/>
      <c r="U868" s="26"/>
      <c r="V868" s="3"/>
      <c r="W868" s="3"/>
    </row>
    <row r="869" spans="16:23" x14ac:dyDescent="0.25">
      <c r="P869" s="3"/>
      <c r="Q869" s="3"/>
      <c r="R869" s="3"/>
      <c r="S869" s="3"/>
      <c r="T869" s="3"/>
      <c r="U869" s="26"/>
      <c r="V869" s="3"/>
      <c r="W869" s="3"/>
    </row>
    <row r="870" spans="16:23" x14ac:dyDescent="0.25">
      <c r="P870" s="3"/>
      <c r="Q870" s="3"/>
      <c r="R870" s="3"/>
      <c r="S870" s="3"/>
      <c r="T870" s="3"/>
      <c r="U870" s="26"/>
      <c r="V870" s="3"/>
      <c r="W870" s="3"/>
    </row>
    <row r="871" spans="16:23" x14ac:dyDescent="0.25">
      <c r="P871" s="3"/>
      <c r="Q871" s="3"/>
      <c r="R871" s="3"/>
      <c r="S871" s="3"/>
      <c r="T871" s="3"/>
      <c r="U871" s="26"/>
      <c r="V871" s="3"/>
      <c r="W871" s="3"/>
    </row>
    <row r="872" spans="16:23" x14ac:dyDescent="0.25">
      <c r="P872" s="3"/>
      <c r="Q872" s="3"/>
      <c r="R872" s="3"/>
      <c r="S872" s="3"/>
      <c r="T872" s="3"/>
      <c r="U872" s="26"/>
      <c r="V872" s="3"/>
      <c r="W872" s="3"/>
    </row>
    <row r="873" spans="16:23" x14ac:dyDescent="0.25">
      <c r="P873" s="3"/>
      <c r="Q873" s="3"/>
      <c r="R873" s="3"/>
      <c r="S873" s="3"/>
      <c r="T873" s="3"/>
      <c r="U873" s="26"/>
      <c r="V873" s="3"/>
      <c r="W873" s="3"/>
    </row>
    <row r="874" spans="16:23" x14ac:dyDescent="0.25">
      <c r="P874" s="3"/>
      <c r="Q874" s="3"/>
      <c r="R874" s="3"/>
      <c r="S874" s="3"/>
      <c r="T874" s="3"/>
      <c r="U874" s="26"/>
      <c r="V874" s="3"/>
      <c r="W874" s="3"/>
    </row>
    <row r="875" spans="16:23" x14ac:dyDescent="0.25">
      <c r="P875" s="3"/>
      <c r="Q875" s="3"/>
      <c r="R875" s="3"/>
      <c r="S875" s="3"/>
      <c r="T875" s="3"/>
      <c r="U875" s="26"/>
      <c r="V875" s="3"/>
      <c r="W875" s="3"/>
    </row>
    <row r="876" spans="16:23" x14ac:dyDescent="0.25">
      <c r="P876" s="3"/>
      <c r="Q876" s="3"/>
      <c r="R876" s="3"/>
      <c r="S876" s="3"/>
      <c r="T876" s="3"/>
      <c r="U876" s="26"/>
      <c r="V876" s="3"/>
      <c r="W876" s="3"/>
    </row>
    <row r="877" spans="16:23" x14ac:dyDescent="0.25">
      <c r="P877" s="3"/>
      <c r="Q877" s="3"/>
      <c r="R877" s="3"/>
      <c r="S877" s="3"/>
      <c r="T877" s="3"/>
      <c r="U877" s="26"/>
      <c r="V877" s="3"/>
      <c r="W877" s="3"/>
    </row>
    <row r="878" spans="16:23" x14ac:dyDescent="0.25">
      <c r="P878" s="3"/>
      <c r="Q878" s="3"/>
      <c r="R878" s="3"/>
      <c r="S878" s="3"/>
      <c r="T878" s="3"/>
      <c r="U878" s="26"/>
      <c r="V878" s="3"/>
      <c r="W878" s="3"/>
    </row>
    <row r="879" spans="16:23" x14ac:dyDescent="0.25">
      <c r="P879" s="3"/>
      <c r="Q879" s="3"/>
      <c r="R879" s="3"/>
      <c r="S879" s="3"/>
      <c r="T879" s="3"/>
      <c r="U879" s="26"/>
      <c r="V879" s="3"/>
      <c r="W879" s="3"/>
    </row>
    <row r="880" spans="16:23" x14ac:dyDescent="0.25">
      <c r="P880" s="3"/>
      <c r="Q880" s="3"/>
      <c r="R880" s="3"/>
      <c r="S880" s="3"/>
      <c r="T880" s="3"/>
      <c r="U880" s="26"/>
      <c r="V880" s="3"/>
      <c r="W880" s="3"/>
    </row>
    <row r="881" spans="16:23" x14ac:dyDescent="0.25">
      <c r="P881" s="3"/>
      <c r="Q881" s="3"/>
      <c r="R881" s="3"/>
      <c r="S881" s="3"/>
      <c r="T881" s="3"/>
      <c r="U881" s="26"/>
      <c r="V881" s="3"/>
      <c r="W881" s="3"/>
    </row>
    <row r="882" spans="16:23" x14ac:dyDescent="0.25">
      <c r="P882" s="3"/>
      <c r="Q882" s="3"/>
      <c r="R882" s="3"/>
      <c r="S882" s="3"/>
      <c r="T882" s="3"/>
      <c r="U882" s="26"/>
      <c r="V882" s="3"/>
      <c r="W882" s="3"/>
    </row>
    <row r="883" spans="16:23" x14ac:dyDescent="0.25">
      <c r="P883" s="3"/>
      <c r="Q883" s="3"/>
      <c r="R883" s="3"/>
      <c r="S883" s="3"/>
      <c r="T883" s="3"/>
      <c r="U883" s="26"/>
      <c r="V883" s="3"/>
      <c r="W883" s="3"/>
    </row>
    <row r="884" spans="16:23" x14ac:dyDescent="0.25">
      <c r="P884" s="3"/>
      <c r="Q884" s="3"/>
      <c r="R884" s="3"/>
      <c r="S884" s="3"/>
      <c r="T884" s="3"/>
      <c r="U884" s="26"/>
      <c r="V884" s="3"/>
      <c r="W884" s="3"/>
    </row>
    <row r="885" spans="16:23" x14ac:dyDescent="0.25">
      <c r="P885" s="3"/>
      <c r="Q885" s="3"/>
      <c r="R885" s="3"/>
      <c r="S885" s="3"/>
      <c r="T885" s="3"/>
      <c r="U885" s="26"/>
      <c r="V885" s="3"/>
      <c r="W885" s="3"/>
    </row>
    <row r="886" spans="16:23" x14ac:dyDescent="0.25">
      <c r="P886" s="3"/>
      <c r="Q886" s="3"/>
      <c r="R886" s="3"/>
      <c r="S886" s="3"/>
      <c r="T886" s="3"/>
      <c r="U886" s="26"/>
      <c r="V886" s="3"/>
      <c r="W886" s="3"/>
    </row>
    <row r="887" spans="16:23" x14ac:dyDescent="0.25">
      <c r="P887" s="3"/>
      <c r="Q887" s="3"/>
      <c r="R887" s="3"/>
      <c r="S887" s="3"/>
      <c r="T887" s="3"/>
      <c r="U887" s="26"/>
      <c r="V887" s="3"/>
      <c r="W887" s="3"/>
    </row>
    <row r="888" spans="16:23" x14ac:dyDescent="0.25">
      <c r="P888" s="3"/>
      <c r="Q888" s="3"/>
      <c r="R888" s="3"/>
      <c r="S888" s="3"/>
      <c r="T888" s="3"/>
      <c r="U888" s="26"/>
      <c r="V888" s="3"/>
      <c r="W888" s="3"/>
    </row>
    <row r="889" spans="16:23" x14ac:dyDescent="0.25">
      <c r="P889" s="3"/>
      <c r="Q889" s="3"/>
      <c r="R889" s="3"/>
      <c r="S889" s="3"/>
      <c r="T889" s="3"/>
      <c r="U889" s="26"/>
      <c r="V889" s="3"/>
      <c r="W889" s="3"/>
    </row>
    <row r="890" spans="16:23" x14ac:dyDescent="0.25">
      <c r="P890" s="3"/>
      <c r="Q890" s="3"/>
      <c r="R890" s="3"/>
      <c r="S890" s="3"/>
      <c r="T890" s="3"/>
      <c r="U890" s="26"/>
      <c r="V890" s="3"/>
      <c r="W890" s="3"/>
    </row>
    <row r="891" spans="16:23" x14ac:dyDescent="0.25">
      <c r="P891" s="3"/>
      <c r="Q891" s="3"/>
      <c r="R891" s="3"/>
      <c r="S891" s="3"/>
      <c r="T891" s="3"/>
      <c r="U891" s="26"/>
      <c r="V891" s="3"/>
      <c r="W891" s="3"/>
    </row>
    <row r="892" spans="16:23" x14ac:dyDescent="0.25">
      <c r="P892" s="3"/>
      <c r="Q892" s="3"/>
      <c r="R892" s="3"/>
      <c r="S892" s="3"/>
      <c r="T892" s="3"/>
      <c r="U892" s="26"/>
      <c r="V892" s="3"/>
      <c r="W892" s="3"/>
    </row>
    <row r="893" spans="16:23" x14ac:dyDescent="0.25">
      <c r="P893" s="3"/>
      <c r="Q893" s="3"/>
      <c r="R893" s="3"/>
      <c r="S893" s="3"/>
      <c r="T893" s="3"/>
      <c r="U893" s="26"/>
      <c r="V893" s="3"/>
      <c r="W893" s="3"/>
    </row>
    <row r="894" spans="16:23" x14ac:dyDescent="0.25">
      <c r="P894" s="3"/>
      <c r="Q894" s="3"/>
      <c r="R894" s="3"/>
      <c r="S894" s="3"/>
      <c r="T894" s="3"/>
      <c r="U894" s="26"/>
      <c r="V894" s="3"/>
      <c r="W894" s="3"/>
    </row>
    <row r="895" spans="16:23" x14ac:dyDescent="0.25">
      <c r="P895" s="3"/>
      <c r="Q895" s="3"/>
      <c r="R895" s="3"/>
      <c r="S895" s="3"/>
      <c r="T895" s="3"/>
      <c r="U895" s="26"/>
      <c r="V895" s="3"/>
      <c r="W895" s="3"/>
    </row>
    <row r="896" spans="16:23" x14ac:dyDescent="0.25">
      <c r="P896" s="3"/>
      <c r="Q896" s="3"/>
      <c r="R896" s="3"/>
      <c r="S896" s="3"/>
      <c r="T896" s="3"/>
      <c r="U896" s="26"/>
      <c r="V896" s="3"/>
      <c r="W896" s="3"/>
    </row>
    <row r="897" spans="16:23" x14ac:dyDescent="0.25">
      <c r="P897" s="3"/>
      <c r="Q897" s="3"/>
      <c r="R897" s="3"/>
      <c r="S897" s="3"/>
      <c r="T897" s="3"/>
      <c r="U897" s="26"/>
      <c r="V897" s="3"/>
      <c r="W897" s="3"/>
    </row>
    <row r="898" spans="16:23" x14ac:dyDescent="0.25">
      <c r="P898" s="3"/>
      <c r="Q898" s="3"/>
      <c r="R898" s="3"/>
      <c r="S898" s="3"/>
      <c r="T898" s="3"/>
      <c r="U898" s="26"/>
      <c r="V898" s="3"/>
      <c r="W898" s="3"/>
    </row>
    <row r="899" spans="16:23" x14ac:dyDescent="0.25">
      <c r="P899" s="3"/>
      <c r="Q899" s="3"/>
      <c r="R899" s="3"/>
      <c r="S899" s="3"/>
      <c r="T899" s="3"/>
      <c r="U899" s="26"/>
      <c r="V899" s="3"/>
      <c r="W899" s="3"/>
    </row>
    <row r="900" spans="16:23" x14ac:dyDescent="0.25">
      <c r="P900" s="3"/>
      <c r="Q900" s="3"/>
      <c r="R900" s="3"/>
      <c r="S900" s="3"/>
      <c r="T900" s="3"/>
      <c r="U900" s="26"/>
      <c r="V900" s="3"/>
      <c r="W900" s="3"/>
    </row>
    <row r="901" spans="16:23" x14ac:dyDescent="0.25">
      <c r="P901" s="3"/>
      <c r="Q901" s="3"/>
      <c r="R901" s="3"/>
      <c r="S901" s="3"/>
      <c r="T901" s="3"/>
      <c r="U901" s="26"/>
      <c r="V901" s="3"/>
      <c r="W901" s="3"/>
    </row>
    <row r="902" spans="16:23" x14ac:dyDescent="0.25">
      <c r="P902" s="3"/>
      <c r="Q902" s="3"/>
      <c r="R902" s="3"/>
      <c r="S902" s="3"/>
      <c r="T902" s="3"/>
      <c r="U902" s="26"/>
      <c r="V902" s="3"/>
      <c r="W902" s="3"/>
    </row>
    <row r="903" spans="16:23" x14ac:dyDescent="0.25">
      <c r="P903" s="3"/>
      <c r="Q903" s="3"/>
      <c r="R903" s="3"/>
      <c r="S903" s="3"/>
      <c r="T903" s="3"/>
      <c r="U903" s="26"/>
      <c r="V903" s="3"/>
      <c r="W903" s="3"/>
    </row>
    <row r="904" spans="16:23" x14ac:dyDescent="0.25">
      <c r="P904" s="3"/>
      <c r="Q904" s="3"/>
      <c r="R904" s="3"/>
      <c r="S904" s="3"/>
      <c r="T904" s="3"/>
      <c r="U904" s="26"/>
      <c r="V904" s="3"/>
      <c r="W904" s="3"/>
    </row>
    <row r="905" spans="16:23" x14ac:dyDescent="0.25">
      <c r="P905" s="3"/>
      <c r="Q905" s="3"/>
      <c r="R905" s="3"/>
      <c r="S905" s="3"/>
      <c r="T905" s="3"/>
      <c r="U905" s="26"/>
      <c r="V905" s="3"/>
      <c r="W905" s="3"/>
    </row>
    <row r="906" spans="16:23" x14ac:dyDescent="0.25">
      <c r="P906" s="3"/>
      <c r="Q906" s="3"/>
      <c r="R906" s="3"/>
      <c r="S906" s="3"/>
      <c r="T906" s="3"/>
      <c r="U906" s="26"/>
      <c r="V906" s="3"/>
      <c r="W906" s="3"/>
    </row>
    <row r="907" spans="16:23" x14ac:dyDescent="0.25">
      <c r="P907" s="3"/>
      <c r="Q907" s="3"/>
      <c r="R907" s="3"/>
      <c r="S907" s="3"/>
      <c r="T907" s="3"/>
      <c r="U907" s="26"/>
      <c r="V907" s="3"/>
      <c r="W907" s="3"/>
    </row>
    <row r="908" spans="16:23" x14ac:dyDescent="0.25">
      <c r="P908" s="3"/>
      <c r="Q908" s="3"/>
      <c r="R908" s="3"/>
      <c r="S908" s="3"/>
      <c r="T908" s="3"/>
      <c r="U908" s="26"/>
      <c r="V908" s="3"/>
      <c r="W908" s="3"/>
    </row>
    <row r="909" spans="16:23" x14ac:dyDescent="0.25">
      <c r="P909" s="3"/>
      <c r="Q909" s="3"/>
      <c r="R909" s="3"/>
      <c r="S909" s="3"/>
      <c r="T909" s="3"/>
      <c r="U909" s="26"/>
      <c r="V909" s="3"/>
      <c r="W909" s="3"/>
    </row>
    <row r="910" spans="16:23" x14ac:dyDescent="0.25">
      <c r="P910" s="3"/>
      <c r="Q910" s="3"/>
      <c r="R910" s="3"/>
      <c r="S910" s="3"/>
      <c r="T910" s="3"/>
      <c r="U910" s="26"/>
      <c r="V910" s="3"/>
      <c r="W910" s="3"/>
    </row>
    <row r="911" spans="16:23" x14ac:dyDescent="0.25">
      <c r="P911" s="3"/>
      <c r="Q911" s="3"/>
      <c r="R911" s="3"/>
      <c r="S911" s="3"/>
      <c r="T911" s="3"/>
      <c r="U911" s="26"/>
      <c r="V911" s="3"/>
      <c r="W911" s="3"/>
    </row>
    <row r="912" spans="16:23" x14ac:dyDescent="0.25">
      <c r="P912" s="3"/>
      <c r="Q912" s="3"/>
      <c r="R912" s="3"/>
      <c r="S912" s="3"/>
      <c r="T912" s="3"/>
      <c r="U912" s="26"/>
      <c r="V912" s="3"/>
      <c r="W912" s="3"/>
    </row>
    <row r="913" spans="16:23" x14ac:dyDescent="0.25">
      <c r="P913" s="3"/>
      <c r="Q913" s="3"/>
      <c r="R913" s="3"/>
      <c r="S913" s="3"/>
      <c r="T913" s="3"/>
      <c r="U913" s="26"/>
      <c r="V913" s="3"/>
      <c r="W913" s="3"/>
    </row>
    <row r="914" spans="16:23" x14ac:dyDescent="0.25">
      <c r="P914" s="3"/>
      <c r="Q914" s="3"/>
      <c r="R914" s="3"/>
      <c r="S914" s="3"/>
      <c r="T914" s="3"/>
      <c r="U914" s="26"/>
      <c r="V914" s="3"/>
      <c r="W914" s="3"/>
    </row>
    <row r="915" spans="16:23" x14ac:dyDescent="0.25">
      <c r="P915" s="3"/>
      <c r="Q915" s="3"/>
      <c r="R915" s="3"/>
      <c r="S915" s="3"/>
      <c r="T915" s="3"/>
      <c r="U915" s="26"/>
      <c r="V915" s="3"/>
      <c r="W915" s="3"/>
    </row>
    <row r="916" spans="16:23" x14ac:dyDescent="0.25">
      <c r="P916" s="3"/>
      <c r="Q916" s="3"/>
      <c r="R916" s="3"/>
      <c r="S916" s="3"/>
      <c r="T916" s="3"/>
      <c r="U916" s="26"/>
      <c r="V916" s="3"/>
      <c r="W916" s="3"/>
    </row>
    <row r="917" spans="16:23" x14ac:dyDescent="0.25">
      <c r="P917" s="3"/>
      <c r="Q917" s="3"/>
      <c r="R917" s="3"/>
      <c r="S917" s="3"/>
      <c r="T917" s="3"/>
      <c r="U917" s="26"/>
      <c r="V917" s="3"/>
      <c r="W917" s="3"/>
    </row>
    <row r="918" spans="16:23" x14ac:dyDescent="0.25">
      <c r="P918" s="3"/>
      <c r="Q918" s="3"/>
      <c r="R918" s="3"/>
      <c r="S918" s="3"/>
      <c r="T918" s="3"/>
      <c r="U918" s="26"/>
      <c r="V918" s="3"/>
      <c r="W918" s="3"/>
    </row>
    <row r="919" spans="16:23" x14ac:dyDescent="0.25">
      <c r="P919" s="3"/>
      <c r="Q919" s="3"/>
      <c r="R919" s="3"/>
      <c r="S919" s="3"/>
      <c r="T919" s="3"/>
      <c r="U919" s="26"/>
      <c r="V919" s="3"/>
      <c r="W919" s="3"/>
    </row>
    <row r="920" spans="16:23" x14ac:dyDescent="0.25">
      <c r="P920" s="3"/>
      <c r="Q920" s="3"/>
      <c r="R920" s="3"/>
      <c r="S920" s="3"/>
      <c r="T920" s="3"/>
      <c r="U920" s="26"/>
      <c r="V920" s="3"/>
      <c r="W920" s="3"/>
    </row>
    <row r="921" spans="16:23" x14ac:dyDescent="0.25">
      <c r="P921" s="3"/>
      <c r="Q921" s="3"/>
      <c r="R921" s="3"/>
      <c r="S921" s="3"/>
      <c r="T921" s="3"/>
      <c r="U921" s="26"/>
      <c r="V921" s="3"/>
      <c r="W921" s="3"/>
    </row>
    <row r="922" spans="16:23" x14ac:dyDescent="0.25">
      <c r="P922" s="3"/>
      <c r="Q922" s="3"/>
      <c r="R922" s="3"/>
      <c r="S922" s="3"/>
      <c r="T922" s="3"/>
      <c r="U922" s="26"/>
      <c r="V922" s="3"/>
      <c r="W922" s="3"/>
    </row>
    <row r="923" spans="16:23" x14ac:dyDescent="0.25">
      <c r="P923" s="3"/>
      <c r="Q923" s="3"/>
      <c r="R923" s="3"/>
      <c r="S923" s="3"/>
      <c r="T923" s="3"/>
      <c r="U923" s="26"/>
      <c r="V923" s="3"/>
      <c r="W923" s="3"/>
    </row>
    <row r="924" spans="16:23" x14ac:dyDescent="0.25">
      <c r="P924" s="3"/>
      <c r="Q924" s="3"/>
      <c r="R924" s="3"/>
      <c r="S924" s="3"/>
      <c r="T924" s="3"/>
      <c r="U924" s="26"/>
      <c r="V924" s="3"/>
      <c r="W924" s="3"/>
    </row>
    <row r="925" spans="16:23" x14ac:dyDescent="0.25">
      <c r="P925" s="3"/>
      <c r="Q925" s="3"/>
      <c r="R925" s="3"/>
      <c r="S925" s="3"/>
      <c r="T925" s="3"/>
      <c r="U925" s="26"/>
      <c r="V925" s="3"/>
      <c r="W925" s="3"/>
    </row>
    <row r="926" spans="16:23" x14ac:dyDescent="0.25">
      <c r="P926" s="3"/>
      <c r="Q926" s="3"/>
      <c r="R926" s="3"/>
      <c r="S926" s="3"/>
      <c r="T926" s="3"/>
      <c r="U926" s="26"/>
      <c r="V926" s="3"/>
      <c r="W926" s="3"/>
    </row>
    <row r="927" spans="16:23" x14ac:dyDescent="0.25">
      <c r="P927" s="3"/>
      <c r="Q927" s="3"/>
      <c r="R927" s="3"/>
      <c r="S927" s="3"/>
      <c r="T927" s="3"/>
      <c r="U927" s="26"/>
      <c r="V927" s="3"/>
      <c r="W927" s="3"/>
    </row>
    <row r="928" spans="16:23" x14ac:dyDescent="0.25">
      <c r="P928" s="3"/>
      <c r="Q928" s="3"/>
      <c r="R928" s="3"/>
      <c r="S928" s="3"/>
      <c r="T928" s="3"/>
      <c r="U928" s="26"/>
      <c r="V928" s="3"/>
      <c r="W928" s="3"/>
    </row>
    <row r="929" spans="16:23" x14ac:dyDescent="0.25">
      <c r="P929" s="3"/>
      <c r="Q929" s="3"/>
      <c r="R929" s="3"/>
      <c r="S929" s="3"/>
      <c r="T929" s="3"/>
      <c r="U929" s="26"/>
      <c r="V929" s="3"/>
      <c r="W929" s="3"/>
    </row>
    <row r="930" spans="16:23" x14ac:dyDescent="0.25">
      <c r="P930" s="3"/>
      <c r="Q930" s="3"/>
      <c r="R930" s="3"/>
      <c r="S930" s="3"/>
      <c r="T930" s="3"/>
      <c r="U930" s="26"/>
      <c r="V930" s="3"/>
      <c r="W930" s="3"/>
    </row>
    <row r="931" spans="16:23" x14ac:dyDescent="0.25">
      <c r="P931" s="3"/>
      <c r="Q931" s="3"/>
      <c r="R931" s="3"/>
      <c r="S931" s="3"/>
      <c r="T931" s="3"/>
      <c r="U931" s="26"/>
      <c r="V931" s="3"/>
      <c r="W931" s="3"/>
    </row>
    <row r="932" spans="16:23" x14ac:dyDescent="0.25">
      <c r="P932" s="3"/>
      <c r="Q932" s="3"/>
      <c r="R932" s="3"/>
      <c r="S932" s="3"/>
      <c r="T932" s="3"/>
      <c r="U932" s="26"/>
      <c r="V932" s="3"/>
      <c r="W932" s="3"/>
    </row>
    <row r="933" spans="16:23" x14ac:dyDescent="0.25">
      <c r="P933" s="3"/>
      <c r="Q933" s="3"/>
      <c r="R933" s="3"/>
      <c r="S933" s="3"/>
      <c r="T933" s="3"/>
      <c r="U933" s="26"/>
      <c r="V933" s="3"/>
      <c r="W933" s="3"/>
    </row>
    <row r="934" spans="16:23" x14ac:dyDescent="0.25">
      <c r="P934" s="3"/>
      <c r="Q934" s="3"/>
      <c r="R934" s="3"/>
      <c r="S934" s="3"/>
      <c r="T934" s="3"/>
      <c r="U934" s="26"/>
      <c r="V934" s="3"/>
      <c r="W934" s="3"/>
    </row>
    <row r="935" spans="16:23" x14ac:dyDescent="0.25">
      <c r="P935" s="3"/>
      <c r="Q935" s="3"/>
      <c r="R935" s="3"/>
      <c r="S935" s="3"/>
      <c r="T935" s="3"/>
      <c r="U935" s="26"/>
      <c r="V935" s="3"/>
      <c r="W935" s="3"/>
    </row>
    <row r="936" spans="16:23" x14ac:dyDescent="0.25">
      <c r="P936" s="3"/>
      <c r="Q936" s="3"/>
      <c r="R936" s="3"/>
      <c r="S936" s="3"/>
      <c r="T936" s="3"/>
      <c r="U936" s="26"/>
      <c r="V936" s="3"/>
      <c r="W936" s="3"/>
    </row>
    <row r="937" spans="16:23" x14ac:dyDescent="0.25">
      <c r="P937" s="3"/>
      <c r="Q937" s="3"/>
      <c r="R937" s="3"/>
      <c r="S937" s="3"/>
      <c r="T937" s="3"/>
      <c r="U937" s="26"/>
      <c r="V937" s="3"/>
      <c r="W937" s="3"/>
    </row>
    <row r="938" spans="16:23" x14ac:dyDescent="0.25">
      <c r="P938" s="3"/>
      <c r="Q938" s="3"/>
      <c r="R938" s="3"/>
      <c r="S938" s="3"/>
      <c r="T938" s="3"/>
      <c r="U938" s="26"/>
      <c r="V938" s="3"/>
      <c r="W938" s="3"/>
    </row>
    <row r="939" spans="16:23" x14ac:dyDescent="0.25">
      <c r="P939" s="3"/>
      <c r="Q939" s="3"/>
      <c r="R939" s="3"/>
      <c r="S939" s="3"/>
      <c r="T939" s="3"/>
      <c r="U939" s="26"/>
      <c r="V939" s="3"/>
      <c r="W939" s="3"/>
    </row>
    <row r="940" spans="16:23" x14ac:dyDescent="0.25">
      <c r="P940" s="3"/>
      <c r="Q940" s="3"/>
      <c r="R940" s="3"/>
      <c r="S940" s="3"/>
      <c r="T940" s="3"/>
      <c r="U940" s="26"/>
      <c r="V940" s="3"/>
      <c r="W940" s="3"/>
    </row>
    <row r="941" spans="16:23" x14ac:dyDescent="0.25">
      <c r="P941" s="3"/>
      <c r="Q941" s="3"/>
      <c r="R941" s="3"/>
      <c r="S941" s="3"/>
      <c r="T941" s="3"/>
      <c r="U941" s="26"/>
      <c r="V941" s="3"/>
      <c r="W941" s="3"/>
    </row>
    <row r="942" spans="16:23" x14ac:dyDescent="0.25">
      <c r="P942" s="3"/>
      <c r="Q942" s="3"/>
      <c r="R942" s="3"/>
      <c r="S942" s="3"/>
      <c r="T942" s="3"/>
      <c r="U942" s="26"/>
      <c r="V942" s="3"/>
      <c r="W942" s="3"/>
    </row>
    <row r="943" spans="16:23" x14ac:dyDescent="0.25">
      <c r="P943" s="3"/>
      <c r="Q943" s="3"/>
      <c r="R943" s="3"/>
      <c r="S943" s="3"/>
      <c r="T943" s="3"/>
      <c r="U943" s="26"/>
      <c r="V943" s="3"/>
      <c r="W943" s="3"/>
    </row>
    <row r="944" spans="16:23" x14ac:dyDescent="0.25">
      <c r="P944" s="3"/>
      <c r="Q944" s="3"/>
      <c r="R944" s="3"/>
      <c r="S944" s="3"/>
      <c r="T944" s="3"/>
      <c r="U944" s="26"/>
      <c r="V944" s="3"/>
      <c r="W944" s="3"/>
    </row>
    <row r="945" spans="16:23" x14ac:dyDescent="0.25">
      <c r="P945" s="3"/>
      <c r="Q945" s="3"/>
      <c r="R945" s="3"/>
      <c r="S945" s="3"/>
      <c r="T945" s="3"/>
      <c r="U945" s="26"/>
      <c r="V945" s="3"/>
      <c r="W945" s="3"/>
    </row>
    <row r="946" spans="16:23" x14ac:dyDescent="0.25">
      <c r="P946" s="3"/>
      <c r="Q946" s="3"/>
      <c r="R946" s="3"/>
      <c r="S946" s="3"/>
      <c r="T946" s="3"/>
      <c r="U946" s="26"/>
      <c r="V946" s="3"/>
      <c r="W946" s="3"/>
    </row>
    <row r="947" spans="16:23" x14ac:dyDescent="0.25">
      <c r="P947" s="3"/>
      <c r="Q947" s="3"/>
      <c r="R947" s="3"/>
      <c r="S947" s="3"/>
      <c r="T947" s="3"/>
      <c r="U947" s="26"/>
      <c r="V947" s="3"/>
      <c r="W947" s="3"/>
    </row>
    <row r="948" spans="16:23" x14ac:dyDescent="0.25">
      <c r="P948" s="3"/>
      <c r="Q948" s="3"/>
      <c r="R948" s="3"/>
      <c r="S948" s="3"/>
      <c r="T948" s="3"/>
      <c r="U948" s="26"/>
      <c r="V948" s="3"/>
      <c r="W948" s="3"/>
    </row>
    <row r="949" spans="16:23" x14ac:dyDescent="0.25">
      <c r="P949" s="3"/>
      <c r="Q949" s="3"/>
      <c r="R949" s="3"/>
      <c r="S949" s="3"/>
      <c r="T949" s="3"/>
      <c r="U949" s="26"/>
      <c r="V949" s="3"/>
      <c r="W949" s="3"/>
    </row>
    <row r="950" spans="16:23" x14ac:dyDescent="0.25">
      <c r="P950" s="3"/>
      <c r="Q950" s="3"/>
      <c r="R950" s="3"/>
      <c r="S950" s="3"/>
      <c r="T950" s="3"/>
      <c r="U950" s="26"/>
      <c r="V950" s="3"/>
      <c r="W950" s="3"/>
    </row>
    <row r="951" spans="16:23" x14ac:dyDescent="0.25">
      <c r="P951" s="3"/>
      <c r="Q951" s="3"/>
      <c r="R951" s="3"/>
      <c r="S951" s="3"/>
      <c r="T951" s="3"/>
      <c r="U951" s="26"/>
      <c r="V951" s="3"/>
      <c r="W951" s="3"/>
    </row>
    <row r="952" spans="16:23" x14ac:dyDescent="0.25">
      <c r="P952" s="3"/>
      <c r="Q952" s="3"/>
      <c r="R952" s="3"/>
      <c r="S952" s="3"/>
      <c r="T952" s="3"/>
      <c r="U952" s="26"/>
      <c r="V952" s="3"/>
      <c r="W952" s="3"/>
    </row>
    <row r="953" spans="16:23" x14ac:dyDescent="0.25">
      <c r="P953" s="3"/>
      <c r="Q953" s="3"/>
      <c r="R953" s="3"/>
      <c r="S953" s="3"/>
      <c r="T953" s="3"/>
      <c r="U953" s="26"/>
      <c r="V953" s="3"/>
      <c r="W953" s="3"/>
    </row>
    <row r="954" spans="16:23" x14ac:dyDescent="0.25">
      <c r="P954" s="3"/>
      <c r="Q954" s="3"/>
      <c r="R954" s="3"/>
      <c r="S954" s="3"/>
      <c r="T954" s="3"/>
      <c r="U954" s="26"/>
      <c r="V954" s="3"/>
      <c r="W954" s="3"/>
    </row>
    <row r="955" spans="16:23" x14ac:dyDescent="0.25">
      <c r="P955" s="3"/>
      <c r="Q955" s="3"/>
      <c r="R955" s="3"/>
      <c r="S955" s="3"/>
      <c r="T955" s="3"/>
      <c r="U955" s="26"/>
      <c r="V955" s="3"/>
      <c r="W955" s="3"/>
    </row>
    <row r="956" spans="16:23" x14ac:dyDescent="0.25">
      <c r="P956" s="3"/>
      <c r="Q956" s="3"/>
      <c r="R956" s="3"/>
      <c r="S956" s="3"/>
      <c r="T956" s="3"/>
      <c r="U956" s="26"/>
      <c r="V956" s="3"/>
      <c r="W956" s="3"/>
    </row>
    <row r="957" spans="16:23" x14ac:dyDescent="0.25">
      <c r="P957" s="3"/>
      <c r="Q957" s="3"/>
      <c r="R957" s="3"/>
      <c r="S957" s="3"/>
      <c r="T957" s="3"/>
      <c r="U957" s="26"/>
      <c r="V957" s="3"/>
      <c r="W957" s="3"/>
    </row>
    <row r="958" spans="16:23" x14ac:dyDescent="0.25">
      <c r="P958" s="3"/>
      <c r="Q958" s="3"/>
      <c r="R958" s="3"/>
      <c r="S958" s="3"/>
      <c r="T958" s="3"/>
      <c r="U958" s="26"/>
      <c r="V958" s="3"/>
      <c r="W958" s="3"/>
    </row>
    <row r="959" spans="16:23" x14ac:dyDescent="0.25">
      <c r="P959" s="3"/>
      <c r="Q959" s="3"/>
      <c r="R959" s="3"/>
      <c r="S959" s="3"/>
      <c r="T959" s="3"/>
      <c r="U959" s="26"/>
      <c r="V959" s="3"/>
      <c r="W959" s="3"/>
    </row>
    <row r="960" spans="16:23" x14ac:dyDescent="0.25">
      <c r="P960" s="3"/>
      <c r="Q960" s="3"/>
      <c r="R960" s="3"/>
      <c r="S960" s="3"/>
      <c r="T960" s="3"/>
      <c r="U960" s="26"/>
      <c r="V960" s="3"/>
      <c r="W960" s="3"/>
    </row>
    <row r="961" spans="16:23" x14ac:dyDescent="0.25">
      <c r="P961" s="3"/>
      <c r="Q961" s="3"/>
      <c r="R961" s="3"/>
      <c r="S961" s="3"/>
      <c r="T961" s="3"/>
      <c r="U961" s="26"/>
      <c r="V961" s="3"/>
      <c r="W961" s="3"/>
    </row>
    <row r="962" spans="16:23" x14ac:dyDescent="0.25">
      <c r="P962" s="3"/>
      <c r="Q962" s="3"/>
      <c r="R962" s="3"/>
      <c r="S962" s="3"/>
      <c r="T962" s="3"/>
      <c r="U962" s="26"/>
      <c r="V962" s="3"/>
      <c r="W962" s="3"/>
    </row>
    <row r="963" spans="16:23" x14ac:dyDescent="0.25">
      <c r="P963" s="3"/>
      <c r="Q963" s="3"/>
      <c r="R963" s="3"/>
      <c r="S963" s="3"/>
      <c r="T963" s="3"/>
      <c r="U963" s="26"/>
      <c r="V963" s="3"/>
      <c r="W963" s="3"/>
    </row>
    <row r="964" spans="16:23" x14ac:dyDescent="0.25">
      <c r="P964" s="3"/>
      <c r="Q964" s="3"/>
      <c r="R964" s="3"/>
      <c r="S964" s="3"/>
      <c r="T964" s="3"/>
      <c r="U964" s="26"/>
      <c r="V964" s="3"/>
      <c r="W964" s="3"/>
    </row>
    <row r="965" spans="16:23" x14ac:dyDescent="0.25">
      <c r="P965" s="3"/>
      <c r="Q965" s="3"/>
      <c r="R965" s="3"/>
      <c r="S965" s="3"/>
      <c r="T965" s="3"/>
      <c r="U965" s="26"/>
      <c r="V965" s="3"/>
      <c r="W965" s="3"/>
    </row>
    <row r="966" spans="16:23" x14ac:dyDescent="0.25">
      <c r="P966" s="3"/>
      <c r="Q966" s="3"/>
      <c r="R966" s="3"/>
      <c r="S966" s="3"/>
      <c r="T966" s="3"/>
      <c r="U966" s="26"/>
      <c r="V966" s="3"/>
      <c r="W966" s="3"/>
    </row>
    <row r="967" spans="16:23" x14ac:dyDescent="0.25">
      <c r="P967" s="3"/>
      <c r="Q967" s="3"/>
      <c r="R967" s="3"/>
      <c r="S967" s="3"/>
      <c r="T967" s="3"/>
      <c r="U967" s="26"/>
      <c r="V967" s="3"/>
      <c r="W967" s="3"/>
    </row>
    <row r="968" spans="16:23" x14ac:dyDescent="0.25">
      <c r="P968" s="3"/>
      <c r="Q968" s="3"/>
      <c r="R968" s="3"/>
      <c r="S968" s="3"/>
      <c r="T968" s="3"/>
      <c r="U968" s="26"/>
      <c r="V968" s="3"/>
      <c r="W968" s="3"/>
    </row>
    <row r="969" spans="16:23" x14ac:dyDescent="0.25">
      <c r="P969" s="3"/>
      <c r="Q969" s="3"/>
      <c r="R969" s="3"/>
      <c r="S969" s="3"/>
      <c r="T969" s="3"/>
      <c r="U969" s="26"/>
      <c r="V969" s="3"/>
      <c r="W969" s="3"/>
    </row>
    <row r="970" spans="16:23" x14ac:dyDescent="0.25">
      <c r="P970" s="3"/>
      <c r="Q970" s="3"/>
      <c r="R970" s="3"/>
      <c r="S970" s="3"/>
      <c r="T970" s="3"/>
      <c r="U970" s="26"/>
      <c r="V970" s="3"/>
      <c r="W970" s="3"/>
    </row>
    <row r="971" spans="16:23" x14ac:dyDescent="0.25">
      <c r="P971" s="3"/>
      <c r="Q971" s="3"/>
      <c r="R971" s="3"/>
      <c r="S971" s="3"/>
      <c r="T971" s="3"/>
      <c r="U971" s="26"/>
      <c r="V971" s="3"/>
      <c r="W971" s="3"/>
    </row>
    <row r="972" spans="16:23" x14ac:dyDescent="0.25">
      <c r="P972" s="3"/>
      <c r="Q972" s="3"/>
      <c r="R972" s="3"/>
      <c r="S972" s="3"/>
      <c r="T972" s="3"/>
      <c r="U972" s="26"/>
      <c r="V972" s="3"/>
      <c r="W972" s="3"/>
    </row>
    <row r="973" spans="16:23" x14ac:dyDescent="0.25">
      <c r="P973" s="3"/>
      <c r="Q973" s="3"/>
      <c r="R973" s="3"/>
      <c r="S973" s="3"/>
      <c r="T973" s="3"/>
      <c r="U973" s="26"/>
      <c r="V973" s="3"/>
      <c r="W973" s="3"/>
    </row>
    <row r="974" spans="16:23" x14ac:dyDescent="0.25">
      <c r="P974" s="3"/>
      <c r="Q974" s="3"/>
      <c r="R974" s="3"/>
      <c r="S974" s="3"/>
      <c r="T974" s="3"/>
      <c r="U974" s="26"/>
      <c r="V974" s="3"/>
      <c r="W974" s="3"/>
    </row>
    <row r="975" spans="16:23" x14ac:dyDescent="0.25">
      <c r="P975" s="3"/>
      <c r="Q975" s="3"/>
      <c r="R975" s="3"/>
      <c r="S975" s="3"/>
      <c r="T975" s="3"/>
      <c r="U975" s="26"/>
      <c r="V975" s="3"/>
      <c r="W975" s="3"/>
    </row>
    <row r="976" spans="16:23" x14ac:dyDescent="0.25">
      <c r="P976" s="3"/>
      <c r="Q976" s="3"/>
      <c r="R976" s="3"/>
      <c r="S976" s="3"/>
      <c r="T976" s="3"/>
      <c r="U976" s="26"/>
      <c r="V976" s="3"/>
      <c r="W976" s="3"/>
    </row>
    <row r="977" spans="16:23" x14ac:dyDescent="0.25">
      <c r="P977" s="3"/>
      <c r="Q977" s="3"/>
      <c r="R977" s="3"/>
      <c r="S977" s="3"/>
      <c r="T977" s="3"/>
      <c r="U977" s="26"/>
      <c r="V977" s="3"/>
      <c r="W977" s="3"/>
    </row>
    <row r="978" spans="16:23" x14ac:dyDescent="0.25">
      <c r="P978" s="3"/>
      <c r="Q978" s="3"/>
      <c r="R978" s="3"/>
      <c r="S978" s="3"/>
      <c r="T978" s="3"/>
      <c r="U978" s="26"/>
      <c r="V978" s="3"/>
      <c r="W978" s="3"/>
    </row>
    <row r="979" spans="16:23" x14ac:dyDescent="0.25">
      <c r="P979" s="3"/>
      <c r="Q979" s="3"/>
      <c r="R979" s="3"/>
      <c r="S979" s="3"/>
      <c r="T979" s="3"/>
      <c r="U979" s="26"/>
      <c r="V979" s="3"/>
      <c r="W979" s="3"/>
    </row>
    <row r="980" spans="16:23" x14ac:dyDescent="0.25">
      <c r="P980" s="3"/>
      <c r="Q980" s="3"/>
      <c r="R980" s="3"/>
      <c r="S980" s="3"/>
      <c r="T980" s="3"/>
      <c r="U980" s="26"/>
      <c r="V980" s="3"/>
      <c r="W980" s="3"/>
    </row>
    <row r="981" spans="16:23" x14ac:dyDescent="0.25">
      <c r="P981" s="3"/>
      <c r="Q981" s="3"/>
      <c r="R981" s="3"/>
      <c r="S981" s="3"/>
      <c r="T981" s="3"/>
      <c r="U981" s="26"/>
      <c r="V981" s="3"/>
      <c r="W981" s="3"/>
    </row>
    <row r="982" spans="16:23" x14ac:dyDescent="0.25">
      <c r="P982" s="3"/>
      <c r="Q982" s="3"/>
      <c r="R982" s="3"/>
      <c r="S982" s="3"/>
      <c r="T982" s="3"/>
      <c r="U982" s="26"/>
      <c r="V982" s="3"/>
      <c r="W982" s="3"/>
    </row>
    <row r="983" spans="16:23" x14ac:dyDescent="0.25">
      <c r="P983" s="3"/>
      <c r="Q983" s="3"/>
      <c r="R983" s="3"/>
      <c r="S983" s="3"/>
      <c r="T983" s="3"/>
      <c r="U983" s="26"/>
      <c r="V983" s="3"/>
      <c r="W983" s="3"/>
    </row>
    <row r="984" spans="16:23" x14ac:dyDescent="0.25">
      <c r="P984" s="3"/>
      <c r="Q984" s="3"/>
      <c r="R984" s="3"/>
      <c r="S984" s="3"/>
      <c r="T984" s="3"/>
      <c r="U984" s="26"/>
      <c r="V984" s="3"/>
      <c r="W984" s="3"/>
    </row>
    <row r="985" spans="16:23" x14ac:dyDescent="0.25">
      <c r="P985" s="3"/>
      <c r="Q985" s="3"/>
      <c r="R985" s="3"/>
      <c r="S985" s="3"/>
      <c r="T985" s="3"/>
      <c r="U985" s="26"/>
      <c r="V985" s="3"/>
      <c r="W985" s="3"/>
    </row>
    <row r="986" spans="16:23" x14ac:dyDescent="0.25">
      <c r="P986" s="3"/>
      <c r="Q986" s="3"/>
      <c r="R986" s="3"/>
      <c r="S986" s="3"/>
      <c r="T986" s="3"/>
      <c r="U986" s="26"/>
      <c r="V986" s="3"/>
      <c r="W986" s="3"/>
    </row>
    <row r="987" spans="16:23" x14ac:dyDescent="0.25">
      <c r="P987" s="3"/>
      <c r="Q987" s="3"/>
      <c r="R987" s="3"/>
      <c r="S987" s="3"/>
      <c r="T987" s="3"/>
      <c r="U987" s="26"/>
      <c r="V987" s="3"/>
      <c r="W987" s="3"/>
    </row>
    <row r="988" spans="16:23" x14ac:dyDescent="0.25">
      <c r="P988" s="3"/>
      <c r="Q988" s="3"/>
      <c r="R988" s="3"/>
      <c r="S988" s="3"/>
      <c r="T988" s="3"/>
      <c r="U988" s="26"/>
      <c r="V988" s="3"/>
      <c r="W988" s="3"/>
    </row>
    <row r="989" spans="16:23" x14ac:dyDescent="0.25">
      <c r="P989" s="3"/>
      <c r="Q989" s="3"/>
      <c r="R989" s="3"/>
      <c r="S989" s="3"/>
      <c r="T989" s="3"/>
      <c r="U989" s="26"/>
      <c r="V989" s="3"/>
      <c r="W989" s="3"/>
    </row>
    <row r="990" spans="16:23" x14ac:dyDescent="0.25">
      <c r="P990" s="3"/>
      <c r="Q990" s="3"/>
      <c r="R990" s="3"/>
      <c r="S990" s="3"/>
      <c r="T990" s="3"/>
      <c r="U990" s="26"/>
      <c r="V990" s="3"/>
      <c r="W990" s="3"/>
    </row>
    <row r="991" spans="16:23" x14ac:dyDescent="0.25">
      <c r="P991" s="3"/>
      <c r="Q991" s="3"/>
      <c r="R991" s="3"/>
      <c r="S991" s="3"/>
      <c r="T991" s="3"/>
      <c r="U991" s="26"/>
      <c r="V991" s="3"/>
      <c r="W991" s="3"/>
    </row>
    <row r="992" spans="16:23" x14ac:dyDescent="0.25">
      <c r="P992" s="3"/>
      <c r="Q992" s="3"/>
      <c r="R992" s="3"/>
      <c r="S992" s="3"/>
      <c r="T992" s="3"/>
      <c r="U992" s="26"/>
      <c r="V992" s="3"/>
      <c r="W992" s="3"/>
    </row>
    <row r="993" spans="16:24" x14ac:dyDescent="0.25">
      <c r="P993" s="3"/>
      <c r="Q993" s="3"/>
      <c r="R993" s="3"/>
      <c r="S993" s="3"/>
      <c r="T993" s="3"/>
      <c r="U993" s="26"/>
      <c r="V993" s="3"/>
      <c r="W993" s="3"/>
    </row>
    <row r="994" spans="16:24" x14ac:dyDescent="0.25">
      <c r="P994" s="3"/>
      <c r="Q994" s="3"/>
      <c r="R994" s="3"/>
      <c r="S994" s="3"/>
      <c r="T994" s="3"/>
      <c r="U994" s="26"/>
      <c r="V994" s="3"/>
      <c r="W994" s="3"/>
    </row>
    <row r="995" spans="16:24" x14ac:dyDescent="0.25">
      <c r="P995" s="3"/>
      <c r="Q995" s="3"/>
      <c r="R995" s="3"/>
      <c r="S995" s="3"/>
      <c r="T995" s="3"/>
      <c r="U995" s="26"/>
      <c r="V995" s="3"/>
      <c r="W995" s="3"/>
    </row>
    <row r="996" spans="16:24" x14ac:dyDescent="0.25">
      <c r="P996" s="3"/>
      <c r="Q996" s="3"/>
      <c r="R996" s="3"/>
      <c r="S996" s="3"/>
      <c r="T996" s="3"/>
      <c r="U996" s="26"/>
      <c r="V996" s="3"/>
      <c r="W996" s="3"/>
    </row>
    <row r="997" spans="16:24" x14ac:dyDescent="0.25">
      <c r="P997" s="3"/>
      <c r="Q997" s="3"/>
      <c r="R997" s="3"/>
      <c r="S997" s="3"/>
      <c r="T997" s="3"/>
      <c r="U997" s="26"/>
      <c r="V997" s="3"/>
      <c r="W997" s="3"/>
      <c r="X997" s="3"/>
    </row>
    <row r="998" spans="16:24" x14ac:dyDescent="0.25">
      <c r="P998" s="3"/>
      <c r="Q998" s="3"/>
      <c r="R998" s="3"/>
      <c r="S998" s="3"/>
      <c r="T998" s="3"/>
      <c r="U998" s="26"/>
      <c r="V998" s="3"/>
      <c r="W998" s="3"/>
      <c r="X998" s="3"/>
    </row>
    <row r="999" spans="16:24" x14ac:dyDescent="0.25">
      <c r="P999" s="3"/>
      <c r="Q999" s="3"/>
      <c r="R999" s="3"/>
      <c r="S999" s="3"/>
      <c r="T999" s="3"/>
      <c r="U999" s="26"/>
      <c r="V999" s="3"/>
      <c r="W999" s="3"/>
      <c r="X999" s="3"/>
    </row>
    <row r="1000" spans="16:24" x14ac:dyDescent="0.25">
      <c r="P1000" s="3"/>
      <c r="Q1000" s="3"/>
      <c r="R1000" s="3"/>
      <c r="S1000" s="3"/>
      <c r="T1000" s="3"/>
      <c r="U1000" s="26"/>
      <c r="V1000" s="3"/>
      <c r="W1000" s="3"/>
      <c r="X1000" s="3"/>
    </row>
    <row r="1001" spans="16:24" x14ac:dyDescent="0.25">
      <c r="P1001" s="3"/>
      <c r="Q1001" s="3"/>
      <c r="R1001" s="3"/>
      <c r="S1001" s="3"/>
      <c r="T1001" s="3"/>
      <c r="U1001" s="26"/>
      <c r="V1001" s="3"/>
      <c r="W1001" s="3"/>
      <c r="X1001" s="3"/>
    </row>
    <row r="1002" spans="16:24" x14ac:dyDescent="0.25">
      <c r="P1002" s="3"/>
      <c r="Q1002" s="3"/>
      <c r="R1002" s="3"/>
      <c r="S1002" s="3"/>
      <c r="T1002" s="3"/>
      <c r="U1002" s="26"/>
      <c r="V1002" s="3"/>
      <c r="W1002" s="3"/>
      <c r="X1002" s="3"/>
    </row>
    <row r="1003" spans="16:24" x14ac:dyDescent="0.25">
      <c r="P1003" s="3"/>
      <c r="Q1003" s="3"/>
      <c r="R1003" s="3"/>
      <c r="S1003" s="3"/>
      <c r="T1003" s="3"/>
      <c r="U1003" s="26"/>
      <c r="V1003" s="3"/>
      <c r="W1003" s="3"/>
      <c r="X1003" s="3"/>
    </row>
    <row r="1004" spans="16:24" x14ac:dyDescent="0.25">
      <c r="P1004" s="3"/>
      <c r="Q1004" s="3"/>
      <c r="R1004" s="3"/>
      <c r="S1004" s="3"/>
      <c r="T1004" s="3"/>
      <c r="U1004" s="26"/>
      <c r="V1004" s="3"/>
      <c r="W1004" s="3"/>
      <c r="X1004" s="3"/>
    </row>
    <row r="1005" spans="16:24" x14ac:dyDescent="0.25">
      <c r="P1005" s="3"/>
      <c r="Q1005" s="3"/>
      <c r="R1005" s="3"/>
      <c r="S1005" s="3"/>
      <c r="T1005" s="3"/>
      <c r="U1005" s="26"/>
      <c r="V1005" s="3"/>
      <c r="W1005" s="3"/>
      <c r="X1005" s="3"/>
    </row>
    <row r="1006" spans="16:24" x14ac:dyDescent="0.25">
      <c r="P1006" s="3"/>
      <c r="Q1006" s="3"/>
      <c r="R1006" s="3"/>
      <c r="S1006" s="3"/>
      <c r="T1006" s="3"/>
      <c r="U1006" s="26"/>
      <c r="V1006" s="3"/>
      <c r="W1006" s="3"/>
      <c r="X1006" s="3"/>
    </row>
    <row r="1007" spans="16:24" x14ac:dyDescent="0.25">
      <c r="P1007" s="3"/>
      <c r="Q1007" s="3"/>
      <c r="R1007" s="3"/>
      <c r="S1007" s="3"/>
      <c r="T1007" s="3"/>
      <c r="U1007" s="26"/>
      <c r="V1007" s="3"/>
      <c r="W1007" s="3"/>
      <c r="X1007" s="3"/>
    </row>
    <row r="1008" spans="16:24" x14ac:dyDescent="0.25">
      <c r="P1008" s="3"/>
      <c r="Q1008" s="3"/>
      <c r="R1008" s="3"/>
      <c r="S1008" s="3"/>
      <c r="T1008" s="3"/>
      <c r="U1008" s="26"/>
      <c r="V1008" s="3"/>
      <c r="W1008" s="3"/>
      <c r="X1008" s="3"/>
    </row>
    <row r="1009" spans="16:24" x14ac:dyDescent="0.25">
      <c r="P1009" s="3"/>
      <c r="Q1009" s="3"/>
      <c r="R1009" s="3"/>
      <c r="S1009" s="3"/>
      <c r="T1009" s="3"/>
      <c r="U1009" s="26"/>
      <c r="V1009" s="3"/>
      <c r="W1009" s="3"/>
      <c r="X1009" s="3"/>
    </row>
    <row r="1010" spans="16:24" x14ac:dyDescent="0.25">
      <c r="P1010" s="3"/>
      <c r="Q1010" s="3"/>
      <c r="R1010" s="3"/>
      <c r="S1010" s="3"/>
      <c r="T1010" s="3"/>
      <c r="U1010" s="26"/>
      <c r="V1010" s="3"/>
      <c r="W1010" s="3"/>
      <c r="X1010" s="3"/>
    </row>
    <row r="1011" spans="16:24" x14ac:dyDescent="0.25">
      <c r="P1011" s="3"/>
      <c r="Q1011" s="3"/>
      <c r="R1011" s="3"/>
      <c r="S1011" s="3"/>
      <c r="T1011" s="3"/>
      <c r="U1011" s="26"/>
      <c r="V1011" s="3"/>
      <c r="W1011" s="3"/>
      <c r="X1011" s="3"/>
    </row>
    <row r="1012" spans="16:24" x14ac:dyDescent="0.25">
      <c r="P1012" s="3"/>
      <c r="Q1012" s="3"/>
      <c r="R1012" s="3"/>
      <c r="S1012" s="3"/>
      <c r="T1012" s="3"/>
      <c r="U1012" s="26"/>
      <c r="V1012" s="3"/>
      <c r="W1012" s="3"/>
      <c r="X1012" s="3"/>
    </row>
    <row r="1013" spans="16:24" x14ac:dyDescent="0.25">
      <c r="P1013" s="3"/>
      <c r="Q1013" s="3"/>
      <c r="R1013" s="3"/>
      <c r="S1013" s="3"/>
      <c r="T1013" s="3"/>
      <c r="U1013" s="26"/>
      <c r="V1013" s="3"/>
      <c r="W1013" s="3"/>
      <c r="X1013" s="3"/>
    </row>
    <row r="1014" spans="16:24" x14ac:dyDescent="0.25">
      <c r="P1014" s="3"/>
      <c r="Q1014" s="3"/>
      <c r="R1014" s="3"/>
      <c r="S1014" s="3"/>
      <c r="T1014" s="3"/>
      <c r="U1014" s="26"/>
      <c r="V1014" s="3"/>
      <c r="W1014" s="3"/>
      <c r="X1014" s="3"/>
    </row>
    <row r="1015" spans="16:24" x14ac:dyDescent="0.25">
      <c r="P1015" s="3"/>
      <c r="Q1015" s="3"/>
      <c r="R1015" s="3"/>
      <c r="S1015" s="3"/>
      <c r="T1015" s="3"/>
      <c r="U1015" s="26"/>
      <c r="V1015" s="3"/>
      <c r="W1015" s="3"/>
      <c r="X1015" s="3"/>
    </row>
    <row r="1016" spans="16:24" x14ac:dyDescent="0.25">
      <c r="P1016" s="3"/>
      <c r="Q1016" s="3"/>
      <c r="R1016" s="3"/>
      <c r="S1016" s="3"/>
      <c r="T1016" s="3"/>
      <c r="U1016" s="26"/>
      <c r="V1016" s="3"/>
      <c r="W1016" s="3"/>
      <c r="X1016" s="3"/>
    </row>
    <row r="1017" spans="16:24" x14ac:dyDescent="0.25">
      <c r="P1017" s="3"/>
      <c r="Q1017" s="3"/>
      <c r="R1017" s="3"/>
      <c r="S1017" s="3"/>
      <c r="T1017" s="3"/>
      <c r="U1017" s="26"/>
      <c r="V1017" s="3"/>
      <c r="W1017" s="3"/>
      <c r="X1017" s="3"/>
    </row>
    <row r="1018" spans="16:24" x14ac:dyDescent="0.25">
      <c r="P1018" s="3"/>
      <c r="Q1018" s="3"/>
      <c r="R1018" s="3"/>
      <c r="S1018" s="3"/>
      <c r="T1018" s="3"/>
      <c r="U1018" s="26"/>
      <c r="V1018" s="3"/>
      <c r="W1018" s="3"/>
      <c r="X1018" s="3"/>
    </row>
    <row r="1019" spans="16:24" x14ac:dyDescent="0.25">
      <c r="P1019" s="3"/>
      <c r="Q1019" s="3"/>
      <c r="R1019" s="3"/>
      <c r="S1019" s="3"/>
      <c r="T1019" s="3"/>
      <c r="U1019" s="26"/>
      <c r="V1019" s="3"/>
      <c r="W1019" s="3"/>
      <c r="X1019" s="3"/>
    </row>
    <row r="1020" spans="16:24" x14ac:dyDescent="0.25">
      <c r="P1020" s="3"/>
      <c r="Q1020" s="3"/>
      <c r="R1020" s="3"/>
      <c r="S1020" s="3"/>
      <c r="T1020" s="3"/>
      <c r="U1020" s="26"/>
      <c r="V1020" s="3"/>
      <c r="W1020" s="3"/>
      <c r="X1020" s="3"/>
    </row>
    <row r="1021" spans="16:24" x14ac:dyDescent="0.25">
      <c r="P1021" s="3"/>
      <c r="Q1021" s="3"/>
      <c r="R1021" s="3"/>
      <c r="S1021" s="3"/>
      <c r="T1021" s="3"/>
      <c r="U1021" s="26"/>
      <c r="V1021" s="3"/>
      <c r="W1021" s="3"/>
      <c r="X1021" s="3"/>
    </row>
  </sheetData>
  <mergeCells count="26">
    <mergeCell ref="Y1:AK1"/>
    <mergeCell ref="Y2:AK219"/>
    <mergeCell ref="M41:M43"/>
    <mergeCell ref="M45:M47"/>
    <mergeCell ref="P17:U17"/>
    <mergeCell ref="M20:M22"/>
    <mergeCell ref="M29:O29"/>
    <mergeCell ref="M30:M32"/>
    <mergeCell ref="M40:O40"/>
    <mergeCell ref="M19:O19"/>
    <mergeCell ref="M24:M26"/>
    <mergeCell ref="M34:M36"/>
    <mergeCell ref="M18:O18"/>
    <mergeCell ref="R2:S2"/>
    <mergeCell ref="A17:A19"/>
    <mergeCell ref="I17:K18"/>
    <mergeCell ref="P18:U18"/>
    <mergeCell ref="A1:F1"/>
    <mergeCell ref="E2:F3"/>
    <mergeCell ref="A5:D5"/>
    <mergeCell ref="K5:N5"/>
    <mergeCell ref="A4:D4"/>
    <mergeCell ref="A16:D16"/>
    <mergeCell ref="B17:C17"/>
    <mergeCell ref="D17:D18"/>
    <mergeCell ref="I16:K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2"/>
  <sheetViews>
    <sheetView topLeftCell="A22" zoomScale="53" workbookViewId="0">
      <selection activeCell="R29" sqref="R29"/>
    </sheetView>
  </sheetViews>
  <sheetFormatPr baseColWidth="10" defaultRowHeight="15" x14ac:dyDescent="0.25"/>
  <cols>
    <col min="5" max="5" width="17.28515625" customWidth="1"/>
    <col min="8" max="8" width="14.42578125" customWidth="1"/>
    <col min="10" max="10" width="15.85546875" customWidth="1"/>
    <col min="13" max="13" width="31.28515625" style="77" customWidth="1"/>
    <col min="14" max="14" width="19.28515625" style="77" customWidth="1"/>
    <col min="15" max="16" width="21.42578125" style="77" customWidth="1"/>
    <col min="17" max="18" width="11.42578125" style="77"/>
    <col min="19" max="19" width="13.85546875" style="77" customWidth="1"/>
    <col min="20" max="20" width="11.42578125" style="77"/>
    <col min="21" max="21" width="11.5703125" style="77" bestFit="1" customWidth="1"/>
    <col min="22" max="22" width="16.85546875" style="77" customWidth="1"/>
  </cols>
  <sheetData>
    <row r="1" spans="1:22" s="77" customFormat="1" ht="13.5" thickBot="1" x14ac:dyDescent="0.25">
      <c r="A1" s="395" t="s">
        <v>24</v>
      </c>
      <c r="B1" s="396"/>
      <c r="C1" s="396"/>
      <c r="D1" s="396"/>
      <c r="E1" s="397"/>
    </row>
    <row r="2" spans="1:22" s="77" customFormat="1" ht="14.25" x14ac:dyDescent="0.25">
      <c r="A2" s="43"/>
      <c r="B2" s="44" t="s">
        <v>17</v>
      </c>
      <c r="C2" s="44" t="s">
        <v>0</v>
      </c>
      <c r="D2" s="45" t="s">
        <v>1</v>
      </c>
      <c r="E2" s="398"/>
      <c r="I2" s="78"/>
      <c r="J2" s="393" t="s">
        <v>62</v>
      </c>
      <c r="K2" s="394"/>
      <c r="N2" s="250" t="s">
        <v>68</v>
      </c>
      <c r="O2" s="251">
        <v>-1.64</v>
      </c>
    </row>
    <row r="3" spans="1:22" s="77" customFormat="1" thickBot="1" x14ac:dyDescent="0.3">
      <c r="A3" s="216">
        <v>39736</v>
      </c>
      <c r="B3" s="217">
        <v>4.55</v>
      </c>
      <c r="C3" s="217">
        <v>6.21</v>
      </c>
      <c r="D3" s="218">
        <v>1.7456</v>
      </c>
      <c r="E3" s="399"/>
      <c r="H3" s="78"/>
      <c r="I3" s="78"/>
      <c r="J3" s="222" t="s">
        <v>36</v>
      </c>
      <c r="K3" s="128">
        <f>E$5*C$10*D3</f>
        <v>17189138.622879792</v>
      </c>
      <c r="N3" s="252"/>
      <c r="O3" s="172" t="s">
        <v>69</v>
      </c>
    </row>
    <row r="4" spans="1:22" s="77" customFormat="1" ht="12.75" x14ac:dyDescent="0.2">
      <c r="A4" s="357" t="s">
        <v>19</v>
      </c>
      <c r="B4" s="358"/>
      <c r="C4" s="358"/>
      <c r="D4" s="358"/>
      <c r="E4" s="127">
        <v>0.25</v>
      </c>
      <c r="H4" s="78"/>
      <c r="I4" s="78"/>
      <c r="J4" s="222" t="s">
        <v>37</v>
      </c>
      <c r="K4" s="128">
        <f>E$5*D$3*C$10</f>
        <v>17189138.622879792</v>
      </c>
      <c r="N4" s="252">
        <v>-1.64</v>
      </c>
      <c r="O4" s="172" t="s">
        <v>65</v>
      </c>
    </row>
    <row r="5" spans="1:22" s="77" customFormat="1" ht="13.5" thickBot="1" x14ac:dyDescent="0.25">
      <c r="A5" s="344" t="s">
        <v>20</v>
      </c>
      <c r="B5" s="345"/>
      <c r="C5" s="345"/>
      <c r="D5" s="346"/>
      <c r="E5" s="128">
        <v>10000000</v>
      </c>
      <c r="H5" s="78"/>
      <c r="I5" s="78"/>
      <c r="J5" s="223" t="s">
        <v>38</v>
      </c>
      <c r="K5" s="132">
        <f>-E$5*E$6*B$10</f>
        <v>-16314423.433444571</v>
      </c>
      <c r="N5" s="253" t="s">
        <v>61</v>
      </c>
      <c r="O5" s="254">
        <f>(N4*P33)+P34</f>
        <v>-224635</v>
      </c>
    </row>
    <row r="6" spans="1:22" s="77" customFormat="1" ht="15.75" customHeight="1" thickBot="1" x14ac:dyDescent="0.25">
      <c r="A6" s="400" t="s">
        <v>21</v>
      </c>
      <c r="B6" s="401"/>
      <c r="C6" s="401"/>
      <c r="D6" s="402"/>
      <c r="E6" s="132">
        <v>1.65</v>
      </c>
    </row>
    <row r="7" spans="1:22" s="77" customFormat="1" ht="12.75" x14ac:dyDescent="0.2"/>
    <row r="8" spans="1:22" s="77" customFormat="1" ht="13.5" thickBot="1" x14ac:dyDescent="0.25"/>
    <row r="9" spans="1:22" s="62" customFormat="1" ht="28.5" customHeight="1" thickBot="1" x14ac:dyDescent="0.3">
      <c r="B9" s="69" t="s">
        <v>3</v>
      </c>
      <c r="C9" s="70" t="s">
        <v>4</v>
      </c>
      <c r="E9" s="73" t="s">
        <v>8</v>
      </c>
      <c r="N9" s="259" t="s">
        <v>55</v>
      </c>
      <c r="O9" s="260">
        <f>O5*(-1)</f>
        <v>224635</v>
      </c>
    </row>
    <row r="10" spans="1:22" s="77" customFormat="1" ht="15.75" customHeight="1" thickBot="1" x14ac:dyDescent="0.3">
      <c r="A10" s="30"/>
      <c r="B10" s="219">
        <f>1/(1+ B$3*0.01*E$4)</f>
        <v>0.98875293536027697</v>
      </c>
      <c r="C10" s="220">
        <f>1/(1+C$3*0.01*E$4)</f>
        <v>0.98471234090741244</v>
      </c>
      <c r="D10" s="30"/>
      <c r="E10" s="221">
        <f>E$5*D$3*C$10-E$5*E$6*B$10</f>
        <v>874715.18943522125</v>
      </c>
      <c r="F10" s="30"/>
      <c r="M10" s="328" t="s">
        <v>67</v>
      </c>
      <c r="N10" s="329"/>
      <c r="O10" s="329"/>
      <c r="P10" s="330"/>
      <c r="Q10"/>
      <c r="R10"/>
      <c r="S10"/>
    </row>
    <row r="11" spans="1:22" s="77" customFormat="1" ht="12.75" customHeight="1" thickBot="1" x14ac:dyDescent="0.25">
      <c r="B11" s="214"/>
      <c r="C11" s="214"/>
      <c r="E11" s="215"/>
      <c r="M11" s="377"/>
      <c r="N11" s="378"/>
      <c r="O11" s="378"/>
      <c r="P11" s="379"/>
    </row>
    <row r="12" spans="1:22" s="77" customFormat="1" ht="12.75" customHeight="1" x14ac:dyDescent="0.2">
      <c r="B12" s="214"/>
      <c r="C12" s="214"/>
      <c r="E12" s="215"/>
      <c r="N12" s="257"/>
      <c r="O12" s="257"/>
    </row>
    <row r="13" spans="1:22" s="77" customFormat="1" ht="13.5" customHeight="1" thickBo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258"/>
      <c r="O13" s="258"/>
    </row>
    <row r="14" spans="1:22" s="77" customFormat="1" ht="15.75" thickBot="1" x14ac:dyDescent="0.3">
      <c r="A14" s="263" t="s">
        <v>18</v>
      </c>
      <c r="B14" s="264"/>
      <c r="C14" s="264"/>
      <c r="D14" s="265"/>
      <c r="E14" s="30"/>
      <c r="F14" s="30"/>
      <c r="G14" s="30"/>
      <c r="H14" s="30"/>
      <c r="I14" s="405" t="s">
        <v>23</v>
      </c>
      <c r="J14" s="406"/>
      <c r="K14" s="407"/>
      <c r="L14" s="30"/>
      <c r="M14" s="240" t="s">
        <v>35</v>
      </c>
      <c r="N14" s="241" t="s">
        <v>34</v>
      </c>
      <c r="O14" s="241" t="s">
        <v>33</v>
      </c>
      <c r="P14" s="242" t="s">
        <v>2</v>
      </c>
      <c r="U14"/>
      <c r="V14"/>
    </row>
    <row r="15" spans="1:22" s="77" customFormat="1" ht="15" customHeight="1" x14ac:dyDescent="0.25">
      <c r="A15" s="273"/>
      <c r="B15" s="403" t="s">
        <v>14</v>
      </c>
      <c r="C15" s="403"/>
      <c r="D15" s="404" t="s">
        <v>26</v>
      </c>
      <c r="E15" s="30"/>
      <c r="F15" s="30"/>
      <c r="G15" s="30"/>
      <c r="H15" s="30"/>
      <c r="I15" s="408"/>
      <c r="J15" s="409"/>
      <c r="K15" s="410"/>
      <c r="L15" s="30"/>
      <c r="M15" s="243" t="s">
        <v>34</v>
      </c>
      <c r="N15" s="237">
        <f>VARP([1]DeltaNormal!$I$20:$I$219)</f>
        <v>2.4450566856406673E-8</v>
      </c>
      <c r="O15" s="237">
        <f>N16</f>
        <v>4.1775367004910936E-9</v>
      </c>
      <c r="P15" s="244">
        <f>N17</f>
        <v>4.8379949747495578E-8</v>
      </c>
      <c r="U15"/>
      <c r="V15"/>
    </row>
    <row r="16" spans="1:22" s="77" customFormat="1" ht="15.75" customHeight="1" thickBot="1" x14ac:dyDescent="0.3">
      <c r="A16" s="274"/>
      <c r="B16" s="31" t="s">
        <v>15</v>
      </c>
      <c r="C16" s="31" t="s">
        <v>16</v>
      </c>
      <c r="D16" s="268"/>
      <c r="E16" s="30"/>
      <c r="F16" s="30"/>
      <c r="G16" s="30"/>
      <c r="H16" s="30"/>
      <c r="I16" s="411"/>
      <c r="J16" s="412"/>
      <c r="K16" s="343"/>
      <c r="L16" s="30"/>
      <c r="M16" s="243" t="s">
        <v>33</v>
      </c>
      <c r="N16" s="237">
        <v>4.1775367004910936E-9</v>
      </c>
      <c r="O16" s="237">
        <f>VARP([1]DeltaNormal!$J$20:$J$219)</f>
        <v>3.3573479037696986E-9</v>
      </c>
      <c r="P16" s="244">
        <f>O17</f>
        <v>-5.5480675456810227E-8</v>
      </c>
      <c r="U16"/>
      <c r="V16"/>
    </row>
    <row r="17" spans="1:22" s="77" customFormat="1" ht="15.75" customHeight="1" thickBot="1" x14ac:dyDescent="0.3">
      <c r="A17" s="275"/>
      <c r="B17" s="224" t="s">
        <v>22</v>
      </c>
      <c r="C17" s="224" t="s">
        <v>6</v>
      </c>
      <c r="D17" s="225" t="s">
        <v>1</v>
      </c>
      <c r="E17" s="30"/>
      <c r="F17" s="226" t="s">
        <v>3</v>
      </c>
      <c r="G17" s="227" t="s">
        <v>4</v>
      </c>
      <c r="H17" s="228"/>
      <c r="I17" s="170" t="s">
        <v>34</v>
      </c>
      <c r="J17" s="170" t="s">
        <v>33</v>
      </c>
      <c r="K17" s="171" t="s">
        <v>2</v>
      </c>
      <c r="L17" s="30"/>
      <c r="M17" s="245" t="s">
        <v>2</v>
      </c>
      <c r="N17" s="246">
        <v>4.8379949747495578E-8</v>
      </c>
      <c r="O17" s="246">
        <v>-5.5480675456810227E-8</v>
      </c>
      <c r="P17" s="247">
        <f>VARP([1]DeltaNormal!$K$20:$K$219)</f>
        <v>5.7339879770906023E-5</v>
      </c>
      <c r="U17"/>
      <c r="V17"/>
    </row>
    <row r="18" spans="1:22" s="77" customFormat="1" x14ac:dyDescent="0.25">
      <c r="A18" s="134"/>
      <c r="B18" s="126"/>
      <c r="C18" s="126"/>
      <c r="D18" s="229"/>
      <c r="E18" s="30"/>
      <c r="F18" s="43"/>
      <c r="G18" s="93"/>
      <c r="H18" s="93"/>
      <c r="I18" s="93"/>
      <c r="J18" s="93"/>
      <c r="K18" s="127"/>
      <c r="L18" s="30"/>
      <c r="M18" s="29"/>
      <c r="N18" s="29"/>
      <c r="O18" s="29"/>
      <c r="P18" s="29"/>
      <c r="Q18"/>
      <c r="R18"/>
      <c r="S18"/>
      <c r="T18"/>
      <c r="U18"/>
      <c r="V18"/>
    </row>
    <row r="19" spans="1:22" ht="18" x14ac:dyDescent="0.25">
      <c r="A19" s="94">
        <v>39449</v>
      </c>
      <c r="B19" s="33">
        <v>4.6806299999999998</v>
      </c>
      <c r="C19" s="33">
        <v>5.89</v>
      </c>
      <c r="D19" s="95">
        <v>1.9793000000000001</v>
      </c>
      <c r="E19" s="29"/>
      <c r="F19" s="103">
        <f>1/(1+B19*0.01*E$4)</f>
        <v>0.98843376812969774</v>
      </c>
      <c r="G19" s="230">
        <f>1/(1+C19*0.01*E$4)</f>
        <v>0.98548867919879757</v>
      </c>
      <c r="H19" s="35"/>
      <c r="I19" s="64"/>
      <c r="J19" s="64"/>
      <c r="K19" s="196"/>
      <c r="L19" s="29"/>
      <c r="M19" s="238"/>
      <c r="N19" s="238"/>
      <c r="O19" s="205"/>
      <c r="P19" s="29"/>
      <c r="Q19"/>
      <c r="R19"/>
      <c r="S19"/>
      <c r="T19"/>
      <c r="U19"/>
      <c r="V19"/>
    </row>
    <row r="20" spans="1:22" ht="15.75" thickBot="1" x14ac:dyDescent="0.3">
      <c r="A20" s="94">
        <v>39450</v>
      </c>
      <c r="B20" s="33">
        <v>4.6462500000000002</v>
      </c>
      <c r="C20" s="33">
        <v>5.8262499999999999</v>
      </c>
      <c r="D20" s="95">
        <v>1.9714</v>
      </c>
      <c r="E20" s="29"/>
      <c r="F20" s="103">
        <f t="shared" ref="F20:F83" si="0">1/(1+B20*0.01*E$4)</f>
        <v>0.98851774852726315</v>
      </c>
      <c r="G20" s="230">
        <f t="shared" ref="G20:G83" si="1">1/(1+C20*0.01*E$4)</f>
        <v>0.9856434865906285</v>
      </c>
      <c r="H20" s="35">
        <v>1</v>
      </c>
      <c r="I20" s="33">
        <f>(F20-F19)/$B$10</f>
        <v>8.4935674587715047E-5</v>
      </c>
      <c r="J20" s="33">
        <f>(G20-G19)/$C$10</f>
        <v>1.5721077658911088E-4</v>
      </c>
      <c r="K20" s="196">
        <f>(D20-D19)/$D$3</f>
        <v>-4.5256645279560135E-3</v>
      </c>
      <c r="L20" s="29"/>
      <c r="M20" s="29"/>
      <c r="N20" s="29"/>
      <c r="O20" s="29"/>
      <c r="P20" s="29"/>
      <c r="Q20"/>
      <c r="R20"/>
      <c r="S20"/>
      <c r="T20"/>
      <c r="U20"/>
      <c r="V20"/>
    </row>
    <row r="21" spans="1:22" x14ac:dyDescent="0.25">
      <c r="A21" s="94">
        <v>39451</v>
      </c>
      <c r="B21" s="91">
        <v>4.62</v>
      </c>
      <c r="C21" s="91">
        <v>5.7850000000000001</v>
      </c>
      <c r="D21" s="95">
        <v>1.9743999999999999</v>
      </c>
      <c r="E21" s="29"/>
      <c r="F21" s="103">
        <f t="shared" si="0"/>
        <v>0.98858187929415253</v>
      </c>
      <c r="G21" s="230">
        <f t="shared" si="1"/>
        <v>0.98574368199908813</v>
      </c>
      <c r="H21" s="35">
        <v>2</v>
      </c>
      <c r="I21" s="33">
        <f t="shared" ref="I21:I84" si="2">(F21-F20)/$B$10</f>
        <v>6.4860254362747606E-5</v>
      </c>
      <c r="J21" s="33">
        <f t="shared" ref="J21:J84" si="3">(G21-G20)/$C$10</f>
        <v>1.0175094217596028E-4</v>
      </c>
      <c r="K21" s="196">
        <f t="shared" ref="K21:K84" si="4">(D21-D20)/$D$3</f>
        <v>1.7186067827680406E-3</v>
      </c>
      <c r="L21" s="29"/>
      <c r="M21" s="240" t="s">
        <v>35</v>
      </c>
      <c r="N21" s="241" t="s">
        <v>2</v>
      </c>
      <c r="O21" s="241" t="s">
        <v>33</v>
      </c>
      <c r="P21" s="242" t="s">
        <v>34</v>
      </c>
      <c r="Q21"/>
      <c r="R21"/>
      <c r="S21"/>
      <c r="T21"/>
      <c r="U21"/>
      <c r="V21"/>
    </row>
    <row r="22" spans="1:22" x14ac:dyDescent="0.25">
      <c r="A22" s="94">
        <v>39454</v>
      </c>
      <c r="B22" s="33">
        <v>4.5431299999999997</v>
      </c>
      <c r="C22" s="33">
        <v>5.7649999999999997</v>
      </c>
      <c r="D22" s="95">
        <v>1.9755</v>
      </c>
      <c r="E22" s="29"/>
      <c r="F22" s="103">
        <f t="shared" si="0"/>
        <v>0.98876972648132733</v>
      </c>
      <c r="G22" s="230">
        <f t="shared" si="1"/>
        <v>0.98579226892413108</v>
      </c>
      <c r="H22" s="35">
        <v>3</v>
      </c>
      <c r="I22" s="33">
        <f t="shared" si="2"/>
        <v>1.8998394892890769E-4</v>
      </c>
      <c r="J22" s="33">
        <f t="shared" si="3"/>
        <v>4.9341237054240028E-5</v>
      </c>
      <c r="K22" s="196">
        <f t="shared" si="4"/>
        <v>6.3015582034836213E-4</v>
      </c>
      <c r="L22" s="29"/>
      <c r="M22" s="243" t="s">
        <v>2</v>
      </c>
      <c r="N22" s="237">
        <f>P17</f>
        <v>5.7339879770906023E-5</v>
      </c>
      <c r="O22" s="237">
        <f>N23</f>
        <v>-5.5480675456810227E-8</v>
      </c>
      <c r="P22" s="244">
        <f>N24</f>
        <v>4.8379949747495578E-8</v>
      </c>
      <c r="Q22"/>
      <c r="R22"/>
      <c r="S22"/>
      <c r="T22"/>
      <c r="U22"/>
      <c r="V22"/>
    </row>
    <row r="23" spans="1:22" x14ac:dyDescent="0.25">
      <c r="A23" s="94">
        <v>39455</v>
      </c>
      <c r="B23" s="33">
        <v>4.5049999999999999</v>
      </c>
      <c r="C23" s="33">
        <v>5.7331300000000001</v>
      </c>
      <c r="D23" s="95">
        <v>1.9735</v>
      </c>
      <c r="E23" s="29"/>
      <c r="F23" s="103">
        <f t="shared" si="0"/>
        <v>0.98886293123694391</v>
      </c>
      <c r="G23" s="230">
        <f t="shared" si="1"/>
        <v>0.98586970208718216</v>
      </c>
      <c r="H23" s="230">
        <v>4</v>
      </c>
      <c r="I23" s="33">
        <f t="shared" si="2"/>
        <v>9.4264959711721312E-5</v>
      </c>
      <c r="J23" s="33">
        <f t="shared" si="3"/>
        <v>7.863531290745641E-5</v>
      </c>
      <c r="K23" s="196">
        <f t="shared" si="4"/>
        <v>-1.1457378551787362E-3</v>
      </c>
      <c r="L23" s="29"/>
      <c r="M23" s="243" t="s">
        <v>33</v>
      </c>
      <c r="N23" s="237">
        <f>O17</f>
        <v>-5.5480675456810227E-8</v>
      </c>
      <c r="O23" s="237">
        <f>O16</f>
        <v>3.3573479037696986E-9</v>
      </c>
      <c r="P23" s="244">
        <f>O24</f>
        <v>4.1775367004910936E-9</v>
      </c>
      <c r="Q23"/>
      <c r="R23"/>
      <c r="S23"/>
      <c r="T23"/>
      <c r="U23"/>
      <c r="V23"/>
    </row>
    <row r="24" spans="1:22" ht="15.75" thickBot="1" x14ac:dyDescent="0.3">
      <c r="A24" s="94">
        <v>39456</v>
      </c>
      <c r="B24" s="33">
        <v>4.4424999999999999</v>
      </c>
      <c r="C24" s="33">
        <v>5.68</v>
      </c>
      <c r="D24" s="95">
        <v>1.9582999999999999</v>
      </c>
      <c r="E24" s="29"/>
      <c r="F24" s="103">
        <f t="shared" si="0"/>
        <v>0.98901574389437308</v>
      </c>
      <c r="G24" s="230">
        <f t="shared" si="1"/>
        <v>0.98599881680141988</v>
      </c>
      <c r="H24" s="35">
        <v>5</v>
      </c>
      <c r="I24" s="33">
        <f t="shared" si="2"/>
        <v>1.5455090140742561E-4</v>
      </c>
      <c r="J24" s="33">
        <f t="shared" si="3"/>
        <v>1.311192201762507E-4</v>
      </c>
      <c r="K24" s="196">
        <f t="shared" si="4"/>
        <v>-8.7076076993584453E-3</v>
      </c>
      <c r="L24" s="29"/>
      <c r="M24" s="245" t="s">
        <v>34</v>
      </c>
      <c r="N24" s="246">
        <f>N17</f>
        <v>4.8379949747495578E-8</v>
      </c>
      <c r="O24" s="246">
        <f>N16</f>
        <v>4.1775367004910936E-9</v>
      </c>
      <c r="P24" s="247">
        <f>N15</f>
        <v>2.4450566856406673E-8</v>
      </c>
      <c r="Q24"/>
      <c r="R24"/>
      <c r="S24"/>
      <c r="T24"/>
      <c r="U24"/>
      <c r="V24"/>
    </row>
    <row r="25" spans="1:22" x14ac:dyDescent="0.25">
      <c r="A25" s="94">
        <v>39457</v>
      </c>
      <c r="B25" s="33">
        <v>4.3768799999999999</v>
      </c>
      <c r="C25" s="33">
        <v>5.6325000000000003</v>
      </c>
      <c r="D25" s="95">
        <v>1.9575</v>
      </c>
      <c r="E25" s="29"/>
      <c r="F25" s="103">
        <f t="shared" si="0"/>
        <v>0.98917623579270908</v>
      </c>
      <c r="G25" s="230">
        <f t="shared" si="1"/>
        <v>0.98611427831842857</v>
      </c>
      <c r="H25" s="35">
        <v>6</v>
      </c>
      <c r="I25" s="33">
        <f t="shared" si="2"/>
        <v>1.6231749367957352E-4</v>
      </c>
      <c r="J25" s="33">
        <f t="shared" si="3"/>
        <v>1.1725405706025702E-4</v>
      </c>
      <c r="K25" s="196">
        <f t="shared" si="4"/>
        <v>-4.5829514207144353E-4</v>
      </c>
      <c r="L25" s="29"/>
      <c r="M25" s="79"/>
      <c r="N25" s="30"/>
      <c r="O25" s="30"/>
      <c r="P25" s="30"/>
    </row>
    <row r="26" spans="1:22" ht="15.75" thickBot="1" x14ac:dyDescent="0.3">
      <c r="A26" s="94">
        <v>39458</v>
      </c>
      <c r="B26" s="33">
        <v>4.2575000000000003</v>
      </c>
      <c r="C26" s="33">
        <v>5.6812500000000004</v>
      </c>
      <c r="D26" s="95">
        <v>1.9582999999999999</v>
      </c>
      <c r="E26" s="29"/>
      <c r="F26" s="103">
        <f t="shared" si="0"/>
        <v>0.98946834628918445</v>
      </c>
      <c r="G26" s="230">
        <f t="shared" si="1"/>
        <v>0.98599577870557231</v>
      </c>
      <c r="H26" s="35">
        <v>7</v>
      </c>
      <c r="I26" s="33">
        <f t="shared" si="2"/>
        <v>2.9543325337278022E-4</v>
      </c>
      <c r="J26" s="33">
        <f t="shared" si="3"/>
        <v>-1.2033931934585331E-4</v>
      </c>
      <c r="K26" s="196">
        <f t="shared" si="4"/>
        <v>4.5829514207144353E-4</v>
      </c>
      <c r="L26" s="29"/>
      <c r="M26" s="30"/>
      <c r="N26" s="30"/>
      <c r="O26" s="30"/>
      <c r="P26" s="30"/>
    </row>
    <row r="27" spans="1:22" x14ac:dyDescent="0.25">
      <c r="A27" s="94">
        <v>39461</v>
      </c>
      <c r="B27" s="33">
        <v>4.0549999999999997</v>
      </c>
      <c r="C27" s="33">
        <v>5.6725000000000003</v>
      </c>
      <c r="D27" s="95">
        <v>1.9587000000000001</v>
      </c>
      <c r="E27" s="29"/>
      <c r="F27" s="103">
        <f t="shared" si="0"/>
        <v>0.98996423754191887</v>
      </c>
      <c r="G27" s="230">
        <f t="shared" si="1"/>
        <v>0.98601704576967875</v>
      </c>
      <c r="H27" s="35">
        <v>8</v>
      </c>
      <c r="I27" s="33">
        <f t="shared" si="2"/>
        <v>5.0153201573426899E-4</v>
      </c>
      <c r="J27" s="33">
        <f t="shared" si="3"/>
        <v>2.1597235276686249E-5</v>
      </c>
      <c r="K27" s="196">
        <f t="shared" si="4"/>
        <v>2.2914757103584897E-4</v>
      </c>
      <c r="L27" s="29"/>
      <c r="M27" s="374" t="s">
        <v>35</v>
      </c>
      <c r="N27" s="375"/>
      <c r="O27" s="375"/>
      <c r="P27" s="376"/>
    </row>
    <row r="28" spans="1:22" x14ac:dyDescent="0.25">
      <c r="A28" s="94">
        <v>39462</v>
      </c>
      <c r="B28" s="33">
        <v>3.9975000000000001</v>
      </c>
      <c r="C28" s="33">
        <v>5.6668799999999999</v>
      </c>
      <c r="D28" s="95">
        <v>1.9714</v>
      </c>
      <c r="E28" s="29"/>
      <c r="F28" s="103">
        <f t="shared" si="0"/>
        <v>0.99010513678921275</v>
      </c>
      <c r="G28" s="230">
        <f t="shared" si="1"/>
        <v>0.98603070578500274</v>
      </c>
      <c r="H28" s="35">
        <v>9</v>
      </c>
      <c r="I28" s="33">
        <f t="shared" si="2"/>
        <v>1.4250197623184757E-4</v>
      </c>
      <c r="J28" s="33">
        <f t="shared" si="3"/>
        <v>1.3872087061895704E-5</v>
      </c>
      <c r="K28" s="196">
        <f t="shared" si="4"/>
        <v>7.2754353803849295E-3</v>
      </c>
      <c r="L28" s="29"/>
      <c r="M28" s="248"/>
      <c r="N28" s="84" t="s">
        <v>34</v>
      </c>
      <c r="O28" s="84" t="s">
        <v>33</v>
      </c>
      <c r="P28" s="157" t="s">
        <v>2</v>
      </c>
    </row>
    <row r="29" spans="1:22" x14ac:dyDescent="0.25">
      <c r="A29" s="94">
        <v>39463</v>
      </c>
      <c r="B29" s="33">
        <v>3.9512499999999999</v>
      </c>
      <c r="C29" s="33">
        <v>5.6150000000000002</v>
      </c>
      <c r="D29" s="95">
        <v>1.9649000000000001</v>
      </c>
      <c r="E29" s="29"/>
      <c r="F29" s="103">
        <f t="shared" si="0"/>
        <v>0.99021849790042737</v>
      </c>
      <c r="G29" s="230">
        <f t="shared" si="1"/>
        <v>0.98615682358887125</v>
      </c>
      <c r="H29" s="35">
        <v>10</v>
      </c>
      <c r="I29" s="33">
        <f t="shared" si="2"/>
        <v>1.1465059385469348E-4</v>
      </c>
      <c r="J29" s="33">
        <f t="shared" si="3"/>
        <v>1.2807578277356706E-4</v>
      </c>
      <c r="K29" s="196">
        <f t="shared" si="4"/>
        <v>-3.7236480293308606E-3</v>
      </c>
      <c r="L29" s="29"/>
      <c r="M29" s="156" t="s">
        <v>34</v>
      </c>
      <c r="N29" s="239">
        <v>2.4450566856406699E-8</v>
      </c>
      <c r="O29" s="35">
        <f>N30</f>
        <v>4.1775367004910936E-9</v>
      </c>
      <c r="P29" s="39">
        <f>N31</f>
        <v>4.8379949747495578E-8</v>
      </c>
    </row>
    <row r="30" spans="1:22" x14ac:dyDescent="0.25">
      <c r="A30" s="94">
        <v>39464</v>
      </c>
      <c r="B30" s="33">
        <v>3.92625</v>
      </c>
      <c r="C30" s="33">
        <v>5.6037499999999998</v>
      </c>
      <c r="D30" s="95">
        <v>1.9769000000000001</v>
      </c>
      <c r="E30" s="29"/>
      <c r="F30" s="103">
        <f t="shared" si="0"/>
        <v>0.99027978498550162</v>
      </c>
      <c r="G30" s="230">
        <f t="shared" si="1"/>
        <v>0.98618417605852993</v>
      </c>
      <c r="H30" s="35">
        <v>11</v>
      </c>
      <c r="I30" s="33">
        <f t="shared" si="2"/>
        <v>6.1984225666965957E-5</v>
      </c>
      <c r="J30" s="33">
        <f t="shared" si="3"/>
        <v>2.777711675013235E-5</v>
      </c>
      <c r="K30" s="196">
        <f t="shared" si="4"/>
        <v>6.8744271310724166E-3</v>
      </c>
      <c r="L30" s="29"/>
      <c r="M30" s="156" t="s">
        <v>33</v>
      </c>
      <c r="N30" s="35">
        <v>4.1775367004910936E-9</v>
      </c>
      <c r="O30" s="35">
        <v>3.3573479037696986E-9</v>
      </c>
      <c r="P30" s="39">
        <f>O31</f>
        <v>-5.5480675456810227E-8</v>
      </c>
    </row>
    <row r="31" spans="1:22" ht="15.75" thickBot="1" x14ac:dyDescent="0.3">
      <c r="A31" s="94">
        <v>39465</v>
      </c>
      <c r="B31" s="33">
        <v>3.8937499999999998</v>
      </c>
      <c r="C31" s="33">
        <v>5.59063</v>
      </c>
      <c r="D31" s="95">
        <v>1.9538</v>
      </c>
      <c r="E31" s="29"/>
      <c r="F31" s="103">
        <f t="shared" si="0"/>
        <v>0.99035946953870901</v>
      </c>
      <c r="G31" s="230">
        <f t="shared" si="1"/>
        <v>0.98621607703314051</v>
      </c>
      <c r="H31" s="35">
        <v>12</v>
      </c>
      <c r="I31" s="33">
        <f t="shared" si="2"/>
        <v>8.0590965000127183E-5</v>
      </c>
      <c r="J31" s="33">
        <f t="shared" si="3"/>
        <v>3.2396237241417429E-5</v>
      </c>
      <c r="K31" s="196">
        <f t="shared" si="4"/>
        <v>-1.323327222731446E-2</v>
      </c>
      <c r="L31" s="29"/>
      <c r="M31" s="249" t="s">
        <v>2</v>
      </c>
      <c r="N31" s="106">
        <v>4.8379949747495578E-8</v>
      </c>
      <c r="O31" s="106">
        <v>-5.5480675456810227E-8</v>
      </c>
      <c r="P31" s="42">
        <v>5.7339879770906023E-5</v>
      </c>
      <c r="Q31"/>
      <c r="R31"/>
      <c r="S31"/>
      <c r="T31"/>
    </row>
    <row r="32" spans="1:22" ht="15.75" thickBot="1" x14ac:dyDescent="0.3">
      <c r="A32" s="94">
        <v>39468</v>
      </c>
      <c r="B32" s="33">
        <v>3.8475000000000001</v>
      </c>
      <c r="C32" s="33">
        <v>5.5724999999999998</v>
      </c>
      <c r="D32" s="95">
        <v>1.9449000000000001</v>
      </c>
      <c r="E32" s="29"/>
      <c r="F32" s="103">
        <f t="shared" si="0"/>
        <v>0.99047288889989415</v>
      </c>
      <c r="G32" s="230">
        <f t="shared" si="1"/>
        <v>0.98626016310277453</v>
      </c>
      <c r="H32" s="35">
        <v>13</v>
      </c>
      <c r="I32" s="33">
        <f t="shared" si="2"/>
        <v>1.147095064186218E-4</v>
      </c>
      <c r="J32" s="33">
        <f t="shared" si="3"/>
        <v>4.4770505865087659E-5</v>
      </c>
      <c r="K32" s="196">
        <f t="shared" si="4"/>
        <v>-5.0985334555453182E-3</v>
      </c>
      <c r="L32" s="29"/>
      <c r="P32"/>
      <c r="Q32"/>
      <c r="R32"/>
      <c r="S32"/>
      <c r="T32"/>
    </row>
    <row r="33" spans="1:22" x14ac:dyDescent="0.25">
      <c r="A33" s="94">
        <v>39469</v>
      </c>
      <c r="B33" s="33">
        <v>3.7174999999999998</v>
      </c>
      <c r="C33" s="33">
        <v>5.5274999999999999</v>
      </c>
      <c r="D33" s="95">
        <v>1.9608000000000001</v>
      </c>
      <c r="E33" s="29"/>
      <c r="F33" s="103">
        <f t="shared" si="0"/>
        <v>0.99079182844439484</v>
      </c>
      <c r="G33" s="230">
        <f t="shared" si="1"/>
        <v>0.98636960502062132</v>
      </c>
      <c r="H33" s="35">
        <v>14</v>
      </c>
      <c r="I33" s="33">
        <f t="shared" si="2"/>
        <v>3.2256748181938008E-4</v>
      </c>
      <c r="J33" s="33">
        <f t="shared" si="3"/>
        <v>1.1114100362135784E-4</v>
      </c>
      <c r="K33" s="196">
        <f t="shared" si="4"/>
        <v>9.1086159486709582E-3</v>
      </c>
      <c r="L33" s="29"/>
      <c r="M33" s="380" t="s">
        <v>39</v>
      </c>
      <c r="N33" s="381"/>
      <c r="O33" s="381"/>
      <c r="P33" s="261">
        <v>129950</v>
      </c>
      <c r="T33"/>
    </row>
    <row r="34" spans="1:22" ht="15.75" thickBot="1" x14ac:dyDescent="0.3">
      <c r="A34" s="94">
        <v>39470</v>
      </c>
      <c r="B34" s="33">
        <v>3.3312499999999998</v>
      </c>
      <c r="C34" s="33">
        <v>5.4837499999999997</v>
      </c>
      <c r="D34" s="95">
        <v>1.9495</v>
      </c>
      <c r="E34" s="29"/>
      <c r="F34" s="103">
        <f t="shared" si="0"/>
        <v>0.99174065981745774</v>
      </c>
      <c r="G34" s="230">
        <f t="shared" si="1"/>
        <v>0.98647603017383567</v>
      </c>
      <c r="H34" s="35">
        <v>15</v>
      </c>
      <c r="I34" s="33">
        <f t="shared" si="2"/>
        <v>9.5962432993148758E-4</v>
      </c>
      <c r="J34" s="33">
        <f t="shared" si="3"/>
        <v>1.08077403718004E-4</v>
      </c>
      <c r="K34" s="196">
        <f t="shared" si="4"/>
        <v>-6.4734188817599037E-3</v>
      </c>
      <c r="L34" s="29"/>
      <c r="M34" s="382" t="s">
        <v>66</v>
      </c>
      <c r="N34" s="383"/>
      <c r="O34" s="383"/>
      <c r="P34" s="262">
        <v>-11517</v>
      </c>
      <c r="T34"/>
    </row>
    <row r="35" spans="1:22" ht="15.75" thickBot="1" x14ac:dyDescent="0.3">
      <c r="A35" s="94">
        <v>39471</v>
      </c>
      <c r="B35" s="33">
        <v>3.2437499999999999</v>
      </c>
      <c r="C35" s="33">
        <v>5.53</v>
      </c>
      <c r="D35" s="95">
        <v>1.9716</v>
      </c>
      <c r="E35" s="29"/>
      <c r="F35" s="103">
        <f t="shared" si="0"/>
        <v>0.99195585796432051</v>
      </c>
      <c r="G35" s="230">
        <f t="shared" si="1"/>
        <v>0.98636352427687224</v>
      </c>
      <c r="H35" s="35">
        <v>16</v>
      </c>
      <c r="I35" s="33">
        <f t="shared" si="2"/>
        <v>2.1764602578333572E-4</v>
      </c>
      <c r="J35" s="33">
        <f t="shared" si="3"/>
        <v>-1.1425255101379024E-4</v>
      </c>
      <c r="K35" s="196">
        <f t="shared" si="4"/>
        <v>1.2660403299725027E-2</v>
      </c>
      <c r="L35" s="29"/>
    </row>
    <row r="36" spans="1:22" ht="15" customHeight="1" x14ac:dyDescent="0.25">
      <c r="A36" s="94">
        <v>39472</v>
      </c>
      <c r="B36" s="33">
        <v>3.3062499999999999</v>
      </c>
      <c r="C36" s="33">
        <v>5.5774999999999997</v>
      </c>
      <c r="D36" s="95">
        <v>1.9832000000000001</v>
      </c>
      <c r="E36" s="29"/>
      <c r="F36" s="103">
        <f t="shared" si="0"/>
        <v>0.991802135473973</v>
      </c>
      <c r="G36" s="230">
        <f t="shared" si="1"/>
        <v>0.98624800438880367</v>
      </c>
      <c r="H36" s="35">
        <v>17</v>
      </c>
      <c r="I36" s="33">
        <f t="shared" si="2"/>
        <v>-1.5547108367521049E-4</v>
      </c>
      <c r="J36" s="33">
        <f t="shared" si="3"/>
        <v>-1.1731333433083607E-4</v>
      </c>
      <c r="K36" s="196">
        <f t="shared" si="4"/>
        <v>6.6452795600366946E-3</v>
      </c>
      <c r="L36" s="29"/>
      <c r="M36" s="384" t="s">
        <v>70</v>
      </c>
      <c r="N36" s="385"/>
      <c r="O36" s="385"/>
      <c r="P36" s="385"/>
      <c r="Q36" s="385"/>
      <c r="R36" s="385"/>
      <c r="S36" s="385"/>
      <c r="T36" s="386"/>
      <c r="U36"/>
      <c r="V36"/>
    </row>
    <row r="37" spans="1:22" x14ac:dyDescent="0.25">
      <c r="A37" s="94">
        <v>39475</v>
      </c>
      <c r="B37" s="33">
        <v>3.2512500000000002</v>
      </c>
      <c r="C37" s="33">
        <v>5.5837500000000002</v>
      </c>
      <c r="D37" s="95">
        <v>1.9874000000000001</v>
      </c>
      <c r="E37" s="29"/>
      <c r="F37" s="103">
        <f t="shared" si="0"/>
        <v>0.99193740874950787</v>
      </c>
      <c r="G37" s="230">
        <f t="shared" si="1"/>
        <v>0.98623280641791</v>
      </c>
      <c r="H37" s="35">
        <v>18</v>
      </c>
      <c r="I37" s="33">
        <f t="shared" si="2"/>
        <v>1.3681200904407307E-4</v>
      </c>
      <c r="J37" s="33">
        <f t="shared" si="3"/>
        <v>-1.543391939178975E-5</v>
      </c>
      <c r="K37" s="196">
        <f t="shared" si="4"/>
        <v>2.4060494958753329E-3</v>
      </c>
      <c r="L37" s="29"/>
      <c r="M37" s="387"/>
      <c r="N37" s="388"/>
      <c r="O37" s="388"/>
      <c r="P37" s="388"/>
      <c r="Q37" s="388"/>
      <c r="R37" s="388"/>
      <c r="S37" s="388"/>
      <c r="T37" s="389"/>
      <c r="U37"/>
      <c r="V37"/>
    </row>
    <row r="38" spans="1:22" x14ac:dyDescent="0.25">
      <c r="A38" s="94">
        <v>39476</v>
      </c>
      <c r="B38" s="33">
        <v>3.2437499999999999</v>
      </c>
      <c r="C38" s="33">
        <v>5.5912499999999996</v>
      </c>
      <c r="D38" s="95">
        <v>1.9874000000000001</v>
      </c>
      <c r="E38" s="29"/>
      <c r="F38" s="103">
        <f t="shared" si="0"/>
        <v>0.99195585796432051</v>
      </c>
      <c r="G38" s="230">
        <f t="shared" si="1"/>
        <v>0.98621456947111164</v>
      </c>
      <c r="H38" s="35">
        <v>19</v>
      </c>
      <c r="I38" s="33">
        <f t="shared" si="2"/>
        <v>1.865907463113743E-5</v>
      </c>
      <c r="J38" s="33">
        <f t="shared" si="3"/>
        <v>-1.852007539741138E-5</v>
      </c>
      <c r="K38" s="196">
        <f t="shared" si="4"/>
        <v>0</v>
      </c>
      <c r="L38" s="29"/>
      <c r="M38" s="387"/>
      <c r="N38" s="388"/>
      <c r="O38" s="388"/>
      <c r="P38" s="388"/>
      <c r="Q38" s="388"/>
      <c r="R38" s="388"/>
      <c r="S38" s="388"/>
      <c r="T38" s="389"/>
    </row>
    <row r="39" spans="1:22" x14ac:dyDescent="0.25">
      <c r="A39" s="94">
        <v>39477</v>
      </c>
      <c r="B39" s="33">
        <v>3.2393800000000001</v>
      </c>
      <c r="C39" s="33">
        <v>5.59</v>
      </c>
      <c r="D39" s="95">
        <v>1.9884999999999999</v>
      </c>
      <c r="E39" s="29"/>
      <c r="F39" s="103">
        <f t="shared" si="0"/>
        <v>0.99196660802325398</v>
      </c>
      <c r="G39" s="230">
        <f t="shared" si="1"/>
        <v>0.98621760891540711</v>
      </c>
      <c r="H39" s="35">
        <v>20</v>
      </c>
      <c r="I39" s="33">
        <f t="shared" si="2"/>
        <v>1.0872340853841282E-5</v>
      </c>
      <c r="J39" s="33">
        <f t="shared" si="3"/>
        <v>3.0866316681589596E-6</v>
      </c>
      <c r="K39" s="196">
        <f t="shared" si="4"/>
        <v>6.3015582034823484E-4</v>
      </c>
      <c r="L39" s="29"/>
      <c r="M39" s="387"/>
      <c r="N39" s="388"/>
      <c r="O39" s="388"/>
      <c r="P39" s="388"/>
      <c r="Q39" s="388"/>
      <c r="R39" s="388"/>
      <c r="S39" s="388"/>
      <c r="T39" s="389"/>
    </row>
    <row r="40" spans="1:22" x14ac:dyDescent="0.25">
      <c r="A40" s="94">
        <v>39478</v>
      </c>
      <c r="B40" s="33">
        <v>3.1118800000000002</v>
      </c>
      <c r="C40" s="33">
        <v>5.58</v>
      </c>
      <c r="D40" s="95">
        <v>1.9882</v>
      </c>
      <c r="E40" s="29"/>
      <c r="F40" s="103">
        <f t="shared" si="0"/>
        <v>0.99228035651045565</v>
      </c>
      <c r="G40" s="230">
        <f t="shared" si="1"/>
        <v>0.98624192514423792</v>
      </c>
      <c r="H40" s="35">
        <v>21</v>
      </c>
      <c r="I40" s="33">
        <f t="shared" si="2"/>
        <v>3.1731737624358946E-4</v>
      </c>
      <c r="J40" s="33">
        <f t="shared" si="3"/>
        <v>2.4693738283410212E-5</v>
      </c>
      <c r="K40" s="196">
        <f t="shared" si="4"/>
        <v>-1.7186067827679134E-4</v>
      </c>
      <c r="L40" s="29"/>
      <c r="M40" s="387"/>
      <c r="N40" s="388"/>
      <c r="O40" s="388"/>
      <c r="P40" s="388"/>
      <c r="Q40" s="388"/>
      <c r="R40" s="388"/>
      <c r="S40" s="388"/>
      <c r="T40" s="389"/>
    </row>
    <row r="41" spans="1:22" x14ac:dyDescent="0.25">
      <c r="A41" s="94">
        <v>39479</v>
      </c>
      <c r="B41" s="33">
        <v>3.0950000000000002</v>
      </c>
      <c r="C41" s="33">
        <v>5.5587499999999999</v>
      </c>
      <c r="D41" s="95">
        <v>1.9685999999999999</v>
      </c>
      <c r="E41" s="29"/>
      <c r="F41" s="103">
        <f t="shared" si="0"/>
        <v>0.99232190922735342</v>
      </c>
      <c r="G41" s="230">
        <f t="shared" si="1"/>
        <v>0.98629360111204611</v>
      </c>
      <c r="H41" s="35">
        <v>22</v>
      </c>
      <c r="I41" s="33">
        <f t="shared" si="2"/>
        <v>4.2025379052475685E-5</v>
      </c>
      <c r="J41" s="33">
        <f t="shared" si="3"/>
        <v>5.2478237208417962E-5</v>
      </c>
      <c r="K41" s="196">
        <f t="shared" si="4"/>
        <v>-1.1228230980751638E-2</v>
      </c>
      <c r="L41" s="29"/>
      <c r="M41" s="387"/>
      <c r="N41" s="388"/>
      <c r="O41" s="388"/>
      <c r="P41" s="388"/>
      <c r="Q41" s="388"/>
      <c r="R41" s="388"/>
      <c r="S41" s="388"/>
      <c r="T41" s="389"/>
    </row>
    <row r="42" spans="1:22" x14ac:dyDescent="0.25">
      <c r="A42" s="94">
        <v>39482</v>
      </c>
      <c r="B42" s="33">
        <v>3.145</v>
      </c>
      <c r="C42" s="33">
        <v>5.5774999999999997</v>
      </c>
      <c r="D42" s="95">
        <v>1.9757</v>
      </c>
      <c r="E42" s="29"/>
      <c r="F42" s="103">
        <f t="shared" si="0"/>
        <v>0.99219883664686392</v>
      </c>
      <c r="G42" s="230">
        <f t="shared" si="1"/>
        <v>0.98624800438880367</v>
      </c>
      <c r="H42" s="35">
        <v>23</v>
      </c>
      <c r="I42" s="33">
        <f t="shared" si="2"/>
        <v>-1.2447253109255962E-4</v>
      </c>
      <c r="J42" s="33">
        <f t="shared" si="3"/>
        <v>-4.6304612370785999E-5</v>
      </c>
      <c r="K42" s="196">
        <f t="shared" si="4"/>
        <v>4.0673693858845703E-3</v>
      </c>
      <c r="L42" s="29"/>
      <c r="M42" s="387"/>
      <c r="N42" s="388"/>
      <c r="O42" s="388"/>
      <c r="P42" s="388"/>
      <c r="Q42" s="388"/>
      <c r="R42" s="388"/>
      <c r="S42" s="388"/>
      <c r="T42" s="389"/>
    </row>
    <row r="43" spans="1:22" x14ac:dyDescent="0.25">
      <c r="A43" s="94">
        <v>39483</v>
      </c>
      <c r="B43" s="33">
        <v>3.16188</v>
      </c>
      <c r="C43" s="33">
        <v>5.58</v>
      </c>
      <c r="D43" s="95">
        <v>1.9645999999999999</v>
      </c>
      <c r="E43" s="29"/>
      <c r="F43" s="103">
        <f t="shared" si="0"/>
        <v>0.99215729423625065</v>
      </c>
      <c r="G43" s="230">
        <f t="shared" si="1"/>
        <v>0.98624192514423792</v>
      </c>
      <c r="H43" s="35">
        <v>24</v>
      </c>
      <c r="I43" s="33">
        <f t="shared" si="2"/>
        <v>-4.2014955533997082E-5</v>
      </c>
      <c r="J43" s="33">
        <f t="shared" si="3"/>
        <v>-6.1736248376319576E-6</v>
      </c>
      <c r="K43" s="196">
        <f t="shared" si="4"/>
        <v>-6.3588450962420422E-3</v>
      </c>
      <c r="L43" s="29"/>
      <c r="M43" s="387"/>
      <c r="N43" s="388"/>
      <c r="O43" s="388"/>
      <c r="P43" s="388"/>
      <c r="Q43" s="388"/>
      <c r="R43" s="388"/>
      <c r="S43" s="388"/>
      <c r="T43" s="389"/>
    </row>
    <row r="44" spans="1:22" x14ac:dyDescent="0.25">
      <c r="A44" s="94">
        <v>39484</v>
      </c>
      <c r="B44" s="33">
        <v>3.1274999999999999</v>
      </c>
      <c r="C44" s="33">
        <v>5.5887500000000001</v>
      </c>
      <c r="D44" s="95">
        <v>1.9601999999999999</v>
      </c>
      <c r="E44" s="29"/>
      <c r="F44" s="103">
        <f t="shared" si="0"/>
        <v>0.9922419085773112</v>
      </c>
      <c r="G44" s="230">
        <f t="shared" si="1"/>
        <v>0.98622064837843759</v>
      </c>
      <c r="H44" s="35">
        <v>25</v>
      </c>
      <c r="I44" s="33">
        <f t="shared" si="2"/>
        <v>8.5576829190115315E-5</v>
      </c>
      <c r="J44" s="33">
        <f t="shared" si="3"/>
        <v>-2.1607087589376627E-5</v>
      </c>
      <c r="K44" s="196">
        <f t="shared" si="4"/>
        <v>-2.5206232813931939E-3</v>
      </c>
      <c r="L44" s="29"/>
      <c r="M44" s="387"/>
      <c r="N44" s="388"/>
      <c r="O44" s="388"/>
      <c r="P44" s="388"/>
      <c r="Q44" s="388"/>
      <c r="R44" s="388"/>
      <c r="S44" s="388"/>
      <c r="T44" s="389"/>
    </row>
    <row r="45" spans="1:22" x14ac:dyDescent="0.25">
      <c r="A45" s="94">
        <v>39485</v>
      </c>
      <c r="B45" s="33">
        <v>3.0962499999999999</v>
      </c>
      <c r="C45" s="33">
        <v>5.5843800000000003</v>
      </c>
      <c r="D45" s="95">
        <v>1.9416</v>
      </c>
      <c r="E45" s="29"/>
      <c r="F45" s="103">
        <f t="shared" si="0"/>
        <v>0.99231883204073468</v>
      </c>
      <c r="G45" s="230">
        <f t="shared" si="1"/>
        <v>0.98623127448843073</v>
      </c>
      <c r="H45" s="35">
        <v>26</v>
      </c>
      <c r="I45" s="33">
        <f t="shared" si="2"/>
        <v>7.7798467819914781E-5</v>
      </c>
      <c r="J45" s="33">
        <f t="shared" si="3"/>
        <v>1.0791080350782775E-5</v>
      </c>
      <c r="K45" s="196">
        <f t="shared" si="4"/>
        <v>-1.0655362053162207E-2</v>
      </c>
      <c r="L45" s="29"/>
      <c r="M45" s="387"/>
      <c r="N45" s="388"/>
      <c r="O45" s="388"/>
      <c r="P45" s="388"/>
      <c r="Q45" s="388"/>
      <c r="R45" s="388"/>
      <c r="S45" s="388"/>
      <c r="T45" s="389"/>
    </row>
    <row r="46" spans="1:22" ht="15.75" thickBot="1" x14ac:dyDescent="0.3">
      <c r="A46" s="94">
        <v>39486</v>
      </c>
      <c r="B46" s="33">
        <v>3.08813</v>
      </c>
      <c r="C46" s="33">
        <v>5.6025</v>
      </c>
      <c r="D46" s="95">
        <v>1.9463999999999999</v>
      </c>
      <c r="E46" s="29"/>
      <c r="F46" s="103">
        <f t="shared" si="0"/>
        <v>0.99233882178569732</v>
      </c>
      <c r="G46" s="230">
        <f t="shared" si="1"/>
        <v>0.98618721531548748</v>
      </c>
      <c r="H46" s="35">
        <v>27</v>
      </c>
      <c r="I46" s="33">
        <f t="shared" si="2"/>
        <v>2.0217128311595249E-5</v>
      </c>
      <c r="J46" s="33">
        <f t="shared" si="3"/>
        <v>-4.4743191603200057E-5</v>
      </c>
      <c r="K46" s="196">
        <f t="shared" si="4"/>
        <v>2.7497708524289156E-3</v>
      </c>
      <c r="L46" s="29"/>
      <c r="M46" s="390"/>
      <c r="N46" s="391"/>
      <c r="O46" s="391"/>
      <c r="P46" s="391"/>
      <c r="Q46" s="391"/>
      <c r="R46" s="391"/>
      <c r="S46" s="391"/>
      <c r="T46" s="392"/>
    </row>
    <row r="47" spans="1:22" x14ac:dyDescent="0.25">
      <c r="A47" s="94">
        <v>39489</v>
      </c>
      <c r="B47" s="33">
        <v>3.07</v>
      </c>
      <c r="C47" s="33">
        <v>5.6187500000000004</v>
      </c>
      <c r="D47" s="95">
        <v>1.9477</v>
      </c>
      <c r="E47" s="29"/>
      <c r="F47" s="103">
        <f t="shared" si="0"/>
        <v>0.9923834569677723</v>
      </c>
      <c r="G47" s="230">
        <f t="shared" si="1"/>
        <v>0.98614770643615468</v>
      </c>
      <c r="H47" s="35">
        <v>28</v>
      </c>
      <c r="I47" s="33">
        <f t="shared" si="2"/>
        <v>4.5142907271084198E-5</v>
      </c>
      <c r="J47" s="33">
        <f t="shared" si="3"/>
        <v>-4.0122254684436314E-5</v>
      </c>
      <c r="K47" s="196">
        <f t="shared" si="4"/>
        <v>7.4472960586622293E-4</v>
      </c>
      <c r="L47" s="29"/>
    </row>
    <row r="48" spans="1:22" x14ac:dyDescent="0.25">
      <c r="A48" s="94">
        <v>39490</v>
      </c>
      <c r="B48" s="33">
        <v>3.0674999999999999</v>
      </c>
      <c r="C48" s="33">
        <v>5.6325000000000003</v>
      </c>
      <c r="D48" s="95">
        <v>1.9603999999999999</v>
      </c>
      <c r="E48" s="29"/>
      <c r="F48" s="103">
        <f t="shared" si="0"/>
        <v>0.99238961216173482</v>
      </c>
      <c r="G48" s="230">
        <f t="shared" si="1"/>
        <v>0.98611427831842857</v>
      </c>
      <c r="H48" s="35">
        <v>29</v>
      </c>
      <c r="I48" s="33">
        <f t="shared" si="2"/>
        <v>6.225209293844069E-6</v>
      </c>
      <c r="J48" s="33">
        <f t="shared" si="3"/>
        <v>-3.3947089253806486E-5</v>
      </c>
      <c r="K48" s="196">
        <f t="shared" si="4"/>
        <v>7.2754353803849295E-3</v>
      </c>
      <c r="L48" s="29"/>
    </row>
    <row r="49" spans="1:20" x14ac:dyDescent="0.25">
      <c r="A49" s="94">
        <v>39491</v>
      </c>
      <c r="B49" s="33">
        <v>3.0649999999999999</v>
      </c>
      <c r="C49" s="33">
        <v>5.6387499999999999</v>
      </c>
      <c r="D49" s="95">
        <v>1.9626999999999999</v>
      </c>
      <c r="E49" s="29"/>
      <c r="F49" s="103">
        <f t="shared" si="0"/>
        <v>0.99239576743205205</v>
      </c>
      <c r="G49" s="230">
        <f t="shared" si="1"/>
        <v>0.98609908446863137</v>
      </c>
      <c r="H49" s="35">
        <v>30</v>
      </c>
      <c r="I49" s="33">
        <f t="shared" si="2"/>
        <v>6.2252865170791252E-6</v>
      </c>
      <c r="J49" s="33">
        <f t="shared" si="3"/>
        <v>-1.5429734315303063E-5</v>
      </c>
      <c r="K49" s="196">
        <f t="shared" si="4"/>
        <v>1.3175985334555275E-3</v>
      </c>
      <c r="L49" s="29"/>
    </row>
    <row r="50" spans="1:20" ht="15" customHeight="1" x14ac:dyDescent="0.25">
      <c r="A50" s="94">
        <v>39492</v>
      </c>
      <c r="B50" s="33">
        <v>3.0649999999999999</v>
      </c>
      <c r="C50" s="33">
        <v>5.65</v>
      </c>
      <c r="D50" s="95">
        <v>1.9718</v>
      </c>
      <c r="E50" s="29"/>
      <c r="F50" s="103">
        <f t="shared" si="0"/>
        <v>0.99239576743205205</v>
      </c>
      <c r="G50" s="230">
        <f t="shared" si="1"/>
        <v>0.9860717367188464</v>
      </c>
      <c r="H50" s="35">
        <v>31</v>
      </c>
      <c r="I50" s="33">
        <f t="shared" si="2"/>
        <v>0</v>
      </c>
      <c r="J50" s="33">
        <f t="shared" si="3"/>
        <v>-2.7772323600378852E-5</v>
      </c>
      <c r="K50" s="196">
        <f t="shared" si="4"/>
        <v>5.2131072410633063E-3</v>
      </c>
      <c r="L50" s="29"/>
      <c r="M50" s="255"/>
      <c r="N50" s="255"/>
      <c r="O50" s="255"/>
      <c r="P50" s="255"/>
      <c r="Q50" s="255"/>
      <c r="R50" s="255"/>
      <c r="S50" s="255"/>
      <c r="T50" s="255"/>
    </row>
    <row r="51" spans="1:20" x14ac:dyDescent="0.25">
      <c r="A51" s="94">
        <v>39493</v>
      </c>
      <c r="B51" s="33">
        <v>3.07</v>
      </c>
      <c r="C51" s="33">
        <v>5.6512500000000001</v>
      </c>
      <c r="D51" s="95">
        <v>1.9628000000000001</v>
      </c>
      <c r="E51" s="29"/>
      <c r="F51" s="103">
        <f t="shared" si="0"/>
        <v>0.9923834569677723</v>
      </c>
      <c r="G51" s="230">
        <f t="shared" si="1"/>
        <v>0.98606869817361587</v>
      </c>
      <c r="H51" s="35">
        <v>32</v>
      </c>
      <c r="I51" s="33">
        <f t="shared" si="2"/>
        <v>-1.2450495810923194E-5</v>
      </c>
      <c r="J51" s="33">
        <f t="shared" si="3"/>
        <v>-3.0857186452422524E-6</v>
      </c>
      <c r="K51" s="196">
        <f t="shared" si="4"/>
        <v>-5.1558203483042485E-3</v>
      </c>
      <c r="L51" s="29"/>
      <c r="M51" s="255"/>
      <c r="N51" s="255"/>
      <c r="O51" s="255"/>
      <c r="P51" s="255"/>
      <c r="Q51" s="255"/>
      <c r="R51" s="255"/>
      <c r="S51" s="255"/>
      <c r="T51" s="255"/>
    </row>
    <row r="52" spans="1:20" x14ac:dyDescent="0.25">
      <c r="A52" s="94">
        <v>39496</v>
      </c>
      <c r="B52" s="33">
        <v>3.07</v>
      </c>
      <c r="C52" s="33">
        <v>5.6506299999999996</v>
      </c>
      <c r="D52" s="95">
        <v>1.9518</v>
      </c>
      <c r="E52" s="29"/>
      <c r="F52" s="103">
        <f t="shared" si="0"/>
        <v>0.9923834569677723</v>
      </c>
      <c r="G52" s="230">
        <f t="shared" si="1"/>
        <v>0.98607020528970957</v>
      </c>
      <c r="H52" s="35">
        <v>33</v>
      </c>
      <c r="I52" s="33">
        <f t="shared" si="2"/>
        <v>0</v>
      </c>
      <c r="J52" s="33">
        <f t="shared" si="3"/>
        <v>1.5305140710566323E-6</v>
      </c>
      <c r="K52" s="196">
        <f t="shared" si="4"/>
        <v>-6.3015582034831119E-3</v>
      </c>
      <c r="L52" s="29"/>
      <c r="M52" s="255"/>
      <c r="N52" s="255"/>
      <c r="O52" s="255"/>
      <c r="P52" s="255"/>
      <c r="Q52" s="255"/>
      <c r="R52" s="255"/>
      <c r="S52" s="255"/>
      <c r="T52" s="255"/>
    </row>
    <row r="53" spans="1:20" x14ac:dyDescent="0.25">
      <c r="A53" s="94">
        <v>39497</v>
      </c>
      <c r="B53" s="33">
        <v>3.07</v>
      </c>
      <c r="C53" s="33">
        <v>5.6518800000000002</v>
      </c>
      <c r="D53" s="95">
        <v>1.9513</v>
      </c>
      <c r="E53" s="29"/>
      <c r="F53" s="103">
        <f t="shared" si="0"/>
        <v>0.9923834569677723</v>
      </c>
      <c r="G53" s="230">
        <f t="shared" si="1"/>
        <v>0.98606716675391715</v>
      </c>
      <c r="H53" s="35">
        <v>34</v>
      </c>
      <c r="I53" s="33">
        <f t="shared" si="2"/>
        <v>0</v>
      </c>
      <c r="J53" s="33">
        <f t="shared" si="3"/>
        <v>-3.0857090605985319E-6</v>
      </c>
      <c r="K53" s="196">
        <f t="shared" si="4"/>
        <v>-2.8643446379465222E-4</v>
      </c>
      <c r="L53" s="29"/>
      <c r="M53" s="255"/>
      <c r="N53" s="255"/>
      <c r="O53" s="255"/>
      <c r="P53" s="255"/>
      <c r="Q53" s="255"/>
      <c r="R53" s="255"/>
      <c r="S53" s="255"/>
      <c r="T53" s="255"/>
    </row>
    <row r="54" spans="1:20" x14ac:dyDescent="0.25">
      <c r="A54" s="94">
        <v>39498</v>
      </c>
      <c r="B54" s="33">
        <v>3.0781299999999998</v>
      </c>
      <c r="C54" s="33">
        <v>5.6524999999999999</v>
      </c>
      <c r="D54" s="95">
        <v>1.9406000000000001</v>
      </c>
      <c r="E54" s="29"/>
      <c r="F54" s="103">
        <f t="shared" si="0"/>
        <v>0.99236344080488814</v>
      </c>
      <c r="G54" s="230">
        <f t="shared" si="1"/>
        <v>0.98606565964711179</v>
      </c>
      <c r="H54" s="35">
        <v>35</v>
      </c>
      <c r="I54" s="33">
        <f t="shared" si="2"/>
        <v>-2.0243846736969534E-5</v>
      </c>
      <c r="J54" s="33">
        <f t="shared" si="3"/>
        <v>-1.530504638507163E-6</v>
      </c>
      <c r="K54" s="196">
        <f t="shared" si="4"/>
        <v>-6.1296975252061936E-3</v>
      </c>
      <c r="L54" s="29"/>
      <c r="M54" s="255"/>
      <c r="N54" s="255"/>
      <c r="O54" s="255"/>
      <c r="P54" s="255"/>
      <c r="Q54" s="255"/>
      <c r="R54" s="255"/>
      <c r="S54" s="255"/>
      <c r="T54" s="255"/>
    </row>
    <row r="55" spans="1:20" x14ac:dyDescent="0.25">
      <c r="A55" s="94">
        <v>39499</v>
      </c>
      <c r="B55" s="33">
        <v>3.0924999999999998</v>
      </c>
      <c r="C55" s="33">
        <v>5.6637500000000003</v>
      </c>
      <c r="D55" s="95">
        <v>1.96</v>
      </c>
      <c r="E55" s="29"/>
      <c r="F55" s="103">
        <f t="shared" si="0"/>
        <v>0.99232806365784532</v>
      </c>
      <c r="G55" s="230">
        <f t="shared" si="1"/>
        <v>0.98603831375122875</v>
      </c>
      <c r="H55" s="35">
        <v>36</v>
      </c>
      <c r="I55" s="33">
        <f t="shared" si="2"/>
        <v>-3.5779562090437601E-5</v>
      </c>
      <c r="J55" s="33">
        <f t="shared" si="3"/>
        <v>-2.777044091663066E-5</v>
      </c>
      <c r="K55" s="196">
        <f t="shared" si="4"/>
        <v>1.1113657195233651E-2</v>
      </c>
      <c r="L55" s="29"/>
      <c r="M55" s="255"/>
      <c r="N55" s="255"/>
      <c r="O55" s="255"/>
      <c r="P55" s="255"/>
      <c r="Q55" s="255"/>
      <c r="R55" s="255"/>
      <c r="S55" s="255"/>
      <c r="T55" s="255"/>
    </row>
    <row r="56" spans="1:20" x14ac:dyDescent="0.25">
      <c r="A56" s="94">
        <v>39500</v>
      </c>
      <c r="B56" s="33">
        <v>3.08</v>
      </c>
      <c r="C56" s="33">
        <v>5.6749999999999998</v>
      </c>
      <c r="D56" s="95">
        <v>1.9668000000000001</v>
      </c>
      <c r="E56" s="29"/>
      <c r="F56" s="103">
        <f t="shared" si="0"/>
        <v>0.99235883695544302</v>
      </c>
      <c r="G56" s="230">
        <f t="shared" si="1"/>
        <v>0.98601096937203425</v>
      </c>
      <c r="H56" s="35">
        <v>37</v>
      </c>
      <c r="I56" s="33">
        <f t="shared" si="2"/>
        <v>3.1123343857882123E-5</v>
      </c>
      <c r="J56" s="33">
        <f t="shared" si="3"/>
        <v>-2.7768900681488355E-5</v>
      </c>
      <c r="K56" s="196">
        <f t="shared" si="4"/>
        <v>3.895508707607779E-3</v>
      </c>
      <c r="L56" s="29"/>
      <c r="M56" s="255"/>
      <c r="N56" s="255"/>
      <c r="O56" s="255"/>
      <c r="P56" s="255"/>
      <c r="Q56" s="255"/>
      <c r="R56" s="255"/>
      <c r="S56" s="255"/>
      <c r="T56" s="255"/>
    </row>
    <row r="57" spans="1:20" x14ac:dyDescent="0.25">
      <c r="A57" s="94">
        <v>39503</v>
      </c>
      <c r="B57" s="33">
        <v>3.0893799999999998</v>
      </c>
      <c r="C57" s="33">
        <v>5.6781300000000003</v>
      </c>
      <c r="D57" s="95">
        <v>1.9679</v>
      </c>
      <c r="E57" s="29"/>
      <c r="F57" s="103">
        <f t="shared" si="0"/>
        <v>0.99233574449418627</v>
      </c>
      <c r="G57" s="230">
        <f t="shared" si="1"/>
        <v>0.98600336182776238</v>
      </c>
      <c r="H57" s="35">
        <v>38</v>
      </c>
      <c r="I57" s="33">
        <f t="shared" si="2"/>
        <v>-2.3355138003552958E-5</v>
      </c>
      <c r="J57" s="33">
        <f t="shared" si="3"/>
        <v>-7.7256513966911694E-6</v>
      </c>
      <c r="K57" s="196">
        <f t="shared" si="4"/>
        <v>6.3015582034823484E-4</v>
      </c>
      <c r="L57" s="29"/>
      <c r="M57" s="255"/>
      <c r="N57" s="255"/>
      <c r="O57" s="255"/>
      <c r="P57" s="255"/>
      <c r="Q57" s="255"/>
      <c r="R57" s="255"/>
      <c r="S57" s="255"/>
      <c r="T57" s="255"/>
    </row>
    <row r="58" spans="1:20" x14ac:dyDescent="0.25">
      <c r="A58" s="94">
        <v>39504</v>
      </c>
      <c r="B58" s="33">
        <v>3.09</v>
      </c>
      <c r="C58" s="33">
        <v>5.6812500000000004</v>
      </c>
      <c r="D58" s="95">
        <v>1.9722</v>
      </c>
      <c r="E58" s="29"/>
      <c r="F58" s="103">
        <f t="shared" si="0"/>
        <v>0.99233421816467793</v>
      </c>
      <c r="G58" s="230">
        <f t="shared" si="1"/>
        <v>0.98599577870557231</v>
      </c>
      <c r="H58" s="35">
        <v>39</v>
      </c>
      <c r="I58" s="33">
        <f t="shared" si="2"/>
        <v>-1.5436915064963306E-6</v>
      </c>
      <c r="J58" s="33">
        <f t="shared" si="3"/>
        <v>-7.7008501620698909E-6</v>
      </c>
      <c r="K58" s="196">
        <f t="shared" si="4"/>
        <v>2.4633363886342637E-3</v>
      </c>
      <c r="L58" s="29"/>
      <c r="M58" s="255"/>
      <c r="N58" s="255"/>
      <c r="O58" s="255"/>
      <c r="P58" s="255"/>
      <c r="Q58" s="255"/>
      <c r="R58" s="255"/>
      <c r="S58" s="255"/>
      <c r="T58" s="255"/>
    </row>
    <row r="59" spans="1:20" x14ac:dyDescent="0.25">
      <c r="A59" s="94">
        <v>39505</v>
      </c>
      <c r="B59" s="33">
        <v>3.085</v>
      </c>
      <c r="C59" s="33">
        <v>5.7</v>
      </c>
      <c r="D59" s="95">
        <v>1.9884999999999999</v>
      </c>
      <c r="E59" s="29"/>
      <c r="F59" s="103">
        <f t="shared" si="0"/>
        <v>0.99234652740737062</v>
      </c>
      <c r="G59" s="230">
        <f t="shared" si="1"/>
        <v>0.98595020951441947</v>
      </c>
      <c r="H59" s="35">
        <v>40</v>
      </c>
      <c r="I59" s="33">
        <f t="shared" si="2"/>
        <v>1.2449260328316723E-5</v>
      </c>
      <c r="J59" s="33">
        <f t="shared" si="3"/>
        <v>-4.6276652845486684E-5</v>
      </c>
      <c r="K59" s="196">
        <f t="shared" si="4"/>
        <v>9.3377635197066794E-3</v>
      </c>
      <c r="L59" s="29"/>
      <c r="M59" s="255"/>
      <c r="N59" s="255"/>
      <c r="O59" s="255"/>
      <c r="P59" s="255"/>
      <c r="Q59" s="255"/>
      <c r="R59" s="255"/>
      <c r="S59" s="255"/>
      <c r="T59" s="255"/>
    </row>
    <row r="60" spans="1:20" x14ac:dyDescent="0.25">
      <c r="A60" s="94">
        <v>39506</v>
      </c>
      <c r="B60" s="33">
        <v>3.0756299999999999</v>
      </c>
      <c r="C60" s="33">
        <v>5.7074999999999996</v>
      </c>
      <c r="D60" s="95">
        <v>1.9896</v>
      </c>
      <c r="E60" s="29"/>
      <c r="F60" s="103">
        <f t="shared" si="0"/>
        <v>0.99236959575055428</v>
      </c>
      <c r="G60" s="230">
        <f t="shared" si="1"/>
        <v>0.98593198301732154</v>
      </c>
      <c r="H60" s="35">
        <v>41</v>
      </c>
      <c r="I60" s="33">
        <f t="shared" si="2"/>
        <v>2.3330745587377298E-5</v>
      </c>
      <c r="J60" s="33">
        <f t="shared" si="3"/>
        <v>-1.8509463465373791E-5</v>
      </c>
      <c r="K60" s="196">
        <f t="shared" si="4"/>
        <v>6.3015582034836213E-4</v>
      </c>
      <c r="L60" s="29"/>
      <c r="M60" s="256"/>
      <c r="N60" s="256"/>
      <c r="O60" s="256"/>
      <c r="P60" s="256"/>
      <c r="Q60" s="256"/>
      <c r="R60" s="256"/>
    </row>
    <row r="61" spans="1:20" x14ac:dyDescent="0.25">
      <c r="A61" s="94">
        <v>39507</v>
      </c>
      <c r="B61" s="33">
        <v>3.0575000000000001</v>
      </c>
      <c r="C61" s="33">
        <v>5.7387499999999996</v>
      </c>
      <c r="D61" s="95">
        <v>1.9892000000000001</v>
      </c>
      <c r="E61" s="29"/>
      <c r="F61" s="103">
        <f t="shared" si="0"/>
        <v>0.9924142337011469</v>
      </c>
      <c r="G61" s="230">
        <f t="shared" si="1"/>
        <v>0.98585604653240544</v>
      </c>
      <c r="H61" s="35">
        <v>42</v>
      </c>
      <c r="I61" s="33">
        <f t="shared" si="2"/>
        <v>4.5145707280609692E-5</v>
      </c>
      <c r="J61" s="33">
        <f t="shared" si="3"/>
        <v>-7.7115398844428482E-5</v>
      </c>
      <c r="K61" s="196">
        <f t="shared" si="4"/>
        <v>-2.2914757103572177E-4</v>
      </c>
      <c r="L61" s="29"/>
      <c r="M61" s="256"/>
      <c r="N61" s="256"/>
      <c r="O61" s="256"/>
      <c r="P61" s="256"/>
      <c r="Q61" s="256"/>
      <c r="R61" s="256"/>
    </row>
    <row r="62" spans="1:20" x14ac:dyDescent="0.25">
      <c r="A62" s="94">
        <v>39510</v>
      </c>
      <c r="B62" s="33">
        <v>3.0143800000000001</v>
      </c>
      <c r="C62" s="33">
        <v>5.7562499999999996</v>
      </c>
      <c r="D62" s="95">
        <v>1.9824999999999999</v>
      </c>
      <c r="E62" s="29"/>
      <c r="F62" s="103">
        <f t="shared" si="0"/>
        <v>0.99252041577275718</v>
      </c>
      <c r="G62" s="230">
        <f t="shared" si="1"/>
        <v>0.9858135272099936</v>
      </c>
      <c r="H62" s="35">
        <v>43</v>
      </c>
      <c r="I62" s="33">
        <f t="shared" si="2"/>
        <v>1.0738989267485045E-4</v>
      </c>
      <c r="J62" s="33">
        <f t="shared" si="3"/>
        <v>-4.3179434892281876E-5</v>
      </c>
      <c r="K62" s="196">
        <f t="shared" si="4"/>
        <v>-3.8382218148488487E-3</v>
      </c>
      <c r="L62" s="29"/>
      <c r="M62" s="256"/>
      <c r="N62" s="256"/>
      <c r="O62" s="256"/>
      <c r="P62" s="256"/>
      <c r="Q62" s="256"/>
      <c r="R62" s="256"/>
    </row>
    <row r="63" spans="1:20" x14ac:dyDescent="0.25">
      <c r="A63" s="94">
        <v>39511</v>
      </c>
      <c r="B63" s="33">
        <v>3.00813</v>
      </c>
      <c r="C63" s="33">
        <v>5.7681300000000002</v>
      </c>
      <c r="D63" s="95">
        <v>1.9861</v>
      </c>
      <c r="E63" s="29"/>
      <c r="F63" s="103">
        <f t="shared" si="0"/>
        <v>0.992535808148585</v>
      </c>
      <c r="G63" s="230">
        <f t="shared" si="1"/>
        <v>0.9857846647542281</v>
      </c>
      <c r="H63" s="35">
        <v>44</v>
      </c>
      <c r="I63" s="33">
        <f t="shared" si="2"/>
        <v>1.5567464102857682E-5</v>
      </c>
      <c r="J63" s="33">
        <f t="shared" si="3"/>
        <v>-2.931054539125866E-5</v>
      </c>
      <c r="K63" s="196">
        <f t="shared" si="4"/>
        <v>2.0623281393217503E-3</v>
      </c>
      <c r="L63" s="29"/>
      <c r="M63" s="256"/>
      <c r="N63" s="256"/>
      <c r="O63" s="256"/>
      <c r="P63" s="256"/>
      <c r="Q63" s="256"/>
      <c r="R63" s="256"/>
    </row>
    <row r="64" spans="1:20" x14ac:dyDescent="0.25">
      <c r="A64" s="94">
        <v>39512</v>
      </c>
      <c r="B64" s="33">
        <v>3</v>
      </c>
      <c r="C64" s="33">
        <v>5.7743799999999998</v>
      </c>
      <c r="D64" s="95">
        <v>1.9897</v>
      </c>
      <c r="E64" s="29"/>
      <c r="F64" s="103">
        <f t="shared" si="0"/>
        <v>0.99255583126550861</v>
      </c>
      <c r="G64" s="230">
        <f t="shared" si="1"/>
        <v>0.98576948105989348</v>
      </c>
      <c r="H64" s="35">
        <v>45</v>
      </c>
      <c r="I64" s="33">
        <f t="shared" si="2"/>
        <v>2.0250879878623728E-5</v>
      </c>
      <c r="J64" s="33">
        <f t="shared" si="3"/>
        <v>-1.5419421189164491E-5</v>
      </c>
      <c r="K64" s="196">
        <f t="shared" si="4"/>
        <v>2.0623281393217503E-3</v>
      </c>
      <c r="L64" s="29"/>
      <c r="M64" s="256"/>
      <c r="N64" s="256"/>
      <c r="O64" s="256"/>
      <c r="P64" s="256"/>
      <c r="Q64" s="256"/>
      <c r="R64" s="256"/>
    </row>
    <row r="65" spans="1:18" x14ac:dyDescent="0.25">
      <c r="A65" s="94">
        <v>39513</v>
      </c>
      <c r="B65" s="33">
        <v>2.99</v>
      </c>
      <c r="C65" s="33">
        <v>5.77</v>
      </c>
      <c r="D65" s="95">
        <v>2.0093999999999999</v>
      </c>
      <c r="E65" s="29"/>
      <c r="F65" s="103">
        <f t="shared" si="0"/>
        <v>0.9925804610536243</v>
      </c>
      <c r="G65" s="230">
        <f t="shared" si="1"/>
        <v>0.98578012174384511</v>
      </c>
      <c r="H65" s="35">
        <v>46</v>
      </c>
      <c r="I65" s="33">
        <f t="shared" si="2"/>
        <v>2.4909951955497942E-5</v>
      </c>
      <c r="J65" s="33">
        <f t="shared" si="3"/>
        <v>1.0805880569972722E-5</v>
      </c>
      <c r="K65" s="196">
        <f t="shared" si="4"/>
        <v>1.1285517873510443E-2</v>
      </c>
      <c r="L65" s="29"/>
      <c r="M65" s="256"/>
      <c r="N65" s="256"/>
      <c r="O65" s="256"/>
      <c r="P65" s="256"/>
      <c r="Q65" s="256"/>
      <c r="R65" s="256"/>
    </row>
    <row r="66" spans="1:18" x14ac:dyDescent="0.25">
      <c r="A66" s="94">
        <v>39514</v>
      </c>
      <c r="B66" s="33">
        <v>2.9387500000000002</v>
      </c>
      <c r="C66" s="33">
        <v>5.7774999999999999</v>
      </c>
      <c r="D66" s="95">
        <v>2.0141</v>
      </c>
      <c r="E66" s="29"/>
      <c r="F66" s="103">
        <f t="shared" si="0"/>
        <v>0.99270670790535775</v>
      </c>
      <c r="G66" s="230">
        <f t="shared" si="1"/>
        <v>0.985761901534708</v>
      </c>
      <c r="H66" s="35">
        <v>47</v>
      </c>
      <c r="I66" s="33">
        <f t="shared" si="2"/>
        <v>1.2768290967192614E-4</v>
      </c>
      <c r="J66" s="33">
        <f t="shared" si="3"/>
        <v>-1.8503077883963383E-5</v>
      </c>
      <c r="K66" s="196">
        <f t="shared" si="4"/>
        <v>2.6924839596701123E-3</v>
      </c>
      <c r="L66" s="29"/>
      <c r="M66" s="256"/>
      <c r="N66" s="256"/>
      <c r="O66" s="256"/>
      <c r="P66" s="256"/>
      <c r="Q66" s="256"/>
      <c r="R66" s="256"/>
    </row>
    <row r="67" spans="1:18" x14ac:dyDescent="0.25">
      <c r="A67" s="94">
        <v>39517</v>
      </c>
      <c r="B67" s="33">
        <v>2.9012500000000001</v>
      </c>
      <c r="C67" s="33">
        <v>5.7843799999999996</v>
      </c>
      <c r="D67" s="95">
        <v>2.0165999999999999</v>
      </c>
      <c r="E67" s="29"/>
      <c r="F67" s="103">
        <f t="shared" si="0"/>
        <v>0.99279910399880855</v>
      </c>
      <c r="G67" s="230">
        <f t="shared" si="1"/>
        <v>0.98574518812182976</v>
      </c>
      <c r="H67" s="35">
        <v>48</v>
      </c>
      <c r="I67" s="33">
        <f t="shared" si="2"/>
        <v>9.344709901380005E-5</v>
      </c>
      <c r="J67" s="33">
        <f t="shared" si="3"/>
        <v>-1.6972888613167705E-5</v>
      </c>
      <c r="K67" s="196">
        <f t="shared" si="4"/>
        <v>1.4321723189733883E-3</v>
      </c>
      <c r="L67" s="29"/>
      <c r="M67" s="256"/>
      <c r="N67" s="256"/>
      <c r="O67" s="256"/>
      <c r="P67" s="256"/>
      <c r="Q67" s="256"/>
      <c r="R67" s="256"/>
    </row>
    <row r="68" spans="1:18" x14ac:dyDescent="0.25">
      <c r="A68" s="94">
        <v>39518</v>
      </c>
      <c r="B68" s="33">
        <v>2.8675000000000002</v>
      </c>
      <c r="C68" s="33">
        <v>5.7918799999999999</v>
      </c>
      <c r="D68" s="95">
        <v>2.0036999999999998</v>
      </c>
      <c r="E68" s="29"/>
      <c r="F68" s="103">
        <f t="shared" si="0"/>
        <v>0.9928822751897336</v>
      </c>
      <c r="G68" s="230">
        <f t="shared" si="1"/>
        <v>0.98572696920401648</v>
      </c>
      <c r="H68" s="35">
        <v>49</v>
      </c>
      <c r="I68" s="33">
        <f t="shared" si="2"/>
        <v>8.4117263221818942E-5</v>
      </c>
      <c r="J68" s="33">
        <f t="shared" si="3"/>
        <v>-1.8501766512335342E-5</v>
      </c>
      <c r="K68" s="196">
        <f t="shared" si="4"/>
        <v>-7.3900091659029176E-3</v>
      </c>
      <c r="L68" s="29"/>
      <c r="M68" s="256"/>
      <c r="N68" s="256"/>
      <c r="O68" s="256"/>
      <c r="P68" s="256"/>
      <c r="Q68" s="256"/>
      <c r="R68" s="256"/>
    </row>
    <row r="69" spans="1:18" x14ac:dyDescent="0.25">
      <c r="A69" s="94">
        <v>39519</v>
      </c>
      <c r="B69" s="33">
        <v>2.85</v>
      </c>
      <c r="C69" s="33">
        <v>5.8</v>
      </c>
      <c r="D69" s="95">
        <v>2.0209999999999999</v>
      </c>
      <c r="E69" s="29"/>
      <c r="F69" s="103">
        <f t="shared" si="0"/>
        <v>0.9929254064788382</v>
      </c>
      <c r="G69" s="230">
        <f t="shared" si="1"/>
        <v>0.98570724494825046</v>
      </c>
      <c r="H69" s="35">
        <v>50</v>
      </c>
      <c r="I69" s="33">
        <f t="shared" si="2"/>
        <v>4.362190751816803E-5</v>
      </c>
      <c r="J69" s="33">
        <f t="shared" si="3"/>
        <v>-2.0030474836785651E-5</v>
      </c>
      <c r="K69" s="196">
        <f t="shared" si="4"/>
        <v>9.9106324472961124E-3</v>
      </c>
      <c r="L69" s="29"/>
    </row>
    <row r="70" spans="1:18" x14ac:dyDescent="0.25">
      <c r="A70" s="94">
        <v>39520</v>
      </c>
      <c r="B70" s="33">
        <v>2.8</v>
      </c>
      <c r="C70" s="33">
        <v>5.84375</v>
      </c>
      <c r="D70" s="95">
        <v>2.0310000000000001</v>
      </c>
      <c r="E70" s="29"/>
      <c r="F70" s="103">
        <f t="shared" si="0"/>
        <v>0.99304865938430997</v>
      </c>
      <c r="G70" s="230">
        <f t="shared" si="1"/>
        <v>0.98560098560098552</v>
      </c>
      <c r="H70" s="35">
        <v>51</v>
      </c>
      <c r="I70" s="33">
        <f t="shared" si="2"/>
        <v>1.2465490727151264E-4</v>
      </c>
      <c r="J70" s="33">
        <f t="shared" si="3"/>
        <v>-1.0790902363122461E-4</v>
      </c>
      <c r="K70" s="196">
        <f t="shared" si="4"/>
        <v>5.7286892758938073E-3</v>
      </c>
      <c r="L70" s="29"/>
    </row>
    <row r="71" spans="1:18" x14ac:dyDescent="0.25">
      <c r="A71" s="94">
        <v>39521</v>
      </c>
      <c r="B71" s="33">
        <v>2.7637499999999999</v>
      </c>
      <c r="C71" s="33">
        <v>5.9318799999999996</v>
      </c>
      <c r="D71" s="95">
        <v>2.0291000000000001</v>
      </c>
      <c r="E71" s="29"/>
      <c r="F71" s="103">
        <f t="shared" si="0"/>
        <v>0.99313803687645674</v>
      </c>
      <c r="G71" s="230">
        <f t="shared" si="1"/>
        <v>0.98538700631248777</v>
      </c>
      <c r="H71" s="35">
        <v>52</v>
      </c>
      <c r="I71" s="33">
        <f t="shared" si="2"/>
        <v>9.0394161119938872E-5</v>
      </c>
      <c r="J71" s="33">
        <f t="shared" si="3"/>
        <v>-2.1730131695168415E-4</v>
      </c>
      <c r="K71" s="196">
        <f t="shared" si="4"/>
        <v>-1.0884509624198057E-3</v>
      </c>
      <c r="L71" s="29"/>
    </row>
    <row r="72" spans="1:18" x14ac:dyDescent="0.25">
      <c r="A72" s="94">
        <v>39524</v>
      </c>
      <c r="B72" s="33">
        <v>2.5787499999999999</v>
      </c>
      <c r="C72" s="33">
        <v>5.9587500000000002</v>
      </c>
      <c r="D72" s="95">
        <v>2.0007999999999999</v>
      </c>
      <c r="E72" s="29"/>
      <c r="F72" s="103">
        <f t="shared" si="0"/>
        <v>0.99359442096732631</v>
      </c>
      <c r="G72" s="230">
        <f t="shared" si="1"/>
        <v>0.98532178454091701</v>
      </c>
      <c r="H72" s="35">
        <v>53</v>
      </c>
      <c r="I72" s="33">
        <f t="shared" si="2"/>
        <v>4.6157545990320724E-4</v>
      </c>
      <c r="J72" s="33">
        <f t="shared" si="3"/>
        <v>-6.623433957439191E-5</v>
      </c>
      <c r="K72" s="196">
        <f t="shared" si="4"/>
        <v>-1.6212190650779223E-2</v>
      </c>
      <c r="L72" s="29"/>
    </row>
    <row r="73" spans="1:18" x14ac:dyDescent="0.25">
      <c r="A73" s="94">
        <v>39525</v>
      </c>
      <c r="B73" s="33">
        <v>2.5418799999999999</v>
      </c>
      <c r="C73" s="33">
        <v>5.9725000000000001</v>
      </c>
      <c r="D73" s="95">
        <v>2.0213999999999999</v>
      </c>
      <c r="E73" s="29"/>
      <c r="F73" s="103">
        <f t="shared" si="0"/>
        <v>0.99368542721567266</v>
      </c>
      <c r="G73" s="230">
        <f t="shared" si="1"/>
        <v>0.9852884123924649</v>
      </c>
      <c r="H73" s="35">
        <v>54</v>
      </c>
      <c r="I73" s="33">
        <f t="shared" si="2"/>
        <v>9.204144442128777E-5</v>
      </c>
      <c r="J73" s="33">
        <f t="shared" si="3"/>
        <v>-3.3890251056834538E-5</v>
      </c>
      <c r="K73" s="196">
        <f t="shared" si="4"/>
        <v>1.1801099908340943E-2</v>
      </c>
      <c r="L73" s="29"/>
    </row>
    <row r="74" spans="1:18" x14ac:dyDescent="0.25">
      <c r="A74" s="94">
        <v>39526</v>
      </c>
      <c r="B74" s="33">
        <v>2.5987499999999999</v>
      </c>
      <c r="C74" s="33">
        <v>5.98</v>
      </c>
      <c r="D74" s="95">
        <v>1.9858</v>
      </c>
      <c r="E74" s="29"/>
      <c r="F74" s="103">
        <f t="shared" si="0"/>
        <v>0.99354506192580072</v>
      </c>
      <c r="G74" s="230">
        <f t="shared" si="1"/>
        <v>0.98527021035518991</v>
      </c>
      <c r="H74" s="35">
        <v>55</v>
      </c>
      <c r="I74" s="33">
        <f t="shared" si="2"/>
        <v>-1.4196194504422866E-4</v>
      </c>
      <c r="J74" s="33">
        <f t="shared" si="3"/>
        <v>-1.8484623903677715E-5</v>
      </c>
      <c r="K74" s="196">
        <f t="shared" si="4"/>
        <v>-2.0394133822181401E-2</v>
      </c>
      <c r="L74" s="29"/>
    </row>
    <row r="75" spans="1:18" x14ac:dyDescent="0.25">
      <c r="A75" s="94">
        <v>39527</v>
      </c>
      <c r="B75" s="33">
        <v>2.6062500000000002</v>
      </c>
      <c r="C75" s="33">
        <v>5.9874999999999998</v>
      </c>
      <c r="D75" s="95">
        <v>1.9822</v>
      </c>
      <c r="E75" s="29"/>
      <c r="F75" s="103">
        <f t="shared" si="0"/>
        <v>0.99352655354952879</v>
      </c>
      <c r="G75" s="230">
        <f t="shared" si="1"/>
        <v>0.98525200899042464</v>
      </c>
      <c r="H75" s="35">
        <v>56</v>
      </c>
      <c r="I75" s="33">
        <f t="shared" si="2"/>
        <v>-1.8718909052023902E-5</v>
      </c>
      <c r="J75" s="33">
        <f t="shared" si="3"/>
        <v>-1.8483940953249812E-5</v>
      </c>
      <c r="K75" s="196">
        <f t="shared" si="4"/>
        <v>-2.0623281393217503E-3</v>
      </c>
      <c r="L75" s="29"/>
    </row>
    <row r="76" spans="1:18" x14ac:dyDescent="0.25">
      <c r="A76" s="94">
        <v>39532</v>
      </c>
      <c r="B76" s="33">
        <v>2.6549999999999998</v>
      </c>
      <c r="C76" s="33">
        <v>5.9950000000000001</v>
      </c>
      <c r="D76" s="95">
        <v>1.9997</v>
      </c>
      <c r="E76" s="29"/>
      <c r="F76" s="103">
        <f t="shared" si="0"/>
        <v>0.99340626591002212</v>
      </c>
      <c r="G76" s="230">
        <f t="shared" si="1"/>
        <v>0.98523380829813179</v>
      </c>
      <c r="H76" s="35">
        <v>57</v>
      </c>
      <c r="I76" s="33">
        <f t="shared" si="2"/>
        <v>-1.2165591140605486E-4</v>
      </c>
      <c r="J76" s="33">
        <f t="shared" si="3"/>
        <v>-1.8483258040704542E-5</v>
      </c>
      <c r="K76" s="196">
        <f t="shared" si="4"/>
        <v>1.0025206232813973E-2</v>
      </c>
      <c r="L76" s="29"/>
    </row>
    <row r="77" spans="1:18" x14ac:dyDescent="0.25">
      <c r="A77" s="94">
        <v>39533</v>
      </c>
      <c r="B77" s="33">
        <v>2.6712500000000001</v>
      </c>
      <c r="C77" s="33">
        <v>6</v>
      </c>
      <c r="D77" s="95">
        <v>2.0019</v>
      </c>
      <c r="E77" s="29"/>
      <c r="F77" s="103">
        <f t="shared" si="0"/>
        <v>0.99336617650254389</v>
      </c>
      <c r="G77" s="230">
        <f t="shared" si="1"/>
        <v>0.98522167487684742</v>
      </c>
      <c r="H77" s="35">
        <v>58</v>
      </c>
      <c r="I77" s="33">
        <f t="shared" si="2"/>
        <v>-4.0545424488303712E-5</v>
      </c>
      <c r="J77" s="33">
        <f t="shared" si="3"/>
        <v>-1.232179264980579E-5</v>
      </c>
      <c r="K77" s="196">
        <f t="shared" si="4"/>
        <v>1.260311640696597E-3</v>
      </c>
      <c r="L77" s="29"/>
    </row>
    <row r="78" spans="1:18" x14ac:dyDescent="0.25">
      <c r="A78" s="94">
        <v>39534</v>
      </c>
      <c r="B78" s="33">
        <v>2.69625</v>
      </c>
      <c r="C78" s="33">
        <v>6.0037500000000001</v>
      </c>
      <c r="D78" s="95">
        <v>2.0095999999999998</v>
      </c>
      <c r="E78" s="29"/>
      <c r="F78" s="103">
        <f t="shared" si="0"/>
        <v>0.99330450680879201</v>
      </c>
      <c r="G78" s="230">
        <f t="shared" si="1"/>
        <v>0.98521257500700421</v>
      </c>
      <c r="H78" s="35">
        <v>59</v>
      </c>
      <c r="I78" s="33">
        <f t="shared" si="2"/>
        <v>-6.2371186518303274E-5</v>
      </c>
      <c r="J78" s="33">
        <f t="shared" si="3"/>
        <v>-9.2411453225257061E-6</v>
      </c>
      <c r="K78" s="196">
        <f t="shared" si="4"/>
        <v>4.4110907424380254E-3</v>
      </c>
      <c r="L78" s="29"/>
    </row>
    <row r="79" spans="1:18" x14ac:dyDescent="0.25">
      <c r="A79" s="94">
        <v>39535</v>
      </c>
      <c r="B79" s="33">
        <v>2.6974999999999998</v>
      </c>
      <c r="C79" s="33">
        <v>6.0062499999999996</v>
      </c>
      <c r="D79" s="95">
        <v>1.9888999999999999</v>
      </c>
      <c r="E79" s="29"/>
      <c r="F79" s="103">
        <f t="shared" si="0"/>
        <v>0.99330142352510253</v>
      </c>
      <c r="G79" s="230">
        <f t="shared" si="1"/>
        <v>0.98520650852049696</v>
      </c>
      <c r="H79" s="35">
        <v>60</v>
      </c>
      <c r="I79" s="33">
        <f t="shared" si="2"/>
        <v>-3.1183560414434202E-6</v>
      </c>
      <c r="J79" s="33">
        <f t="shared" si="3"/>
        <v>-6.1606687102752268E-6</v>
      </c>
      <c r="K79" s="196">
        <f t="shared" si="4"/>
        <v>-1.1858386801099874E-2</v>
      </c>
      <c r="L79" s="29"/>
    </row>
    <row r="80" spans="1:18" x14ac:dyDescent="0.25">
      <c r="A80" s="94">
        <v>39538</v>
      </c>
      <c r="B80" s="33">
        <v>2.6881300000000001</v>
      </c>
      <c r="C80" s="33">
        <v>6.0081300000000004</v>
      </c>
      <c r="D80" s="95">
        <v>1.9875</v>
      </c>
      <c r="E80" s="29"/>
      <c r="F80" s="103">
        <f t="shared" si="0"/>
        <v>0.99332453628568584</v>
      </c>
      <c r="G80" s="230">
        <f t="shared" si="1"/>
        <v>0.985201946571858</v>
      </c>
      <c r="H80" s="35">
        <v>61</v>
      </c>
      <c r="I80" s="33">
        <f t="shared" si="2"/>
        <v>2.3375668234945506E-5</v>
      </c>
      <c r="J80" s="33">
        <f t="shared" si="3"/>
        <v>-4.6327728915790427E-6</v>
      </c>
      <c r="K80" s="196">
        <f t="shared" si="4"/>
        <v>-8.0201649862502626E-4</v>
      </c>
      <c r="L80" s="29"/>
    </row>
    <row r="81" spans="1:12" x14ac:dyDescent="0.25">
      <c r="A81" s="94">
        <v>39539</v>
      </c>
      <c r="B81" s="33">
        <v>2.6837499999999999</v>
      </c>
      <c r="C81" s="33">
        <v>6.0049999999999999</v>
      </c>
      <c r="D81" s="95">
        <v>1.9755</v>
      </c>
      <c r="E81" s="29"/>
      <c r="F81" s="103">
        <f t="shared" si="0"/>
        <v>0.99333534069850093</v>
      </c>
      <c r="G81" s="230">
        <f t="shared" si="1"/>
        <v>0.98520954175441178</v>
      </c>
      <c r="H81" s="35">
        <v>62</v>
      </c>
      <c r="I81" s="33">
        <f t="shared" si="2"/>
        <v>1.0927313010862471E-5</v>
      </c>
      <c r="J81" s="33">
        <f t="shared" si="3"/>
        <v>7.7130977629241655E-6</v>
      </c>
      <c r="K81" s="196">
        <f t="shared" si="4"/>
        <v>-6.8744271310724166E-3</v>
      </c>
      <c r="L81" s="29"/>
    </row>
    <row r="82" spans="1:12" x14ac:dyDescent="0.25">
      <c r="A82" s="94">
        <v>39540</v>
      </c>
      <c r="B82" s="33">
        <v>2.7</v>
      </c>
      <c r="C82" s="33">
        <v>6.0037500000000001</v>
      </c>
      <c r="D82" s="95">
        <v>1.9813000000000001</v>
      </c>
      <c r="E82" s="29"/>
      <c r="F82" s="103">
        <f t="shared" si="0"/>
        <v>0.99329525701514776</v>
      </c>
      <c r="G82" s="230">
        <f t="shared" si="1"/>
        <v>0.98521257500700421</v>
      </c>
      <c r="H82" s="35">
        <v>63</v>
      </c>
      <c r="I82" s="33">
        <f t="shared" si="2"/>
        <v>-4.0539635251318283E-5</v>
      </c>
      <c r="J82" s="33">
        <f t="shared" si="3"/>
        <v>3.0803438389301052E-6</v>
      </c>
      <c r="K82" s="196">
        <f t="shared" si="4"/>
        <v>3.3226397800183473E-3</v>
      </c>
      <c r="L82" s="29"/>
    </row>
    <row r="83" spans="1:12" x14ac:dyDescent="0.25">
      <c r="A83" s="94">
        <v>39541</v>
      </c>
      <c r="B83" s="33">
        <v>2.7275</v>
      </c>
      <c r="C83" s="33">
        <v>6.0018799999999999</v>
      </c>
      <c r="D83" s="95">
        <v>1.9952000000000001</v>
      </c>
      <c r="E83" s="29"/>
      <c r="F83" s="103">
        <f t="shared" si="0"/>
        <v>0.99322743045856055</v>
      </c>
      <c r="G83" s="230">
        <f t="shared" si="1"/>
        <v>0.98521711278775359</v>
      </c>
      <c r="H83" s="35">
        <v>64</v>
      </c>
      <c r="I83" s="33">
        <f t="shared" si="2"/>
        <v>-6.8598083668393363E-5</v>
      </c>
      <c r="J83" s="33">
        <f t="shared" si="3"/>
        <v>4.6082297955148512E-6</v>
      </c>
      <c r="K83" s="196">
        <f t="shared" si="4"/>
        <v>7.9628780934922223E-3</v>
      </c>
      <c r="L83" s="29"/>
    </row>
    <row r="84" spans="1:12" x14ac:dyDescent="0.25">
      <c r="A84" s="94">
        <v>39542</v>
      </c>
      <c r="B84" s="33">
        <v>2.7275</v>
      </c>
      <c r="C84" s="33">
        <v>5.9812500000000002</v>
      </c>
      <c r="D84" s="95">
        <v>1.9943</v>
      </c>
      <c r="E84" s="29"/>
      <c r="F84" s="103">
        <f t="shared" ref="F84:F147" si="5">1/(1+B84*0.01*E$4)</f>
        <v>0.99322743045856055</v>
      </c>
      <c r="G84" s="230">
        <f t="shared" ref="G84:G147" si="6">1/(1+C84*0.01*E$4)</f>
        <v>0.98526717674769471</v>
      </c>
      <c r="H84" s="35">
        <v>65</v>
      </c>
      <c r="I84" s="33">
        <f t="shared" si="2"/>
        <v>0</v>
      </c>
      <c r="J84" s="33">
        <f t="shared" si="3"/>
        <v>5.0841202919201499E-5</v>
      </c>
      <c r="K84" s="196">
        <f t="shared" si="4"/>
        <v>-5.1558203483050122E-4</v>
      </c>
      <c r="L84" s="29"/>
    </row>
    <row r="85" spans="1:12" x14ac:dyDescent="0.25">
      <c r="A85" s="94">
        <v>39545</v>
      </c>
      <c r="B85" s="33">
        <v>2.71</v>
      </c>
      <c r="C85" s="33">
        <v>5.9474999999999998</v>
      </c>
      <c r="D85" s="95">
        <v>1.9896</v>
      </c>
      <c r="E85" s="29"/>
      <c r="F85" s="103">
        <f t="shared" si="5"/>
        <v>0.993270591740955</v>
      </c>
      <c r="G85" s="230">
        <f t="shared" si="6"/>
        <v>0.98534909070754229</v>
      </c>
      <c r="H85" s="35">
        <v>66</v>
      </c>
      <c r="I85" s="33">
        <f t="shared" ref="I85:I148" si="7">(F85-F84)/$B$10</f>
        <v>4.3652241981691854E-5</v>
      </c>
      <c r="J85" s="33">
        <f t="shared" ref="J85:J148" si="8">(G85-G84)/$C$10</f>
        <v>8.3185674074212989E-5</v>
      </c>
      <c r="K85" s="196">
        <f t="shared" ref="K85:K148" si="9">(D85-D84)/$D$3</f>
        <v>-2.6924839596699853E-3</v>
      </c>
      <c r="L85" s="29"/>
    </row>
    <row r="86" spans="1:12" x14ac:dyDescent="0.25">
      <c r="A86" s="94">
        <v>39546</v>
      </c>
      <c r="B86" s="33">
        <v>2.71</v>
      </c>
      <c r="C86" s="33">
        <v>5.93</v>
      </c>
      <c r="D86" s="95">
        <v>1.9681999999999999</v>
      </c>
      <c r="E86" s="29"/>
      <c r="F86" s="103">
        <f t="shared" si="5"/>
        <v>0.993270591740955</v>
      </c>
      <c r="G86" s="230">
        <f t="shared" si="6"/>
        <v>0.98539156997511879</v>
      </c>
      <c r="H86" s="35">
        <v>67</v>
      </c>
      <c r="I86" s="33">
        <f t="shared" si="7"/>
        <v>0</v>
      </c>
      <c r="J86" s="33">
        <f t="shared" si="8"/>
        <v>4.313875820562584E-5</v>
      </c>
      <c r="K86" s="196">
        <f t="shared" si="9"/>
        <v>-1.2259395050412514E-2</v>
      </c>
      <c r="L86" s="29"/>
    </row>
    <row r="87" spans="1:12" x14ac:dyDescent="0.25">
      <c r="A87" s="94">
        <v>39547</v>
      </c>
      <c r="B87" s="33">
        <v>2.71563</v>
      </c>
      <c r="C87" s="33">
        <v>5.9275000000000002</v>
      </c>
      <c r="D87" s="95">
        <v>1.9741</v>
      </c>
      <c r="E87" s="29"/>
      <c r="F87" s="103">
        <f t="shared" si="5"/>
        <v>0.99325670573054248</v>
      </c>
      <c r="G87" s="230">
        <f t="shared" si="6"/>
        <v>0.98539763874090802</v>
      </c>
      <c r="H87" s="35">
        <v>68</v>
      </c>
      <c r="I87" s="33">
        <f t="shared" si="7"/>
        <v>-1.4043963780965131E-5</v>
      </c>
      <c r="J87" s="33">
        <f t="shared" si="8"/>
        <v>6.1629833781134234E-6</v>
      </c>
      <c r="K87" s="196">
        <f t="shared" si="9"/>
        <v>3.379926672777278E-3</v>
      </c>
      <c r="L87" s="29"/>
    </row>
    <row r="88" spans="1:12" x14ac:dyDescent="0.25">
      <c r="A88" s="94">
        <v>39548</v>
      </c>
      <c r="B88" s="33">
        <v>2.71</v>
      </c>
      <c r="C88" s="33">
        <v>5.9237500000000001</v>
      </c>
      <c r="D88" s="95">
        <v>1.9786999999999999</v>
      </c>
      <c r="E88" s="29"/>
      <c r="F88" s="103">
        <f t="shared" si="5"/>
        <v>0.993270591740955</v>
      </c>
      <c r="G88" s="230">
        <f t="shared" si="6"/>
        <v>0.98540674202975309</v>
      </c>
      <c r="H88" s="35">
        <v>69</v>
      </c>
      <c r="I88" s="33">
        <f t="shared" si="7"/>
        <v>1.4043963780965131E-5</v>
      </c>
      <c r="J88" s="33">
        <f t="shared" si="8"/>
        <v>9.24461740438898E-6</v>
      </c>
      <c r="K88" s="196">
        <f t="shared" si="9"/>
        <v>2.635197066911055E-3</v>
      </c>
      <c r="L88" s="29"/>
    </row>
    <row r="89" spans="1:12" x14ac:dyDescent="0.25">
      <c r="A89" s="94">
        <v>39549</v>
      </c>
      <c r="B89" s="33">
        <v>2.71313</v>
      </c>
      <c r="C89" s="33">
        <v>5.9275000000000002</v>
      </c>
      <c r="D89" s="95">
        <v>1.9715</v>
      </c>
      <c r="E89" s="29"/>
      <c r="F89" s="103">
        <f t="shared" si="5"/>
        <v>0.99326287176184203</v>
      </c>
      <c r="G89" s="230">
        <f t="shared" si="6"/>
        <v>0.98539763874090802</v>
      </c>
      <c r="H89" s="35">
        <v>70</v>
      </c>
      <c r="I89" s="33">
        <f t="shared" si="7"/>
        <v>-7.807793875384591E-6</v>
      </c>
      <c r="J89" s="33">
        <f t="shared" si="8"/>
        <v>-9.24461740438898E-6</v>
      </c>
      <c r="K89" s="196">
        <f t="shared" si="9"/>
        <v>-4.124656278643374E-3</v>
      </c>
      <c r="L89" s="29"/>
    </row>
    <row r="90" spans="1:12" x14ac:dyDescent="0.25">
      <c r="A90" s="94">
        <v>39552</v>
      </c>
      <c r="B90" s="33">
        <v>2.7087500000000002</v>
      </c>
      <c r="C90" s="33">
        <v>5.93</v>
      </c>
      <c r="D90" s="95">
        <v>1.9838</v>
      </c>
      <c r="E90" s="29"/>
      <c r="F90" s="103">
        <f t="shared" si="5"/>
        <v>0.99327367483323858</v>
      </c>
      <c r="G90" s="230">
        <f t="shared" si="6"/>
        <v>0.98539156997511879</v>
      </c>
      <c r="H90" s="35">
        <v>71</v>
      </c>
      <c r="I90" s="33">
        <f t="shared" si="7"/>
        <v>1.0925956333694862E-5</v>
      </c>
      <c r="J90" s="33">
        <f t="shared" si="8"/>
        <v>-6.1629833781134234E-6</v>
      </c>
      <c r="K90" s="196">
        <f t="shared" si="9"/>
        <v>7.0462878093492075E-3</v>
      </c>
      <c r="L90" s="29"/>
    </row>
    <row r="91" spans="1:12" x14ac:dyDescent="0.25">
      <c r="A91" s="94">
        <v>39553</v>
      </c>
      <c r="B91" s="33">
        <v>2.7159399999999998</v>
      </c>
      <c r="C91" s="33">
        <v>5.9293800000000001</v>
      </c>
      <c r="D91" s="95">
        <v>1.9623999999999999</v>
      </c>
      <c r="E91" s="29"/>
      <c r="F91" s="103">
        <f t="shared" si="5"/>
        <v>0.9932559411479962</v>
      </c>
      <c r="G91" s="230">
        <f t="shared" si="6"/>
        <v>0.98539307502206419</v>
      </c>
      <c r="H91" s="35">
        <v>72</v>
      </c>
      <c r="I91" s="33">
        <f t="shared" si="7"/>
        <v>-1.7935405912014714E-5</v>
      </c>
      <c r="J91" s="33">
        <f t="shared" si="8"/>
        <v>1.5284127992321732E-6</v>
      </c>
      <c r="K91" s="196">
        <f t="shared" si="9"/>
        <v>-1.2259395050412514E-2</v>
      </c>
      <c r="L91" s="29"/>
    </row>
    <row r="92" spans="1:12" x14ac:dyDescent="0.25">
      <c r="A92" s="94">
        <v>39554</v>
      </c>
      <c r="B92" s="33">
        <v>2.7337500000000001</v>
      </c>
      <c r="C92" s="33">
        <v>5.9243800000000002</v>
      </c>
      <c r="D92" s="95">
        <v>1.9758</v>
      </c>
      <c r="E92" s="29"/>
      <c r="F92" s="103">
        <f t="shared" si="5"/>
        <v>0.99321201662388614</v>
      </c>
      <c r="G92" s="230">
        <f t="shared" si="6"/>
        <v>0.98540521266547232</v>
      </c>
      <c r="H92" s="35">
        <v>73</v>
      </c>
      <c r="I92" s="33">
        <f t="shared" si="7"/>
        <v>-4.4424165571813591E-5</v>
      </c>
      <c r="J92" s="33">
        <f t="shared" si="8"/>
        <v>1.2326080322038912E-5</v>
      </c>
      <c r="K92" s="196">
        <f t="shared" si="9"/>
        <v>7.6764436296975699E-3</v>
      </c>
      <c r="L92" s="29"/>
    </row>
    <row r="93" spans="1:12" x14ac:dyDescent="0.25">
      <c r="A93" s="94">
        <v>39555</v>
      </c>
      <c r="B93" s="33">
        <v>2.8174999999999999</v>
      </c>
      <c r="C93" s="33">
        <v>5.90625</v>
      </c>
      <c r="D93" s="95">
        <v>1.9855</v>
      </c>
      <c r="E93" s="29"/>
      <c r="F93" s="103">
        <f t="shared" si="5"/>
        <v>0.99300551738690601</v>
      </c>
      <c r="G93" s="230">
        <f t="shared" si="6"/>
        <v>0.98544922626838105</v>
      </c>
      <c r="H93" s="35">
        <v>74</v>
      </c>
      <c r="I93" s="33">
        <f t="shared" si="7"/>
        <v>-2.0884816580077779E-4</v>
      </c>
      <c r="J93" s="33">
        <f t="shared" si="8"/>
        <v>4.4696914093890418E-5</v>
      </c>
      <c r="K93" s="196">
        <f t="shared" si="9"/>
        <v>5.5568285976168889E-3</v>
      </c>
      <c r="L93" s="29"/>
    </row>
    <row r="94" spans="1:12" x14ac:dyDescent="0.25">
      <c r="A94" s="94">
        <v>39556</v>
      </c>
      <c r="B94" s="33">
        <v>2.9075000000000002</v>
      </c>
      <c r="C94" s="33">
        <v>5.8937499999999998</v>
      </c>
      <c r="D94" s="95">
        <v>1.9972000000000001</v>
      </c>
      <c r="E94" s="29"/>
      <c r="F94" s="103">
        <f t="shared" si="5"/>
        <v>0.99278370345550782</v>
      </c>
      <c r="G94" s="230">
        <f t="shared" si="6"/>
        <v>0.98547957439600886</v>
      </c>
      <c r="H94" s="35">
        <v>75</v>
      </c>
      <c r="I94" s="33">
        <f t="shared" si="7"/>
        <v>-2.2433706486785039E-4</v>
      </c>
      <c r="J94" s="33">
        <f t="shared" si="8"/>
        <v>3.0819282309232344E-5</v>
      </c>
      <c r="K94" s="196">
        <f t="shared" si="9"/>
        <v>6.7025664527956249E-3</v>
      </c>
      <c r="L94" s="29"/>
    </row>
    <row r="95" spans="1:12" x14ac:dyDescent="0.25">
      <c r="A95" s="94">
        <v>39559</v>
      </c>
      <c r="B95" s="33">
        <v>2.92</v>
      </c>
      <c r="C95" s="33">
        <v>5.8849999999999998</v>
      </c>
      <c r="D95" s="95">
        <v>1.9807999999999999</v>
      </c>
      <c r="E95" s="29"/>
      <c r="F95" s="103">
        <f t="shared" si="5"/>
        <v>0.99275290380224357</v>
      </c>
      <c r="G95" s="230">
        <f t="shared" si="6"/>
        <v>0.98550081919755605</v>
      </c>
      <c r="H95" s="35">
        <v>76</v>
      </c>
      <c r="I95" s="33">
        <f t="shared" si="7"/>
        <v>-3.1149999320127072E-5</v>
      </c>
      <c r="J95" s="33">
        <f t="shared" si="8"/>
        <v>2.1574627091213501E-5</v>
      </c>
      <c r="K95" s="196">
        <f t="shared" si="9"/>
        <v>-9.3950504124657372E-3</v>
      </c>
      <c r="L95" s="29"/>
    </row>
    <row r="96" spans="1:12" x14ac:dyDescent="0.25">
      <c r="A96" s="94">
        <v>39560</v>
      </c>
      <c r="B96" s="33">
        <v>2.92</v>
      </c>
      <c r="C96" s="33">
        <v>5.88375</v>
      </c>
      <c r="D96" s="95">
        <v>1.9944999999999999</v>
      </c>
      <c r="E96" s="29"/>
      <c r="F96" s="103">
        <f t="shared" si="5"/>
        <v>0.99275290380224357</v>
      </c>
      <c r="G96" s="230">
        <f t="shared" si="6"/>
        <v>0.9855038542439799</v>
      </c>
      <c r="H96" s="35">
        <v>77</v>
      </c>
      <c r="I96" s="33">
        <f t="shared" si="7"/>
        <v>0</v>
      </c>
      <c r="J96" s="33">
        <f t="shared" si="8"/>
        <v>3.0821655195795911E-6</v>
      </c>
      <c r="K96" s="196">
        <f t="shared" si="9"/>
        <v>7.8483043079743617E-3</v>
      </c>
      <c r="L96" s="29"/>
    </row>
    <row r="97" spans="1:12" x14ac:dyDescent="0.25">
      <c r="A97" s="94">
        <v>39561</v>
      </c>
      <c r="B97" s="33">
        <v>2.92</v>
      </c>
      <c r="C97" s="33">
        <v>5.8856299999999999</v>
      </c>
      <c r="D97" s="95">
        <v>1.9802999999999999</v>
      </c>
      <c r="E97" s="29"/>
      <c r="F97" s="103">
        <f t="shared" si="5"/>
        <v>0.99275290380224357</v>
      </c>
      <c r="G97" s="230">
        <f t="shared" si="6"/>
        <v>0.98549928954124333</v>
      </c>
      <c r="H97" s="35">
        <v>78</v>
      </c>
      <c r="I97" s="33">
        <f t="shared" si="7"/>
        <v>0</v>
      </c>
      <c r="J97" s="33">
        <f t="shared" si="8"/>
        <v>-4.6355697465611715E-6</v>
      </c>
      <c r="K97" s="196">
        <f t="shared" si="9"/>
        <v>-8.134738771769014E-3</v>
      </c>
      <c r="L97" s="29"/>
    </row>
    <row r="98" spans="1:12" x14ac:dyDescent="0.25">
      <c r="A98" s="94">
        <v>39562</v>
      </c>
      <c r="B98" s="33">
        <v>2.9068800000000001</v>
      </c>
      <c r="C98" s="33">
        <v>5.8793800000000003</v>
      </c>
      <c r="D98" s="95">
        <v>1.9728000000000001</v>
      </c>
      <c r="E98" s="29"/>
      <c r="F98" s="103">
        <f t="shared" si="5"/>
        <v>0.9927852311680555</v>
      </c>
      <c r="G98" s="230">
        <f t="shared" si="6"/>
        <v>0.98551446491319661</v>
      </c>
      <c r="H98" s="35">
        <v>79</v>
      </c>
      <c r="I98" s="33">
        <f t="shared" si="7"/>
        <v>3.2695089598045716E-5</v>
      </c>
      <c r="J98" s="33">
        <f t="shared" si="8"/>
        <v>1.5410969602854562E-5</v>
      </c>
      <c r="K98" s="196">
        <f t="shared" si="9"/>
        <v>-4.2965169569201649E-3</v>
      </c>
      <c r="L98" s="29"/>
    </row>
    <row r="99" spans="1:12" x14ac:dyDescent="0.25">
      <c r="A99" s="94">
        <v>39563</v>
      </c>
      <c r="B99" s="33">
        <v>2.9125000000000001</v>
      </c>
      <c r="C99" s="33">
        <v>5.8775000000000004</v>
      </c>
      <c r="D99" s="95">
        <v>1.9885999999999999</v>
      </c>
      <c r="E99" s="29"/>
      <c r="F99" s="103">
        <f t="shared" si="5"/>
        <v>0.99277138336487458</v>
      </c>
      <c r="G99" s="230">
        <f t="shared" si="6"/>
        <v>0.98551902975651529</v>
      </c>
      <c r="H99" s="35">
        <v>80</v>
      </c>
      <c r="I99" s="33">
        <f t="shared" si="7"/>
        <v>-1.4005321942104922E-5</v>
      </c>
      <c r="J99" s="33">
        <f t="shared" si="8"/>
        <v>4.6357125111998131E-6</v>
      </c>
      <c r="K99" s="196">
        <f t="shared" si="9"/>
        <v>9.0513290559119004E-3</v>
      </c>
      <c r="L99" s="29"/>
    </row>
    <row r="100" spans="1:12" x14ac:dyDescent="0.25">
      <c r="A100" s="94">
        <v>39566</v>
      </c>
      <c r="B100" s="33">
        <v>2.8993799999999998</v>
      </c>
      <c r="C100" s="33">
        <v>5.8712499999999999</v>
      </c>
      <c r="D100" s="95">
        <v>1.9947999999999999</v>
      </c>
      <c r="E100" s="29"/>
      <c r="F100" s="103">
        <f t="shared" si="5"/>
        <v>0.99280371193423023</v>
      </c>
      <c r="G100" s="230">
        <f t="shared" si="6"/>
        <v>0.98553420573642492</v>
      </c>
      <c r="H100" s="35">
        <v>81</v>
      </c>
      <c r="I100" s="33">
        <f t="shared" si="7"/>
        <v>3.2696306832064544E-5</v>
      </c>
      <c r="J100" s="33">
        <f t="shared" si="8"/>
        <v>1.5411586997728855E-5</v>
      </c>
      <c r="K100" s="196">
        <f t="shared" si="9"/>
        <v>3.5517873510540693E-3</v>
      </c>
      <c r="L100" s="29"/>
    </row>
    <row r="101" spans="1:12" x14ac:dyDescent="0.25">
      <c r="A101" s="94">
        <v>39567</v>
      </c>
      <c r="B101" s="33">
        <v>2.8728099999999999</v>
      </c>
      <c r="C101" s="33">
        <v>5.8606299999999996</v>
      </c>
      <c r="D101" s="95">
        <v>1.9714</v>
      </c>
      <c r="E101" s="29"/>
      <c r="F101" s="103">
        <f t="shared" si="5"/>
        <v>0.99286918866527618</v>
      </c>
      <c r="G101" s="230">
        <f t="shared" si="6"/>
        <v>0.98555999383335113</v>
      </c>
      <c r="H101" s="35">
        <v>82</v>
      </c>
      <c r="I101" s="33">
        <f t="shared" si="7"/>
        <v>6.6221528861602476E-5</v>
      </c>
      <c r="J101" s="33">
        <f t="shared" si="8"/>
        <v>2.6188457130995364E-5</v>
      </c>
      <c r="K101" s="196">
        <f t="shared" si="9"/>
        <v>-1.3405132905591123E-2</v>
      </c>
      <c r="L101" s="29"/>
    </row>
    <row r="102" spans="1:12" x14ac:dyDescent="0.25">
      <c r="A102" s="94">
        <v>39568</v>
      </c>
      <c r="B102" s="33">
        <v>2.85</v>
      </c>
      <c r="C102" s="33">
        <v>5.8387500000000001</v>
      </c>
      <c r="D102" s="95">
        <v>1.9802999999999999</v>
      </c>
      <c r="E102" s="29"/>
      <c r="F102" s="103">
        <f t="shared" si="5"/>
        <v>0.9929254064788382</v>
      </c>
      <c r="G102" s="230">
        <f t="shared" si="6"/>
        <v>0.98561312836686976</v>
      </c>
      <c r="H102" s="35">
        <v>83</v>
      </c>
      <c r="I102" s="33">
        <f t="shared" si="7"/>
        <v>5.6857291191288578E-5</v>
      </c>
      <c r="J102" s="33">
        <f t="shared" si="8"/>
        <v>5.395944715150511E-5</v>
      </c>
      <c r="K102" s="196">
        <f t="shared" si="9"/>
        <v>5.0985334555453182E-3</v>
      </c>
      <c r="L102" s="29"/>
    </row>
    <row r="103" spans="1:12" x14ac:dyDescent="0.25">
      <c r="A103" s="94">
        <v>39569</v>
      </c>
      <c r="B103" s="33">
        <v>2.7843800000000001</v>
      </c>
      <c r="C103" s="33">
        <v>5.8274999999999997</v>
      </c>
      <c r="D103" s="95">
        <v>1.9745999999999999</v>
      </c>
      <c r="E103" s="29"/>
      <c r="F103" s="103">
        <f t="shared" si="5"/>
        <v>0.99308716986492862</v>
      </c>
      <c r="G103" s="230">
        <f t="shared" si="6"/>
        <v>0.985640450684096</v>
      </c>
      <c r="H103" s="35">
        <v>84</v>
      </c>
      <c r="I103" s="33">
        <f t="shared" si="7"/>
        <v>1.6360344460719734E-4</v>
      </c>
      <c r="J103" s="33">
        <f t="shared" si="8"/>
        <v>2.7746496201178967E-5</v>
      </c>
      <c r="K103" s="196">
        <f t="shared" si="9"/>
        <v>-3.265352887259417E-3</v>
      </c>
      <c r="L103" s="29"/>
    </row>
    <row r="104" spans="1:12" x14ac:dyDescent="0.25">
      <c r="A104" s="94">
        <v>39570</v>
      </c>
      <c r="B104" s="33">
        <v>2.77</v>
      </c>
      <c r="C104" s="33">
        <v>5.8150000000000004</v>
      </c>
      <c r="D104" s="95">
        <v>1.9750000000000001</v>
      </c>
      <c r="E104" s="29"/>
      <c r="F104" s="103">
        <f t="shared" si="5"/>
        <v>0.99312262581622257</v>
      </c>
      <c r="G104" s="230">
        <f t="shared" si="6"/>
        <v>0.98567081059103279</v>
      </c>
      <c r="H104" s="35">
        <v>85</v>
      </c>
      <c r="I104" s="33">
        <f t="shared" si="7"/>
        <v>3.5859262739918746E-5</v>
      </c>
      <c r="J104" s="33">
        <f t="shared" si="8"/>
        <v>3.0831244491976811E-5</v>
      </c>
      <c r="K104" s="196">
        <f t="shared" si="9"/>
        <v>2.2914757103584897E-4</v>
      </c>
      <c r="L104" s="29"/>
    </row>
    <row r="105" spans="1:12" x14ac:dyDescent="0.25">
      <c r="A105" s="94">
        <v>39574</v>
      </c>
      <c r="B105" s="33">
        <v>2.7574999999999998</v>
      </c>
      <c r="C105" s="33">
        <v>5.8056299999999998</v>
      </c>
      <c r="D105" s="95">
        <v>1.9765999999999999</v>
      </c>
      <c r="E105" s="29"/>
      <c r="F105" s="103">
        <f t="shared" si="5"/>
        <v>0.9931534484149892</v>
      </c>
      <c r="G105" s="230">
        <f t="shared" si="6"/>
        <v>0.98569356960375354</v>
      </c>
      <c r="H105" s="35">
        <v>86</v>
      </c>
      <c r="I105" s="33">
        <f t="shared" si="7"/>
        <v>3.1173205827603741E-5</v>
      </c>
      <c r="J105" s="33">
        <f t="shared" si="8"/>
        <v>2.3112346393241881E-5</v>
      </c>
      <c r="K105" s="196">
        <f t="shared" si="9"/>
        <v>9.1659028414288707E-4</v>
      </c>
      <c r="L105" s="29"/>
    </row>
    <row r="106" spans="1:12" x14ac:dyDescent="0.25">
      <c r="A106" s="94">
        <v>39575</v>
      </c>
      <c r="B106" s="33">
        <v>2.7343799999999998</v>
      </c>
      <c r="C106" s="33">
        <v>5.7931299999999997</v>
      </c>
      <c r="D106" s="95">
        <v>1.9514</v>
      </c>
      <c r="E106" s="29"/>
      <c r="F106" s="103">
        <f t="shared" si="5"/>
        <v>0.99321046293589343</v>
      </c>
      <c r="G106" s="230">
        <f t="shared" si="6"/>
        <v>0.98572393278318937</v>
      </c>
      <c r="H106" s="35">
        <v>87</v>
      </c>
      <c r="I106" s="33">
        <f t="shared" si="7"/>
        <v>5.7663061079516153E-5</v>
      </c>
      <c r="J106" s="33">
        <f t="shared" si="8"/>
        <v>3.0834567796574077E-5</v>
      </c>
      <c r="K106" s="196">
        <f t="shared" si="9"/>
        <v>-1.4436296975251998E-2</v>
      </c>
      <c r="L106" s="29"/>
    </row>
    <row r="107" spans="1:12" x14ac:dyDescent="0.25">
      <c r="A107" s="94">
        <v>39576</v>
      </c>
      <c r="B107" s="33">
        <v>2.71563</v>
      </c>
      <c r="C107" s="33">
        <v>5.7843799999999996</v>
      </c>
      <c r="D107" s="95">
        <v>1.9562999999999999</v>
      </c>
      <c r="E107" s="29"/>
      <c r="F107" s="103">
        <f t="shared" si="5"/>
        <v>0.99325670573054248</v>
      </c>
      <c r="G107" s="230">
        <f t="shared" si="6"/>
        <v>0.98574518812182976</v>
      </c>
      <c r="H107" s="35">
        <v>88</v>
      </c>
      <c r="I107" s="33">
        <f t="shared" si="7"/>
        <v>4.6768806438175763E-5</v>
      </c>
      <c r="J107" s="33">
        <f t="shared" si="8"/>
        <v>2.1585327772783383E-5</v>
      </c>
      <c r="K107" s="196">
        <f t="shared" si="9"/>
        <v>2.8070577451878463E-3</v>
      </c>
      <c r="L107" s="29"/>
    </row>
    <row r="108" spans="1:12" x14ac:dyDescent="0.25">
      <c r="A108" s="94">
        <v>39577</v>
      </c>
      <c r="B108" s="33">
        <v>2.6850000000000001</v>
      </c>
      <c r="C108" s="33">
        <v>5.7668799999999996</v>
      </c>
      <c r="D108" s="95">
        <v>1.9460999999999999</v>
      </c>
      <c r="E108" s="29"/>
      <c r="F108" s="103">
        <f t="shared" si="5"/>
        <v>0.99333225722338814</v>
      </c>
      <c r="G108" s="230">
        <f t="shared" si="6"/>
        <v>0.98578770154922446</v>
      </c>
      <c r="H108" s="35">
        <v>89</v>
      </c>
      <c r="I108" s="33">
        <f t="shared" si="7"/>
        <v>7.6410891076779579E-5</v>
      </c>
      <c r="J108" s="33">
        <f t="shared" si="8"/>
        <v>4.317344835499966E-5</v>
      </c>
      <c r="K108" s="196">
        <f t="shared" si="9"/>
        <v>-5.8432630614115412E-3</v>
      </c>
      <c r="L108" s="29"/>
    </row>
    <row r="109" spans="1:12" x14ac:dyDescent="0.25">
      <c r="A109" s="94">
        <v>39580</v>
      </c>
      <c r="B109" s="33">
        <v>2.6781299999999999</v>
      </c>
      <c r="C109" s="33">
        <v>5.7606299999999999</v>
      </c>
      <c r="D109" s="95">
        <v>1.9612000000000001</v>
      </c>
      <c r="E109" s="29"/>
      <c r="F109" s="103">
        <f t="shared" si="5"/>
        <v>0.99334920423912776</v>
      </c>
      <c r="G109" s="230">
        <f t="shared" si="6"/>
        <v>0.98580288580486486</v>
      </c>
      <c r="H109" s="35">
        <v>90</v>
      </c>
      <c r="I109" s="33">
        <f t="shared" si="7"/>
        <v>1.7139788043659397E-5</v>
      </c>
      <c r="J109" s="33">
        <f t="shared" si="8"/>
        <v>1.5419991209216355E-5</v>
      </c>
      <c r="K109" s="196">
        <f t="shared" si="9"/>
        <v>8.6503208065995141E-3</v>
      </c>
      <c r="L109" s="29"/>
    </row>
    <row r="110" spans="1:12" x14ac:dyDescent="0.25">
      <c r="A110" s="94">
        <v>39581</v>
      </c>
      <c r="B110" s="33">
        <v>2.67563</v>
      </c>
      <c r="C110" s="33">
        <v>5.7731300000000001</v>
      </c>
      <c r="D110" s="95">
        <v>1.9464999999999999</v>
      </c>
      <c r="E110" s="29"/>
      <c r="F110" s="103">
        <f t="shared" si="5"/>
        <v>0.99335537141892605</v>
      </c>
      <c r="G110" s="230">
        <f t="shared" si="6"/>
        <v>0.98577251776134112</v>
      </c>
      <c r="H110" s="35">
        <v>91</v>
      </c>
      <c r="I110" s="33">
        <f t="shared" si="7"/>
        <v>6.2373314684942689E-6</v>
      </c>
      <c r="J110" s="33">
        <f t="shared" si="8"/>
        <v>-3.0839507399449111E-5</v>
      </c>
      <c r="K110" s="196">
        <f t="shared" si="9"/>
        <v>-8.421173235563793E-3</v>
      </c>
      <c r="L110" s="29"/>
    </row>
    <row r="111" spans="1:12" x14ac:dyDescent="0.25">
      <c r="A111" s="94">
        <v>39582</v>
      </c>
      <c r="B111" s="33">
        <v>2.72</v>
      </c>
      <c r="C111" s="33">
        <v>5.7975000000000003</v>
      </c>
      <c r="D111" s="95">
        <v>1.9417</v>
      </c>
      <c r="E111" s="29"/>
      <c r="F111" s="103">
        <f t="shared" si="5"/>
        <v>0.99324592769169651</v>
      </c>
      <c r="G111" s="230">
        <f t="shared" si="6"/>
        <v>0.98571331760299163</v>
      </c>
      <c r="H111" s="35">
        <v>92</v>
      </c>
      <c r="I111" s="33">
        <f t="shared" si="7"/>
        <v>-1.1068864962677723E-4</v>
      </c>
      <c r="J111" s="33">
        <f t="shared" si="8"/>
        <v>-6.011924080785737E-5</v>
      </c>
      <c r="K111" s="196">
        <f t="shared" si="9"/>
        <v>-2.7497708524289156E-3</v>
      </c>
      <c r="L111" s="29"/>
    </row>
    <row r="112" spans="1:12" x14ac:dyDescent="0.25">
      <c r="A112" s="94">
        <v>39583</v>
      </c>
      <c r="B112" s="33">
        <v>2.71875</v>
      </c>
      <c r="C112" s="33">
        <v>5.84</v>
      </c>
      <c r="D112" s="95">
        <v>1.9463999999999999</v>
      </c>
      <c r="E112" s="29"/>
      <c r="F112" s="103">
        <f t="shared" si="5"/>
        <v>0.99324901063086823</v>
      </c>
      <c r="G112" s="230">
        <f t="shared" si="6"/>
        <v>0.98561009264734878</v>
      </c>
      <c r="H112" s="35">
        <v>93</v>
      </c>
      <c r="I112" s="33">
        <f t="shared" si="7"/>
        <v>3.1180076048063772E-6</v>
      </c>
      <c r="J112" s="33">
        <f t="shared" si="8"/>
        <v>-1.0482752307921082E-4</v>
      </c>
      <c r="K112" s="196">
        <f t="shared" si="9"/>
        <v>2.6924839596699853E-3</v>
      </c>
      <c r="L112" s="29"/>
    </row>
    <row r="113" spans="1:12" x14ac:dyDescent="0.25">
      <c r="A113" s="94">
        <v>39584</v>
      </c>
      <c r="B113" s="33">
        <v>2.6949999999999998</v>
      </c>
      <c r="C113" s="33">
        <v>5.8487499999999999</v>
      </c>
      <c r="D113" s="95">
        <v>1.9537</v>
      </c>
      <c r="E113" s="29"/>
      <c r="F113" s="103">
        <f t="shared" si="5"/>
        <v>0.99330759011162284</v>
      </c>
      <c r="G113" s="230">
        <f t="shared" si="6"/>
        <v>0.98558884313429573</v>
      </c>
      <c r="H113" s="35">
        <v>94</v>
      </c>
      <c r="I113" s="33">
        <f t="shared" si="7"/>
        <v>5.9245822348189476E-5</v>
      </c>
      <c r="J113" s="33">
        <f t="shared" si="8"/>
        <v>-2.1579411743193984E-5</v>
      </c>
      <c r="K113" s="196">
        <f t="shared" si="9"/>
        <v>4.1819431714024309E-3</v>
      </c>
      <c r="L113" s="29"/>
    </row>
    <row r="114" spans="1:12" x14ac:dyDescent="0.25">
      <c r="A114" s="94">
        <v>39587</v>
      </c>
      <c r="B114" s="33">
        <v>2.6775000000000002</v>
      </c>
      <c r="C114" s="33">
        <v>5.8475000000000001</v>
      </c>
      <c r="D114" s="95">
        <v>1.9488000000000001</v>
      </c>
      <c r="E114" s="29"/>
      <c r="F114" s="103">
        <f t="shared" si="5"/>
        <v>0.99335075836121967</v>
      </c>
      <c r="G114" s="230">
        <f t="shared" si="6"/>
        <v>0.98559187872291942</v>
      </c>
      <c r="H114" s="35">
        <v>95</v>
      </c>
      <c r="I114" s="33">
        <f t="shared" si="7"/>
        <v>4.3659288435989411E-5</v>
      </c>
      <c r="J114" s="33">
        <f t="shared" si="8"/>
        <v>3.0827161370726967E-6</v>
      </c>
      <c r="K114" s="196">
        <f t="shared" si="9"/>
        <v>-2.8070577451878463E-3</v>
      </c>
      <c r="L114" s="29"/>
    </row>
    <row r="115" spans="1:12" x14ac:dyDescent="0.25">
      <c r="A115" s="94">
        <v>39588</v>
      </c>
      <c r="B115" s="33">
        <v>2.6575000000000002</v>
      </c>
      <c r="C115" s="33">
        <v>5.8468799999999996</v>
      </c>
      <c r="D115" s="95">
        <v>1.9684999999999999</v>
      </c>
      <c r="E115" s="29"/>
      <c r="F115" s="103">
        <f t="shared" si="5"/>
        <v>0.99340009809825958</v>
      </c>
      <c r="G115" s="230">
        <f t="shared" si="6"/>
        <v>0.9855933843818141</v>
      </c>
      <c r="H115" s="35">
        <v>96</v>
      </c>
      <c r="I115" s="33">
        <f t="shared" si="7"/>
        <v>4.9900976548739659E-5</v>
      </c>
      <c r="J115" s="33">
        <f t="shared" si="8"/>
        <v>1.5290342490136111E-6</v>
      </c>
      <c r="K115" s="196">
        <f t="shared" si="9"/>
        <v>1.1285517873510443E-2</v>
      </c>
      <c r="L115" s="29"/>
    </row>
    <row r="116" spans="1:12" x14ac:dyDescent="0.25">
      <c r="A116" s="94">
        <v>39589</v>
      </c>
      <c r="B116" s="33">
        <v>2.6381299999999999</v>
      </c>
      <c r="C116" s="33">
        <v>5.8468799999999996</v>
      </c>
      <c r="D116" s="95">
        <v>1.9641999999999999</v>
      </c>
      <c r="E116" s="29"/>
      <c r="F116" s="103">
        <f t="shared" si="5"/>
        <v>0.9934478883060579</v>
      </c>
      <c r="G116" s="230">
        <f t="shared" si="6"/>
        <v>0.9855933843818141</v>
      </c>
      <c r="H116" s="35">
        <v>97</v>
      </c>
      <c r="I116" s="33">
        <f t="shared" si="7"/>
        <v>4.8333821412032054E-5</v>
      </c>
      <c r="J116" s="33">
        <f t="shared" si="8"/>
        <v>0</v>
      </c>
      <c r="K116" s="196">
        <f t="shared" si="9"/>
        <v>-2.4633363886342637E-3</v>
      </c>
      <c r="L116" s="29"/>
    </row>
    <row r="117" spans="1:12" x14ac:dyDescent="0.25">
      <c r="A117" s="94">
        <v>39590</v>
      </c>
      <c r="B117" s="33">
        <v>2.6381299999999999</v>
      </c>
      <c r="C117" s="33">
        <v>5.8462500000000004</v>
      </c>
      <c r="D117" s="95">
        <v>1.9812000000000001</v>
      </c>
      <c r="E117" s="29"/>
      <c r="F117" s="103">
        <f t="shared" si="5"/>
        <v>0.9934478883060579</v>
      </c>
      <c r="G117" s="230">
        <f t="shared" si="6"/>
        <v>0.98559491433024204</v>
      </c>
      <c r="H117" s="35">
        <v>98</v>
      </c>
      <c r="I117" s="33">
        <f t="shared" si="7"/>
        <v>0</v>
      </c>
      <c r="J117" s="33">
        <f t="shared" si="8"/>
        <v>1.5537008772912863E-6</v>
      </c>
      <c r="K117" s="196">
        <f t="shared" si="9"/>
        <v>9.7387717690193207E-3</v>
      </c>
      <c r="L117" s="29"/>
    </row>
    <row r="118" spans="1:12" x14ac:dyDescent="0.25">
      <c r="A118" s="94">
        <v>39591</v>
      </c>
      <c r="B118" s="33">
        <v>2.6456300000000001</v>
      </c>
      <c r="C118" s="33">
        <v>5.8612500000000001</v>
      </c>
      <c r="D118" s="95">
        <v>1.9819</v>
      </c>
      <c r="E118" s="29"/>
      <c r="F118" s="103">
        <f t="shared" si="5"/>
        <v>0.99342938354999644</v>
      </c>
      <c r="G118" s="230">
        <f t="shared" si="6"/>
        <v>0.98555848827647385</v>
      </c>
      <c r="H118" s="35">
        <v>99</v>
      </c>
      <c r="I118" s="33">
        <f t="shared" si="7"/>
        <v>-1.8715247661665128E-5</v>
      </c>
      <c r="J118" s="33">
        <f t="shared" si="8"/>
        <v>-3.6991568252941567E-5</v>
      </c>
      <c r="K118" s="196">
        <f t="shared" si="9"/>
        <v>4.0100824931251313E-4</v>
      </c>
      <c r="L118" s="29"/>
    </row>
    <row r="119" spans="1:12" x14ac:dyDescent="0.25">
      <c r="A119" s="94">
        <v>39595</v>
      </c>
      <c r="B119" s="33">
        <v>2.64438</v>
      </c>
      <c r="C119" s="33">
        <v>5.8581300000000001</v>
      </c>
      <c r="D119" s="95">
        <v>1.9746999999999999</v>
      </c>
      <c r="E119" s="29"/>
      <c r="F119" s="103">
        <f t="shared" si="5"/>
        <v>0.99343246762813375</v>
      </c>
      <c r="G119" s="230">
        <f t="shared" si="6"/>
        <v>0.98556606467387997</v>
      </c>
      <c r="H119" s="35">
        <v>100</v>
      </c>
      <c r="I119" s="33">
        <f t="shared" si="7"/>
        <v>3.119159526128456E-6</v>
      </c>
      <c r="J119" s="33">
        <f t="shared" si="8"/>
        <v>7.6940209758471218E-6</v>
      </c>
      <c r="K119" s="196">
        <f t="shared" si="9"/>
        <v>-4.1246562786435006E-3</v>
      </c>
      <c r="L119" s="29"/>
    </row>
    <row r="120" spans="1:12" x14ac:dyDescent="0.25">
      <c r="A120" s="94">
        <v>39596</v>
      </c>
      <c r="B120" s="33">
        <v>2.6493799999999998</v>
      </c>
      <c r="C120" s="33">
        <v>5.8581300000000001</v>
      </c>
      <c r="D120" s="95">
        <v>1.9806999999999999</v>
      </c>
      <c r="E120" s="29"/>
      <c r="F120" s="103">
        <f t="shared" si="5"/>
        <v>0.9934201314304768</v>
      </c>
      <c r="G120" s="230">
        <f t="shared" si="6"/>
        <v>0.98556606467387997</v>
      </c>
      <c r="H120" s="35">
        <v>101</v>
      </c>
      <c r="I120" s="33">
        <f t="shared" si="7"/>
        <v>-1.2476521905295828E-5</v>
      </c>
      <c r="J120" s="33">
        <f t="shared" si="8"/>
        <v>0</v>
      </c>
      <c r="K120" s="196">
        <f t="shared" si="9"/>
        <v>3.4372135655362083E-3</v>
      </c>
      <c r="L120" s="29"/>
    </row>
    <row r="121" spans="1:12" x14ac:dyDescent="0.25">
      <c r="A121" s="94">
        <v>39597</v>
      </c>
      <c r="B121" s="33">
        <v>2.68188</v>
      </c>
      <c r="C121" s="33">
        <v>5.86</v>
      </c>
      <c r="D121" s="95">
        <v>1.9769000000000001</v>
      </c>
      <c r="E121" s="29"/>
      <c r="F121" s="103">
        <f t="shared" si="5"/>
        <v>0.99333995361301086</v>
      </c>
      <c r="G121" s="230">
        <f t="shared" si="6"/>
        <v>0.98556152367811556</v>
      </c>
      <c r="H121" s="35">
        <v>102</v>
      </c>
      <c r="I121" s="33">
        <f t="shared" si="7"/>
        <v>-8.1089840139617972E-5</v>
      </c>
      <c r="J121" s="33">
        <f t="shared" si="8"/>
        <v>-4.6114947236551989E-6</v>
      </c>
      <c r="K121" s="196">
        <f t="shared" si="9"/>
        <v>-2.1769019248394843E-3</v>
      </c>
      <c r="L121" s="29"/>
    </row>
    <row r="122" spans="1:12" x14ac:dyDescent="0.25">
      <c r="A122" s="94">
        <v>39598</v>
      </c>
      <c r="B122" s="33">
        <v>2.6806299999999998</v>
      </c>
      <c r="C122" s="33">
        <v>5.8668800000000001</v>
      </c>
      <c r="D122" s="95">
        <v>1.9762</v>
      </c>
      <c r="E122" s="29"/>
      <c r="F122" s="103">
        <f t="shared" si="5"/>
        <v>0.99334303713590599</v>
      </c>
      <c r="G122" s="230">
        <f t="shared" si="6"/>
        <v>0.98554481705922881</v>
      </c>
      <c r="H122" s="35">
        <v>103</v>
      </c>
      <c r="I122" s="33">
        <f t="shared" si="7"/>
        <v>3.1185979680630327E-6</v>
      </c>
      <c r="J122" s="33">
        <f t="shared" si="8"/>
        <v>-1.6965989144969455E-5</v>
      </c>
      <c r="K122" s="196">
        <f t="shared" si="9"/>
        <v>-4.0100824931264031E-4</v>
      </c>
      <c r="L122" s="29"/>
    </row>
    <row r="123" spans="1:12" x14ac:dyDescent="0.25">
      <c r="A123" s="94">
        <v>39601</v>
      </c>
      <c r="B123" s="91">
        <v>2.67625</v>
      </c>
      <c r="C123" s="91">
        <v>5.8681299999999998</v>
      </c>
      <c r="D123" s="95">
        <v>1.9637</v>
      </c>
      <c r="E123" s="29"/>
      <c r="F123" s="103">
        <f t="shared" si="5"/>
        <v>0.99335384195119525</v>
      </c>
      <c r="G123" s="230">
        <f t="shared" si="6"/>
        <v>0.98554178176049445</v>
      </c>
      <c r="H123" s="35">
        <v>104</v>
      </c>
      <c r="I123" s="33">
        <f t="shared" si="7"/>
        <v>1.0927720063171206E-5</v>
      </c>
      <c r="J123" s="33">
        <f t="shared" si="8"/>
        <v>-3.0824217472060155E-6</v>
      </c>
      <c r="K123" s="196">
        <f t="shared" si="9"/>
        <v>-7.1608615948670689E-3</v>
      </c>
      <c r="L123" s="29"/>
    </row>
    <row r="124" spans="1:12" x14ac:dyDescent="0.25">
      <c r="A124" s="94">
        <v>39602</v>
      </c>
      <c r="B124" s="33">
        <v>2.67313</v>
      </c>
      <c r="C124" s="33">
        <v>5.8656300000000003</v>
      </c>
      <c r="D124" s="95">
        <v>1.9664999999999999</v>
      </c>
      <c r="E124" s="29"/>
      <c r="F124" s="103">
        <f t="shared" si="5"/>
        <v>0.9933615386753023</v>
      </c>
      <c r="G124" s="230">
        <f t="shared" si="6"/>
        <v>0.98554785237665976</v>
      </c>
      <c r="H124" s="35">
        <v>105</v>
      </c>
      <c r="I124" s="33">
        <f t="shared" si="7"/>
        <v>7.7842743437713098E-6</v>
      </c>
      <c r="J124" s="33">
        <f t="shared" si="8"/>
        <v>6.1648624812765671E-6</v>
      </c>
      <c r="K124" s="196">
        <f t="shared" si="9"/>
        <v>1.6040329972501796E-3</v>
      </c>
      <c r="L124" s="29"/>
    </row>
    <row r="125" spans="1:12" x14ac:dyDescent="0.25">
      <c r="A125" s="94">
        <v>39603</v>
      </c>
      <c r="B125" s="92">
        <v>2.6718799999999998</v>
      </c>
      <c r="C125" s="92">
        <v>5.8656300000000003</v>
      </c>
      <c r="D125" s="95">
        <v>1.9537</v>
      </c>
      <c r="E125" s="29"/>
      <c r="F125" s="103">
        <f t="shared" si="5"/>
        <v>0.99336462233220746</v>
      </c>
      <c r="G125" s="230">
        <f t="shared" si="6"/>
        <v>0.98554785237665976</v>
      </c>
      <c r="H125" s="35">
        <v>106</v>
      </c>
      <c r="I125" s="33">
        <f t="shared" si="7"/>
        <v>3.1187335024523695E-6</v>
      </c>
      <c r="J125" s="33">
        <f t="shared" si="8"/>
        <v>0</v>
      </c>
      <c r="K125" s="196">
        <f t="shared" si="9"/>
        <v>-7.3327222731438598E-3</v>
      </c>
      <c r="L125" s="29"/>
    </row>
    <row r="126" spans="1:12" x14ac:dyDescent="0.25">
      <c r="A126" s="94">
        <v>39604</v>
      </c>
      <c r="B126" s="33">
        <v>2.6768800000000001</v>
      </c>
      <c r="C126" s="33">
        <v>5.86313</v>
      </c>
      <c r="D126" s="95">
        <v>1.9547000000000001</v>
      </c>
      <c r="E126" s="29"/>
      <c r="F126" s="103">
        <f t="shared" si="5"/>
        <v>0.99335228781945462</v>
      </c>
      <c r="G126" s="230">
        <f t="shared" si="6"/>
        <v>0.98555392306761147</v>
      </c>
      <c r="H126" s="35">
        <v>107</v>
      </c>
      <c r="I126" s="33">
        <f t="shared" si="7"/>
        <v>-1.2474817835406505E-5</v>
      </c>
      <c r="J126" s="33">
        <f t="shared" si="8"/>
        <v>6.1649384287347123E-6</v>
      </c>
      <c r="K126" s="196">
        <f t="shared" si="9"/>
        <v>5.7286892758943162E-4</v>
      </c>
      <c r="L126" s="29"/>
    </row>
    <row r="127" spans="1:12" x14ac:dyDescent="0.25">
      <c r="A127" s="94">
        <v>39605</v>
      </c>
      <c r="B127" s="33">
        <v>2.69563</v>
      </c>
      <c r="C127" s="33">
        <v>5.8849999999999998</v>
      </c>
      <c r="D127" s="95">
        <v>1.9698</v>
      </c>
      <c r="E127" s="29"/>
      <c r="F127" s="103">
        <f t="shared" si="5"/>
        <v>0.99330603612460355</v>
      </c>
      <c r="G127" s="230">
        <f t="shared" si="6"/>
        <v>0.98550081919755605</v>
      </c>
      <c r="H127" s="35">
        <v>108</v>
      </c>
      <c r="I127" s="33">
        <f t="shared" si="7"/>
        <v>-4.6777807879993564E-5</v>
      </c>
      <c r="J127" s="33">
        <f t="shared" si="8"/>
        <v>-5.3928307638025713E-5</v>
      </c>
      <c r="K127" s="196">
        <f t="shared" si="9"/>
        <v>8.6503208065993875E-3</v>
      </c>
      <c r="L127" s="29"/>
    </row>
    <row r="128" spans="1:12" x14ac:dyDescent="0.25">
      <c r="A128" s="94">
        <v>39608</v>
      </c>
      <c r="B128" s="33">
        <v>2.6912500000000001</v>
      </c>
      <c r="C128" s="33">
        <v>5.9112499999999999</v>
      </c>
      <c r="D128" s="95">
        <v>1.9765999999999999</v>
      </c>
      <c r="E128" s="29"/>
      <c r="F128" s="103">
        <f t="shared" si="5"/>
        <v>0.99331684013496691</v>
      </c>
      <c r="G128" s="230">
        <f t="shared" si="6"/>
        <v>0.98543708754068771</v>
      </c>
      <c r="H128" s="35">
        <v>109</v>
      </c>
      <c r="I128" s="33">
        <f t="shared" si="7"/>
        <v>1.0926905981235342E-5</v>
      </c>
      <c r="J128" s="33">
        <f t="shared" si="8"/>
        <v>-6.4721090841229916E-5</v>
      </c>
      <c r="K128" s="196">
        <f t="shared" si="9"/>
        <v>3.8955087076076519E-3</v>
      </c>
      <c r="L128" s="29"/>
    </row>
    <row r="129" spans="1:12" x14ac:dyDescent="0.25">
      <c r="A129" s="94">
        <v>39609</v>
      </c>
      <c r="B129" s="33">
        <v>2.7862499999999999</v>
      </c>
      <c r="C129" s="33">
        <v>5.95</v>
      </c>
      <c r="D129" s="95">
        <v>1.9527000000000001</v>
      </c>
      <c r="E129" s="29"/>
      <c r="F129" s="103">
        <f t="shared" si="5"/>
        <v>0.99308255929789058</v>
      </c>
      <c r="G129" s="230">
        <f t="shared" si="6"/>
        <v>0.98534302253972161</v>
      </c>
      <c r="H129" s="35">
        <v>110</v>
      </c>
      <c r="I129" s="33">
        <f t="shared" si="7"/>
        <v>-2.3694578159807149E-4</v>
      </c>
      <c r="J129" s="33">
        <f t="shared" si="8"/>
        <v>-9.5525360106091191E-5</v>
      </c>
      <c r="K129" s="196">
        <f t="shared" si="9"/>
        <v>-1.3691567369385775E-2</v>
      </c>
      <c r="L129" s="29"/>
    </row>
    <row r="130" spans="1:12" x14ac:dyDescent="0.25">
      <c r="A130" s="94">
        <v>39610</v>
      </c>
      <c r="B130" s="33">
        <v>2.7881300000000002</v>
      </c>
      <c r="C130" s="33">
        <v>5.9474999999999998</v>
      </c>
      <c r="D130" s="95">
        <v>1.9635</v>
      </c>
      <c r="E130" s="29"/>
      <c r="F130" s="103">
        <f t="shared" si="5"/>
        <v>0.99307792411856832</v>
      </c>
      <c r="G130" s="230">
        <f t="shared" si="6"/>
        <v>0.98534909070754229</v>
      </c>
      <c r="H130" s="35">
        <v>111</v>
      </c>
      <c r="I130" s="33">
        <f t="shared" si="7"/>
        <v>-4.6879044870449659E-6</v>
      </c>
      <c r="J130" s="33">
        <f t="shared" si="8"/>
        <v>6.1623761260879208E-6</v>
      </c>
      <c r="K130" s="196">
        <f t="shared" si="9"/>
        <v>6.1869844179651239E-3</v>
      </c>
      <c r="L130" s="29"/>
    </row>
    <row r="131" spans="1:12" x14ac:dyDescent="0.25">
      <c r="A131" s="94">
        <v>39611</v>
      </c>
      <c r="B131" s="33">
        <v>2.7762500000000001</v>
      </c>
      <c r="C131" s="33">
        <v>5.95</v>
      </c>
      <c r="D131" s="95">
        <v>1.9458</v>
      </c>
      <c r="E131" s="29"/>
      <c r="F131" s="103">
        <f t="shared" si="5"/>
        <v>0.99310721523426471</v>
      </c>
      <c r="G131" s="230">
        <f t="shared" si="6"/>
        <v>0.98534302253972161</v>
      </c>
      <c r="H131" s="35">
        <v>112</v>
      </c>
      <c r="I131" s="33">
        <f t="shared" si="7"/>
        <v>2.9624302137430126E-5</v>
      </c>
      <c r="J131" s="33">
        <f t="shared" si="8"/>
        <v>-6.1623761260879208E-6</v>
      </c>
      <c r="K131" s="196">
        <f t="shared" si="9"/>
        <v>-1.0139780018331834E-2</v>
      </c>
      <c r="L131" s="29"/>
    </row>
    <row r="132" spans="1:12" x14ac:dyDescent="0.25">
      <c r="A132" s="94">
        <v>39612</v>
      </c>
      <c r="B132" s="33">
        <v>2.8137500000000002</v>
      </c>
      <c r="C132" s="33">
        <v>5.9537500000000003</v>
      </c>
      <c r="D132" s="95">
        <v>1.9446000000000001</v>
      </c>
      <c r="E132" s="29"/>
      <c r="F132" s="103">
        <f t="shared" si="5"/>
        <v>0.9930147617850682</v>
      </c>
      <c r="G132" s="230">
        <f t="shared" si="6"/>
        <v>0.98533392042812751</v>
      </c>
      <c r="H132" s="35">
        <v>113</v>
      </c>
      <c r="I132" s="33">
        <f t="shared" si="7"/>
        <v>-9.3505107181115905E-5</v>
      </c>
      <c r="J132" s="33">
        <f t="shared" si="8"/>
        <v>-9.2434218766043932E-6</v>
      </c>
      <c r="K132" s="196">
        <f t="shared" si="9"/>
        <v>-6.8744271310716535E-4</v>
      </c>
      <c r="L132" s="29"/>
    </row>
    <row r="133" spans="1:12" x14ac:dyDescent="0.25">
      <c r="A133" s="94">
        <v>39615</v>
      </c>
      <c r="B133" s="33">
        <v>2.8125</v>
      </c>
      <c r="C133" s="33">
        <v>5.9550000000000001</v>
      </c>
      <c r="D133" s="95">
        <v>1.9636</v>
      </c>
      <c r="E133" s="29"/>
      <c r="F133" s="103">
        <f t="shared" si="5"/>
        <v>0.99301784328937159</v>
      </c>
      <c r="G133" s="230">
        <f t="shared" si="6"/>
        <v>0.9853308864282988</v>
      </c>
      <c r="H133" s="35">
        <v>114</v>
      </c>
      <c r="I133" s="33">
        <f t="shared" si="7"/>
        <v>3.1165564148438041E-6</v>
      </c>
      <c r="J133" s="33">
        <f t="shared" si="8"/>
        <v>-3.0811026760460989E-6</v>
      </c>
      <c r="K133" s="196">
        <f t="shared" si="9"/>
        <v>1.088450962419793E-2</v>
      </c>
      <c r="L133" s="29"/>
    </row>
    <row r="134" spans="1:12" x14ac:dyDescent="0.25">
      <c r="A134" s="94">
        <v>39616</v>
      </c>
      <c r="B134" s="33">
        <v>2.8087499999999999</v>
      </c>
      <c r="C134" s="33">
        <v>5.9474999999999998</v>
      </c>
      <c r="D134" s="95">
        <v>1.9525999999999999</v>
      </c>
      <c r="E134" s="29"/>
      <c r="F134" s="103">
        <f t="shared" si="5"/>
        <v>0.99302708791703265</v>
      </c>
      <c r="G134" s="230">
        <f t="shared" si="6"/>
        <v>0.98534909070754229</v>
      </c>
      <c r="H134" s="35">
        <v>115</v>
      </c>
      <c r="I134" s="33">
        <f t="shared" si="7"/>
        <v>9.3497853006980893E-6</v>
      </c>
      <c r="J134" s="33">
        <f t="shared" si="8"/>
        <v>1.8486900678738411E-5</v>
      </c>
      <c r="K134" s="196">
        <f t="shared" si="9"/>
        <v>-6.3015582034831119E-3</v>
      </c>
      <c r="L134" s="29"/>
    </row>
    <row r="135" spans="1:12" x14ac:dyDescent="0.25">
      <c r="A135" s="94">
        <v>39617</v>
      </c>
      <c r="B135" s="33">
        <v>2.8025000000000002</v>
      </c>
      <c r="C135" s="33">
        <v>5.9468800000000002</v>
      </c>
      <c r="D135" s="95">
        <v>1.9583999999999999</v>
      </c>
      <c r="E135" s="29"/>
      <c r="F135" s="103">
        <f t="shared" si="5"/>
        <v>0.99304249601231365</v>
      </c>
      <c r="G135" s="230">
        <f t="shared" si="6"/>
        <v>0.98535059562472793</v>
      </c>
      <c r="H135" s="35">
        <v>116</v>
      </c>
      <c r="I135" s="33">
        <f t="shared" si="7"/>
        <v>1.5583362364821217E-5</v>
      </c>
      <c r="J135" s="33">
        <f t="shared" si="8"/>
        <v>1.528281024953429E-6</v>
      </c>
      <c r="K135" s="196">
        <f t="shared" si="9"/>
        <v>3.3226397800183473E-3</v>
      </c>
      <c r="L135" s="29"/>
    </row>
    <row r="136" spans="1:12" x14ac:dyDescent="0.25">
      <c r="A136" s="94">
        <v>39618</v>
      </c>
      <c r="B136" s="33">
        <v>2.80125</v>
      </c>
      <c r="C136" s="33">
        <v>5.9574999999999996</v>
      </c>
      <c r="D136" s="95">
        <v>1.9711000000000001</v>
      </c>
      <c r="E136" s="29"/>
      <c r="F136" s="103">
        <f t="shared" si="5"/>
        <v>0.99304557768874846</v>
      </c>
      <c r="G136" s="230">
        <f t="shared" si="6"/>
        <v>0.98532481848469367</v>
      </c>
      <c r="H136" s="35">
        <v>117</v>
      </c>
      <c r="I136" s="33">
        <f t="shared" si="7"/>
        <v>3.1167305042589378E-6</v>
      </c>
      <c r="J136" s="33">
        <f t="shared" si="8"/>
        <v>-2.6177330133298554E-5</v>
      </c>
      <c r="K136" s="196">
        <f t="shared" si="9"/>
        <v>7.275435380385057E-3</v>
      </c>
      <c r="L136" s="29"/>
    </row>
    <row r="137" spans="1:12" x14ac:dyDescent="0.25">
      <c r="A137" s="94">
        <v>39619</v>
      </c>
      <c r="B137" s="33">
        <v>2.8018800000000001</v>
      </c>
      <c r="C137" s="33">
        <v>5.9574999999999996</v>
      </c>
      <c r="D137" s="95">
        <v>1.9756</v>
      </c>
      <c r="E137" s="29"/>
      <c r="F137" s="103">
        <f t="shared" si="5"/>
        <v>0.9930440245214347</v>
      </c>
      <c r="G137" s="230">
        <f t="shared" si="6"/>
        <v>0.98532481848469367</v>
      </c>
      <c r="H137" s="35">
        <v>118</v>
      </c>
      <c r="I137" s="33">
        <f t="shared" si="7"/>
        <v>-1.5708345919554638E-6</v>
      </c>
      <c r="J137" s="33">
        <f t="shared" si="8"/>
        <v>0</v>
      </c>
      <c r="K137" s="196">
        <f t="shared" si="9"/>
        <v>2.5779101741521242E-3</v>
      </c>
      <c r="L137" s="29"/>
    </row>
    <row r="138" spans="1:12" x14ac:dyDescent="0.25">
      <c r="A138" s="94">
        <v>39622</v>
      </c>
      <c r="B138" s="33">
        <v>2.8043800000000001</v>
      </c>
      <c r="C138" s="33">
        <v>5.9518800000000001</v>
      </c>
      <c r="D138" s="95">
        <v>1.9594</v>
      </c>
      <c r="E138" s="29"/>
      <c r="F138" s="103">
        <f t="shared" si="5"/>
        <v>0.99303786120697102</v>
      </c>
      <c r="G138" s="230">
        <f t="shared" si="6"/>
        <v>0.98533845932675568</v>
      </c>
      <c r="H138" s="35">
        <v>119</v>
      </c>
      <c r="I138" s="33">
        <f t="shared" si="7"/>
        <v>-6.2334221657051593E-6</v>
      </c>
      <c r="J138" s="33">
        <f t="shared" si="8"/>
        <v>1.3852616135025406E-5</v>
      </c>
      <c r="K138" s="196">
        <f t="shared" si="9"/>
        <v>-9.28047662694775E-3</v>
      </c>
      <c r="L138" s="29"/>
    </row>
    <row r="139" spans="1:12" x14ac:dyDescent="0.25">
      <c r="A139" s="94">
        <v>39623</v>
      </c>
      <c r="B139" s="33">
        <v>2.80938</v>
      </c>
      <c r="C139" s="33">
        <v>5.9524999999999997</v>
      </c>
      <c r="D139" s="95">
        <v>1.9711000000000001</v>
      </c>
      <c r="E139" s="29"/>
      <c r="F139" s="103">
        <f t="shared" si="5"/>
        <v>0.99302553480755595</v>
      </c>
      <c r="G139" s="230">
        <f t="shared" si="6"/>
        <v>0.98533695444664093</v>
      </c>
      <c r="H139" s="35">
        <v>120</v>
      </c>
      <c r="I139" s="33">
        <f t="shared" si="7"/>
        <v>-1.2466612208409873E-5</v>
      </c>
      <c r="J139" s="33">
        <f t="shared" si="8"/>
        <v>-1.5282433785257731E-6</v>
      </c>
      <c r="K139" s="196">
        <f t="shared" si="9"/>
        <v>6.7025664527956249E-3</v>
      </c>
      <c r="L139" s="29"/>
    </row>
    <row r="140" spans="1:12" x14ac:dyDescent="0.25">
      <c r="A140" s="94">
        <v>39624</v>
      </c>
      <c r="B140" s="33">
        <v>2.8081299999999998</v>
      </c>
      <c r="C140" s="33">
        <v>5.9518800000000001</v>
      </c>
      <c r="D140" s="95">
        <v>1.968</v>
      </c>
      <c r="E140" s="29"/>
      <c r="F140" s="103">
        <f t="shared" si="5"/>
        <v>0.99302861637872097</v>
      </c>
      <c r="G140" s="230">
        <f t="shared" si="6"/>
        <v>0.98533845932675568</v>
      </c>
      <c r="H140" s="35">
        <v>121</v>
      </c>
      <c r="I140" s="33">
        <f t="shared" si="7"/>
        <v>3.1166240370221611E-6</v>
      </c>
      <c r="J140" s="33">
        <f t="shared" si="8"/>
        <v>1.5282433785257731E-6</v>
      </c>
      <c r="K140" s="196">
        <f t="shared" si="9"/>
        <v>-1.7758936755270982E-3</v>
      </c>
      <c r="L140" s="29"/>
    </row>
    <row r="141" spans="1:12" x14ac:dyDescent="0.25">
      <c r="A141" s="94">
        <v>39625</v>
      </c>
      <c r="B141" s="33">
        <v>2.80063</v>
      </c>
      <c r="C141" s="33">
        <v>5.94625</v>
      </c>
      <c r="D141" s="95">
        <v>1.9890000000000001</v>
      </c>
      <c r="E141" s="29"/>
      <c r="F141" s="103">
        <f t="shared" si="5"/>
        <v>0.99304710620735615</v>
      </c>
      <c r="G141" s="230">
        <f t="shared" si="6"/>
        <v>0.98535212481948031</v>
      </c>
      <c r="H141" s="35">
        <v>122</v>
      </c>
      <c r="I141" s="33">
        <f t="shared" si="7"/>
        <v>1.8700150435895969E-5</v>
      </c>
      <c r="J141" s="33">
        <f t="shared" si="8"/>
        <v>1.3877649499184866E-5</v>
      </c>
      <c r="K141" s="196">
        <f t="shared" si="9"/>
        <v>1.2030247479376793E-2</v>
      </c>
      <c r="L141" s="29"/>
    </row>
    <row r="142" spans="1:12" x14ac:dyDescent="0.25">
      <c r="A142" s="94">
        <v>39626</v>
      </c>
      <c r="B142" s="33">
        <v>2.7912499999999998</v>
      </c>
      <c r="C142" s="33">
        <v>5.9450000000000003</v>
      </c>
      <c r="D142" s="95">
        <v>1.9914000000000001</v>
      </c>
      <c r="E142" s="29"/>
      <c r="F142" s="103">
        <f t="shared" si="5"/>
        <v>0.99307023178879872</v>
      </c>
      <c r="G142" s="230">
        <f t="shared" si="6"/>
        <v>0.98535515895010406</v>
      </c>
      <c r="H142" s="35">
        <v>123</v>
      </c>
      <c r="I142" s="33">
        <f t="shared" si="7"/>
        <v>2.3388634931482753E-5</v>
      </c>
      <c r="J142" s="33">
        <f t="shared" si="8"/>
        <v>3.0812355016805818E-6</v>
      </c>
      <c r="K142" s="196">
        <f t="shared" si="9"/>
        <v>1.3748854262144578E-3</v>
      </c>
      <c r="L142" s="29"/>
    </row>
    <row r="143" spans="1:12" x14ac:dyDescent="0.25">
      <c r="A143" s="94">
        <v>39629</v>
      </c>
      <c r="B143" s="33">
        <v>2.7831299999999999</v>
      </c>
      <c r="C143" s="33">
        <v>5.94625</v>
      </c>
      <c r="D143" s="95">
        <v>1.9901</v>
      </c>
      <c r="E143" s="29"/>
      <c r="F143" s="103">
        <f t="shared" si="5"/>
        <v>0.99309025181863997</v>
      </c>
      <c r="G143" s="230">
        <f t="shared" si="6"/>
        <v>0.98535212481948031</v>
      </c>
      <c r="H143" s="35">
        <v>124</v>
      </c>
      <c r="I143" s="33">
        <f t="shared" si="7"/>
        <v>2.0247757680694283E-5</v>
      </c>
      <c r="J143" s="33">
        <f t="shared" si="8"/>
        <v>-3.0812355016805818E-6</v>
      </c>
      <c r="K143" s="196">
        <f t="shared" si="9"/>
        <v>-7.4472960586622293E-4</v>
      </c>
      <c r="L143" s="29"/>
    </row>
    <row r="144" spans="1:12" x14ac:dyDescent="0.25">
      <c r="A144" s="94">
        <v>39630</v>
      </c>
      <c r="B144" s="33">
        <v>2.7875000000000001</v>
      </c>
      <c r="C144" s="33">
        <v>5.94</v>
      </c>
      <c r="D144" s="95">
        <v>1.9914000000000001</v>
      </c>
      <c r="E144" s="29"/>
      <c r="F144" s="103">
        <f t="shared" si="5"/>
        <v>0.99307947739192504</v>
      </c>
      <c r="G144" s="230">
        <f t="shared" si="6"/>
        <v>0.98536729565945702</v>
      </c>
      <c r="H144" s="35">
        <v>125</v>
      </c>
      <c r="I144" s="33">
        <f t="shared" si="7"/>
        <v>-1.0896985818814693E-5</v>
      </c>
      <c r="J144" s="33">
        <f t="shared" si="8"/>
        <v>1.5406367267346487E-5</v>
      </c>
      <c r="K144" s="196">
        <f t="shared" si="9"/>
        <v>7.4472960586622293E-4</v>
      </c>
      <c r="L144" s="29"/>
    </row>
    <row r="145" spans="1:12" x14ac:dyDescent="0.25">
      <c r="A145" s="94">
        <v>39631</v>
      </c>
      <c r="B145" s="33">
        <v>2.7912499999999998</v>
      </c>
      <c r="C145" s="33">
        <v>5.9318799999999996</v>
      </c>
      <c r="D145" s="95">
        <v>1.9922</v>
      </c>
      <c r="E145" s="29"/>
      <c r="F145" s="103">
        <f t="shared" si="5"/>
        <v>0.99307023178879872</v>
      </c>
      <c r="G145" s="230">
        <f t="shared" si="6"/>
        <v>0.98538700631248777</v>
      </c>
      <c r="H145" s="35">
        <v>126</v>
      </c>
      <c r="I145" s="33">
        <f t="shared" si="7"/>
        <v>-9.3507718618795876E-6</v>
      </c>
      <c r="J145" s="33">
        <f t="shared" si="8"/>
        <v>2.0016660919049049E-5</v>
      </c>
      <c r="K145" s="196">
        <f t="shared" si="9"/>
        <v>4.5829514207144353E-4</v>
      </c>
      <c r="L145" s="29"/>
    </row>
    <row r="146" spans="1:12" x14ac:dyDescent="0.25">
      <c r="A146" s="94">
        <v>39632</v>
      </c>
      <c r="B146" s="33">
        <v>2.7912499999999998</v>
      </c>
      <c r="C146" s="33">
        <v>5.9124999999999996</v>
      </c>
      <c r="D146" s="95">
        <v>1.9826999999999999</v>
      </c>
      <c r="E146" s="29"/>
      <c r="F146" s="103">
        <f t="shared" si="5"/>
        <v>0.99307023178879872</v>
      </c>
      <c r="G146" s="230">
        <f t="shared" si="6"/>
        <v>0.9854340529054908</v>
      </c>
      <c r="H146" s="35">
        <v>127</v>
      </c>
      <c r="I146" s="33">
        <f t="shared" si="7"/>
        <v>0</v>
      </c>
      <c r="J146" s="33">
        <f t="shared" si="8"/>
        <v>4.7776991359402648E-5</v>
      </c>
      <c r="K146" s="196">
        <f t="shared" si="9"/>
        <v>-5.4422548120990283E-3</v>
      </c>
      <c r="L146" s="29"/>
    </row>
    <row r="147" spans="1:12" x14ac:dyDescent="0.25">
      <c r="A147" s="94">
        <v>39633</v>
      </c>
      <c r="B147" s="33">
        <v>2.78938</v>
      </c>
      <c r="C147" s="33">
        <v>5.8912500000000003</v>
      </c>
      <c r="D147" s="95">
        <v>1.9823</v>
      </c>
      <c r="E147" s="29"/>
      <c r="F147" s="103">
        <f t="shared" si="5"/>
        <v>0.99307484224137188</v>
      </c>
      <c r="G147" s="230">
        <f t="shared" si="6"/>
        <v>0.98548564424584173</v>
      </c>
      <c r="H147" s="35">
        <v>128</v>
      </c>
      <c r="I147" s="33">
        <f t="shared" si="7"/>
        <v>4.6628964711813289E-6</v>
      </c>
      <c r="J147" s="33">
        <f t="shared" si="8"/>
        <v>5.2392295909879813E-5</v>
      </c>
      <c r="K147" s="196">
        <f t="shared" si="9"/>
        <v>-2.2914757103572177E-4</v>
      </c>
      <c r="L147" s="29"/>
    </row>
    <row r="148" spans="1:12" x14ac:dyDescent="0.25">
      <c r="A148" s="94">
        <v>39636</v>
      </c>
      <c r="B148" s="33">
        <v>2.7912499999999998</v>
      </c>
      <c r="C148" s="33">
        <v>5.8787500000000001</v>
      </c>
      <c r="D148" s="95">
        <v>1.9695</v>
      </c>
      <c r="E148" s="29"/>
      <c r="F148" s="103">
        <f t="shared" ref="F148:F211" si="10">1/(1+B148*0.01*E$4)</f>
        <v>0.99307023178879872</v>
      </c>
      <c r="G148" s="230">
        <f t="shared" ref="G148:G211" si="11">1/(1+C148*0.01*E$4)</f>
        <v>0.98551599461661887</v>
      </c>
      <c r="H148" s="35">
        <v>129</v>
      </c>
      <c r="I148" s="33">
        <f t="shared" si="7"/>
        <v>-4.6628964711813289E-6</v>
      </c>
      <c r="J148" s="33">
        <f t="shared" si="8"/>
        <v>3.0821560283458682E-5</v>
      </c>
      <c r="K148" s="196">
        <f t="shared" si="9"/>
        <v>-7.3327222731438598E-3</v>
      </c>
      <c r="L148" s="29"/>
    </row>
    <row r="149" spans="1:12" x14ac:dyDescent="0.25">
      <c r="A149" s="94">
        <v>39637</v>
      </c>
      <c r="B149" s="33">
        <v>2.79</v>
      </c>
      <c r="C149" s="33">
        <v>5.8593799999999998</v>
      </c>
      <c r="D149" s="95">
        <v>1.9718</v>
      </c>
      <c r="E149" s="29"/>
      <c r="F149" s="103">
        <f t="shared" si="10"/>
        <v>0.99307331363737927</v>
      </c>
      <c r="G149" s="230">
        <f t="shared" si="11"/>
        <v>0.98556302924426686</v>
      </c>
      <c r="H149" s="35">
        <v>130</v>
      </c>
      <c r="I149" s="33">
        <f t="shared" ref="I149:I212" si="12">(F149-F148)/$B$10</f>
        <v>3.1169046081588597E-6</v>
      </c>
      <c r="J149" s="33">
        <f t="shared" ref="J149:J212" si="13">(G149-G148)/$C$10</f>
        <v>4.7764840242225541E-5</v>
      </c>
      <c r="K149" s="196">
        <f t="shared" ref="K149:K212" si="14">(D149-D148)/$D$3</f>
        <v>1.3175985334555275E-3</v>
      </c>
      <c r="L149" s="29"/>
    </row>
    <row r="150" spans="1:12" x14ac:dyDescent="0.25">
      <c r="A150" s="94">
        <v>39638</v>
      </c>
      <c r="B150" s="33">
        <v>2.7918799999999999</v>
      </c>
      <c r="C150" s="33">
        <v>5.85</v>
      </c>
      <c r="D150" s="95">
        <v>1.9785999999999999</v>
      </c>
      <c r="E150" s="29"/>
      <c r="F150" s="103">
        <f t="shared" si="10"/>
        <v>0.99306867854436387</v>
      </c>
      <c r="G150" s="230">
        <f t="shared" si="11"/>
        <v>0.98558580756437097</v>
      </c>
      <c r="H150" s="35">
        <v>131</v>
      </c>
      <c r="I150" s="33">
        <f t="shared" si="12"/>
        <v>-4.6878171984539853E-6</v>
      </c>
      <c r="J150" s="33">
        <f t="shared" si="13"/>
        <v>2.3131953523727284E-5</v>
      </c>
      <c r="K150" s="196">
        <f t="shared" si="14"/>
        <v>3.8955087076076519E-3</v>
      </c>
      <c r="L150" s="29"/>
    </row>
    <row r="151" spans="1:12" x14ac:dyDescent="0.25">
      <c r="A151" s="94">
        <v>39639</v>
      </c>
      <c r="B151" s="33">
        <v>2.7881300000000002</v>
      </c>
      <c r="C151" s="33">
        <v>5.84063</v>
      </c>
      <c r="D151" s="95">
        <v>1.978</v>
      </c>
      <c r="E151" s="29"/>
      <c r="F151" s="103">
        <f t="shared" si="10"/>
        <v>0.99307792411856832</v>
      </c>
      <c r="G151" s="230">
        <f t="shared" si="11"/>
        <v>0.98560856265179764</v>
      </c>
      <c r="H151" s="35">
        <v>132</v>
      </c>
      <c r="I151" s="33">
        <f t="shared" si="12"/>
        <v>9.3507426110284719E-6</v>
      </c>
      <c r="J151" s="33">
        <f t="shared" si="13"/>
        <v>2.310836015896137E-5</v>
      </c>
      <c r="K151" s="196">
        <f t="shared" si="14"/>
        <v>-3.4372135655358268E-4</v>
      </c>
      <c r="L151" s="29"/>
    </row>
    <row r="152" spans="1:12" x14ac:dyDescent="0.25">
      <c r="A152" s="94">
        <v>39640</v>
      </c>
      <c r="B152" s="33">
        <v>2.7906300000000002</v>
      </c>
      <c r="C152" s="33">
        <v>5.8337500000000002</v>
      </c>
      <c r="D152" s="95">
        <v>1.9883999999999999</v>
      </c>
      <c r="E152" s="29"/>
      <c r="F152" s="103">
        <f t="shared" si="10"/>
        <v>0.99307176038330391</v>
      </c>
      <c r="G152" s="230">
        <f t="shared" si="11"/>
        <v>0.98562527143195944</v>
      </c>
      <c r="H152" s="35">
        <v>133</v>
      </c>
      <c r="I152" s="33">
        <f t="shared" si="12"/>
        <v>-6.2338477530410322E-6</v>
      </c>
      <c r="J152" s="33">
        <f t="shared" si="13"/>
        <v>1.6968183973812392E-5</v>
      </c>
      <c r="K152" s="196">
        <f t="shared" si="14"/>
        <v>5.9578368469294027E-3</v>
      </c>
      <c r="L152" s="29"/>
    </row>
    <row r="153" spans="1:12" x14ac:dyDescent="0.25">
      <c r="A153" s="94">
        <v>39643</v>
      </c>
      <c r="B153" s="33">
        <v>2.7906300000000002</v>
      </c>
      <c r="C153" s="33">
        <v>5.8262499999999999</v>
      </c>
      <c r="D153" s="95">
        <v>1.9918</v>
      </c>
      <c r="E153" s="29"/>
      <c r="F153" s="103">
        <f t="shared" si="10"/>
        <v>0.99307176038330391</v>
      </c>
      <c r="G153" s="230">
        <f t="shared" si="11"/>
        <v>0.9856434865906285</v>
      </c>
      <c r="H153" s="35">
        <v>134</v>
      </c>
      <c r="I153" s="33">
        <f t="shared" si="12"/>
        <v>0</v>
      </c>
      <c r="J153" s="33">
        <f t="shared" si="13"/>
        <v>1.8497949007403226E-5</v>
      </c>
      <c r="K153" s="196">
        <f t="shared" si="14"/>
        <v>1.9477543538038895E-3</v>
      </c>
      <c r="L153" s="29"/>
    </row>
    <row r="154" spans="1:12" x14ac:dyDescent="0.25">
      <c r="A154" s="94">
        <v>39644</v>
      </c>
      <c r="B154" s="33">
        <v>2.78938</v>
      </c>
      <c r="C154" s="33">
        <v>5.8193799999999998</v>
      </c>
      <c r="D154" s="95">
        <v>2.0049000000000001</v>
      </c>
      <c r="E154" s="29"/>
      <c r="F154" s="103">
        <f t="shared" si="10"/>
        <v>0.99307484224137188</v>
      </c>
      <c r="G154" s="230">
        <f t="shared" si="11"/>
        <v>0.98566017226678537</v>
      </c>
      <c r="H154" s="35">
        <v>135</v>
      </c>
      <c r="I154" s="33">
        <f t="shared" si="12"/>
        <v>3.1169142034890151E-6</v>
      </c>
      <c r="J154" s="33">
        <f t="shared" si="13"/>
        <v>1.6944721279204392E-5</v>
      </c>
      <c r="K154" s="196">
        <f t="shared" si="14"/>
        <v>7.5045829514207791E-3</v>
      </c>
      <c r="L154" s="29"/>
    </row>
    <row r="155" spans="1:12" x14ac:dyDescent="0.25">
      <c r="A155" s="94">
        <v>39645</v>
      </c>
      <c r="B155" s="33">
        <v>2.7850000000000001</v>
      </c>
      <c r="C155" s="33">
        <v>5.8112500000000002</v>
      </c>
      <c r="D155" s="95">
        <v>1.9963</v>
      </c>
      <c r="E155" s="29"/>
      <c r="F155" s="103">
        <f t="shared" si="10"/>
        <v>0.99308564122298504</v>
      </c>
      <c r="G155" s="230">
        <f t="shared" si="11"/>
        <v>0.98567991892782669</v>
      </c>
      <c r="H155" s="35">
        <v>136</v>
      </c>
      <c r="I155" s="33">
        <f t="shared" si="12"/>
        <v>1.0921820029007849E-5</v>
      </c>
      <c r="J155" s="33">
        <f t="shared" si="13"/>
        <v>2.0053227953986439E-5</v>
      </c>
      <c r="K155" s="196">
        <f t="shared" si="14"/>
        <v>-4.9266727772686539E-3</v>
      </c>
      <c r="L155" s="29"/>
    </row>
    <row r="156" spans="1:12" x14ac:dyDescent="0.25">
      <c r="A156" s="94">
        <v>39646</v>
      </c>
      <c r="B156" s="33">
        <v>2.7862499999999999</v>
      </c>
      <c r="C156" s="33">
        <v>5.8075000000000001</v>
      </c>
      <c r="D156" s="95">
        <v>2.0068999999999999</v>
      </c>
      <c r="E156" s="29"/>
      <c r="F156" s="103">
        <f t="shared" si="10"/>
        <v>0.99308255929789058</v>
      </c>
      <c r="G156" s="230">
        <f t="shared" si="11"/>
        <v>0.98568902743295783</v>
      </c>
      <c r="H156" s="35">
        <v>137</v>
      </c>
      <c r="I156" s="33">
        <f t="shared" si="12"/>
        <v>-3.1169819924108663E-6</v>
      </c>
      <c r="J156" s="33">
        <f t="shared" si="13"/>
        <v>9.2499146732999669E-6</v>
      </c>
      <c r="K156" s="196">
        <f t="shared" si="14"/>
        <v>6.0724106324472633E-3</v>
      </c>
      <c r="L156" s="29"/>
    </row>
    <row r="157" spans="1:12" x14ac:dyDescent="0.25">
      <c r="A157" s="94">
        <v>39647</v>
      </c>
      <c r="B157" s="33">
        <v>2.7906300000000002</v>
      </c>
      <c r="C157" s="33">
        <v>5.8049999999999997</v>
      </c>
      <c r="D157" s="95">
        <v>1.9963</v>
      </c>
      <c r="E157" s="29"/>
      <c r="F157" s="103">
        <f t="shared" si="10"/>
        <v>0.99307176038330391</v>
      </c>
      <c r="G157" s="230">
        <f t="shared" si="11"/>
        <v>0.98569509986323489</v>
      </c>
      <c r="H157" s="35">
        <v>138</v>
      </c>
      <c r="I157" s="33">
        <f t="shared" si="12"/>
        <v>-1.0921752240085998E-5</v>
      </c>
      <c r="J157" s="33">
        <f t="shared" si="13"/>
        <v>6.1667047571111908E-6</v>
      </c>
      <c r="K157" s="196">
        <f t="shared" si="14"/>
        <v>-6.0724106324472633E-3</v>
      </c>
      <c r="L157" s="29"/>
    </row>
    <row r="158" spans="1:12" x14ac:dyDescent="0.25">
      <c r="A158" s="94">
        <v>39650</v>
      </c>
      <c r="B158" s="33">
        <v>2.7993800000000002</v>
      </c>
      <c r="C158" s="33">
        <v>5.7993800000000002</v>
      </c>
      <c r="D158" s="95">
        <v>1.9959</v>
      </c>
      <c r="E158" s="29"/>
      <c r="F158" s="103">
        <f t="shared" si="10"/>
        <v>0.9930501879124044</v>
      </c>
      <c r="G158" s="230">
        <f t="shared" si="11"/>
        <v>0.98570875095964905</v>
      </c>
      <c r="H158" s="35">
        <v>139</v>
      </c>
      <c r="I158" s="33">
        <f t="shared" si="12"/>
        <v>-2.1817857755993249E-5</v>
      </c>
      <c r="J158" s="33">
        <f t="shared" si="13"/>
        <v>1.3863029685987649E-5</v>
      </c>
      <c r="K158" s="196">
        <f t="shared" si="14"/>
        <v>-2.2914757103572177E-4</v>
      </c>
      <c r="L158" s="29"/>
    </row>
    <row r="159" spans="1:12" x14ac:dyDescent="0.25">
      <c r="A159" s="94">
        <v>39651</v>
      </c>
      <c r="B159" s="33">
        <v>2.7962500000000001</v>
      </c>
      <c r="C159" s="33">
        <v>5.7968799999999998</v>
      </c>
      <c r="D159" s="95">
        <v>1.9965999999999999</v>
      </c>
      <c r="E159" s="29"/>
      <c r="F159" s="103">
        <f t="shared" si="10"/>
        <v>0.99305790458575516</v>
      </c>
      <c r="G159" s="230">
        <f t="shared" si="11"/>
        <v>0.9857148236329466</v>
      </c>
      <c r="H159" s="35">
        <v>140</v>
      </c>
      <c r="I159" s="33">
        <f t="shared" si="12"/>
        <v>7.8044505101198253E-6</v>
      </c>
      <c r="J159" s="33">
        <f t="shared" si="13"/>
        <v>6.166951550496957E-6</v>
      </c>
      <c r="K159" s="196">
        <f t="shared" si="14"/>
        <v>4.0100824931251313E-4</v>
      </c>
      <c r="L159" s="29"/>
    </row>
    <row r="160" spans="1:12" x14ac:dyDescent="0.25">
      <c r="A160" s="94">
        <v>39652</v>
      </c>
      <c r="B160" s="33">
        <v>2.8</v>
      </c>
      <c r="C160" s="33">
        <v>5.7975000000000003</v>
      </c>
      <c r="D160" s="95">
        <v>1.9966999999999999</v>
      </c>
      <c r="E160" s="29"/>
      <c r="F160" s="103">
        <f t="shared" si="10"/>
        <v>0.99304865938430997</v>
      </c>
      <c r="G160" s="230">
        <f t="shared" si="11"/>
        <v>0.98571331760299163</v>
      </c>
      <c r="H160" s="35">
        <v>141</v>
      </c>
      <c r="I160" s="33">
        <f t="shared" si="12"/>
        <v>-9.3503656116239026E-6</v>
      </c>
      <c r="J160" s="33">
        <f t="shared" si="13"/>
        <v>-1.5294110700182716E-6</v>
      </c>
      <c r="K160" s="196">
        <f t="shared" si="14"/>
        <v>5.7286892758930442E-5</v>
      </c>
      <c r="L160" s="29"/>
    </row>
    <row r="161" spans="1:12" x14ac:dyDescent="0.25">
      <c r="A161" s="94">
        <v>39653</v>
      </c>
      <c r="B161" s="33">
        <v>2.7949999999999999</v>
      </c>
      <c r="C161" s="33">
        <v>5.7962499999999997</v>
      </c>
      <c r="D161" s="95">
        <v>1.9829000000000001</v>
      </c>
      <c r="E161" s="29"/>
      <c r="F161" s="103">
        <f t="shared" si="10"/>
        <v>0.9930609863578248</v>
      </c>
      <c r="G161" s="230">
        <f t="shared" si="11"/>
        <v>0.98571635395842117</v>
      </c>
      <c r="H161" s="35">
        <v>142</v>
      </c>
      <c r="I161" s="33">
        <f t="shared" si="12"/>
        <v>1.2467192838562456E-5</v>
      </c>
      <c r="J161" s="33">
        <f t="shared" si="13"/>
        <v>3.083494847574425E-6</v>
      </c>
      <c r="K161" s="196">
        <f t="shared" si="14"/>
        <v>-7.9055912007331645E-3</v>
      </c>
      <c r="L161" s="29"/>
    </row>
    <row r="162" spans="1:12" x14ac:dyDescent="0.25">
      <c r="A162" s="94">
        <v>39654</v>
      </c>
      <c r="B162" s="33">
        <v>2.7931300000000001</v>
      </c>
      <c r="C162" s="33">
        <v>5.7956300000000001</v>
      </c>
      <c r="D162" s="95">
        <v>1.9874000000000001</v>
      </c>
      <c r="E162" s="29"/>
      <c r="F162" s="103">
        <f t="shared" si="10"/>
        <v>0.99306559672455197</v>
      </c>
      <c r="G162" s="230">
        <f t="shared" si="11"/>
        <v>0.98571785999765449</v>
      </c>
      <c r="H162" s="35">
        <v>143</v>
      </c>
      <c r="I162" s="33">
        <f t="shared" si="12"/>
        <v>4.6628096486861356E-6</v>
      </c>
      <c r="J162" s="33">
        <f t="shared" si="13"/>
        <v>1.5294204924206079E-6</v>
      </c>
      <c r="K162" s="196">
        <f t="shared" si="14"/>
        <v>2.5779101741521242E-3</v>
      </c>
      <c r="L162" s="29"/>
    </row>
    <row r="163" spans="1:12" x14ac:dyDescent="0.25">
      <c r="A163" s="94">
        <v>39657</v>
      </c>
      <c r="B163" s="33">
        <v>2.7962500000000001</v>
      </c>
      <c r="C163" s="33">
        <v>5.7906300000000002</v>
      </c>
      <c r="D163" s="95">
        <v>1.9912000000000001</v>
      </c>
      <c r="E163" s="29"/>
      <c r="F163" s="103">
        <f t="shared" si="10"/>
        <v>0.99305790458575516</v>
      </c>
      <c r="G163" s="230">
        <f t="shared" si="11"/>
        <v>0.98573000564355073</v>
      </c>
      <c r="H163" s="35">
        <v>144</v>
      </c>
      <c r="I163" s="33">
        <f t="shared" si="12"/>
        <v>-7.7796368756246894E-6</v>
      </c>
      <c r="J163" s="33">
        <f t="shared" si="13"/>
        <v>1.2334207048783533E-5</v>
      </c>
      <c r="K163" s="196">
        <f t="shared" si="14"/>
        <v>2.1769019248396113E-3</v>
      </c>
      <c r="L163" s="29"/>
    </row>
    <row r="164" spans="1:12" x14ac:dyDescent="0.25">
      <c r="A164" s="94">
        <v>39658</v>
      </c>
      <c r="B164" s="33">
        <v>2.7987500000000001</v>
      </c>
      <c r="C164" s="33">
        <v>5.7893800000000004</v>
      </c>
      <c r="D164" s="95">
        <v>1.9807999999999999</v>
      </c>
      <c r="E164" s="29"/>
      <c r="F164" s="103">
        <f t="shared" si="10"/>
        <v>0.99305174109899796</v>
      </c>
      <c r="G164" s="230">
        <f t="shared" si="11"/>
        <v>0.98573304210179169</v>
      </c>
      <c r="H164" s="35">
        <v>145</v>
      </c>
      <c r="I164" s="33">
        <f t="shared" si="12"/>
        <v>-6.2335964190566578E-6</v>
      </c>
      <c r="J164" s="33">
        <f t="shared" si="13"/>
        <v>3.0835992551478534E-6</v>
      </c>
      <c r="K164" s="196">
        <f t="shared" si="14"/>
        <v>-5.9578368469295293E-3</v>
      </c>
      <c r="L164" s="29"/>
    </row>
    <row r="165" spans="1:12" x14ac:dyDescent="0.25">
      <c r="A165" s="94">
        <v>39659</v>
      </c>
      <c r="B165" s="33">
        <v>2.80063</v>
      </c>
      <c r="C165" s="33">
        <v>5.7843799999999996</v>
      </c>
      <c r="D165" s="95">
        <v>1.9793000000000001</v>
      </c>
      <c r="E165" s="29"/>
      <c r="F165" s="103">
        <f t="shared" si="10"/>
        <v>0.99304710620735615</v>
      </c>
      <c r="G165" s="230">
        <f t="shared" si="11"/>
        <v>0.98574518812182976</v>
      </c>
      <c r="H165" s="35">
        <v>146</v>
      </c>
      <c r="I165" s="33">
        <f t="shared" si="12"/>
        <v>-4.6876135342449882E-6</v>
      </c>
      <c r="J165" s="33">
        <f t="shared" si="13"/>
        <v>1.2334586999164051E-5</v>
      </c>
      <c r="K165" s="196">
        <f t="shared" si="14"/>
        <v>-8.5930339138395667E-4</v>
      </c>
      <c r="L165" s="29"/>
    </row>
    <row r="166" spans="1:12" x14ac:dyDescent="0.25">
      <c r="A166" s="94">
        <v>39660</v>
      </c>
      <c r="B166" s="33">
        <v>2.7912499999999998</v>
      </c>
      <c r="C166" s="33">
        <v>5.7831299999999999</v>
      </c>
      <c r="D166" s="95">
        <v>1.9810000000000001</v>
      </c>
      <c r="E166" s="29"/>
      <c r="F166" s="103">
        <f t="shared" si="10"/>
        <v>0.99307023178879872</v>
      </c>
      <c r="G166" s="230">
        <f t="shared" si="11"/>
        <v>0.98574822467360823</v>
      </c>
      <c r="H166" s="35">
        <v>147</v>
      </c>
      <c r="I166" s="33">
        <f t="shared" si="12"/>
        <v>2.3388634931482753E-5</v>
      </c>
      <c r="J166" s="33">
        <f t="shared" si="13"/>
        <v>3.0836942448287829E-6</v>
      </c>
      <c r="K166" s="196">
        <f t="shared" si="14"/>
        <v>9.7387717690194475E-4</v>
      </c>
      <c r="L166" s="29"/>
    </row>
    <row r="167" spans="1:12" x14ac:dyDescent="0.25">
      <c r="A167" s="94">
        <v>39661</v>
      </c>
      <c r="B167" s="33">
        <v>2.7943799999999999</v>
      </c>
      <c r="C167" s="33">
        <v>5.78</v>
      </c>
      <c r="D167" s="95">
        <v>1.9739</v>
      </c>
      <c r="E167" s="29"/>
      <c r="F167" s="103">
        <f t="shared" si="10"/>
        <v>0.99306251492386755</v>
      </c>
      <c r="G167" s="230">
        <f t="shared" si="11"/>
        <v>0.98575582828133468</v>
      </c>
      <c r="H167" s="35">
        <v>148</v>
      </c>
      <c r="I167" s="33">
        <f t="shared" si="12"/>
        <v>-7.8046442697652775E-6</v>
      </c>
      <c r="J167" s="33">
        <f t="shared" si="13"/>
        <v>7.7216537364005111E-6</v>
      </c>
      <c r="K167" s="196">
        <f t="shared" si="14"/>
        <v>-4.0673693858845703E-3</v>
      </c>
      <c r="L167" s="29"/>
    </row>
    <row r="168" spans="1:12" x14ac:dyDescent="0.25">
      <c r="A168" s="94">
        <v>39664</v>
      </c>
      <c r="B168" s="33">
        <v>2.79813</v>
      </c>
      <c r="C168" s="33">
        <v>5.7787499999999996</v>
      </c>
      <c r="D168" s="95">
        <v>1.9657</v>
      </c>
      <c r="E168" s="29"/>
      <c r="F168" s="103">
        <f t="shared" si="10"/>
        <v>0.99305326963657936</v>
      </c>
      <c r="G168" s="230">
        <f t="shared" si="11"/>
        <v>0.98575886489866715</v>
      </c>
      <c r="H168" s="35">
        <v>149</v>
      </c>
      <c r="I168" s="33">
        <f t="shared" si="12"/>
        <v>-9.3504524310873964E-6</v>
      </c>
      <c r="J168" s="33">
        <f t="shared" si="13"/>
        <v>3.0837608165614039E-6</v>
      </c>
      <c r="K168" s="196">
        <f t="shared" si="14"/>
        <v>-4.6975252062328053E-3</v>
      </c>
      <c r="L168" s="29"/>
    </row>
    <row r="169" spans="1:12" x14ac:dyDescent="0.25">
      <c r="A169" s="94">
        <v>39665</v>
      </c>
      <c r="B169" s="33">
        <v>2.8018800000000001</v>
      </c>
      <c r="C169" s="33">
        <v>5.7774999999999999</v>
      </c>
      <c r="D169" s="95">
        <v>1.9550000000000001</v>
      </c>
      <c r="E169" s="29"/>
      <c r="F169" s="103">
        <f t="shared" si="10"/>
        <v>0.9930440245214347</v>
      </c>
      <c r="G169" s="230">
        <f t="shared" si="11"/>
        <v>0.985761901534708</v>
      </c>
      <c r="H169" s="35">
        <v>150</v>
      </c>
      <c r="I169" s="33">
        <f t="shared" si="12"/>
        <v>-9.3502783294331774E-6</v>
      </c>
      <c r="J169" s="33">
        <f t="shared" si="13"/>
        <v>3.0837798153770078E-6</v>
      </c>
      <c r="K169" s="196">
        <f t="shared" si="14"/>
        <v>-6.1296975252061936E-3</v>
      </c>
      <c r="L169" s="29"/>
    </row>
    <row r="170" spans="1:12" x14ac:dyDescent="0.25">
      <c r="A170" s="94">
        <v>39666</v>
      </c>
      <c r="B170" s="33">
        <v>2.8025000000000002</v>
      </c>
      <c r="C170" s="33">
        <v>5.7774999999999999</v>
      </c>
      <c r="D170" s="95">
        <v>1.9508000000000001</v>
      </c>
      <c r="E170" s="29"/>
      <c r="F170" s="103">
        <f t="shared" si="10"/>
        <v>0.99304249601231365</v>
      </c>
      <c r="G170" s="230">
        <f t="shared" si="11"/>
        <v>0.985761901534708</v>
      </c>
      <c r="H170" s="35">
        <v>151</v>
      </c>
      <c r="I170" s="33">
        <f t="shared" si="12"/>
        <v>-1.5458959123034742E-6</v>
      </c>
      <c r="J170" s="33">
        <f t="shared" si="13"/>
        <v>0</v>
      </c>
      <c r="K170" s="196">
        <f t="shared" si="14"/>
        <v>-2.4060494958753329E-3</v>
      </c>
      <c r="L170" s="29"/>
    </row>
    <row r="171" spans="1:12" x14ac:dyDescent="0.25">
      <c r="A171" s="94">
        <v>39667</v>
      </c>
      <c r="B171" s="33">
        <v>2.8025000000000002</v>
      </c>
      <c r="C171" s="33">
        <v>5.7762500000000001</v>
      </c>
      <c r="D171" s="95">
        <v>1.9443999999999999</v>
      </c>
      <c r="E171" s="29"/>
      <c r="F171" s="103">
        <f t="shared" si="10"/>
        <v>0.99304249601231365</v>
      </c>
      <c r="G171" s="230">
        <f t="shared" si="11"/>
        <v>0.98576493818945787</v>
      </c>
      <c r="H171" s="35">
        <v>152</v>
      </c>
      <c r="I171" s="33">
        <f t="shared" si="12"/>
        <v>0</v>
      </c>
      <c r="J171" s="33">
        <f t="shared" si="13"/>
        <v>3.0837988148690873E-6</v>
      </c>
      <c r="K171" s="196">
        <f t="shared" si="14"/>
        <v>-3.6663611365720574E-3</v>
      </c>
      <c r="L171" s="29"/>
    </row>
    <row r="172" spans="1:12" x14ac:dyDescent="0.25">
      <c r="A172" s="94">
        <v>39668</v>
      </c>
      <c r="B172" s="33">
        <v>2.80375</v>
      </c>
      <c r="C172" s="33">
        <v>5.7750000000000004</v>
      </c>
      <c r="D172" s="95">
        <v>1.9158999999999999</v>
      </c>
      <c r="E172" s="29"/>
      <c r="F172" s="103">
        <f t="shared" si="10"/>
        <v>0.99303941435500542</v>
      </c>
      <c r="G172" s="230">
        <f t="shared" si="11"/>
        <v>0.98576797486291656</v>
      </c>
      <c r="H172" s="35">
        <v>153</v>
      </c>
      <c r="I172" s="33">
        <f t="shared" si="12"/>
        <v>-3.1167111601047843E-6</v>
      </c>
      <c r="J172" s="33">
        <f t="shared" si="13"/>
        <v>3.0838178141356752E-6</v>
      </c>
      <c r="K172" s="196">
        <f t="shared" si="14"/>
        <v>-1.6326764436296957E-2</v>
      </c>
      <c r="L172" s="29"/>
    </row>
    <row r="173" spans="1:12" x14ac:dyDescent="0.25">
      <c r="A173" s="94">
        <v>39671</v>
      </c>
      <c r="B173" s="33">
        <v>2.80375</v>
      </c>
      <c r="C173" s="33">
        <v>5.7787499999999996</v>
      </c>
      <c r="D173" s="95">
        <v>1.9176</v>
      </c>
      <c r="E173" s="29"/>
      <c r="F173" s="103">
        <f t="shared" si="10"/>
        <v>0.99303941435500542</v>
      </c>
      <c r="G173" s="230">
        <f t="shared" si="11"/>
        <v>0.98575886489866715</v>
      </c>
      <c r="H173" s="35">
        <v>154</v>
      </c>
      <c r="I173" s="33">
        <f t="shared" si="12"/>
        <v>0</v>
      </c>
      <c r="J173" s="33">
        <f t="shared" si="13"/>
        <v>-9.2513964443817699E-6</v>
      </c>
      <c r="K173" s="196">
        <f t="shared" si="14"/>
        <v>9.7387717690194475E-4</v>
      </c>
      <c r="L173" s="29"/>
    </row>
    <row r="174" spans="1:12" x14ac:dyDescent="0.25">
      <c r="A174" s="94">
        <v>39672</v>
      </c>
      <c r="B174" s="33">
        <v>2.8043800000000001</v>
      </c>
      <c r="C174" s="33">
        <v>5.77813</v>
      </c>
      <c r="D174" s="95">
        <v>1.9013</v>
      </c>
      <c r="E174" s="29"/>
      <c r="F174" s="103">
        <f t="shared" si="10"/>
        <v>0.99303786120697102</v>
      </c>
      <c r="G174" s="230">
        <f t="shared" si="11"/>
        <v>0.9857603710678049</v>
      </c>
      <c r="H174" s="35">
        <v>155</v>
      </c>
      <c r="I174" s="33">
        <f t="shared" si="12"/>
        <v>-1.570815093296901E-6</v>
      </c>
      <c r="J174" s="33">
        <f t="shared" si="13"/>
        <v>1.5295524136072906E-6</v>
      </c>
      <c r="K174" s="196">
        <f t="shared" si="14"/>
        <v>-9.3377635197066794E-3</v>
      </c>
      <c r="L174" s="29"/>
    </row>
    <row r="175" spans="1:12" x14ac:dyDescent="0.25">
      <c r="A175" s="94">
        <v>39673</v>
      </c>
      <c r="B175" s="33">
        <v>2.8043800000000001</v>
      </c>
      <c r="C175" s="33">
        <v>5.7681300000000002</v>
      </c>
      <c r="D175" s="95">
        <v>1.8651</v>
      </c>
      <c r="E175" s="29"/>
      <c r="F175" s="103">
        <f t="shared" si="10"/>
        <v>0.99303786120697102</v>
      </c>
      <c r="G175" s="230">
        <f t="shared" si="11"/>
        <v>0.9857846647542281</v>
      </c>
      <c r="H175" s="35">
        <v>156</v>
      </c>
      <c r="I175" s="33">
        <f t="shared" si="12"/>
        <v>0</v>
      </c>
      <c r="J175" s="33">
        <f t="shared" si="13"/>
        <v>2.4670845904924872E-5</v>
      </c>
      <c r="K175" s="196">
        <f t="shared" si="14"/>
        <v>-2.073785517873511E-2</v>
      </c>
      <c r="L175" s="29"/>
    </row>
    <row r="176" spans="1:12" x14ac:dyDescent="0.25">
      <c r="A176" s="94">
        <v>39674</v>
      </c>
      <c r="B176" s="33">
        <v>2.80688</v>
      </c>
      <c r="C176" s="33">
        <v>5.7606299999999999</v>
      </c>
      <c r="D176" s="95">
        <v>1.8752</v>
      </c>
      <c r="E176" s="29"/>
      <c r="F176" s="103">
        <f t="shared" si="10"/>
        <v>0.99303169796901192</v>
      </c>
      <c r="G176" s="230">
        <f t="shared" si="11"/>
        <v>0.98580288580486486</v>
      </c>
      <c r="H176" s="35">
        <v>157</v>
      </c>
      <c r="I176" s="33">
        <f t="shared" si="12"/>
        <v>-6.2333447908851081E-6</v>
      </c>
      <c r="J176" s="33">
        <f t="shared" si="13"/>
        <v>1.8503932447893155E-5</v>
      </c>
      <c r="K176" s="196">
        <f t="shared" si="14"/>
        <v>5.7859761686526109E-3</v>
      </c>
      <c r="L176" s="29"/>
    </row>
    <row r="177" spans="1:12" x14ac:dyDescent="0.25">
      <c r="A177" s="94">
        <v>39675</v>
      </c>
      <c r="B177" s="33">
        <v>2.8087499999999999</v>
      </c>
      <c r="C177" s="33">
        <v>5.7618799999999997</v>
      </c>
      <c r="D177" s="95">
        <v>1.8632</v>
      </c>
      <c r="E177" s="29"/>
      <c r="F177" s="103">
        <f t="shared" si="10"/>
        <v>0.99302708791703265</v>
      </c>
      <c r="G177" s="230">
        <f t="shared" si="11"/>
        <v>0.98579984891631511</v>
      </c>
      <c r="H177" s="35">
        <v>158</v>
      </c>
      <c r="I177" s="33">
        <f t="shared" si="12"/>
        <v>-4.6624913205344224E-6</v>
      </c>
      <c r="J177" s="33">
        <f t="shared" si="13"/>
        <v>-3.0840362444803979E-6</v>
      </c>
      <c r="K177" s="196">
        <f t="shared" si="14"/>
        <v>-6.8744271310724166E-3</v>
      </c>
      <c r="L177" s="29"/>
    </row>
    <row r="178" spans="1:12" x14ac:dyDescent="0.25">
      <c r="A178" s="94">
        <v>39678</v>
      </c>
      <c r="B178" s="33">
        <v>2.81</v>
      </c>
      <c r="C178" s="33">
        <v>5.7625000000000002</v>
      </c>
      <c r="D178" s="95">
        <v>1.8657999999999999</v>
      </c>
      <c r="E178" s="29"/>
      <c r="F178" s="103">
        <f t="shared" si="10"/>
        <v>0.99302400635535359</v>
      </c>
      <c r="G178" s="230">
        <f t="shared" si="11"/>
        <v>0.98579834262653654</v>
      </c>
      <c r="H178" s="35">
        <v>159</v>
      </c>
      <c r="I178" s="33">
        <f t="shared" si="12"/>
        <v>-3.1166144431517128E-6</v>
      </c>
      <c r="J178" s="33">
        <f t="shared" si="13"/>
        <v>-1.5296749273868454E-6</v>
      </c>
      <c r="K178" s="196">
        <f t="shared" si="14"/>
        <v>1.4894592117323188E-3</v>
      </c>
      <c r="L178" s="29"/>
    </row>
    <row r="179" spans="1:12" x14ac:dyDescent="0.25">
      <c r="A179" s="94">
        <v>39679</v>
      </c>
      <c r="B179" s="33">
        <v>2.8112499999999998</v>
      </c>
      <c r="C179" s="33">
        <v>5.7606299999999999</v>
      </c>
      <c r="D179" s="95">
        <v>1.8621000000000001</v>
      </c>
      <c r="E179" s="29"/>
      <c r="F179" s="103">
        <f t="shared" si="10"/>
        <v>0.99302092481280013</v>
      </c>
      <c r="G179" s="230">
        <f t="shared" si="11"/>
        <v>0.98580288580486486</v>
      </c>
      <c r="H179" s="35">
        <v>160</v>
      </c>
      <c r="I179" s="33">
        <f t="shared" si="12"/>
        <v>-3.116595100008126E-6</v>
      </c>
      <c r="J179" s="33">
        <f t="shared" si="13"/>
        <v>4.6137111718672435E-6</v>
      </c>
      <c r="K179" s="196">
        <f t="shared" si="14"/>
        <v>-2.1196150320805535E-3</v>
      </c>
      <c r="L179" s="29"/>
    </row>
    <row r="180" spans="1:12" x14ac:dyDescent="0.25">
      <c r="A180" s="94">
        <v>39680</v>
      </c>
      <c r="B180" s="33">
        <v>2.8118799999999999</v>
      </c>
      <c r="C180" s="33">
        <v>5.7606299999999999</v>
      </c>
      <c r="D180" s="95">
        <v>1.8586</v>
      </c>
      <c r="E180" s="29"/>
      <c r="F180" s="103">
        <f t="shared" si="10"/>
        <v>0.99301937172260168</v>
      </c>
      <c r="G180" s="230">
        <f t="shared" si="11"/>
        <v>0.98580288580486486</v>
      </c>
      <c r="H180" s="35">
        <v>161</v>
      </c>
      <c r="I180" s="33">
        <f t="shared" si="12"/>
        <v>-1.570756599454631E-6</v>
      </c>
      <c r="J180" s="33">
        <f t="shared" si="13"/>
        <v>0</v>
      </c>
      <c r="K180" s="196">
        <f t="shared" si="14"/>
        <v>-2.00504124656282E-3</v>
      </c>
      <c r="L180" s="29"/>
    </row>
    <row r="181" spans="1:12" x14ac:dyDescent="0.25">
      <c r="A181" s="94">
        <v>39681</v>
      </c>
      <c r="B181" s="33">
        <v>2.8106300000000002</v>
      </c>
      <c r="C181" s="33">
        <v>5.76</v>
      </c>
      <c r="D181" s="95">
        <v>1.8761000000000001</v>
      </c>
      <c r="E181" s="29"/>
      <c r="F181" s="103">
        <f t="shared" si="10"/>
        <v>0.99302245325551608</v>
      </c>
      <c r="G181" s="230">
        <f t="shared" si="11"/>
        <v>0.98580441640378547</v>
      </c>
      <c r="H181" s="35">
        <v>162</v>
      </c>
      <c r="I181" s="33">
        <f t="shared" si="12"/>
        <v>3.1165853512964131E-6</v>
      </c>
      <c r="J181" s="33">
        <f t="shared" si="13"/>
        <v>1.5543614688495661E-6</v>
      </c>
      <c r="K181" s="196">
        <f t="shared" si="14"/>
        <v>1.0025206232813973E-2</v>
      </c>
      <c r="L181" s="29"/>
    </row>
    <row r="182" spans="1:12" x14ac:dyDescent="0.25">
      <c r="A182" s="94">
        <v>39682</v>
      </c>
      <c r="B182" s="33">
        <v>2.81</v>
      </c>
      <c r="C182" s="33">
        <v>5.75875</v>
      </c>
      <c r="D182" s="95">
        <v>1.8582000000000001</v>
      </c>
      <c r="E182" s="29"/>
      <c r="F182" s="103">
        <f t="shared" si="10"/>
        <v>0.99302400635535359</v>
      </c>
      <c r="G182" s="230">
        <f t="shared" si="11"/>
        <v>0.9858074533204767</v>
      </c>
      <c r="H182" s="35">
        <v>163</v>
      </c>
      <c r="I182" s="33">
        <f t="shared" si="12"/>
        <v>1.5707663481663439E-6</v>
      </c>
      <c r="J182" s="33">
        <f t="shared" si="13"/>
        <v>3.0840648228661559E-6</v>
      </c>
      <c r="K182" s="196">
        <f t="shared" si="14"/>
        <v>-1.0254353803849694E-2</v>
      </c>
      <c r="L182" s="29"/>
    </row>
    <row r="183" spans="1:12" x14ac:dyDescent="0.25">
      <c r="A183" s="94">
        <v>39686</v>
      </c>
      <c r="B183" s="33">
        <v>2.80938</v>
      </c>
      <c r="C183" s="33">
        <v>5.7543800000000003</v>
      </c>
      <c r="D183" s="95">
        <v>1.8386</v>
      </c>
      <c r="E183" s="29"/>
      <c r="F183" s="103">
        <f t="shared" si="10"/>
        <v>0.99302553480755595</v>
      </c>
      <c r="G183" s="230">
        <f t="shared" si="11"/>
        <v>0.98581807052828352</v>
      </c>
      <c r="H183" s="35">
        <v>164</v>
      </c>
      <c r="I183" s="33">
        <f t="shared" si="12"/>
        <v>1.5458383461613711E-6</v>
      </c>
      <c r="J183" s="33">
        <f t="shared" si="13"/>
        <v>1.07820399580187E-5</v>
      </c>
      <c r="K183" s="196">
        <f t="shared" si="14"/>
        <v>-1.1228230980751638E-2</v>
      </c>
      <c r="L183" s="29"/>
    </row>
    <row r="184" spans="1:12" x14ac:dyDescent="0.25">
      <c r="A184" s="94">
        <v>39687</v>
      </c>
      <c r="B184" s="33">
        <v>2.81</v>
      </c>
      <c r="C184" s="33">
        <v>5.7543800000000003</v>
      </c>
      <c r="D184" s="95">
        <v>1.8383</v>
      </c>
      <c r="E184" s="29"/>
      <c r="F184" s="103">
        <f t="shared" si="10"/>
        <v>0.99302400635535359</v>
      </c>
      <c r="G184" s="230">
        <f t="shared" si="11"/>
        <v>0.98581807052828352</v>
      </c>
      <c r="H184" s="35">
        <v>165</v>
      </c>
      <c r="I184" s="33">
        <f t="shared" si="12"/>
        <v>-1.5458383461613711E-6</v>
      </c>
      <c r="J184" s="33">
        <f t="shared" si="13"/>
        <v>0</v>
      </c>
      <c r="K184" s="196">
        <f t="shared" si="14"/>
        <v>-1.7186067827679134E-4</v>
      </c>
      <c r="L184" s="29"/>
    </row>
    <row r="185" spans="1:12" x14ac:dyDescent="0.25">
      <c r="A185" s="94">
        <v>39688</v>
      </c>
      <c r="B185" s="33">
        <v>2.81</v>
      </c>
      <c r="C185" s="33">
        <v>5.7543800000000003</v>
      </c>
      <c r="D185" s="95">
        <v>1.8291999999999999</v>
      </c>
      <c r="E185" s="29"/>
      <c r="F185" s="103">
        <f t="shared" si="10"/>
        <v>0.99302400635535359</v>
      </c>
      <c r="G185" s="230">
        <f t="shared" si="11"/>
        <v>0.98581807052828352</v>
      </c>
      <c r="H185" s="35">
        <v>166</v>
      </c>
      <c r="I185" s="33">
        <f t="shared" si="12"/>
        <v>0</v>
      </c>
      <c r="J185" s="33">
        <f t="shared" si="13"/>
        <v>0</v>
      </c>
      <c r="K185" s="196">
        <f t="shared" si="14"/>
        <v>-5.2131072410633063E-3</v>
      </c>
      <c r="L185" s="29"/>
    </row>
    <row r="186" spans="1:12" x14ac:dyDescent="0.25">
      <c r="A186" s="94">
        <v>39689</v>
      </c>
      <c r="B186" s="33">
        <v>2.8106300000000002</v>
      </c>
      <c r="C186" s="33">
        <v>5.7531299999999996</v>
      </c>
      <c r="D186" s="95">
        <v>1.8237000000000001</v>
      </c>
      <c r="E186" s="29"/>
      <c r="F186" s="103">
        <f t="shared" si="10"/>
        <v>0.99302245325551608</v>
      </c>
      <c r="G186" s="230">
        <f t="shared" si="11"/>
        <v>0.98582110752910279</v>
      </c>
      <c r="H186" s="35">
        <v>167</v>
      </c>
      <c r="I186" s="33">
        <f t="shared" si="12"/>
        <v>-1.5707663481663439E-6</v>
      </c>
      <c r="J186" s="33">
        <f t="shared" si="13"/>
        <v>3.0841502569918133E-6</v>
      </c>
      <c r="K186" s="196">
        <f t="shared" si="14"/>
        <v>-3.1507791017414289E-3</v>
      </c>
      <c r="L186" s="29"/>
    </row>
    <row r="187" spans="1:12" x14ac:dyDescent="0.25">
      <c r="A187" s="94">
        <v>39692</v>
      </c>
      <c r="B187" s="33">
        <v>2.81</v>
      </c>
      <c r="C187" s="33">
        <v>5.7487500000000002</v>
      </c>
      <c r="D187" s="95">
        <v>1.7988</v>
      </c>
      <c r="E187" s="29"/>
      <c r="F187" s="103">
        <f t="shared" si="10"/>
        <v>0.99302400635535359</v>
      </c>
      <c r="G187" s="230">
        <f t="shared" si="11"/>
        <v>0.98583174932763207</v>
      </c>
      <c r="H187" s="35">
        <v>168</v>
      </c>
      <c r="I187" s="33">
        <f t="shared" si="12"/>
        <v>1.5707663481663439E-6</v>
      </c>
      <c r="J187" s="33">
        <f t="shared" si="13"/>
        <v>1.0807012451443171E-5</v>
      </c>
      <c r="K187" s="196">
        <f t="shared" si="14"/>
        <v>-1.4264436296975335E-2</v>
      </c>
      <c r="L187" s="29"/>
    </row>
    <row r="188" spans="1:12" x14ac:dyDescent="0.25">
      <c r="A188" s="94">
        <v>39693</v>
      </c>
      <c r="B188" s="33">
        <v>2.8131300000000001</v>
      </c>
      <c r="C188" s="33">
        <v>5.7463800000000003</v>
      </c>
      <c r="D188" s="95">
        <v>1.7863</v>
      </c>
      <c r="E188" s="29"/>
      <c r="F188" s="103">
        <f t="shared" si="10"/>
        <v>0.99301629020881221</v>
      </c>
      <c r="G188" s="230">
        <f t="shared" si="11"/>
        <v>0.98583750765687672</v>
      </c>
      <c r="H188" s="35">
        <v>169</v>
      </c>
      <c r="I188" s="33">
        <f t="shared" si="12"/>
        <v>-7.8039177082892942E-6</v>
      </c>
      <c r="J188" s="33">
        <f t="shared" si="13"/>
        <v>5.8477273061771668E-6</v>
      </c>
      <c r="K188" s="196">
        <f t="shared" si="14"/>
        <v>-7.1608615948670689E-3</v>
      </c>
      <c r="L188" s="29"/>
    </row>
    <row r="189" spans="1:12" x14ac:dyDescent="0.25">
      <c r="A189" s="94">
        <v>39694</v>
      </c>
      <c r="B189" s="33">
        <v>2.8137500000000002</v>
      </c>
      <c r="C189" s="33">
        <v>5.7438799999999999</v>
      </c>
      <c r="D189" s="95">
        <v>1.7764</v>
      </c>
      <c r="E189" s="29"/>
      <c r="F189" s="103">
        <f t="shared" si="10"/>
        <v>0.9930147617850682</v>
      </c>
      <c r="G189" s="230">
        <f t="shared" si="11"/>
        <v>0.98584358191675003</v>
      </c>
      <c r="H189" s="35">
        <v>170</v>
      </c>
      <c r="I189" s="33">
        <f t="shared" si="12"/>
        <v>-1.5458095641008859E-6</v>
      </c>
      <c r="J189" s="33">
        <f t="shared" si="13"/>
        <v>6.1685627578452864E-6</v>
      </c>
      <c r="K189" s="196">
        <f t="shared" si="14"/>
        <v>-5.6714023831347504E-3</v>
      </c>
      <c r="L189" s="29"/>
    </row>
    <row r="190" spans="1:12" x14ac:dyDescent="0.25">
      <c r="A190" s="94">
        <v>39695</v>
      </c>
      <c r="B190" s="33">
        <v>2.8149999999999999</v>
      </c>
      <c r="C190" s="33">
        <v>5.7407500000000002</v>
      </c>
      <c r="D190" s="95">
        <v>1.7723</v>
      </c>
      <c r="E190" s="29"/>
      <c r="F190" s="103">
        <f t="shared" si="10"/>
        <v>0.99301168029988951</v>
      </c>
      <c r="G190" s="230">
        <f t="shared" si="11"/>
        <v>0.98585118699563701</v>
      </c>
      <c r="H190" s="35">
        <v>171</v>
      </c>
      <c r="I190" s="33">
        <f t="shared" si="12"/>
        <v>-3.116537072598499E-6</v>
      </c>
      <c r="J190" s="33">
        <f t="shared" si="13"/>
        <v>7.7231477366944215E-6</v>
      </c>
      <c r="K190" s="196">
        <f t="shared" si="14"/>
        <v>-2.3487626031164026E-3</v>
      </c>
      <c r="L190" s="29"/>
    </row>
    <row r="191" spans="1:12" x14ac:dyDescent="0.25">
      <c r="A191" s="94">
        <v>39696</v>
      </c>
      <c r="B191" s="33">
        <v>2.8143799999999999</v>
      </c>
      <c r="C191" s="33">
        <v>5.73888</v>
      </c>
      <c r="D191" s="95">
        <v>1.7667999999999999</v>
      </c>
      <c r="E191" s="29"/>
      <c r="F191" s="103">
        <f t="shared" si="10"/>
        <v>0.99301320871414778</v>
      </c>
      <c r="G191" s="230">
        <f t="shared" si="11"/>
        <v>0.98585573066105969</v>
      </c>
      <c r="H191" s="35">
        <v>172</v>
      </c>
      <c r="I191" s="33">
        <f t="shared" si="12"/>
        <v>1.5457999704550083E-6</v>
      </c>
      <c r="J191" s="33">
        <f t="shared" si="13"/>
        <v>4.6142058283721001E-6</v>
      </c>
      <c r="K191" s="196">
        <f t="shared" si="14"/>
        <v>-3.150779101741556E-3</v>
      </c>
      <c r="L191" s="29"/>
    </row>
    <row r="192" spans="1:12" x14ac:dyDescent="0.25">
      <c r="A192" s="94">
        <v>39699</v>
      </c>
      <c r="B192" s="33">
        <v>2.8168799999999998</v>
      </c>
      <c r="C192" s="33">
        <v>5.7370000000000001</v>
      </c>
      <c r="D192" s="95">
        <v>1.7643</v>
      </c>
      <c r="E192" s="29"/>
      <c r="F192" s="103">
        <f t="shared" si="10"/>
        <v>0.99300704578219257</v>
      </c>
      <c r="G192" s="230">
        <f t="shared" si="11"/>
        <v>0.98586029866637759</v>
      </c>
      <c r="H192" s="35">
        <v>173</v>
      </c>
      <c r="I192" s="33">
        <f t="shared" si="12"/>
        <v>-6.2330353062019778E-6</v>
      </c>
      <c r="J192" s="33">
        <f t="shared" si="13"/>
        <v>4.6389236004556883E-6</v>
      </c>
      <c r="K192" s="196">
        <f t="shared" si="14"/>
        <v>-1.4321723189733883E-3</v>
      </c>
      <c r="L192" s="29"/>
    </row>
    <row r="193" spans="1:12" x14ac:dyDescent="0.25">
      <c r="A193" s="94">
        <v>39700</v>
      </c>
      <c r="B193" s="33">
        <v>2.81813</v>
      </c>
      <c r="C193" s="33">
        <v>5.7268800000000004</v>
      </c>
      <c r="D193" s="95">
        <v>1.7641</v>
      </c>
      <c r="E193" s="29"/>
      <c r="F193" s="103">
        <f t="shared" si="10"/>
        <v>0.99300396434490179</v>
      </c>
      <c r="G193" s="230">
        <f t="shared" si="11"/>
        <v>0.98588488886908354</v>
      </c>
      <c r="H193" s="35">
        <v>174</v>
      </c>
      <c r="I193" s="33">
        <f t="shared" si="12"/>
        <v>-3.1164886399576009E-6</v>
      </c>
      <c r="J193" s="33">
        <f t="shared" si="13"/>
        <v>2.4971965602964071E-5</v>
      </c>
      <c r="K193" s="196">
        <f t="shared" si="14"/>
        <v>-1.1457378551786088E-4</v>
      </c>
      <c r="L193" s="29"/>
    </row>
    <row r="194" spans="1:12" x14ac:dyDescent="0.25">
      <c r="A194" s="94">
        <v>39701</v>
      </c>
      <c r="B194" s="33">
        <v>2.8187500000000001</v>
      </c>
      <c r="C194" s="33">
        <v>5.7168799999999997</v>
      </c>
      <c r="D194" s="95">
        <v>1.7552000000000001</v>
      </c>
      <c r="E194" s="29"/>
      <c r="F194" s="103">
        <f t="shared" si="10"/>
        <v>0.99300243595910076</v>
      </c>
      <c r="G194" s="230">
        <f t="shared" si="11"/>
        <v>0.98590918869335675</v>
      </c>
      <c r="H194" s="35">
        <v>175</v>
      </c>
      <c r="I194" s="33">
        <f t="shared" si="12"/>
        <v>-1.5457711895173752E-6</v>
      </c>
      <c r="J194" s="33">
        <f t="shared" si="13"/>
        <v>2.467707904505224E-5</v>
      </c>
      <c r="K194" s="196">
        <f t="shared" si="14"/>
        <v>-5.0985334555453182E-3</v>
      </c>
      <c r="L194" s="29"/>
    </row>
    <row r="195" spans="1:12" x14ac:dyDescent="0.25">
      <c r="A195" s="94">
        <v>39702</v>
      </c>
      <c r="B195" s="33">
        <v>2.8187500000000001</v>
      </c>
      <c r="C195" s="33">
        <v>5.7074999999999996</v>
      </c>
      <c r="D195" s="95">
        <v>1.7506999999999999</v>
      </c>
      <c r="E195" s="29"/>
      <c r="F195" s="103">
        <f t="shared" si="10"/>
        <v>0.99300243595910076</v>
      </c>
      <c r="G195" s="230">
        <f t="shared" si="11"/>
        <v>0.98593198301732154</v>
      </c>
      <c r="H195" s="35">
        <v>176</v>
      </c>
      <c r="I195" s="33">
        <f t="shared" si="12"/>
        <v>0</v>
      </c>
      <c r="J195" s="33">
        <f t="shared" si="13"/>
        <v>2.3148205844345481E-5</v>
      </c>
      <c r="K195" s="196">
        <f t="shared" si="14"/>
        <v>-2.5779101741522517E-3</v>
      </c>
      <c r="L195" s="29"/>
    </row>
    <row r="196" spans="1:12" x14ac:dyDescent="0.25">
      <c r="A196" s="94">
        <v>39703</v>
      </c>
      <c r="B196" s="33">
        <v>2.8187500000000001</v>
      </c>
      <c r="C196" s="33">
        <v>5.7037500000000003</v>
      </c>
      <c r="D196" s="95">
        <v>1.7859</v>
      </c>
      <c r="E196" s="29"/>
      <c r="F196" s="103">
        <f t="shared" si="10"/>
        <v>0.99300243595910076</v>
      </c>
      <c r="G196" s="230">
        <f t="shared" si="11"/>
        <v>0.98594109618163506</v>
      </c>
      <c r="H196" s="35">
        <v>177</v>
      </c>
      <c r="I196" s="33">
        <f t="shared" si="12"/>
        <v>0</v>
      </c>
      <c r="J196" s="33">
        <f t="shared" si="13"/>
        <v>9.2546461894795562E-6</v>
      </c>
      <c r="K196" s="196">
        <f t="shared" si="14"/>
        <v>2.0164986251145805E-2</v>
      </c>
      <c r="L196" s="29"/>
    </row>
    <row r="197" spans="1:12" x14ac:dyDescent="0.25">
      <c r="A197" s="94">
        <v>39706</v>
      </c>
      <c r="B197" s="33">
        <v>2.8162500000000001</v>
      </c>
      <c r="C197" s="33">
        <v>5.7149999999999999</v>
      </c>
      <c r="D197" s="95">
        <v>1.7937000000000001</v>
      </c>
      <c r="E197" s="29"/>
      <c r="F197" s="103">
        <f t="shared" si="10"/>
        <v>0.99300859883383563</v>
      </c>
      <c r="G197" s="230">
        <f t="shared" si="11"/>
        <v>0.98591375719408947</v>
      </c>
      <c r="H197" s="35">
        <v>178</v>
      </c>
      <c r="I197" s="33">
        <f t="shared" si="12"/>
        <v>6.2329774349810373E-6</v>
      </c>
      <c r="J197" s="33">
        <f t="shared" si="13"/>
        <v>-2.7763425327233985E-5</v>
      </c>
      <c r="K197" s="196">
        <f t="shared" si="14"/>
        <v>4.4683776351970832E-3</v>
      </c>
      <c r="L197" s="29"/>
    </row>
    <row r="198" spans="1:12" x14ac:dyDescent="0.25">
      <c r="A198" s="94">
        <v>39707</v>
      </c>
      <c r="B198" s="33">
        <v>2.8762500000000002</v>
      </c>
      <c r="C198" s="33">
        <v>5.7912499999999998</v>
      </c>
      <c r="D198" s="95">
        <v>1.7743</v>
      </c>
      <c r="E198" s="29"/>
      <c r="F198" s="103">
        <f t="shared" si="10"/>
        <v>0.9928607109503228</v>
      </c>
      <c r="G198" s="230">
        <f t="shared" si="11"/>
        <v>0.98572849956720365</v>
      </c>
      <c r="H198" s="35">
        <v>179</v>
      </c>
      <c r="I198" s="33">
        <f t="shared" si="12"/>
        <v>-1.495701081877901E-4</v>
      </c>
      <c r="J198" s="33">
        <f t="shared" si="13"/>
        <v>-1.8813375154321755E-4</v>
      </c>
      <c r="K198" s="196">
        <f t="shared" si="14"/>
        <v>-1.1113657195233778E-2</v>
      </c>
      <c r="L198" s="29"/>
    </row>
    <row r="199" spans="1:12" x14ac:dyDescent="0.25">
      <c r="A199" s="94">
        <v>39708</v>
      </c>
      <c r="B199" s="33">
        <v>3.0625</v>
      </c>
      <c r="C199" s="33">
        <v>5.8712499999999999</v>
      </c>
      <c r="D199" s="95">
        <v>1.7955000000000001</v>
      </c>
      <c r="E199" s="29"/>
      <c r="F199" s="103">
        <f t="shared" si="10"/>
        <v>0.99240192277872541</v>
      </c>
      <c r="G199" s="230">
        <f t="shared" si="11"/>
        <v>0.98553420573642492</v>
      </c>
      <c r="H199" s="35">
        <v>180</v>
      </c>
      <c r="I199" s="33">
        <f t="shared" si="12"/>
        <v>-4.64006887049311E-4</v>
      </c>
      <c r="J199" s="33">
        <f t="shared" si="13"/>
        <v>-1.9731024250157551E-4</v>
      </c>
      <c r="K199" s="196">
        <f t="shared" si="14"/>
        <v>1.2144821264894653E-2</v>
      </c>
      <c r="L199" s="29"/>
    </row>
    <row r="200" spans="1:12" x14ac:dyDescent="0.25">
      <c r="A200" s="94">
        <v>39709</v>
      </c>
      <c r="B200" s="33">
        <v>3.2037499999999999</v>
      </c>
      <c r="C200" s="33">
        <v>5.9775</v>
      </c>
      <c r="D200" s="95">
        <v>1.8192999999999999</v>
      </c>
      <c r="E200" s="29"/>
      <c r="F200" s="103">
        <f t="shared" si="10"/>
        <v>0.99205426536831554</v>
      </c>
      <c r="G200" s="230">
        <f t="shared" si="11"/>
        <v>0.98527627762622305</v>
      </c>
      <c r="H200" s="35">
        <v>181</v>
      </c>
      <c r="I200" s="33">
        <f t="shared" si="12"/>
        <v>-3.5161201345328624E-4</v>
      </c>
      <c r="J200" s="33">
        <f t="shared" si="13"/>
        <v>-2.6193244411274998E-4</v>
      </c>
      <c r="K200" s="196">
        <f t="shared" si="14"/>
        <v>1.3634280476626844E-2</v>
      </c>
      <c r="L200" s="29"/>
    </row>
    <row r="201" spans="1:12" x14ac:dyDescent="0.25">
      <c r="A201" s="94">
        <v>39710</v>
      </c>
      <c r="B201" s="33">
        <v>3.21</v>
      </c>
      <c r="C201" s="33">
        <v>6</v>
      </c>
      <c r="D201" s="95">
        <v>1.8327</v>
      </c>
      <c r="E201" s="29"/>
      <c r="F201" s="103">
        <f t="shared" si="10"/>
        <v>0.99203888792440664</v>
      </c>
      <c r="G201" s="230">
        <f t="shared" si="11"/>
        <v>0.98522167487684742</v>
      </c>
      <c r="H201" s="35">
        <v>182</v>
      </c>
      <c r="I201" s="33">
        <f t="shared" si="12"/>
        <v>-1.5552362333356382E-5</v>
      </c>
      <c r="J201" s="33">
        <f t="shared" si="13"/>
        <v>-5.545045705968849E-5</v>
      </c>
      <c r="K201" s="196">
        <f t="shared" si="14"/>
        <v>7.6764436296975699E-3</v>
      </c>
      <c r="L201" s="29"/>
    </row>
    <row r="202" spans="1:12" x14ac:dyDescent="0.25">
      <c r="A202" s="94">
        <v>39713</v>
      </c>
      <c r="B202" s="33">
        <v>3.1974999999999998</v>
      </c>
      <c r="C202" s="33">
        <v>6.01</v>
      </c>
      <c r="D202" s="95">
        <v>1.8441000000000001</v>
      </c>
      <c r="E202" s="29"/>
      <c r="F202" s="103">
        <f t="shared" si="10"/>
        <v>0.99206964328895886</v>
      </c>
      <c r="G202" s="230">
        <f t="shared" si="11"/>
        <v>0.98519740893081442</v>
      </c>
      <c r="H202" s="35">
        <v>183</v>
      </c>
      <c r="I202" s="33">
        <f t="shared" si="12"/>
        <v>3.110520682399661E-5</v>
      </c>
      <c r="J202" s="33">
        <f t="shared" si="13"/>
        <v>-2.464267484515976E-5</v>
      </c>
      <c r="K202" s="196">
        <f t="shared" si="14"/>
        <v>6.530705774518834E-3</v>
      </c>
      <c r="L202" s="29"/>
    </row>
    <row r="203" spans="1:12" x14ac:dyDescent="0.25">
      <c r="A203" s="94">
        <v>39714</v>
      </c>
      <c r="B203" s="33">
        <v>3.2112500000000002</v>
      </c>
      <c r="C203" s="33">
        <v>6.0650000000000004</v>
      </c>
      <c r="D203" s="95">
        <v>1.855</v>
      </c>
      <c r="E203" s="29"/>
      <c r="F203" s="103">
        <f t="shared" si="10"/>
        <v>0.9920358124928309</v>
      </c>
      <c r="G203" s="230">
        <f t="shared" si="11"/>
        <v>0.98506396759139547</v>
      </c>
      <c r="H203" s="35">
        <v>184</v>
      </c>
      <c r="I203" s="33">
        <f t="shared" si="12"/>
        <v>-3.4215621433909279E-5</v>
      </c>
      <c r="J203" s="33">
        <f t="shared" si="13"/>
        <v>-1.355130162134285E-4</v>
      </c>
      <c r="K203" s="196">
        <f t="shared" si="14"/>
        <v>6.2442713107240541E-3</v>
      </c>
      <c r="L203" s="29"/>
    </row>
    <row r="204" spans="1:12" x14ac:dyDescent="0.25">
      <c r="A204" s="94">
        <v>39715</v>
      </c>
      <c r="B204" s="33">
        <v>3.4762499999999998</v>
      </c>
      <c r="C204" s="33">
        <v>6.2</v>
      </c>
      <c r="D204" s="95">
        <v>1.8523000000000001</v>
      </c>
      <c r="E204" s="29"/>
      <c r="F204" s="103">
        <f t="shared" si="10"/>
        <v>0.99138425124155383</v>
      </c>
      <c r="G204" s="230">
        <f t="shared" si="11"/>
        <v>0.98473658296405708</v>
      </c>
      <c r="H204" s="35">
        <v>185</v>
      </c>
      <c r="I204" s="33">
        <f t="shared" si="12"/>
        <v>-6.5897276051035409E-4</v>
      </c>
      <c r="J204" s="33">
        <f t="shared" si="13"/>
        <v>-3.3246727367781807E-4</v>
      </c>
      <c r="K204" s="196">
        <f t="shared" si="14"/>
        <v>-1.5467461044912493E-3</v>
      </c>
      <c r="L204" s="29"/>
    </row>
    <row r="205" spans="1:12" x14ac:dyDescent="0.25">
      <c r="A205" s="94">
        <v>39716</v>
      </c>
      <c r="B205" s="33">
        <v>3.7687499999999998</v>
      </c>
      <c r="C205" s="33">
        <v>6.2762500000000001</v>
      </c>
      <c r="D205" s="95">
        <v>1.8472</v>
      </c>
      <c r="E205" s="29"/>
      <c r="F205" s="103">
        <f t="shared" si="10"/>
        <v>0.99066606813925062</v>
      </c>
      <c r="G205" s="230">
        <f t="shared" si="11"/>
        <v>0.98455176742425876</v>
      </c>
      <c r="H205" s="35">
        <v>186</v>
      </c>
      <c r="I205" s="33">
        <f t="shared" si="12"/>
        <v>-7.2635243509190368E-4</v>
      </c>
      <c r="J205" s="33">
        <f t="shared" si="13"/>
        <v>-1.8768480105369094E-4</v>
      </c>
      <c r="K205" s="196">
        <f t="shared" si="14"/>
        <v>-2.9216315307058344E-3</v>
      </c>
      <c r="L205" s="29"/>
    </row>
    <row r="206" spans="1:12" x14ac:dyDescent="0.25">
      <c r="A206" s="94">
        <v>39717</v>
      </c>
      <c r="B206" s="33">
        <v>3.7618800000000001</v>
      </c>
      <c r="C206" s="33">
        <v>6.2549999999999999</v>
      </c>
      <c r="D206" s="95">
        <v>1.8431999999999999</v>
      </c>
      <c r="E206" s="29"/>
      <c r="F206" s="103">
        <f t="shared" si="10"/>
        <v>0.9906829243018187</v>
      </c>
      <c r="G206" s="230">
        <f t="shared" si="11"/>
        <v>0.98460326642133633</v>
      </c>
      <c r="H206" s="35">
        <v>187</v>
      </c>
      <c r="I206" s="33">
        <f t="shared" si="12"/>
        <v>1.704790141729155E-5</v>
      </c>
      <c r="J206" s="33">
        <f t="shared" si="13"/>
        <v>5.229851900719961E-5</v>
      </c>
      <c r="K206" s="196">
        <f t="shared" si="14"/>
        <v>-2.2914757103574723E-3</v>
      </c>
      <c r="L206" s="29"/>
    </row>
    <row r="207" spans="1:12" x14ac:dyDescent="0.25">
      <c r="A207" s="94">
        <v>39720</v>
      </c>
      <c r="B207" s="33">
        <v>3.8824999999999998</v>
      </c>
      <c r="C207" s="33">
        <v>6.2612500000000004</v>
      </c>
      <c r="D207" s="95">
        <v>1.8093999999999999</v>
      </c>
      <c r="E207" s="29"/>
      <c r="F207" s="103">
        <f t="shared" si="10"/>
        <v>0.99038705564118279</v>
      </c>
      <c r="G207" s="230">
        <f t="shared" si="11"/>
        <v>0.98458811909824029</v>
      </c>
      <c r="H207" s="35">
        <v>188</v>
      </c>
      <c r="I207" s="33">
        <f t="shared" si="12"/>
        <v>-2.9923416665064522E-4</v>
      </c>
      <c r="J207" s="33">
        <f t="shared" si="13"/>
        <v>-1.5382485287109122E-5</v>
      </c>
      <c r="K207" s="196">
        <f t="shared" si="14"/>
        <v>-1.9362969752520654E-2</v>
      </c>
      <c r="L207" s="29"/>
    </row>
    <row r="208" spans="1:12" x14ac:dyDescent="0.25">
      <c r="A208" s="94">
        <v>39721</v>
      </c>
      <c r="B208" s="33">
        <v>4.0525000000000002</v>
      </c>
      <c r="C208" s="33">
        <v>6.3</v>
      </c>
      <c r="D208" s="95">
        <v>1.7821</v>
      </c>
      <c r="E208" s="29"/>
      <c r="F208" s="103">
        <f t="shared" si="10"/>
        <v>0.98997036276226491</v>
      </c>
      <c r="G208" s="230">
        <f t="shared" si="11"/>
        <v>0.98449421609648047</v>
      </c>
      <c r="H208" s="35">
        <v>189</v>
      </c>
      <c r="I208" s="33">
        <f t="shared" si="12"/>
        <v>-4.2143276041557004E-4</v>
      </c>
      <c r="J208" s="33">
        <f t="shared" si="13"/>
        <v>-9.5360845862142016E-5</v>
      </c>
      <c r="K208" s="196">
        <f t="shared" si="14"/>
        <v>-1.5639321723189666E-2</v>
      </c>
      <c r="L208" s="29"/>
    </row>
    <row r="209" spans="1:12" x14ac:dyDescent="0.25">
      <c r="A209" s="94">
        <v>39722</v>
      </c>
      <c r="B209" s="33">
        <v>4.1500000000000004</v>
      </c>
      <c r="C209" s="33">
        <v>6.3075000000000001</v>
      </c>
      <c r="D209" s="95">
        <v>1.7704</v>
      </c>
      <c r="E209" s="29"/>
      <c r="F209" s="103">
        <f t="shared" si="10"/>
        <v>0.98973153532104419</v>
      </c>
      <c r="G209" s="230">
        <f t="shared" si="11"/>
        <v>0.98447604339078154</v>
      </c>
      <c r="H209" s="35">
        <v>190</v>
      </c>
      <c r="I209" s="33">
        <f t="shared" si="12"/>
        <v>-2.4154410336460933E-4</v>
      </c>
      <c r="J209" s="33">
        <f t="shared" si="13"/>
        <v>-1.8454836954902542E-5</v>
      </c>
      <c r="K209" s="196">
        <f t="shared" si="14"/>
        <v>-6.7025664527956249E-3</v>
      </c>
      <c r="L209" s="29"/>
    </row>
    <row r="210" spans="1:12" x14ac:dyDescent="0.25">
      <c r="A210" s="94">
        <v>39723</v>
      </c>
      <c r="B210" s="33">
        <v>4.2074999999999996</v>
      </c>
      <c r="C210" s="33">
        <v>6.2774999999999999</v>
      </c>
      <c r="D210" s="95">
        <v>1.7583</v>
      </c>
      <c r="E210" s="29"/>
      <c r="F210" s="103">
        <f t="shared" si="10"/>
        <v>0.98959074237860511</v>
      </c>
      <c r="G210" s="230">
        <f t="shared" si="11"/>
        <v>0.98454873823925759</v>
      </c>
      <c r="H210" s="35">
        <v>191</v>
      </c>
      <c r="I210" s="33">
        <f t="shared" si="12"/>
        <v>-1.4239446215931636E-4</v>
      </c>
      <c r="J210" s="33">
        <f t="shared" si="13"/>
        <v>7.3823435998642152E-5</v>
      </c>
      <c r="K210" s="196">
        <f t="shared" si="14"/>
        <v>-6.9317140238313469E-3</v>
      </c>
      <c r="L210" s="29"/>
    </row>
    <row r="211" spans="1:12" x14ac:dyDescent="0.25">
      <c r="A211" s="94">
        <v>39724</v>
      </c>
      <c r="B211" s="33">
        <v>4.3337500000000002</v>
      </c>
      <c r="C211" s="33">
        <v>6.27</v>
      </c>
      <c r="D211" s="95">
        <v>1.7749999999999999</v>
      </c>
      <c r="E211" s="29"/>
      <c r="F211" s="103">
        <f t="shared" si="10"/>
        <v>0.98928175053405765</v>
      </c>
      <c r="G211" s="230">
        <f t="shared" si="11"/>
        <v>0.98456691362886739</v>
      </c>
      <c r="H211" s="35">
        <v>192</v>
      </c>
      <c r="I211" s="33">
        <f t="shared" si="12"/>
        <v>-3.1250662677919559E-4</v>
      </c>
      <c r="J211" s="33">
        <f t="shared" si="13"/>
        <v>1.8457562533490146E-5</v>
      </c>
      <c r="K211" s="196">
        <f t="shared" si="14"/>
        <v>9.5669110907424023E-3</v>
      </c>
      <c r="L211" s="29"/>
    </row>
    <row r="212" spans="1:12" x14ac:dyDescent="0.25">
      <c r="A212" s="94">
        <v>39727</v>
      </c>
      <c r="B212" s="33">
        <v>4.2887500000000003</v>
      </c>
      <c r="C212" s="33">
        <v>6.2675000000000001</v>
      </c>
      <c r="D212" s="95">
        <v>1.7339</v>
      </c>
      <c r="E212" s="29"/>
      <c r="F212" s="103">
        <f t="shared" ref="F212:F219" si="15">1/(1+B212*0.01*E$4)</f>
        <v>0.98939186410702751</v>
      </c>
      <c r="G212" s="230">
        <f t="shared" ref="G212:G219" si="16">1/(1+C212*0.01*E$4)</f>
        <v>0.98457297224119589</v>
      </c>
      <c r="H212" s="35">
        <v>193</v>
      </c>
      <c r="I212" s="33">
        <f t="shared" si="12"/>
        <v>1.1136611486239317E-4</v>
      </c>
      <c r="J212" s="33">
        <f t="shared" si="13"/>
        <v>6.1526722848966041E-6</v>
      </c>
      <c r="K212" s="196">
        <f t="shared" si="14"/>
        <v>-2.3544912923922957E-2</v>
      </c>
      <c r="L212" s="29"/>
    </row>
    <row r="213" spans="1:12" x14ac:dyDescent="0.25">
      <c r="A213" s="94">
        <v>39728</v>
      </c>
      <c r="B213" s="33">
        <v>4.32</v>
      </c>
      <c r="C213" s="33">
        <v>6.2787499999999996</v>
      </c>
      <c r="D213" s="95">
        <v>1.7602</v>
      </c>
      <c r="E213" s="29"/>
      <c r="F213" s="103">
        <f t="shared" si="15"/>
        <v>0.98931539374752675</v>
      </c>
      <c r="G213" s="230">
        <f t="shared" si="16"/>
        <v>0.9845457090728964</v>
      </c>
      <c r="H213" s="35">
        <v>194</v>
      </c>
      <c r="I213" s="33">
        <f t="shared" ref="I213:I219" si="17">(F213-F212)/$B$10</f>
        <v>-7.7340209840078759E-5</v>
      </c>
      <c r="J213" s="33">
        <f t="shared" ref="J213:J219" si="18">(G213-G212)/$C$10</f>
        <v>-2.7686428987334556E-5</v>
      </c>
      <c r="K213" s="196">
        <f t="shared" ref="K213:K219" si="19">(D213-D212)/$D$3</f>
        <v>1.5066452795600361E-2</v>
      </c>
      <c r="L213" s="29"/>
    </row>
    <row r="214" spans="1:12" x14ac:dyDescent="0.25">
      <c r="A214" s="94">
        <v>39729</v>
      </c>
      <c r="B214" s="33">
        <v>4.5237499999999997</v>
      </c>
      <c r="C214" s="33">
        <v>6.2712500000000002</v>
      </c>
      <c r="D214" s="95">
        <v>1.7331000000000001</v>
      </c>
      <c r="E214" s="29"/>
      <c r="F214" s="103">
        <f t="shared" si="15"/>
        <v>0.98881709664760109</v>
      </c>
      <c r="G214" s="230">
        <f t="shared" si="16"/>
        <v>0.98456388435066478</v>
      </c>
      <c r="H214" s="35">
        <v>195</v>
      </c>
      <c r="I214" s="33">
        <f t="shared" si="17"/>
        <v>-5.0396522943731408E-4</v>
      </c>
      <c r="J214" s="33">
        <f t="shared" si="18"/>
        <v>1.8457448955727012E-5</v>
      </c>
      <c r="K214" s="196">
        <f t="shared" si="19"/>
        <v>-1.5524747937671805E-2</v>
      </c>
      <c r="L214" s="29"/>
    </row>
    <row r="215" spans="1:12" x14ac:dyDescent="0.25">
      <c r="A215" s="94">
        <v>39730</v>
      </c>
      <c r="B215" s="33">
        <v>4.75</v>
      </c>
      <c r="C215" s="33">
        <v>6.28125</v>
      </c>
      <c r="D215" s="95">
        <v>1.7238</v>
      </c>
      <c r="E215" s="29"/>
      <c r="F215" s="103">
        <f t="shared" si="15"/>
        <v>0.9882643607164916</v>
      </c>
      <c r="G215" s="230">
        <f t="shared" si="16"/>
        <v>0.98453965079609262</v>
      </c>
      <c r="H215" s="35">
        <v>196</v>
      </c>
      <c r="I215" s="33">
        <f t="shared" si="17"/>
        <v>-5.5902330232586418E-4</v>
      </c>
      <c r="J215" s="33">
        <f t="shared" si="18"/>
        <v>-2.4609780506883233E-5</v>
      </c>
      <c r="K215" s="196">
        <f t="shared" si="19"/>
        <v>-5.3276810265811677E-3</v>
      </c>
      <c r="L215" s="29"/>
    </row>
    <row r="216" spans="1:12" x14ac:dyDescent="0.25">
      <c r="A216" s="94">
        <v>39731</v>
      </c>
      <c r="B216" s="33">
        <v>4.8187499999999996</v>
      </c>
      <c r="C216" s="33">
        <v>6.2850000000000001</v>
      </c>
      <c r="D216" s="95">
        <v>1.702</v>
      </c>
      <c r="E216" s="29"/>
      <c r="F216" s="103">
        <f t="shared" si="15"/>
        <v>0.98809652467925457</v>
      </c>
      <c r="G216" s="230">
        <f t="shared" si="16"/>
        <v>0.98453056352068125</v>
      </c>
      <c r="H216" s="35">
        <v>197</v>
      </c>
      <c r="I216" s="33">
        <f t="shared" si="17"/>
        <v>-1.6974517216059468E-4</v>
      </c>
      <c r="J216" s="33">
        <f t="shared" si="18"/>
        <v>-9.2283553621407643E-6</v>
      </c>
      <c r="K216" s="196">
        <f t="shared" si="19"/>
        <v>-1.2488542621448237E-2</v>
      </c>
      <c r="L216" s="29"/>
    </row>
    <row r="217" spans="1:12" x14ac:dyDescent="0.25">
      <c r="A217" s="94">
        <v>39734</v>
      </c>
      <c r="B217" s="33">
        <v>4.7525000000000004</v>
      </c>
      <c r="C217" s="33">
        <v>6.2687499999999998</v>
      </c>
      <c r="D217" s="95">
        <v>1.7416</v>
      </c>
      <c r="E217" s="29"/>
      <c r="F217" s="103">
        <f t="shared" si="15"/>
        <v>0.98825825658890298</v>
      </c>
      <c r="G217" s="230">
        <f t="shared" si="16"/>
        <v>0.98456994292571109</v>
      </c>
      <c r="H217" s="35">
        <v>198</v>
      </c>
      <c r="I217" s="33">
        <f t="shared" si="17"/>
        <v>1.635716101206611E-4</v>
      </c>
      <c r="J217" s="33">
        <f t="shared" si="18"/>
        <v>3.9990770292937449E-5</v>
      </c>
      <c r="K217" s="196">
        <f t="shared" si="19"/>
        <v>2.2685609532539001E-2</v>
      </c>
      <c r="L217" s="29"/>
    </row>
    <row r="218" spans="1:12" x14ac:dyDescent="0.25">
      <c r="A218" s="94">
        <v>39735</v>
      </c>
      <c r="B218" s="33">
        <v>4.6349999999999998</v>
      </c>
      <c r="C218" s="33">
        <v>6.2487500000000002</v>
      </c>
      <c r="D218" s="95">
        <v>1.7532000000000001</v>
      </c>
      <c r="E218" s="29"/>
      <c r="F218" s="103">
        <f t="shared" si="15"/>
        <v>0.98854523212277723</v>
      </c>
      <c r="G218" s="230">
        <f t="shared" si="16"/>
        <v>0.98461841421050533</v>
      </c>
      <c r="H218" s="35">
        <v>199</v>
      </c>
      <c r="I218" s="33">
        <f t="shared" si="17"/>
        <v>2.9023988057206473E-4</v>
      </c>
      <c r="J218" s="33">
        <f t="shared" si="18"/>
        <v>4.9223801490668667E-5</v>
      </c>
      <c r="K218" s="196">
        <f t="shared" si="19"/>
        <v>6.6452795600366946E-3</v>
      </c>
      <c r="L218" s="29"/>
    </row>
    <row r="219" spans="1:12" ht="15.75" thickBot="1" x14ac:dyDescent="0.3">
      <c r="A219" s="46">
        <v>39736</v>
      </c>
      <c r="B219" s="47">
        <v>4.55</v>
      </c>
      <c r="C219" s="47">
        <v>6.21</v>
      </c>
      <c r="D219" s="48">
        <v>1.7456</v>
      </c>
      <c r="E219" s="29"/>
      <c r="F219" s="105">
        <f t="shared" si="15"/>
        <v>0.98875293536027697</v>
      </c>
      <c r="G219" s="231">
        <f t="shared" si="16"/>
        <v>0.98471234090741244</v>
      </c>
      <c r="H219" s="233">
        <v>200</v>
      </c>
      <c r="I219" s="36">
        <f t="shared" si="17"/>
        <v>2.100658618263052E-4</v>
      </c>
      <c r="J219" s="36">
        <f t="shared" si="18"/>
        <v>9.5384908876592402E-5</v>
      </c>
      <c r="K219" s="234">
        <f t="shared" si="19"/>
        <v>-4.3538038496792227E-3</v>
      </c>
      <c r="L219" s="29"/>
    </row>
    <row r="220" spans="1:12" ht="15.75" thickBot="1" x14ac:dyDescent="0.3">
      <c r="A220" s="29"/>
      <c r="B220" s="29"/>
      <c r="C220" s="29"/>
      <c r="D220" s="29"/>
      <c r="E220" s="29"/>
      <c r="F220" s="29"/>
      <c r="G220" s="29"/>
      <c r="H220" s="232" t="s">
        <v>64</v>
      </c>
      <c r="I220" s="235">
        <f>AVERAGE(I20:I219)</f>
        <v>1.6139887891353472E-6</v>
      </c>
      <c r="J220" s="235">
        <f t="shared" ref="J220:K220" si="20">AVERAGE(J20:J219)</f>
        <v>-3.9419547167943993E-6</v>
      </c>
      <c r="K220" s="236">
        <f t="shared" si="20"/>
        <v>-6.6939734188817604E-4</v>
      </c>
      <c r="L220" s="29"/>
    </row>
    <row r="221" spans="1:12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</row>
    <row r="222" spans="1:12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</row>
  </sheetData>
  <mergeCells count="17">
    <mergeCell ref="B15:C15"/>
    <mergeCell ref="D15:D16"/>
    <mergeCell ref="A4:D4"/>
    <mergeCell ref="A14:D14"/>
    <mergeCell ref="I14:K14"/>
    <mergeCell ref="I15:K16"/>
    <mergeCell ref="A15:A17"/>
    <mergeCell ref="J2:K2"/>
    <mergeCell ref="A1:E1"/>
    <mergeCell ref="E2:E3"/>
    <mergeCell ref="A5:D5"/>
    <mergeCell ref="A6:D6"/>
    <mergeCell ref="M27:P27"/>
    <mergeCell ref="M10:P11"/>
    <mergeCell ref="M33:O33"/>
    <mergeCell ref="M34:O34"/>
    <mergeCell ref="M36:T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 de mercado</vt:lpstr>
      <vt:lpstr>SimulacionHistorica</vt:lpstr>
      <vt:lpstr>SimulacionMonteCarlo</vt:lpstr>
      <vt:lpstr>DeltaNormal</vt:lpstr>
    </vt:vector>
  </TitlesOfParts>
  <Company>Telecomunicaciones y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Hernández Fabián</dc:creator>
  <cp:lastModifiedBy>Angel Ma</cp:lastModifiedBy>
  <dcterms:created xsi:type="dcterms:W3CDTF">2012-04-20T01:40:19Z</dcterms:created>
  <dcterms:modified xsi:type="dcterms:W3CDTF">2017-10-27T05:40:44Z</dcterms:modified>
</cp:coreProperties>
</file>