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jos 3 CUCEI\2. SEM Metodos Matematicos III\ACT s\"/>
    </mc:Choice>
  </mc:AlternateContent>
  <xr:revisionPtr revIDLastSave="0" documentId="13_ncr:1_{3A8E23D2-ED55-47F2-821D-1AC8F808BDC0}" xr6:coauthVersionLast="47" xr6:coauthVersionMax="47" xr10:uidLastSave="{00000000-0000-0000-0000-000000000000}"/>
  <bookViews>
    <workbookView xWindow="-120" yWindow="-120" windowWidth="29040" windowHeight="15840" xr2:uid="{4F4914FB-773B-4B94-86AD-07F58C441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" i="1" l="1"/>
  <c r="T25" i="1"/>
  <c r="T24" i="1"/>
  <c r="T23" i="1"/>
  <c r="T22" i="1"/>
  <c r="T21" i="1"/>
  <c r="T20" i="1"/>
  <c r="T19" i="1"/>
  <c r="T18" i="1"/>
  <c r="T17" i="1"/>
  <c r="T16" i="1"/>
  <c r="T15" i="1"/>
  <c r="S16" i="1"/>
  <c r="S17" i="1"/>
  <c r="S18" i="1"/>
  <c r="S19" i="1"/>
  <c r="S20" i="1"/>
  <c r="S21" i="1"/>
  <c r="S22" i="1"/>
  <c r="S23" i="1"/>
  <c r="S24" i="1"/>
  <c r="S25" i="1"/>
  <c r="S15" i="1"/>
  <c r="S10" i="1"/>
  <c r="S9" i="1" l="1"/>
  <c r="L33" i="1"/>
  <c r="L34" i="1" s="1"/>
  <c r="L7" i="1"/>
  <c r="J61" i="1"/>
  <c r="J55" i="1"/>
  <c r="J48" i="1"/>
  <c r="J44" i="1"/>
  <c r="J39" i="1"/>
  <c r="J36" i="1"/>
  <c r="J34" i="1"/>
  <c r="D7" i="1"/>
  <c r="J60" i="1"/>
  <c r="K60" i="1" s="1"/>
  <c r="J8" i="1"/>
  <c r="J10" i="1" s="1"/>
  <c r="J14" i="1" s="1"/>
  <c r="K14" i="1" s="1"/>
  <c r="B35" i="1"/>
  <c r="C35" i="1" s="1"/>
  <c r="B39" i="1"/>
  <c r="C39" i="1" s="1"/>
  <c r="B43" i="1"/>
  <c r="C43" i="1" s="1"/>
  <c r="B29" i="1"/>
  <c r="B15" i="1"/>
  <c r="C15" i="1" s="1"/>
  <c r="B19" i="1"/>
  <c r="C19" i="1" s="1"/>
  <c r="B23" i="1"/>
  <c r="C23" i="1" s="1"/>
  <c r="B10" i="1"/>
  <c r="B16" i="1" s="1"/>
  <c r="C16" i="1" s="1"/>
  <c r="S12" i="1" l="1"/>
  <c r="J50" i="1"/>
  <c r="K50" i="1" s="1"/>
  <c r="K61" i="1"/>
  <c r="J47" i="1"/>
  <c r="K47" i="1" s="1"/>
  <c r="J43" i="1"/>
  <c r="K43" i="1" s="1"/>
  <c r="J57" i="1"/>
  <c r="K57" i="1" s="1"/>
  <c r="K55" i="1"/>
  <c r="J51" i="1"/>
  <c r="K51" i="1" s="1"/>
  <c r="K39" i="1"/>
  <c r="J46" i="1"/>
  <c r="K46" i="1" s="1"/>
  <c r="J42" i="1"/>
  <c r="K42" i="1" s="1"/>
  <c r="J49" i="1"/>
  <c r="K49" i="1" s="1"/>
  <c r="J45" i="1"/>
  <c r="K45" i="1" s="1"/>
  <c r="J41" i="1"/>
  <c r="K41" i="1" s="1"/>
  <c r="J56" i="1"/>
  <c r="K56" i="1" s="1"/>
  <c r="J54" i="1"/>
  <c r="K54" i="1" s="1"/>
  <c r="J52" i="1"/>
  <c r="K52" i="1" s="1"/>
  <c r="J58" i="1"/>
  <c r="K58" i="1" s="1"/>
  <c r="K48" i="1"/>
  <c r="K44" i="1"/>
  <c r="J40" i="1"/>
  <c r="K40" i="1" s="1"/>
  <c r="J59" i="1"/>
  <c r="K59" i="1" s="1"/>
  <c r="J53" i="1"/>
  <c r="K53" i="1" s="1"/>
  <c r="J30" i="1"/>
  <c r="K30" i="1" s="1"/>
  <c r="B22" i="1"/>
  <c r="C22" i="1" s="1"/>
  <c r="B18" i="1"/>
  <c r="C18" i="1" s="1"/>
  <c r="B14" i="1"/>
  <c r="C14" i="1" s="1"/>
  <c r="B32" i="1"/>
  <c r="C32" i="1" s="1"/>
  <c r="D26" i="1" s="1"/>
  <c r="D27" i="1" s="1"/>
  <c r="B42" i="1"/>
  <c r="C42" i="1" s="1"/>
  <c r="B38" i="1"/>
  <c r="C38" i="1" s="1"/>
  <c r="B34" i="1"/>
  <c r="C34" i="1" s="1"/>
  <c r="J29" i="1"/>
  <c r="K29" i="1" s="1"/>
  <c r="B21" i="1"/>
  <c r="C21" i="1" s="1"/>
  <c r="B17" i="1"/>
  <c r="C17" i="1" s="1"/>
  <c r="B45" i="1"/>
  <c r="C45" i="1" s="1"/>
  <c r="B41" i="1"/>
  <c r="C41" i="1" s="1"/>
  <c r="B37" i="1"/>
  <c r="C37" i="1" s="1"/>
  <c r="B33" i="1"/>
  <c r="C33" i="1" s="1"/>
  <c r="J28" i="1"/>
  <c r="K28" i="1" s="1"/>
  <c r="B13" i="1"/>
  <c r="C13" i="1" s="1"/>
  <c r="D8" i="1" s="1"/>
  <c r="B20" i="1"/>
  <c r="C20" i="1" s="1"/>
  <c r="B44" i="1"/>
  <c r="C44" i="1" s="1"/>
  <c r="B40" i="1"/>
  <c r="C40" i="1" s="1"/>
  <c r="B36" i="1"/>
  <c r="C36" i="1" s="1"/>
  <c r="J27" i="1"/>
  <c r="K27" i="1" s="1"/>
  <c r="J25" i="1"/>
  <c r="K25" i="1" s="1"/>
  <c r="J21" i="1"/>
  <c r="K21" i="1" s="1"/>
  <c r="J17" i="1"/>
  <c r="K17" i="1" s="1"/>
  <c r="J24" i="1"/>
  <c r="K24" i="1" s="1"/>
  <c r="J20" i="1"/>
  <c r="K20" i="1" s="1"/>
  <c r="J16" i="1"/>
  <c r="K16" i="1" s="1"/>
  <c r="J13" i="1"/>
  <c r="K13" i="1" s="1"/>
  <c r="J23" i="1"/>
  <c r="K23" i="1" s="1"/>
  <c r="J19" i="1"/>
  <c r="K19" i="1" s="1"/>
  <c r="J15" i="1"/>
  <c r="K15" i="1" s="1"/>
  <c r="J26" i="1"/>
  <c r="K26" i="1" s="1"/>
  <c r="J22" i="1"/>
  <c r="K22" i="1" s="1"/>
  <c r="J18" i="1"/>
  <c r="K18" i="1" s="1"/>
  <c r="L8" i="1" l="1"/>
</calcChain>
</file>

<file path=xl/sharedStrings.xml><?xml version="1.0" encoding="utf-8"?>
<sst xmlns="http://schemas.openxmlformats.org/spreadsheetml/2006/main" count="65" uniqueCount="18">
  <si>
    <t>x</t>
  </si>
  <si>
    <t>f(xi)</t>
  </si>
  <si>
    <t>Valor exacto:</t>
  </si>
  <si>
    <t>1/3 Compuesta</t>
  </si>
  <si>
    <t>a=</t>
  </si>
  <si>
    <t>Formula:</t>
  </si>
  <si>
    <t>b=</t>
  </si>
  <si>
    <t>Error %</t>
  </si>
  <si>
    <t>n=</t>
  </si>
  <si>
    <t>h=</t>
  </si>
  <si>
    <t>i</t>
  </si>
  <si>
    <t>xi</t>
  </si>
  <si>
    <t>Conclusion:</t>
  </si>
  <si>
    <t>3/8 Compuesta</t>
  </si>
  <si>
    <t>?</t>
  </si>
  <si>
    <t>Tras resolver el problema usando los métodos de Simpson 1/3 y 3/8 Compuestos con n=10 y n=13 respectivamente logramos observar que con el de Simpson 1/3 logra un porcentaje de error menor que el de su contra parte 3/8</t>
  </si>
  <si>
    <t>Tras resolver el problema usando los métodos de Simpson 1/3 y 3/8 Compuestos con n=17 y n=22 respectivamente logramos observar que igual que con el ejercicio anterior el de Simpson 1/3 logra un porcentaje de error menor, esta vez de mucha diferencia pues con 1/3 está muy cercano al 0 absoluto y con 3/8 roza el 3.75%</t>
  </si>
  <si>
    <t>Con el uso de los datos dados podemos ver que tiene 11 elementos por lo que n=10 sabiendo esto podemos usar el método de Simpson 1/3 Compuesto, obteniendo el resultado de 0.3863, al no conocer el valor verdadero no podemos calcular el porcentaje de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</si>
</sst>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000000"/>
    <numFmt numFmtId="166" formatCode="0.0000000000"/>
    <numFmt numFmtId="174" formatCode="0.000000000%"/>
    <numFmt numFmtId="175" formatCode="0.00000000000"/>
    <numFmt numFmtId="176" formatCode="0.0000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74" fontId="0" fillId="0" borderId="1" xfId="1" applyNumberFormat="1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  <xf numFmtId="17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553523</xdr:colOff>
      <xdr:row>4</xdr:row>
      <xdr:rowOff>114422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43A44A-D6A9-4B53-8DA4-AE1CB4843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87748" cy="876422"/>
        </a:xfrm>
        <a:prstGeom prst="rect">
          <a:avLst/>
        </a:prstGeom>
      </xdr:spPr>
    </xdr:pic>
    <xdr:clientData/>
  </xdr:twoCellAnchor>
  <xdr:twoCellAnchor editAs="oneCell">
    <xdr:from>
      <xdr:col>7</xdr:col>
      <xdr:colOff>981075</xdr:colOff>
      <xdr:row>0</xdr:row>
      <xdr:rowOff>0</xdr:rowOff>
    </xdr:from>
    <xdr:to>
      <xdr:col>16</xdr:col>
      <xdr:colOff>325109</xdr:colOff>
      <xdr:row>4</xdr:row>
      <xdr:rowOff>106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E5677B-F85A-44A0-8170-E309F2A25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0"/>
          <a:ext cx="9021434" cy="762106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0</xdr:row>
      <xdr:rowOff>123825</xdr:rowOff>
    </xdr:from>
    <xdr:to>
      <xdr:col>26</xdr:col>
      <xdr:colOff>753823</xdr:colOff>
      <xdr:row>3</xdr:row>
      <xdr:rowOff>123905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B4ECA9C-AEAC-46B8-8528-5C2BCA24B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35575" y="123825"/>
          <a:ext cx="9659698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CBD8-E4B7-41C9-BA5C-C57BD9E5C862}">
  <dimension ref="A5:AB67"/>
  <sheetViews>
    <sheetView tabSelected="1" topLeftCell="A13" workbookViewId="0">
      <selection activeCell="Q40" sqref="Q40"/>
    </sheetView>
  </sheetViews>
  <sheetFormatPr baseColWidth="10" defaultRowHeight="15" x14ac:dyDescent="0.2"/>
  <cols>
    <col min="1" max="1" width="11.5546875" style="1"/>
    <col min="2" max="2" width="12.44140625" style="1" bestFit="1" customWidth="1"/>
    <col min="3" max="3" width="11.5546875" style="1"/>
    <col min="4" max="4" width="13" style="1" bestFit="1" customWidth="1"/>
    <col min="5" max="9" width="11.5546875" style="1"/>
    <col min="10" max="10" width="13.44140625" style="1" bestFit="1" customWidth="1"/>
    <col min="11" max="11" width="14" style="1" bestFit="1" customWidth="1"/>
    <col min="12" max="12" width="16.109375" style="1" bestFit="1" customWidth="1"/>
    <col min="13" max="21" width="11.5546875" style="1"/>
    <col min="22" max="22" width="13" style="1" bestFit="1" customWidth="1"/>
    <col min="23" max="16384" width="11.5546875" style="1"/>
  </cols>
  <sheetData>
    <row r="5" spans="1:28" x14ac:dyDescent="0.2">
      <c r="Q5" s="2" t="s">
        <v>0</v>
      </c>
      <c r="R5" s="2">
        <v>0</v>
      </c>
      <c r="S5" s="2">
        <v>0.1</v>
      </c>
      <c r="T5" s="2">
        <v>0.2</v>
      </c>
      <c r="U5" s="2">
        <v>0.3</v>
      </c>
      <c r="V5" s="2">
        <v>0.4</v>
      </c>
      <c r="W5" s="2">
        <v>0.5</v>
      </c>
      <c r="X5" s="2">
        <v>0.6</v>
      </c>
      <c r="Y5" s="2">
        <v>0.7</v>
      </c>
      <c r="Z5" s="2">
        <v>0.8</v>
      </c>
      <c r="AA5" s="2">
        <v>0.9</v>
      </c>
      <c r="AB5" s="2">
        <v>1</v>
      </c>
    </row>
    <row r="6" spans="1:28" x14ac:dyDescent="0.2">
      <c r="A6" s="2" t="s">
        <v>2</v>
      </c>
      <c r="B6" s="4">
        <v>1.1512925460000001</v>
      </c>
      <c r="C6" s="3" t="s">
        <v>3</v>
      </c>
      <c r="D6" s="3"/>
      <c r="I6" s="2" t="s">
        <v>2</v>
      </c>
      <c r="J6" s="9">
        <v>7.8449841059999997E-2</v>
      </c>
      <c r="K6" s="3" t="s">
        <v>13</v>
      </c>
      <c r="L6" s="3"/>
      <c r="Q6" s="2" t="s">
        <v>1</v>
      </c>
      <c r="R6" s="2">
        <v>0</v>
      </c>
      <c r="S6" s="2">
        <v>9.5299999999999996E-2</v>
      </c>
      <c r="T6" s="2">
        <v>0.18229999999999999</v>
      </c>
      <c r="U6" s="2">
        <v>0.26240000000000002</v>
      </c>
      <c r="V6" s="2">
        <v>0.33650000000000002</v>
      </c>
      <c r="W6" s="2">
        <v>0.40550000000000003</v>
      </c>
      <c r="X6" s="2">
        <v>0.47</v>
      </c>
      <c r="Y6" s="2">
        <v>0.53059999999999996</v>
      </c>
      <c r="Z6" s="2">
        <v>0.58779999999999999</v>
      </c>
      <c r="AA6" s="2">
        <v>0.64190000000000003</v>
      </c>
      <c r="AB6" s="2">
        <v>0.69310000000000005</v>
      </c>
    </row>
    <row r="7" spans="1:28" x14ac:dyDescent="0.2">
      <c r="A7" s="2" t="s">
        <v>4</v>
      </c>
      <c r="B7" s="2">
        <v>0</v>
      </c>
      <c r="C7" s="2" t="s">
        <v>5</v>
      </c>
      <c r="D7" s="4">
        <f>(B10/3)*(C13+4*SUM(C14,C16,C18,C20,C22)+2*SUM(C15,C17,C19,C21)+C23)</f>
        <v>1.1516551476346306</v>
      </c>
      <c r="I7" s="2" t="s">
        <v>4</v>
      </c>
      <c r="J7" s="2">
        <v>0</v>
      </c>
      <c r="K7" s="2" t="s">
        <v>5</v>
      </c>
      <c r="L7" s="9">
        <f>(3*J10/8)*(K13+2*SUM(K16,K19,K22,K25,K28)+3*SUM(K14,K15,K17,K18,K20,K21,K23,K24,K26,K27,K29)+K30)</f>
        <v>8.1391402447313826E-2</v>
      </c>
    </row>
    <row r="8" spans="1:28" x14ac:dyDescent="0.2">
      <c r="A8" s="2" t="s">
        <v>6</v>
      </c>
      <c r="B8" s="2">
        <v>3</v>
      </c>
      <c r="C8" s="2" t="s">
        <v>7</v>
      </c>
      <c r="D8" s="6">
        <f>ABS((B6-D7)/B6)</f>
        <v>3.149517782342462E-4</v>
      </c>
      <c r="I8" s="2" t="s">
        <v>6</v>
      </c>
      <c r="J8" s="2">
        <f>PI()/3</f>
        <v>1.0471975511965976</v>
      </c>
      <c r="K8" s="2" t="s">
        <v>7</v>
      </c>
      <c r="L8" s="6">
        <f>ABS((J6-L7)/J6)</f>
        <v>3.7496078354882383E-2</v>
      </c>
      <c r="R8" s="2" t="s">
        <v>2</v>
      </c>
      <c r="S8" s="4" t="s">
        <v>14</v>
      </c>
      <c r="T8" s="12" t="s">
        <v>3</v>
      </c>
      <c r="U8" s="13"/>
    </row>
    <row r="9" spans="1:28" x14ac:dyDescent="0.2">
      <c r="A9" s="2" t="s">
        <v>8</v>
      </c>
      <c r="B9" s="2">
        <v>10</v>
      </c>
      <c r="I9" s="2" t="s">
        <v>8</v>
      </c>
      <c r="J9" s="2">
        <v>17</v>
      </c>
      <c r="R9" s="2" t="s">
        <v>4</v>
      </c>
      <c r="S9" s="2">
        <f>R6</f>
        <v>0</v>
      </c>
      <c r="T9" s="2" t="s">
        <v>5</v>
      </c>
      <c r="U9" s="14">
        <f>(S12/3)*(T15+4*SUM(T16,T18,T20,T22,T24)+2*SUM(T17,T19,T21,T23)+T25)</f>
        <v>0.38630333333333333</v>
      </c>
    </row>
    <row r="10" spans="1:28" x14ac:dyDescent="0.2">
      <c r="A10" s="2" t="s">
        <v>9</v>
      </c>
      <c r="B10" s="2">
        <f>(B8-B7)/B9</f>
        <v>0.3</v>
      </c>
      <c r="I10" s="2" t="s">
        <v>9</v>
      </c>
      <c r="J10" s="2">
        <f>(J8-J7)/J9</f>
        <v>6.1599855952741034E-2</v>
      </c>
      <c r="R10" s="2" t="s">
        <v>6</v>
      </c>
      <c r="S10" s="2">
        <f>AB5</f>
        <v>1</v>
      </c>
      <c r="T10" s="2" t="s">
        <v>7</v>
      </c>
      <c r="U10" s="6" t="s">
        <v>14</v>
      </c>
    </row>
    <row r="11" spans="1:28" x14ac:dyDescent="0.2">
      <c r="R11" s="2" t="s">
        <v>8</v>
      </c>
      <c r="S11" s="2">
        <v>10</v>
      </c>
    </row>
    <row r="12" spans="1:28" x14ac:dyDescent="0.2">
      <c r="A12" s="2" t="s">
        <v>10</v>
      </c>
      <c r="B12" s="2" t="s">
        <v>11</v>
      </c>
      <c r="C12" s="2" t="s">
        <v>1</v>
      </c>
      <c r="I12" s="2" t="s">
        <v>10</v>
      </c>
      <c r="J12" s="2" t="s">
        <v>11</v>
      </c>
      <c r="K12" s="2" t="s">
        <v>1</v>
      </c>
      <c r="R12" s="2" t="s">
        <v>9</v>
      </c>
      <c r="S12" s="2">
        <f>(S10-S9)/S11</f>
        <v>0.1</v>
      </c>
    </row>
    <row r="13" spans="1:28" x14ac:dyDescent="0.2">
      <c r="A13" s="2">
        <v>0</v>
      </c>
      <c r="B13" s="2">
        <f>$B$7+A13*$B$10</f>
        <v>0</v>
      </c>
      <c r="C13" s="4">
        <f>B13/(B13^2+1)</f>
        <v>0</v>
      </c>
      <c r="I13" s="2">
        <v>0</v>
      </c>
      <c r="J13" s="2">
        <f>$J$7+I13*$J$10</f>
        <v>0</v>
      </c>
      <c r="K13" s="9">
        <f>J13*COS(2*J13)</f>
        <v>0</v>
      </c>
    </row>
    <row r="14" spans="1:28" x14ac:dyDescent="0.2">
      <c r="A14" s="2">
        <v>1</v>
      </c>
      <c r="B14" s="2">
        <f t="shared" ref="B14:B23" si="0">$B$7+A14*$B$10</f>
        <v>0.3</v>
      </c>
      <c r="C14" s="4">
        <f t="shared" ref="C14:C23" si="1">B14/(B14^2+1)</f>
        <v>0.2752293577981651</v>
      </c>
      <c r="I14" s="2">
        <v>1</v>
      </c>
      <c r="J14" s="2">
        <f t="shared" ref="J14:J25" si="2">$J$7+I14*$J$10</f>
        <v>6.1599855952741034E-2</v>
      </c>
      <c r="K14" s="9">
        <f t="shared" ref="K14:K30" si="3">J14*COS(2*J14)</f>
        <v>6.1132960440337079E-2</v>
      </c>
      <c r="R14" s="2" t="s">
        <v>10</v>
      </c>
      <c r="S14" s="2" t="s">
        <v>11</v>
      </c>
      <c r="T14" s="2" t="s">
        <v>1</v>
      </c>
    </row>
    <row r="15" spans="1:28" x14ac:dyDescent="0.2">
      <c r="A15" s="2">
        <v>2</v>
      </c>
      <c r="B15" s="2">
        <f t="shared" si="0"/>
        <v>0.6</v>
      </c>
      <c r="C15" s="4">
        <f t="shared" si="1"/>
        <v>0.44117647058823534</v>
      </c>
      <c r="I15" s="2">
        <v>2</v>
      </c>
      <c r="J15" s="2">
        <f t="shared" si="2"/>
        <v>0.12319971190548207</v>
      </c>
      <c r="K15" s="9">
        <f t="shared" si="3"/>
        <v>0.11947870312633239</v>
      </c>
      <c r="R15" s="2">
        <v>0</v>
      </c>
      <c r="S15" s="2">
        <f>$S$9+R15*$S$12</f>
        <v>0</v>
      </c>
      <c r="T15" s="14">
        <f>R6</f>
        <v>0</v>
      </c>
    </row>
    <row r="16" spans="1:28" x14ac:dyDescent="0.2">
      <c r="A16" s="2">
        <v>3</v>
      </c>
      <c r="B16" s="2">
        <f t="shared" si="0"/>
        <v>0.89999999999999991</v>
      </c>
      <c r="C16" s="4">
        <f t="shared" si="1"/>
        <v>0.49723756906077349</v>
      </c>
      <c r="I16" s="2">
        <v>3</v>
      </c>
      <c r="J16" s="2">
        <f t="shared" si="2"/>
        <v>0.1847995678582231</v>
      </c>
      <c r="K16" s="9">
        <f t="shared" si="3"/>
        <v>0.17232046503371884</v>
      </c>
      <c r="R16" s="2">
        <v>1</v>
      </c>
      <c r="S16" s="2">
        <f t="shared" ref="S16:S25" si="4">$S$9+R16*$S$12</f>
        <v>0.1</v>
      </c>
      <c r="T16" s="14">
        <f>S6</f>
        <v>9.5299999999999996E-2</v>
      </c>
    </row>
    <row r="17" spans="1:22" x14ac:dyDescent="0.2">
      <c r="A17" s="2">
        <v>4</v>
      </c>
      <c r="B17" s="2">
        <f t="shared" si="0"/>
        <v>1.2</v>
      </c>
      <c r="C17" s="4">
        <f t="shared" si="1"/>
        <v>0.49180327868852458</v>
      </c>
      <c r="I17" s="2">
        <v>4</v>
      </c>
      <c r="J17" s="2">
        <f t="shared" si="2"/>
        <v>0.24639942381096414</v>
      </c>
      <c r="K17" s="9">
        <f t="shared" si="3"/>
        <v>0.21708089704245051</v>
      </c>
      <c r="R17" s="2">
        <v>2</v>
      </c>
      <c r="S17" s="2">
        <f t="shared" si="4"/>
        <v>0.2</v>
      </c>
      <c r="T17" s="14">
        <f>T6</f>
        <v>0.18229999999999999</v>
      </c>
    </row>
    <row r="18" spans="1:22" x14ac:dyDescent="0.2">
      <c r="A18" s="2">
        <v>5</v>
      </c>
      <c r="B18" s="2">
        <f t="shared" si="0"/>
        <v>1.5</v>
      </c>
      <c r="C18" s="4">
        <f t="shared" si="1"/>
        <v>0.46153846153846156</v>
      </c>
      <c r="I18" s="2">
        <v>5</v>
      </c>
      <c r="J18" s="2">
        <f t="shared" si="2"/>
        <v>0.30799927976370517</v>
      </c>
      <c r="K18" s="9">
        <f t="shared" si="3"/>
        <v>0.25138806115107626</v>
      </c>
      <c r="R18" s="2">
        <v>3</v>
      </c>
      <c r="S18" s="2">
        <f t="shared" si="4"/>
        <v>0.30000000000000004</v>
      </c>
      <c r="T18" s="14">
        <f>U6</f>
        <v>0.26240000000000002</v>
      </c>
    </row>
    <row r="19" spans="1:22" x14ac:dyDescent="0.2">
      <c r="A19" s="2">
        <v>6</v>
      </c>
      <c r="B19" s="2">
        <f t="shared" si="0"/>
        <v>1.7999999999999998</v>
      </c>
      <c r="C19" s="4">
        <f t="shared" si="1"/>
        <v>0.42452830188679247</v>
      </c>
      <c r="I19" s="2">
        <v>6</v>
      </c>
      <c r="J19" s="2">
        <f t="shared" si="2"/>
        <v>0.3695991357164462</v>
      </c>
      <c r="K19" s="9">
        <f t="shared" si="3"/>
        <v>0.27313705709150238</v>
      </c>
      <c r="R19" s="2">
        <v>4</v>
      </c>
      <c r="S19" s="2">
        <f t="shared" si="4"/>
        <v>0.4</v>
      </c>
      <c r="T19" s="14">
        <f>V6</f>
        <v>0.33650000000000002</v>
      </c>
    </row>
    <row r="20" spans="1:22" x14ac:dyDescent="0.2">
      <c r="A20" s="2">
        <v>7</v>
      </c>
      <c r="B20" s="2">
        <f t="shared" si="0"/>
        <v>2.1</v>
      </c>
      <c r="C20" s="4">
        <f t="shared" si="1"/>
        <v>0.38817005545286509</v>
      </c>
      <c r="D20"/>
      <c r="I20" s="2">
        <v>7</v>
      </c>
      <c r="J20" s="2">
        <f t="shared" si="2"/>
        <v>0.43119899166918724</v>
      </c>
      <c r="K20" s="9">
        <f t="shared" si="3"/>
        <v>0.28054595500958984</v>
      </c>
      <c r="L20"/>
      <c r="R20" s="2">
        <v>5</v>
      </c>
      <c r="S20" s="2">
        <f t="shared" si="4"/>
        <v>0.5</v>
      </c>
      <c r="T20" s="14">
        <f>W6</f>
        <v>0.40550000000000003</v>
      </c>
    </row>
    <row r="21" spans="1:22" x14ac:dyDescent="0.2">
      <c r="A21" s="2">
        <v>8</v>
      </c>
      <c r="B21" s="2">
        <f t="shared" si="0"/>
        <v>2.4</v>
      </c>
      <c r="C21" s="4">
        <f t="shared" si="1"/>
        <v>0.35502958579881655</v>
      </c>
      <c r="D21"/>
      <c r="I21" s="2">
        <v>8</v>
      </c>
      <c r="J21" s="2">
        <f t="shared" si="2"/>
        <v>0.49279884762192827</v>
      </c>
      <c r="K21" s="9">
        <f t="shared" si="3"/>
        <v>0.27220482214165487</v>
      </c>
      <c r="L21"/>
      <c r="R21" s="2">
        <v>6</v>
      </c>
      <c r="S21" s="2">
        <f t="shared" si="4"/>
        <v>0.60000000000000009</v>
      </c>
      <c r="T21" s="14">
        <f>X6</f>
        <v>0.47</v>
      </c>
    </row>
    <row r="22" spans="1:22" x14ac:dyDescent="0.2">
      <c r="A22" s="2">
        <v>9</v>
      </c>
      <c r="B22" s="2">
        <f t="shared" si="0"/>
        <v>2.6999999999999997</v>
      </c>
      <c r="C22" s="4">
        <f t="shared" si="1"/>
        <v>0.32569360675512665</v>
      </c>
      <c r="D22"/>
      <c r="I22" s="2">
        <v>9</v>
      </c>
      <c r="J22" s="2">
        <f t="shared" si="2"/>
        <v>0.55439870357466936</v>
      </c>
      <c r="K22" s="9">
        <f t="shared" si="3"/>
        <v>0.24711676657601758</v>
      </c>
      <c r="L22"/>
      <c r="R22" s="2">
        <v>7</v>
      </c>
      <c r="S22" s="2">
        <f t="shared" si="4"/>
        <v>0.70000000000000007</v>
      </c>
      <c r="T22" s="14">
        <f>Y6</f>
        <v>0.53059999999999996</v>
      </c>
      <c r="U22"/>
    </row>
    <row r="23" spans="1:22" x14ac:dyDescent="0.2">
      <c r="A23" s="2">
        <v>10</v>
      </c>
      <c r="B23" s="2">
        <f t="shared" si="0"/>
        <v>3</v>
      </c>
      <c r="C23" s="4">
        <f t="shared" si="1"/>
        <v>0.3</v>
      </c>
      <c r="D23"/>
      <c r="I23" s="2">
        <v>10</v>
      </c>
      <c r="J23" s="2">
        <f t="shared" si="2"/>
        <v>0.61599855952741034</v>
      </c>
      <c r="K23" s="9">
        <f t="shared" si="3"/>
        <v>0.20473007773149177</v>
      </c>
      <c r="L23"/>
      <c r="R23" s="2">
        <v>8</v>
      </c>
      <c r="S23" s="2">
        <f t="shared" si="4"/>
        <v>0.8</v>
      </c>
      <c r="T23" s="14">
        <f>Z6</f>
        <v>0.58779999999999999</v>
      </c>
      <c r="U23"/>
    </row>
    <row r="24" spans="1:22" x14ac:dyDescent="0.2">
      <c r="I24" s="2">
        <v>11</v>
      </c>
      <c r="J24" s="2">
        <f t="shared" si="2"/>
        <v>0.67759841548015132</v>
      </c>
      <c r="K24" s="9">
        <f t="shared" si="3"/>
        <v>0.14496071819950626</v>
      </c>
      <c r="R24" s="2">
        <v>9</v>
      </c>
      <c r="S24" s="2">
        <f t="shared" si="4"/>
        <v>0.9</v>
      </c>
      <c r="T24" s="14">
        <f>AA6</f>
        <v>0.64190000000000003</v>
      </c>
      <c r="U24"/>
    </row>
    <row r="25" spans="1:22" x14ac:dyDescent="0.2">
      <c r="A25" s="2" t="s">
        <v>2</v>
      </c>
      <c r="B25" s="5">
        <v>1.1512925460000001</v>
      </c>
      <c r="C25" s="3" t="s">
        <v>13</v>
      </c>
      <c r="D25" s="3"/>
      <c r="I25" s="2">
        <v>12</v>
      </c>
      <c r="J25" s="2">
        <f t="shared" si="2"/>
        <v>0.73919827143289241</v>
      </c>
      <c r="K25" s="9">
        <f t="shared" si="3"/>
        <v>6.8204611823221781E-2</v>
      </c>
      <c r="R25" s="2">
        <v>10</v>
      </c>
      <c r="S25" s="2">
        <f t="shared" si="4"/>
        <v>1</v>
      </c>
      <c r="T25" s="14">
        <f>AB6</f>
        <v>0.69310000000000005</v>
      </c>
      <c r="U25"/>
    </row>
    <row r="26" spans="1:22" x14ac:dyDescent="0.2">
      <c r="A26" s="2" t="s">
        <v>4</v>
      </c>
      <c r="B26" s="2">
        <v>0</v>
      </c>
      <c r="C26" s="2" t="s">
        <v>5</v>
      </c>
      <c r="D26" s="4">
        <f>(3*B29/8)*(C32+2*SUM(C35,C38,C41,C44)+3*SUM(C33,C34,C36,C37,C39,C40,C42,C43)+C45)</f>
        <v>1.1337588353401946</v>
      </c>
      <c r="I26" s="2">
        <v>13</v>
      </c>
      <c r="J26" s="2">
        <f>$J$7+I26*$J$10</f>
        <v>0.8007981273856335</v>
      </c>
      <c r="K26" s="9">
        <f t="shared" si="3"/>
        <v>-2.4660625224512029E-2</v>
      </c>
    </row>
    <row r="27" spans="1:22" x14ac:dyDescent="0.2">
      <c r="A27" s="2" t="s">
        <v>6</v>
      </c>
      <c r="B27" s="2">
        <v>3</v>
      </c>
      <c r="C27" s="2" t="s">
        <v>7</v>
      </c>
      <c r="D27" s="6">
        <f>ABS((B25-D26)/B25)</f>
        <v>1.5229587580258221E-2</v>
      </c>
      <c r="I27" s="2">
        <v>14</v>
      </c>
      <c r="J27" s="2">
        <f>$J$7+I27*$J$10</f>
        <v>0.86239798333837447</v>
      </c>
      <c r="K27" s="9">
        <f t="shared" si="3"/>
        <v>-0.13228465382831395</v>
      </c>
      <c r="Q27" s="11" t="s">
        <v>12</v>
      </c>
      <c r="R27" s="11"/>
      <c r="S27" s="11"/>
    </row>
    <row r="28" spans="1:22" x14ac:dyDescent="0.2">
      <c r="A28" s="2" t="s">
        <v>8</v>
      </c>
      <c r="B28" s="2">
        <v>13</v>
      </c>
      <c r="I28" s="2">
        <v>15</v>
      </c>
      <c r="J28" s="2">
        <f>$J$7+I28*$J$10</f>
        <v>0.92399783929111545</v>
      </c>
      <c r="K28" s="9">
        <f t="shared" si="3"/>
        <v>-0.25286401152055016</v>
      </c>
      <c r="Q28" s="10" t="s">
        <v>17</v>
      </c>
      <c r="R28" s="10"/>
      <c r="S28" s="10"/>
      <c r="T28" s="10"/>
      <c r="U28" s="10"/>
      <c r="V28" s="10"/>
    </row>
    <row r="29" spans="1:22" x14ac:dyDescent="0.2">
      <c r="A29" s="2" t="s">
        <v>9</v>
      </c>
      <c r="B29" s="2">
        <f>(B27-B26)/B28</f>
        <v>0.23076923076923078</v>
      </c>
      <c r="I29" s="2">
        <v>16</v>
      </c>
      <c r="J29" s="2">
        <f>$J$7+I29*$J$10</f>
        <v>0.98559769524385654</v>
      </c>
      <c r="K29" s="9">
        <f t="shared" si="3"/>
        <v>-0.38417205835587837</v>
      </c>
      <c r="Q29" s="10"/>
      <c r="R29" s="10"/>
      <c r="S29" s="10"/>
      <c r="T29" s="10"/>
      <c r="U29" s="10"/>
      <c r="V29" s="10"/>
    </row>
    <row r="30" spans="1:22" x14ac:dyDescent="0.2">
      <c r="I30" s="2">
        <v>17</v>
      </c>
      <c r="J30" s="2">
        <f>$J$7+I30*$J$10</f>
        <v>1.0471975511965976</v>
      </c>
      <c r="K30" s="9">
        <f t="shared" si="3"/>
        <v>-0.52359877559829859</v>
      </c>
      <c r="Q30" s="10"/>
      <c r="R30" s="10"/>
      <c r="S30" s="10"/>
      <c r="T30" s="10"/>
      <c r="U30" s="10"/>
      <c r="V30" s="10"/>
    </row>
    <row r="31" spans="1:22" x14ac:dyDescent="0.2">
      <c r="A31" s="2" t="s">
        <v>10</v>
      </c>
      <c r="B31" s="2" t="s">
        <v>11</v>
      </c>
      <c r="C31" s="2" t="s">
        <v>1</v>
      </c>
      <c r="Q31" s="10"/>
      <c r="R31" s="10"/>
      <c r="S31" s="10"/>
      <c r="T31" s="10"/>
      <c r="U31" s="10"/>
      <c r="V31" s="10"/>
    </row>
    <row r="32" spans="1:22" x14ac:dyDescent="0.2">
      <c r="A32" s="2">
        <v>0</v>
      </c>
      <c r="B32" s="2">
        <f>$B$26+A32*$B$29</f>
        <v>0</v>
      </c>
      <c r="C32" s="4">
        <f>B32/(B32^2+1)</f>
        <v>0</v>
      </c>
      <c r="H32" s="8"/>
      <c r="I32" s="2" t="s">
        <v>2</v>
      </c>
      <c r="J32" s="9">
        <v>7.8449841059999997E-2</v>
      </c>
      <c r="K32" s="3" t="s">
        <v>3</v>
      </c>
      <c r="L32" s="3"/>
    </row>
    <row r="33" spans="1:12" x14ac:dyDescent="0.2">
      <c r="A33" s="2">
        <v>1</v>
      </c>
      <c r="B33" s="2">
        <f t="shared" ref="B33:B45" si="5">$B$26+A33*$B$29</f>
        <v>0.23076923076923078</v>
      </c>
      <c r="C33" s="4">
        <f t="shared" ref="C33:C45" si="6">B33/(B33^2+1)</f>
        <v>0.21910112359550563</v>
      </c>
      <c r="I33" s="2" t="s">
        <v>4</v>
      </c>
      <c r="J33" s="2">
        <v>0</v>
      </c>
      <c r="K33" s="2" t="s">
        <v>5</v>
      </c>
      <c r="L33" s="4">
        <f>(J36/3)*(K39+4*SUM(K40,K42,K44,K46,K48,K50,K52,K54,K56,K58,K60)+2*SUM(K41,K43,K45,K47,K49,K51,K53,K55,K57,K59)+K61)</f>
        <v>7.8450562487471953E-2</v>
      </c>
    </row>
    <row r="34" spans="1:12" x14ac:dyDescent="0.2">
      <c r="A34" s="2">
        <v>2</v>
      </c>
      <c r="B34" s="2">
        <f t="shared" si="5"/>
        <v>0.46153846153846156</v>
      </c>
      <c r="C34" s="4">
        <f t="shared" si="6"/>
        <v>0.38048780487804879</v>
      </c>
      <c r="I34" s="2" t="s">
        <v>6</v>
      </c>
      <c r="J34" s="2">
        <f>PI()/3</f>
        <v>1.0471975511965976</v>
      </c>
      <c r="K34" s="2" t="s">
        <v>7</v>
      </c>
      <c r="L34" s="6">
        <f>ABS((J32-L33)/J32)</f>
        <v>9.1960348447875436E-6</v>
      </c>
    </row>
    <row r="35" spans="1:12" x14ac:dyDescent="0.2">
      <c r="A35" s="2">
        <v>3</v>
      </c>
      <c r="B35" s="2">
        <f t="shared" si="5"/>
        <v>0.69230769230769229</v>
      </c>
      <c r="C35" s="4">
        <f t="shared" si="6"/>
        <v>0.46799999999999997</v>
      </c>
      <c r="I35" s="2" t="s">
        <v>8</v>
      </c>
      <c r="J35" s="2">
        <v>22</v>
      </c>
    </row>
    <row r="36" spans="1:12" x14ac:dyDescent="0.2">
      <c r="A36" s="2">
        <v>4</v>
      </c>
      <c r="B36" s="2">
        <f t="shared" si="5"/>
        <v>0.92307692307692313</v>
      </c>
      <c r="C36" s="4">
        <f t="shared" si="6"/>
        <v>0.49840255591054311</v>
      </c>
      <c r="I36" s="2" t="s">
        <v>9</v>
      </c>
      <c r="J36" s="2">
        <f>(J34-J33)/J35</f>
        <v>4.759988869075444E-2</v>
      </c>
    </row>
    <row r="37" spans="1:12" x14ac:dyDescent="0.2">
      <c r="A37" s="2">
        <v>5</v>
      </c>
      <c r="B37" s="2">
        <f t="shared" si="5"/>
        <v>1.153846153846154</v>
      </c>
      <c r="C37" s="4">
        <f t="shared" si="6"/>
        <v>0.49492385786802029</v>
      </c>
    </row>
    <row r="38" spans="1:12" x14ac:dyDescent="0.2">
      <c r="A38" s="2">
        <v>6</v>
      </c>
      <c r="B38" s="2">
        <f t="shared" si="5"/>
        <v>1.3846153846153846</v>
      </c>
      <c r="C38" s="4">
        <f t="shared" si="6"/>
        <v>0.47464503042596345</v>
      </c>
      <c r="I38" s="2" t="s">
        <v>10</v>
      </c>
      <c r="J38" s="2" t="s">
        <v>11</v>
      </c>
      <c r="K38" s="2" t="s">
        <v>1</v>
      </c>
    </row>
    <row r="39" spans="1:12" x14ac:dyDescent="0.2">
      <c r="A39" s="2">
        <v>7</v>
      </c>
      <c r="B39" s="2">
        <f t="shared" si="5"/>
        <v>1.6153846153846154</v>
      </c>
      <c r="C39" s="4">
        <f t="shared" si="6"/>
        <v>0.44754098360655736</v>
      </c>
      <c r="D39"/>
      <c r="I39" s="2">
        <v>0</v>
      </c>
      <c r="J39" s="2">
        <f>$J$33+I39*$J$36</f>
        <v>0</v>
      </c>
      <c r="K39" s="9">
        <f>J39*COS(2*J39)</f>
        <v>0</v>
      </c>
    </row>
    <row r="40" spans="1:12" x14ac:dyDescent="0.2">
      <c r="A40" s="2">
        <v>8</v>
      </c>
      <c r="B40" s="2">
        <f t="shared" si="5"/>
        <v>1.8461538461538463</v>
      </c>
      <c r="C40" s="4">
        <f t="shared" si="6"/>
        <v>0.41879194630872479</v>
      </c>
      <c r="D40"/>
      <c r="I40" s="2">
        <v>1</v>
      </c>
      <c r="J40" s="2">
        <f t="shared" ref="J40:J61" si="7">$J$33+I40*$J$36</f>
        <v>4.759988869075444E-2</v>
      </c>
      <c r="K40" s="9">
        <f t="shared" ref="K40:K61" si="8">J40*COS(2*J40)</f>
        <v>4.7384352709250149E-2</v>
      </c>
    </row>
    <row r="41" spans="1:12" x14ac:dyDescent="0.2">
      <c r="A41" s="2">
        <v>9</v>
      </c>
      <c r="B41" s="2">
        <f t="shared" si="5"/>
        <v>2.0769230769230771</v>
      </c>
      <c r="C41" s="4">
        <f t="shared" si="6"/>
        <v>0.39086859688195985</v>
      </c>
      <c r="D41"/>
      <c r="I41" s="2">
        <v>2</v>
      </c>
      <c r="J41" s="2">
        <f t="shared" si="7"/>
        <v>9.5199777381508879E-2</v>
      </c>
      <c r="K41" s="9">
        <f t="shared" si="8"/>
        <v>9.3479393383924705E-2</v>
      </c>
    </row>
    <row r="42" spans="1:12" x14ac:dyDescent="0.2">
      <c r="A42" s="2">
        <v>10</v>
      </c>
      <c r="B42" s="2">
        <f t="shared" si="5"/>
        <v>2.3076923076923079</v>
      </c>
      <c r="C42" s="4">
        <f t="shared" si="6"/>
        <v>0.36482694106641717</v>
      </c>
      <c r="D42"/>
      <c r="I42" s="2">
        <v>3</v>
      </c>
      <c r="J42" s="2">
        <f t="shared" si="7"/>
        <v>0.14279966607226333</v>
      </c>
      <c r="K42" s="9">
        <f t="shared" si="8"/>
        <v>0.13701527623083318</v>
      </c>
    </row>
    <row r="43" spans="1:12" x14ac:dyDescent="0.2">
      <c r="A43" s="2">
        <v>11</v>
      </c>
      <c r="B43" s="2">
        <f t="shared" si="5"/>
        <v>2.5384615384615388</v>
      </c>
      <c r="C43" s="4">
        <f t="shared" si="6"/>
        <v>0.3410174880763116</v>
      </c>
      <c r="I43" s="2">
        <v>4</v>
      </c>
      <c r="J43" s="2">
        <f t="shared" si="7"/>
        <v>0.19039955476301776</v>
      </c>
      <c r="K43" s="9">
        <f t="shared" si="8"/>
        <v>0.1767608411025233</v>
      </c>
    </row>
    <row r="44" spans="1:12" x14ac:dyDescent="0.2">
      <c r="A44" s="2">
        <v>12</v>
      </c>
      <c r="B44" s="2">
        <f t="shared" si="5"/>
        <v>2.7692307692307692</v>
      </c>
      <c r="C44" s="4">
        <f t="shared" si="6"/>
        <v>0.31945392491467578</v>
      </c>
      <c r="I44" s="2">
        <v>5</v>
      </c>
      <c r="J44" s="2">
        <f>$J$33+I44*$J$36</f>
        <v>0.23799944345377219</v>
      </c>
      <c r="K44" s="9">
        <f t="shared" si="8"/>
        <v>0.21154234210185568</v>
      </c>
    </row>
    <row r="45" spans="1:12" x14ac:dyDescent="0.2">
      <c r="A45" s="2">
        <v>13</v>
      </c>
      <c r="B45" s="2">
        <f t="shared" si="5"/>
        <v>3</v>
      </c>
      <c r="C45" s="4">
        <f t="shared" si="6"/>
        <v>0.3</v>
      </c>
      <c r="I45" s="2">
        <v>6</v>
      </c>
      <c r="J45" s="2">
        <f t="shared" si="7"/>
        <v>0.28559933214452665</v>
      </c>
      <c r="K45" s="9">
        <f t="shared" si="8"/>
        <v>0.24026144714080896</v>
      </c>
    </row>
    <row r="46" spans="1:12" x14ac:dyDescent="0.2">
      <c r="I46" s="2">
        <v>7</v>
      </c>
      <c r="J46" s="2">
        <f t="shared" si="7"/>
        <v>0.33319922083528108</v>
      </c>
      <c r="K46" s="9">
        <f t="shared" si="8"/>
        <v>0.26191227870345818</v>
      </c>
      <c r="L46"/>
    </row>
    <row r="47" spans="1:12" x14ac:dyDescent="0.2">
      <c r="A47" s="3" t="s">
        <v>12</v>
      </c>
      <c r="B47" s="3"/>
      <c r="C47" s="3"/>
      <c r="D47" s="7"/>
      <c r="E47" s="7"/>
      <c r="F47" s="7"/>
      <c r="G47" s="7"/>
      <c r="H47" s="7"/>
      <c r="I47" s="2">
        <v>8</v>
      </c>
      <c r="J47" s="2">
        <f t="shared" si="7"/>
        <v>0.38079910952603552</v>
      </c>
      <c r="K47" s="9">
        <f t="shared" si="8"/>
        <v>0.27559727724409261</v>
      </c>
      <c r="L47"/>
    </row>
    <row r="48" spans="1:12" x14ac:dyDescent="0.2">
      <c r="A48" s="10" t="s">
        <v>15</v>
      </c>
      <c r="B48" s="10"/>
      <c r="C48" s="10"/>
      <c r="D48" s="10"/>
      <c r="E48" s="10"/>
      <c r="F48" s="10"/>
      <c r="G48" s="10"/>
      <c r="H48" s="7"/>
      <c r="I48" s="2">
        <v>9</v>
      </c>
      <c r="J48" s="2">
        <f>$J$33+I48*$J$36</f>
        <v>0.42839899821678995</v>
      </c>
      <c r="K48" s="9">
        <f t="shared" si="8"/>
        <v>0.28054168239367194</v>
      </c>
      <c r="L48"/>
    </row>
    <row r="49" spans="1:15" x14ac:dyDescent="0.2">
      <c r="A49" s="10"/>
      <c r="B49" s="10"/>
      <c r="C49" s="10"/>
      <c r="D49" s="10"/>
      <c r="E49" s="10"/>
      <c r="F49" s="10"/>
      <c r="G49" s="10"/>
      <c r="H49" s="7"/>
      <c r="I49" s="2">
        <v>10</v>
      </c>
      <c r="J49" s="2">
        <f t="shared" si="7"/>
        <v>0.47599888690754438</v>
      </c>
      <c r="K49" s="9">
        <f t="shared" si="8"/>
        <v>0.27610644329892048</v>
      </c>
      <c r="L49"/>
    </row>
    <row r="50" spans="1:15" x14ac:dyDescent="0.2">
      <c r="A50" s="10"/>
      <c r="B50" s="10"/>
      <c r="C50" s="10"/>
      <c r="D50" s="10"/>
      <c r="E50" s="10"/>
      <c r="F50" s="10"/>
      <c r="G50" s="10"/>
      <c r="I50" s="2">
        <v>11</v>
      </c>
      <c r="J50" s="2">
        <f t="shared" si="7"/>
        <v>0.52359877559829882</v>
      </c>
      <c r="K50" s="9">
        <f t="shared" si="8"/>
        <v>0.26179938779914946</v>
      </c>
    </row>
    <row r="51" spans="1:15" x14ac:dyDescent="0.2">
      <c r="A51" s="10"/>
      <c r="B51" s="10"/>
      <c r="C51" s="10"/>
      <c r="D51" s="10"/>
      <c r="E51" s="10"/>
      <c r="F51" s="10"/>
      <c r="G51" s="10"/>
      <c r="I51" s="2">
        <v>12</v>
      </c>
      <c r="J51" s="2">
        <f t="shared" si="7"/>
        <v>0.5711986642890533</v>
      </c>
      <c r="K51" s="9">
        <f t="shared" si="8"/>
        <v>0.23728450055229725</v>
      </c>
    </row>
    <row r="52" spans="1:15" x14ac:dyDescent="0.2">
      <c r="I52" s="2">
        <v>13</v>
      </c>
      <c r="J52" s="2">
        <f t="shared" si="7"/>
        <v>0.61879855297980768</v>
      </c>
      <c r="K52" s="9">
        <f t="shared" si="8"/>
        <v>0.2023891824268734</v>
      </c>
    </row>
    <row r="53" spans="1:15" x14ac:dyDescent="0.2">
      <c r="I53" s="2">
        <v>14</v>
      </c>
      <c r="J53" s="2">
        <f t="shared" si="7"/>
        <v>0.66639844167056217</v>
      </c>
      <c r="K53" s="9">
        <f t="shared" si="8"/>
        <v>0.15710938723339291</v>
      </c>
    </row>
    <row r="54" spans="1:15" x14ac:dyDescent="0.2">
      <c r="I54" s="2">
        <v>15</v>
      </c>
      <c r="J54" s="2">
        <f t="shared" si="7"/>
        <v>0.71399833036131655</v>
      </c>
      <c r="K54" s="9">
        <f t="shared" si="8"/>
        <v>0.10161255691276652</v>
      </c>
    </row>
    <row r="55" spans="1:15" x14ac:dyDescent="0.2">
      <c r="I55" s="2">
        <v>16</v>
      </c>
      <c r="J55" s="2">
        <f>$J$33+I55*$J$36</f>
        <v>0.76159821905207103</v>
      </c>
      <c r="K55" s="9">
        <f t="shared" si="8"/>
        <v>3.6238302350447775E-2</v>
      </c>
    </row>
    <row r="56" spans="1:15" x14ac:dyDescent="0.2">
      <c r="I56" s="2">
        <v>17</v>
      </c>
      <c r="J56" s="2">
        <f t="shared" si="7"/>
        <v>0.80919810774282552</v>
      </c>
      <c r="K56" s="9">
        <f t="shared" si="8"/>
        <v>-3.8503196247350657E-2</v>
      </c>
    </row>
    <row r="57" spans="1:15" x14ac:dyDescent="0.2">
      <c r="I57" s="2">
        <v>18</v>
      </c>
      <c r="J57" s="2">
        <f t="shared" si="7"/>
        <v>0.8567979964335799</v>
      </c>
      <c r="K57" s="9">
        <f t="shared" si="8"/>
        <v>-0.12193506829531954</v>
      </c>
    </row>
    <row r="58" spans="1:15" x14ac:dyDescent="0.2">
      <c r="I58" s="2">
        <v>19</v>
      </c>
      <c r="J58" s="2">
        <f t="shared" si="7"/>
        <v>0.90439788512433439</v>
      </c>
      <c r="K58" s="9">
        <f t="shared" si="8"/>
        <v>-0.21321988267389028</v>
      </c>
    </row>
    <row r="59" spans="1:15" x14ac:dyDescent="0.2">
      <c r="I59" s="2">
        <v>20</v>
      </c>
      <c r="J59" s="2">
        <f t="shared" si="7"/>
        <v>0.95199777381508877</v>
      </c>
      <c r="K59" s="9">
        <f t="shared" si="8"/>
        <v>-0.31136797296442031</v>
      </c>
    </row>
    <row r="60" spans="1:15" x14ac:dyDescent="0.2">
      <c r="I60" s="2">
        <v>21</v>
      </c>
      <c r="J60" s="2">
        <f t="shared" si="7"/>
        <v>0.99959766250584325</v>
      </c>
      <c r="K60" s="9">
        <f t="shared" si="8"/>
        <v>-0.41524787596652007</v>
      </c>
    </row>
    <row r="61" spans="1:15" x14ac:dyDescent="0.2">
      <c r="I61" s="2">
        <v>22</v>
      </c>
      <c r="J61" s="2">
        <f>$J$33+I61*$J$36</f>
        <v>1.0471975511965976</v>
      </c>
      <c r="K61" s="9">
        <f t="shared" si="8"/>
        <v>-0.52359877559829859</v>
      </c>
    </row>
    <row r="63" spans="1:15" x14ac:dyDescent="0.2">
      <c r="I63" s="11" t="s">
        <v>12</v>
      </c>
      <c r="J63" s="11"/>
      <c r="K63" s="11"/>
    </row>
    <row r="64" spans="1:15" x14ac:dyDescent="0.2">
      <c r="I64" s="10" t="s">
        <v>16</v>
      </c>
      <c r="J64" s="10"/>
      <c r="K64" s="10"/>
      <c r="L64" s="10"/>
      <c r="M64" s="10"/>
      <c r="N64" s="10"/>
      <c r="O64" s="10"/>
    </row>
    <row r="65" spans="9:15" x14ac:dyDescent="0.2">
      <c r="I65" s="10"/>
      <c r="J65" s="10"/>
      <c r="K65" s="10"/>
      <c r="L65" s="10"/>
      <c r="M65" s="10"/>
      <c r="N65" s="10"/>
      <c r="O65" s="10"/>
    </row>
    <row r="66" spans="9:15" x14ac:dyDescent="0.2">
      <c r="I66" s="10"/>
      <c r="J66" s="10"/>
      <c r="K66" s="10"/>
      <c r="L66" s="10"/>
      <c r="M66" s="10"/>
      <c r="N66" s="10"/>
      <c r="O66" s="10"/>
    </row>
    <row r="67" spans="9:15" x14ac:dyDescent="0.2">
      <c r="I67" s="10"/>
      <c r="J67" s="10"/>
      <c r="K67" s="10"/>
      <c r="L67" s="10"/>
      <c r="M67" s="10"/>
      <c r="N67" s="10"/>
      <c r="O67" s="10"/>
    </row>
  </sheetData>
  <mergeCells count="11">
    <mergeCell ref="K6:L6"/>
    <mergeCell ref="K32:L32"/>
    <mergeCell ref="I63:K63"/>
    <mergeCell ref="I64:O67"/>
    <mergeCell ref="T8:U8"/>
    <mergeCell ref="Q27:S27"/>
    <mergeCell ref="Q28:V31"/>
    <mergeCell ref="C6:D6"/>
    <mergeCell ref="C25:D25"/>
    <mergeCell ref="A48:G51"/>
    <mergeCell ref="A47:C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2022-05-04T00:22:48Z</dcterms:created>
  <dcterms:modified xsi:type="dcterms:W3CDTF">2022-05-04T03:04:51Z</dcterms:modified>
</cp:coreProperties>
</file>