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marin\Desktop\"/>
    </mc:Choice>
  </mc:AlternateContent>
  <xr:revisionPtr revIDLastSave="0" documentId="13_ncr:1_{F0D89ACB-6AF9-46CB-B4C1-C6D2E3544A6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Act1" sheetId="1" r:id="rId1"/>
    <sheet name="Act2" sheetId="2" r:id="rId2"/>
    <sheet name="Formul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2" l="1"/>
  <c r="B20" i="2"/>
  <c r="B19" i="2"/>
  <c r="B18" i="2" l="1"/>
  <c r="B17" i="2"/>
  <c r="B16" i="2"/>
  <c r="G10" i="2"/>
  <c r="E10" i="2"/>
  <c r="D10" i="2"/>
  <c r="C10" i="2"/>
  <c r="B10" i="2"/>
  <c r="E9" i="2"/>
  <c r="D9" i="2"/>
  <c r="C9" i="2"/>
  <c r="B9" i="2"/>
  <c r="B15" i="2"/>
  <c r="J7" i="2"/>
  <c r="J6" i="2"/>
  <c r="J5" i="2"/>
  <c r="J4" i="2"/>
  <c r="J3" i="2"/>
  <c r="I6" i="2"/>
  <c r="I5" i="2"/>
  <c r="I4" i="2"/>
  <c r="I3" i="2"/>
  <c r="B14" i="2"/>
  <c r="B13" i="2"/>
  <c r="G8" i="2"/>
  <c r="G7" i="2"/>
  <c r="G6" i="2"/>
  <c r="G5" i="2"/>
  <c r="G4" i="2"/>
  <c r="G3" i="2"/>
  <c r="H7" i="2"/>
  <c r="H6" i="2"/>
  <c r="H5" i="2"/>
  <c r="H4" i="2"/>
  <c r="H3" i="2"/>
  <c r="E8" i="2"/>
  <c r="D8" i="2"/>
  <c r="C8" i="2"/>
  <c r="B8" i="2"/>
  <c r="E7" i="2"/>
  <c r="D7" i="2"/>
  <c r="C7" i="2"/>
  <c r="B7" i="2"/>
  <c r="F6" i="2"/>
  <c r="F5" i="2"/>
  <c r="F4" i="2"/>
  <c r="F3" i="2"/>
  <c r="F14" i="1"/>
  <c r="E14" i="1"/>
  <c r="F11" i="1"/>
  <c r="E11" i="1"/>
  <c r="B13" i="1"/>
  <c r="C13" i="1" s="1"/>
  <c r="C12" i="1"/>
  <c r="B12" i="1"/>
  <c r="C11" i="1"/>
  <c r="B11" i="1"/>
  <c r="C10" i="1"/>
  <c r="B10" i="1"/>
  <c r="F7" i="1"/>
  <c r="F6" i="1"/>
  <c r="F4" i="1"/>
  <c r="F5" i="1"/>
  <c r="F3" i="1"/>
  <c r="E7" i="1"/>
  <c r="D7" i="1"/>
  <c r="C7" i="1"/>
  <c r="B7" i="1"/>
  <c r="F7" i="2" l="1"/>
</calcChain>
</file>

<file path=xl/sharedStrings.xml><?xml version="1.0" encoding="utf-8"?>
<sst xmlns="http://schemas.openxmlformats.org/spreadsheetml/2006/main" count="76" uniqueCount="74">
  <si>
    <t>X/Y</t>
  </si>
  <si>
    <t>500 - 1000</t>
  </si>
  <si>
    <t>1000-1500</t>
  </si>
  <si>
    <t>1500-2500</t>
  </si>
  <si>
    <t>2500-5000</t>
  </si>
  <si>
    <t>0-2000</t>
  </si>
  <si>
    <t>2000-5000</t>
  </si>
  <si>
    <t>5000-20000</t>
  </si>
  <si>
    <t>20000-100000</t>
  </si>
  <si>
    <t>-</t>
  </si>
  <si>
    <t>ni.</t>
  </si>
  <si>
    <t xml:space="preserve">      n1.</t>
  </si>
  <si>
    <t xml:space="preserve">      n3.</t>
  </si>
  <si>
    <t>(Suma columna F)</t>
  </si>
  <si>
    <t>a) Calcular n1., n.3.</t>
  </si>
  <si>
    <t>n1=60    n3=200</t>
  </si>
  <si>
    <t>b) Expresar em porcentaje f13, f44, f1., y f.4 .</t>
  </si>
  <si>
    <t>f13</t>
  </si>
  <si>
    <t>n.j</t>
  </si>
  <si>
    <t xml:space="preserve">f13=1.67% </t>
  </si>
  <si>
    <t>f44</t>
  </si>
  <si>
    <t>f44=5%</t>
  </si>
  <si>
    <t>f1.</t>
  </si>
  <si>
    <t>f1.=12,5%</t>
  </si>
  <si>
    <t>f.4</t>
  </si>
  <si>
    <t>f.4=10%</t>
  </si>
  <si>
    <t>c) Calcular la proporción de individuos que tienen X = x1, condicionado a que Y = y2.</t>
  </si>
  <si>
    <t>x=x1 / y=y2</t>
  </si>
  <si>
    <t>coordenada(1,2) --&gt; 12/180 (entre 180 ya que x esta concicionadad de y, cogemos valor columna)</t>
  </si>
  <si>
    <t>(Otro ejemplo)</t>
  </si>
  <si>
    <t>coordenada(2,3) --&gt; 12/80 (entre 80 ya que y esta condicionada por x, cogemos valor final fila)</t>
  </si>
  <si>
    <t>y=y3 / x=x2</t>
  </si>
  <si>
    <t>valor dependiente | valor indepentiente</t>
  </si>
  <si>
    <t>x=x1 / y=y2  = 6,67%</t>
  </si>
  <si>
    <t>y=y3/x=x2  = 15%</t>
  </si>
  <si>
    <t>(0,200]</t>
  </si>
  <si>
    <t>(200,500]</t>
  </si>
  <si>
    <t>(500,1000]</t>
  </si>
  <si>
    <t>(1000,1300]</t>
  </si>
  <si>
    <t>n.i</t>
  </si>
  <si>
    <t>yj*n.j</t>
  </si>
  <si>
    <t>(yj-mediay)^2</t>
  </si>
  <si>
    <t>(yj-mediay)^2n.j</t>
  </si>
  <si>
    <t>xi*yj*nij</t>
  </si>
  <si>
    <t>xi*yi</t>
  </si>
  <si>
    <t>(xi-mediax)^2</t>
  </si>
  <si>
    <t>(xi-mediax)^2ni.</t>
  </si>
  <si>
    <t xml:space="preserve">xi </t>
  </si>
  <si>
    <t>yj --&gt;</t>
  </si>
  <si>
    <t xml:space="preserve"> ------&gt;</t>
  </si>
  <si>
    <t>Media x</t>
  </si>
  <si>
    <t xml:space="preserve">Media y </t>
  </si>
  <si>
    <t xml:space="preserve">Varianza x </t>
  </si>
  <si>
    <t>Varianza y</t>
  </si>
  <si>
    <t xml:space="preserve">  -----&gt;</t>
  </si>
  <si>
    <t>Desviacion tipica x</t>
  </si>
  <si>
    <t>Desviacion tipica y</t>
  </si>
  <si>
    <t>Covarianza</t>
  </si>
  <si>
    <t>La sumatoria final de este apartado lo calculamos para poder sacar la covarianza</t>
  </si>
  <si>
    <t>Correlacion lineal</t>
  </si>
  <si>
    <t>R2</t>
  </si>
  <si>
    <t>Para hacer el tercer apartado habria que realizar prediccion</t>
  </si>
  <si>
    <t>mediante rectas de regresion simple o algo pero no tenemos soluciones</t>
  </si>
  <si>
    <t>asi que no tiene sentido hacerlo</t>
  </si>
  <si>
    <t>1.Covarianza:</t>
  </si>
  <si>
    <t>(Forma más cómoda de calcular covarianza)</t>
  </si>
  <si>
    <t>2.Coeficiente de correlación lineal</t>
  </si>
  <si>
    <t>3.Ajuste por minimos cuadrados</t>
  </si>
  <si>
    <t>4.Recta regresión simple</t>
  </si>
  <si>
    <t>5.Recta regresion Y/X</t>
  </si>
  <si>
    <t>6.Recta regresion X/Y</t>
  </si>
  <si>
    <t>7.Varianza residual</t>
  </si>
  <si>
    <t>8.Coeficiente de determinacion</t>
  </si>
  <si>
    <t>9.Coeficiente de determinacion ^2 = coeficiente de correlación lineal al cuadrado,  (R^2 = r^2)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</si>
</sst>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15240</xdr:rowOff>
    </xdr:from>
    <xdr:to>
      <xdr:col>2</xdr:col>
      <xdr:colOff>441960</xdr:colOff>
      <xdr:row>4</xdr:row>
      <xdr:rowOff>105719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836F8B9-3328-ED91-B414-1767757321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5988" t="70087" r="28041" b="15355"/>
        <a:stretch/>
      </xdr:blipFill>
      <xdr:spPr>
        <a:xfrm>
          <a:off x="0" y="198120"/>
          <a:ext cx="2026920" cy="6391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60960</xdr:rowOff>
    </xdr:from>
    <xdr:to>
      <xdr:col>3</xdr:col>
      <xdr:colOff>510540</xdr:colOff>
      <xdr:row>8</xdr:row>
      <xdr:rowOff>68580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1961FF2-9800-ACCA-E345-758064EC00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8915" t="41664" r="27114" b="48229"/>
        <a:stretch/>
      </xdr:blipFill>
      <xdr:spPr>
        <a:xfrm>
          <a:off x="0" y="1158240"/>
          <a:ext cx="2887980" cy="37338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0</xdr:row>
      <xdr:rowOff>167640</xdr:rowOff>
    </xdr:from>
    <xdr:to>
      <xdr:col>6</xdr:col>
      <xdr:colOff>342900</xdr:colOff>
      <xdr:row>4</xdr:row>
      <xdr:rowOff>164168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BAC357D-12E0-2825-F070-03C252A49E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0887" t="41356" r="37725" b="45574"/>
        <a:stretch/>
      </xdr:blipFill>
      <xdr:spPr>
        <a:xfrm>
          <a:off x="3970020" y="167640"/>
          <a:ext cx="1127760" cy="728048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</xdr:colOff>
      <xdr:row>1</xdr:row>
      <xdr:rowOff>15239</xdr:rowOff>
    </xdr:from>
    <xdr:to>
      <xdr:col>11</xdr:col>
      <xdr:colOff>312420</xdr:colOff>
      <xdr:row>3</xdr:row>
      <xdr:rowOff>127872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4B94634-0974-5CE0-DBB9-5CFCB1865C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43238" t="70012" r="26464" b="16242"/>
        <a:stretch/>
      </xdr:blipFill>
      <xdr:spPr>
        <a:xfrm>
          <a:off x="7155180" y="198119"/>
          <a:ext cx="1874520" cy="478393"/>
        </a:xfrm>
        <a:prstGeom prst="rect">
          <a:avLst/>
        </a:prstGeom>
      </xdr:spPr>
    </xdr:pic>
    <xdr:clientData/>
  </xdr:twoCellAnchor>
  <xdr:twoCellAnchor editAs="oneCell">
    <xdr:from>
      <xdr:col>13</xdr:col>
      <xdr:colOff>22860</xdr:colOff>
      <xdr:row>1</xdr:row>
      <xdr:rowOff>15240</xdr:rowOff>
    </xdr:from>
    <xdr:to>
      <xdr:col>15</xdr:col>
      <xdr:colOff>381000</xdr:colOff>
      <xdr:row>3</xdr:row>
      <xdr:rowOff>121920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BADED68-747F-A844-69C4-8B737544B0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44953" t="40732" r="24776" b="46183"/>
        <a:stretch/>
      </xdr:blipFill>
      <xdr:spPr>
        <a:xfrm>
          <a:off x="10325100" y="198120"/>
          <a:ext cx="1943100" cy="472440"/>
        </a:xfrm>
        <a:prstGeom prst="rect">
          <a:avLst/>
        </a:prstGeom>
      </xdr:spPr>
    </xdr:pic>
    <xdr:clientData/>
  </xdr:twoCellAnchor>
  <xdr:twoCellAnchor editAs="oneCell">
    <xdr:from>
      <xdr:col>8</xdr:col>
      <xdr:colOff>792479</xdr:colOff>
      <xdr:row>6</xdr:row>
      <xdr:rowOff>0</xdr:rowOff>
    </xdr:from>
    <xdr:to>
      <xdr:col>12</xdr:col>
      <xdr:colOff>166146</xdr:colOff>
      <xdr:row>8</xdr:row>
      <xdr:rowOff>121920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DF9DE12-42EF-DD72-322E-D3D7B9C391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42030" t="58693" r="22416" b="29188"/>
        <a:stretch/>
      </xdr:blipFill>
      <xdr:spPr>
        <a:xfrm>
          <a:off x="7132319" y="1097280"/>
          <a:ext cx="2543587" cy="48768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</xdr:row>
      <xdr:rowOff>15240</xdr:rowOff>
    </xdr:from>
    <xdr:to>
      <xdr:col>7</xdr:col>
      <xdr:colOff>99060</xdr:colOff>
      <xdr:row>9</xdr:row>
      <xdr:rowOff>130938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8F83DEA-D30A-C74B-AC2B-E1810B8FA5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51140" t="50651" r="33410" b="38513"/>
        <a:stretch/>
      </xdr:blipFill>
      <xdr:spPr>
        <a:xfrm>
          <a:off x="3962400" y="1112520"/>
          <a:ext cx="1684020" cy="664338"/>
        </a:xfrm>
        <a:prstGeom prst="rect">
          <a:avLst/>
        </a:prstGeom>
      </xdr:spPr>
    </xdr:pic>
    <xdr:clientData/>
  </xdr:twoCellAnchor>
  <xdr:twoCellAnchor editAs="oneCell">
    <xdr:from>
      <xdr:col>13</xdr:col>
      <xdr:colOff>38099</xdr:colOff>
      <xdr:row>6</xdr:row>
      <xdr:rowOff>30480</xdr:rowOff>
    </xdr:from>
    <xdr:to>
      <xdr:col>15</xdr:col>
      <xdr:colOff>275591</xdr:colOff>
      <xdr:row>9</xdr:row>
      <xdr:rowOff>15240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FFDA6EC-62CE-DE0A-BCCC-E8FB3ED378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48169" t="40449" r="33174" b="49843"/>
        <a:stretch/>
      </xdr:blipFill>
      <xdr:spPr>
        <a:xfrm>
          <a:off x="10340339" y="1127760"/>
          <a:ext cx="1822452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30480</xdr:rowOff>
    </xdr:from>
    <xdr:to>
      <xdr:col>1</xdr:col>
      <xdr:colOff>502921</xdr:colOff>
      <xdr:row>14</xdr:row>
      <xdr:rowOff>176474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E05942F7-5A12-8121-26DB-0F5BAC0F8F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52854" t="37194" r="35956" b="52138"/>
        <a:stretch/>
      </xdr:blipFill>
      <xdr:spPr>
        <a:xfrm>
          <a:off x="0" y="2042160"/>
          <a:ext cx="1295401" cy="6946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0"/>
  <sheetViews>
    <sheetView workbookViewId="0">
      <selection activeCell="J16" sqref="J16"/>
    </sheetView>
  </sheetViews>
  <sheetFormatPr baseColWidth="10" defaultRowHeight="14.4" x14ac:dyDescent="0.3"/>
  <cols>
    <col min="5" max="5" width="12.6640625" bestFit="1" customWidth="1"/>
    <col min="7" max="7" width="25" customWidth="1"/>
    <col min="10" max="10" width="80.21875" customWidth="1"/>
  </cols>
  <sheetData>
    <row r="2" spans="1:10" x14ac:dyDescent="0.3">
      <c r="A2" t="s">
        <v>0</v>
      </c>
      <c r="B2" t="s">
        <v>5</v>
      </c>
      <c r="C2" t="s">
        <v>6</v>
      </c>
      <c r="D2" t="s">
        <v>7</v>
      </c>
      <c r="E2" t="s">
        <v>8</v>
      </c>
      <c r="F2" t="s">
        <v>10</v>
      </c>
      <c r="J2" t="s">
        <v>14</v>
      </c>
    </row>
    <row r="3" spans="1:10" x14ac:dyDescent="0.3">
      <c r="A3" t="s">
        <v>1</v>
      </c>
      <c r="B3">
        <v>40</v>
      </c>
      <c r="C3">
        <v>12</v>
      </c>
      <c r="D3">
        <v>8</v>
      </c>
      <c r="E3" t="s">
        <v>9</v>
      </c>
      <c r="F3" s="1">
        <f>B3+C3+D3</f>
        <v>60</v>
      </c>
      <c r="G3" t="s">
        <v>11</v>
      </c>
      <c r="J3" t="s">
        <v>15</v>
      </c>
    </row>
    <row r="4" spans="1:10" x14ac:dyDescent="0.3">
      <c r="A4" t="s">
        <v>2</v>
      </c>
      <c r="B4">
        <v>16</v>
      </c>
      <c r="C4">
        <v>48</v>
      </c>
      <c r="D4">
        <v>12</v>
      </c>
      <c r="E4">
        <v>4</v>
      </c>
      <c r="F4" s="1">
        <f>B4+C4+D4+E4</f>
        <v>80</v>
      </c>
    </row>
    <row r="5" spans="1:10" x14ac:dyDescent="0.3">
      <c r="A5" t="s">
        <v>3</v>
      </c>
      <c r="B5">
        <v>8</v>
      </c>
      <c r="C5">
        <v>80</v>
      </c>
      <c r="D5">
        <v>92</v>
      </c>
      <c r="E5">
        <v>20</v>
      </c>
      <c r="F5" s="1">
        <f>B5+C5+D5+E5</f>
        <v>200</v>
      </c>
      <c r="G5" t="s">
        <v>12</v>
      </c>
      <c r="J5" t="s">
        <v>16</v>
      </c>
    </row>
    <row r="6" spans="1:10" x14ac:dyDescent="0.3">
      <c r="A6" t="s">
        <v>4</v>
      </c>
      <c r="B6">
        <v>4</v>
      </c>
      <c r="C6">
        <v>40</v>
      </c>
      <c r="D6">
        <v>72</v>
      </c>
      <c r="E6">
        <v>24</v>
      </c>
      <c r="F6" s="1">
        <f>B6+C6+D6+E6</f>
        <v>140</v>
      </c>
      <c r="J6" t="s">
        <v>19</v>
      </c>
    </row>
    <row r="7" spans="1:10" x14ac:dyDescent="0.3">
      <c r="A7" t="s">
        <v>18</v>
      </c>
      <c r="B7" s="1">
        <f>(B3+B4+B5+B6)</f>
        <v>68</v>
      </c>
      <c r="C7" s="1">
        <f>(C3+C4+C5+C6)</f>
        <v>180</v>
      </c>
      <c r="D7" s="1">
        <f>(D3+D4+D5+D6)</f>
        <v>184</v>
      </c>
      <c r="E7" s="1">
        <f>E4+E5+E6</f>
        <v>48</v>
      </c>
      <c r="F7" s="2">
        <f>SUM(F3:F6)</f>
        <v>480</v>
      </c>
      <c r="G7" t="s">
        <v>13</v>
      </c>
      <c r="J7" t="s">
        <v>21</v>
      </c>
    </row>
    <row r="8" spans="1:10" x14ac:dyDescent="0.3">
      <c r="J8" t="s">
        <v>23</v>
      </c>
    </row>
    <row r="9" spans="1:10" x14ac:dyDescent="0.3">
      <c r="J9" t="s">
        <v>25</v>
      </c>
    </row>
    <row r="10" spans="1:10" x14ac:dyDescent="0.3">
      <c r="A10" t="s">
        <v>17</v>
      </c>
      <c r="B10">
        <f>(D3/F7)</f>
        <v>1.6666666666666666E-2</v>
      </c>
      <c r="C10">
        <f>B10*100</f>
        <v>1.6666666666666667</v>
      </c>
      <c r="E10" t="s">
        <v>27</v>
      </c>
    </row>
    <row r="11" spans="1:10" x14ac:dyDescent="0.3">
      <c r="A11" t="s">
        <v>20</v>
      </c>
      <c r="B11">
        <f>E6/F7</f>
        <v>0.05</v>
      </c>
      <c r="C11">
        <f>B11*100</f>
        <v>5</v>
      </c>
      <c r="E11">
        <f>(C3/C7)</f>
        <v>6.6666666666666666E-2</v>
      </c>
      <c r="F11">
        <f>E11*100</f>
        <v>6.666666666666667</v>
      </c>
      <c r="J11" t="s">
        <v>26</v>
      </c>
    </row>
    <row r="12" spans="1:10" x14ac:dyDescent="0.3">
      <c r="A12" t="s">
        <v>22</v>
      </c>
      <c r="B12">
        <f>F3/F7</f>
        <v>0.125</v>
      </c>
      <c r="C12">
        <f>B12*100</f>
        <v>12.5</v>
      </c>
      <c r="J12" t="s">
        <v>33</v>
      </c>
    </row>
    <row r="13" spans="1:10" x14ac:dyDescent="0.3">
      <c r="A13" t="s">
        <v>24</v>
      </c>
      <c r="B13">
        <f>E7/F7</f>
        <v>0.1</v>
      </c>
      <c r="C13">
        <f>B13*100</f>
        <v>10</v>
      </c>
      <c r="E13" t="s">
        <v>31</v>
      </c>
      <c r="J13" t="s">
        <v>28</v>
      </c>
    </row>
    <row r="14" spans="1:10" x14ac:dyDescent="0.3">
      <c r="E14">
        <f>D4/F4</f>
        <v>0.15</v>
      </c>
      <c r="F14">
        <f>E14*100</f>
        <v>15</v>
      </c>
    </row>
    <row r="15" spans="1:10" x14ac:dyDescent="0.3">
      <c r="J15" t="s">
        <v>29</v>
      </c>
    </row>
    <row r="16" spans="1:10" x14ac:dyDescent="0.3">
      <c r="J16" t="s">
        <v>34</v>
      </c>
    </row>
    <row r="17" spans="10:10" x14ac:dyDescent="0.3">
      <c r="J17" t="s">
        <v>30</v>
      </c>
    </row>
    <row r="20" spans="10:10" x14ac:dyDescent="0.3">
      <c r="J20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workbookViewId="0">
      <selection activeCell="H16" sqref="H16"/>
    </sheetView>
  </sheetViews>
  <sheetFormatPr baseColWidth="10" defaultRowHeight="14.4" x14ac:dyDescent="0.3"/>
  <cols>
    <col min="1" max="1" width="15" bestFit="1" customWidth="1"/>
    <col min="10" max="10" width="20.88671875" customWidth="1"/>
  </cols>
  <sheetData>
    <row r="1" spans="1:13" x14ac:dyDescent="0.3">
      <c r="A1" t="s">
        <v>48</v>
      </c>
      <c r="B1">
        <v>100</v>
      </c>
      <c r="C1">
        <v>350</v>
      </c>
      <c r="D1">
        <v>750</v>
      </c>
      <c r="E1">
        <v>1150</v>
      </c>
      <c r="G1" s="3"/>
      <c r="H1" s="3"/>
      <c r="I1" s="3"/>
      <c r="J1" s="3"/>
    </row>
    <row r="2" spans="1:13" x14ac:dyDescent="0.3">
      <c r="A2" t="s">
        <v>47</v>
      </c>
      <c r="B2" t="s">
        <v>35</v>
      </c>
      <c r="C2" t="s">
        <v>36</v>
      </c>
      <c r="D2" t="s">
        <v>37</v>
      </c>
      <c r="E2" t="s">
        <v>38</v>
      </c>
      <c r="F2" t="s">
        <v>39</v>
      </c>
      <c r="G2" s="4" t="s">
        <v>43</v>
      </c>
      <c r="H2" s="4" t="s">
        <v>44</v>
      </c>
      <c r="I2" s="4" t="s">
        <v>45</v>
      </c>
      <c r="J2" s="4" t="s">
        <v>46</v>
      </c>
    </row>
    <row r="3" spans="1:13" x14ac:dyDescent="0.3">
      <c r="A3">
        <v>2</v>
      </c>
      <c r="B3">
        <v>5</v>
      </c>
      <c r="C3">
        <v>4</v>
      </c>
      <c r="D3">
        <v>1</v>
      </c>
      <c r="E3">
        <v>2</v>
      </c>
      <c r="F3">
        <f>B3+C3+D3+E3</f>
        <v>12</v>
      </c>
      <c r="G3">
        <f>A3*(B1*B3+C1*C3+D1*D3+E1*E3)</f>
        <v>9900</v>
      </c>
      <c r="H3">
        <f>(A3*F3)</f>
        <v>24</v>
      </c>
      <c r="I3">
        <f>(A3-B13)^2</f>
        <v>2.25</v>
      </c>
      <c r="J3">
        <f>(I3*F3)</f>
        <v>27</v>
      </c>
    </row>
    <row r="4" spans="1:13" x14ac:dyDescent="0.3">
      <c r="A4">
        <v>3</v>
      </c>
      <c r="B4">
        <v>2</v>
      </c>
      <c r="C4">
        <v>6</v>
      </c>
      <c r="D4">
        <v>5</v>
      </c>
      <c r="E4">
        <v>8</v>
      </c>
      <c r="F4">
        <f>B4+C4+D4+E4</f>
        <v>21</v>
      </c>
      <c r="G4">
        <f>A4*(B1*B4+C1*C4+D1*D4+E1*E4)</f>
        <v>45750</v>
      </c>
      <c r="H4">
        <f>A4*F4</f>
        <v>63</v>
      </c>
      <c r="I4">
        <f>(A4-B13)^2</f>
        <v>0.25</v>
      </c>
      <c r="J4">
        <f>(I4*F4)</f>
        <v>5.25</v>
      </c>
    </row>
    <row r="5" spans="1:13" x14ac:dyDescent="0.3">
      <c r="A5">
        <v>4</v>
      </c>
      <c r="B5">
        <v>0</v>
      </c>
      <c r="C5">
        <v>2</v>
      </c>
      <c r="D5">
        <v>10</v>
      </c>
      <c r="E5">
        <v>15</v>
      </c>
      <c r="F5">
        <f>C5+D5+E5</f>
        <v>27</v>
      </c>
      <c r="G5">
        <f>A5*(B1*B5+C1*C5+D1*D5+E1*E5)</f>
        <v>101800</v>
      </c>
      <c r="H5">
        <f>A5*F5</f>
        <v>108</v>
      </c>
      <c r="I5">
        <f>(A5-B13)^2</f>
        <v>0.25</v>
      </c>
      <c r="J5">
        <f>(I5*F5)</f>
        <v>6.75</v>
      </c>
    </row>
    <row r="6" spans="1:13" x14ac:dyDescent="0.3">
      <c r="A6">
        <v>5</v>
      </c>
      <c r="B6">
        <v>0</v>
      </c>
      <c r="C6">
        <v>0</v>
      </c>
      <c r="D6">
        <v>10</v>
      </c>
      <c r="E6">
        <v>0</v>
      </c>
      <c r="F6">
        <f>D6</f>
        <v>10</v>
      </c>
      <c r="G6">
        <f>A6*(D1*D6)</f>
        <v>37500</v>
      </c>
      <c r="H6">
        <f>A6*F6</f>
        <v>50</v>
      </c>
      <c r="I6">
        <f>(A6-B13)^2</f>
        <v>2.25</v>
      </c>
      <c r="J6">
        <f>(I6*F6)</f>
        <v>22.5</v>
      </c>
    </row>
    <row r="7" spans="1:13" x14ac:dyDescent="0.3">
      <c r="A7" t="s">
        <v>18</v>
      </c>
      <c r="B7">
        <f>B3+B4</f>
        <v>7</v>
      </c>
      <c r="C7">
        <f>C3+C4+C5</f>
        <v>12</v>
      </c>
      <c r="D7">
        <f>D3+D4+D5+D6</f>
        <v>26</v>
      </c>
      <c r="E7">
        <f>E3+E4+E5</f>
        <v>25</v>
      </c>
      <c r="F7">
        <f>F3+F4+F5+F6</f>
        <v>70</v>
      </c>
      <c r="G7" s="7">
        <f>SUM(G3:G6)</f>
        <v>194950</v>
      </c>
      <c r="H7">
        <f>SUM(H3:H6)</f>
        <v>245</v>
      </c>
      <c r="J7" s="6">
        <f>SUM(J3:J6)</f>
        <v>61.5</v>
      </c>
    </row>
    <row r="8" spans="1:13" x14ac:dyDescent="0.3">
      <c r="A8" s="5" t="s">
        <v>40</v>
      </c>
      <c r="B8">
        <f>(B1*B7)</f>
        <v>700</v>
      </c>
      <c r="C8">
        <f>(C1*C7)</f>
        <v>4200</v>
      </c>
      <c r="D8">
        <f>D1*D7</f>
        <v>19500</v>
      </c>
      <c r="E8">
        <f>E1*E7</f>
        <v>28750</v>
      </c>
      <c r="F8" t="s">
        <v>49</v>
      </c>
      <c r="G8">
        <f>SUM(B8:E8)</f>
        <v>53150</v>
      </c>
    </row>
    <row r="9" spans="1:13" x14ac:dyDescent="0.3">
      <c r="A9" s="5" t="s">
        <v>41</v>
      </c>
      <c r="B9">
        <f>(B1-B14)^2</f>
        <v>434657.65306122456</v>
      </c>
      <c r="C9">
        <f>(C1-B14)^2</f>
        <v>167514.7959183674</v>
      </c>
      <c r="D9">
        <f>(D1-B14)^2</f>
        <v>86.224489795919268</v>
      </c>
      <c r="E9">
        <f>(E1-B14)^2</f>
        <v>152657.65306122444</v>
      </c>
      <c r="M9" s="4" t="s">
        <v>43</v>
      </c>
    </row>
    <row r="10" spans="1:13" x14ac:dyDescent="0.3">
      <c r="A10" s="5" t="s">
        <v>42</v>
      </c>
      <c r="B10">
        <f>(B9*B7)</f>
        <v>3042603.5714285718</v>
      </c>
      <c r="C10">
        <f>(C9*C7)</f>
        <v>2010177.5510204087</v>
      </c>
      <c r="D10">
        <f>(D9*D7)</f>
        <v>2241.8367346939008</v>
      </c>
      <c r="E10">
        <f>(E9*E7)</f>
        <v>3816441.3265306111</v>
      </c>
      <c r="F10" t="s">
        <v>54</v>
      </c>
      <c r="G10">
        <f>SUM(B10:E10)</f>
        <v>8871464.2857142854</v>
      </c>
      <c r="M10" t="s">
        <v>58</v>
      </c>
    </row>
    <row r="13" spans="1:13" x14ac:dyDescent="0.3">
      <c r="A13" s="5" t="s">
        <v>50</v>
      </c>
      <c r="B13">
        <f>H7/F7</f>
        <v>3.5</v>
      </c>
      <c r="H13" t="s">
        <v>61</v>
      </c>
    </row>
    <row r="14" spans="1:13" x14ac:dyDescent="0.3">
      <c r="A14" s="5" t="s">
        <v>51</v>
      </c>
      <c r="B14">
        <f>G8/F7</f>
        <v>759.28571428571433</v>
      </c>
      <c r="H14" t="s">
        <v>62</v>
      </c>
    </row>
    <row r="15" spans="1:13" x14ac:dyDescent="0.3">
      <c r="A15" s="5" t="s">
        <v>52</v>
      </c>
      <c r="B15">
        <f>(J7/F7)</f>
        <v>0.87857142857142856</v>
      </c>
      <c r="H15" t="s">
        <v>63</v>
      </c>
    </row>
    <row r="16" spans="1:13" x14ac:dyDescent="0.3">
      <c r="A16" s="5" t="s">
        <v>53</v>
      </c>
      <c r="B16">
        <f>(G10/F7)</f>
        <v>126735.20408163265</v>
      </c>
    </row>
    <row r="17" spans="1:2" x14ac:dyDescent="0.3">
      <c r="A17" s="5" t="s">
        <v>55</v>
      </c>
      <c r="B17">
        <f>(SQRT(B15))</f>
        <v>0.93732141156138571</v>
      </c>
    </row>
    <row r="18" spans="1:2" x14ac:dyDescent="0.3">
      <c r="A18" s="5" t="s">
        <v>56</v>
      </c>
      <c r="B18">
        <f>SQRT(B16)</f>
        <v>355.9988821353694</v>
      </c>
    </row>
    <row r="19" spans="1:2" x14ac:dyDescent="0.3">
      <c r="A19" s="5" t="s">
        <v>57</v>
      </c>
      <c r="B19">
        <f>(G7/F7)-(B13*B14)</f>
        <v>127.5</v>
      </c>
    </row>
    <row r="20" spans="1:2" x14ac:dyDescent="0.3">
      <c r="A20" s="5" t="s">
        <v>59</v>
      </c>
      <c r="B20">
        <f>(B19/(B17*B18))</f>
        <v>0.38209645870149544</v>
      </c>
    </row>
    <row r="21" spans="1:2" x14ac:dyDescent="0.3">
      <c r="A21" s="5" t="s">
        <v>60</v>
      </c>
      <c r="B21">
        <f>B20^2</f>
        <v>0.14599770375222362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646A3-63D0-46C6-AEE3-5BA7D795E557}">
  <dimension ref="A1:N11"/>
  <sheetViews>
    <sheetView tabSelected="1" topLeftCell="A2" workbookViewId="0">
      <selection activeCell="D11" sqref="D11"/>
    </sheetView>
  </sheetViews>
  <sheetFormatPr baseColWidth="10" defaultRowHeight="14.4" x14ac:dyDescent="0.3"/>
  <sheetData>
    <row r="1" spans="1:14" x14ac:dyDescent="0.3">
      <c r="A1" t="s">
        <v>64</v>
      </c>
      <c r="F1" t="s">
        <v>66</v>
      </c>
      <c r="J1" t="s">
        <v>67</v>
      </c>
      <c r="N1" t="s">
        <v>68</v>
      </c>
    </row>
    <row r="6" spans="1:14" x14ac:dyDescent="0.3">
      <c r="A6" t="s">
        <v>65</v>
      </c>
      <c r="F6" t="s">
        <v>69</v>
      </c>
      <c r="J6" t="s">
        <v>70</v>
      </c>
      <c r="N6" t="s">
        <v>71</v>
      </c>
    </row>
    <row r="11" spans="1:14" x14ac:dyDescent="0.3">
      <c r="A11" t="s">
        <v>72</v>
      </c>
      <c r="D11" t="s">
        <v>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Act1</vt:lpstr>
      <vt:lpstr>Act2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MARIN RODRIGUEZ</dc:creator>
  <cp:lastModifiedBy>MANUEL MARIN RODRIGUEZ</cp:lastModifiedBy>
  <dcterms:created xsi:type="dcterms:W3CDTF">2023-11-19T11:43:04Z</dcterms:created>
  <dcterms:modified xsi:type="dcterms:W3CDTF">2023-11-19T23:59:00Z</dcterms:modified>
</cp:coreProperties>
</file>