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marin\Desktop\"/>
    </mc:Choice>
  </mc:AlternateContent>
  <xr:revisionPtr revIDLastSave="0" documentId="8_{6CF1C30B-8938-4511-83C7-B3F2E8DB73A6}" xr6:coauthVersionLast="47" xr6:coauthVersionMax="47" xr10:uidLastSave="{00000000-0000-0000-0000-000000000000}"/>
  <bookViews>
    <workbookView xWindow="2676" yWindow="3780" windowWidth="17280" windowHeight="8964"/>
  </bookViews>
  <sheets>
    <sheet name="Ac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D37" i="1"/>
  <c r="C37" i="1"/>
  <c r="E37" i="1"/>
  <c r="B37" i="1"/>
  <c r="B34" i="1"/>
  <c r="B15" i="1" l="1"/>
  <c r="B17" i="1" s="1"/>
  <c r="D14" i="1" s="1"/>
  <c r="E5" i="1"/>
  <c r="D5" i="1"/>
  <c r="C5" i="1"/>
  <c r="B5" i="1"/>
  <c r="F4" i="1"/>
  <c r="C14" i="1" s="1"/>
  <c r="F14" i="1" s="1"/>
  <c r="F3" i="1"/>
  <c r="C13" i="1" s="1"/>
  <c r="F2" i="1"/>
  <c r="C12" i="1" s="1"/>
  <c r="C15" i="1" l="1"/>
  <c r="B18" i="1" s="1"/>
  <c r="F12" i="1"/>
  <c r="E13" i="1"/>
  <c r="F13" i="1"/>
  <c r="D12" i="1"/>
  <c r="D13" i="1"/>
  <c r="E12" i="1"/>
  <c r="D15" i="1" l="1"/>
  <c r="B19" i="1" s="1"/>
  <c r="D19" i="1" s="1"/>
  <c r="F15" i="1"/>
  <c r="B21" i="1" s="1"/>
  <c r="H18" i="1" s="1"/>
  <c r="G2" i="1" s="1"/>
  <c r="E14" i="1"/>
  <c r="E15" i="1" s="1"/>
  <c r="B20" i="1" s="1"/>
  <c r="D20" i="1" s="1"/>
  <c r="H19" i="1"/>
  <c r="G3" i="1" l="1"/>
  <c r="D6" i="1"/>
  <c r="E6" i="1"/>
  <c r="C6" i="1"/>
  <c r="B7" i="1" l="1"/>
  <c r="B8" i="1" s="1"/>
  <c r="C8" i="1"/>
  <c r="E8" i="1"/>
  <c r="D8" i="1"/>
  <c r="D29" i="1" l="1"/>
  <c r="D28" i="1"/>
  <c r="D27" i="1"/>
  <c r="E29" i="1"/>
  <c r="E27" i="1"/>
  <c r="E28" i="1"/>
  <c r="C29" i="1"/>
  <c r="C27" i="1"/>
  <c r="C28" i="1"/>
  <c r="B28" i="1"/>
  <c r="B27" i="1"/>
  <c r="B29" i="1"/>
</calcChain>
</file>

<file path=xl/sharedStrings.xml><?xml version="1.0" encoding="utf-8"?>
<sst xmlns="http://schemas.openxmlformats.org/spreadsheetml/2006/main" count="50" uniqueCount="47">
  <si>
    <t xml:space="preserve">Año </t>
  </si>
  <si>
    <t xml:space="preserve">1º trimestre </t>
  </si>
  <si>
    <t xml:space="preserve">2º trimestre </t>
  </si>
  <si>
    <t xml:space="preserve">3º trimestre </t>
  </si>
  <si>
    <t>4º trimestre</t>
  </si>
  <si>
    <t>Medias</t>
  </si>
  <si>
    <t>Media x</t>
  </si>
  <si>
    <t>t</t>
  </si>
  <si>
    <t>xi=(t-2012) (este caso 2012)</t>
  </si>
  <si>
    <t xml:space="preserve">y </t>
  </si>
  <si>
    <t>(xi - media)^2</t>
  </si>
  <si>
    <t>(yi - media)^2</t>
  </si>
  <si>
    <t xml:space="preserve">Media y </t>
  </si>
  <si>
    <t>Var x</t>
  </si>
  <si>
    <t xml:space="preserve">Var y </t>
  </si>
  <si>
    <t xml:space="preserve">xi* yi </t>
  </si>
  <si>
    <t>Desv tip x</t>
  </si>
  <si>
    <t>Desv tip y</t>
  </si>
  <si>
    <t>y=a+bx</t>
  </si>
  <si>
    <t>b</t>
  </si>
  <si>
    <t>a</t>
  </si>
  <si>
    <t>Covarianza</t>
  </si>
  <si>
    <t>Gasto si años es cero</t>
  </si>
  <si>
    <t>Gasto cada vez que pasa un año</t>
  </si>
  <si>
    <t>y=14,167+1,875x</t>
  </si>
  <si>
    <t>T(t)=14,17+1,875(t-2012)</t>
  </si>
  <si>
    <t>tendencia secular</t>
  </si>
  <si>
    <t>b/s=b/4</t>
  </si>
  <si>
    <t xml:space="preserve"> s es cuatro porque en horizontal hay 4 muestras</t>
  </si>
  <si>
    <t>Medias corr.</t>
  </si>
  <si>
    <t xml:space="preserve"> Aquí se va aumentando b/s para luego restar </t>
  </si>
  <si>
    <t>Media Gl. Corr.</t>
  </si>
  <si>
    <t>IVE %</t>
  </si>
  <si>
    <t>^^^ (Medias corr/media glob corr) * 100</t>
  </si>
  <si>
    <t>b)Desestacionalizar la serie: dividir cada valor de la serie entre su IVE%</t>
  </si>
  <si>
    <t>Dividir todas las columnas entre el valor de columna, no todas entre el mismo</t>
  </si>
  <si>
    <t>Realizar una predicción para 2017:</t>
  </si>
  <si>
    <t>a)</t>
  </si>
  <si>
    <t>T(2017) --&gt;</t>
  </si>
  <si>
    <t>La tendencia se mide siempre en el punto medio del año</t>
  </si>
  <si>
    <t>(comportamiento medio del año en 2017)</t>
  </si>
  <si>
    <t>T(2017)</t>
  </si>
  <si>
    <t>Gasto 2017</t>
  </si>
  <si>
    <t>1º trimestre</t>
  </si>
  <si>
    <t>2º trimestre</t>
  </si>
  <si>
    <t>3º trimestre</t>
  </si>
  <si>
    <t>Esto de las restas, como se puede ver en b/s es debido a las estaciones y medias estaciones para poder calcular 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</si>
</sst>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8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0" borderId="0" xfId="0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0" workbookViewId="0">
      <selection activeCell="E39" sqref="E39"/>
    </sheetView>
  </sheetViews>
  <sheetFormatPr baseColWidth="10" defaultRowHeight="14.4" x14ac:dyDescent="0.3"/>
  <cols>
    <col min="2" max="2" width="21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4" t="s">
        <v>27</v>
      </c>
      <c r="H1" t="s">
        <v>28</v>
      </c>
    </row>
    <row r="2" spans="1:8" x14ac:dyDescent="0.3">
      <c r="A2">
        <v>2013</v>
      </c>
      <c r="B2">
        <v>12</v>
      </c>
      <c r="C2">
        <v>16</v>
      </c>
      <c r="D2">
        <v>11</v>
      </c>
      <c r="E2">
        <v>25</v>
      </c>
      <c r="F2">
        <f>(B2+C2+D2+E2)/4</f>
        <v>16</v>
      </c>
      <c r="G2">
        <f>H18/4</f>
        <v>0.46875</v>
      </c>
    </row>
    <row r="3" spans="1:8" x14ac:dyDescent="0.3">
      <c r="A3">
        <v>2014</v>
      </c>
      <c r="B3">
        <v>14</v>
      </c>
      <c r="C3">
        <v>19</v>
      </c>
      <c r="D3">
        <v>13</v>
      </c>
      <c r="E3">
        <v>26</v>
      </c>
      <c r="F3">
        <f>(B3+C3+D3+E3)/4</f>
        <v>18</v>
      </c>
      <c r="G3">
        <f>G2/2</f>
        <v>0.234375</v>
      </c>
    </row>
    <row r="4" spans="1:8" x14ac:dyDescent="0.3">
      <c r="A4">
        <v>2015</v>
      </c>
      <c r="B4">
        <v>16</v>
      </c>
      <c r="C4">
        <v>19</v>
      </c>
      <c r="D4">
        <v>12</v>
      </c>
      <c r="E4">
        <v>32</v>
      </c>
      <c r="F4">
        <f>(B4+C4+D4+E4)/4</f>
        <v>19.75</v>
      </c>
    </row>
    <row r="5" spans="1:8" x14ac:dyDescent="0.3">
      <c r="A5" s="1" t="s">
        <v>5</v>
      </c>
      <c r="B5">
        <f>SUM(B2:B4)/3</f>
        <v>14</v>
      </c>
      <c r="C5">
        <f>SUM(C2:C4)/3</f>
        <v>18</v>
      </c>
      <c r="D5">
        <f>SUM(D2:D4)/3</f>
        <v>12</v>
      </c>
      <c r="E5">
        <f>SUM(E2:E4)/3</f>
        <v>27.666666666666668</v>
      </c>
    </row>
    <row r="6" spans="1:8" x14ac:dyDescent="0.3">
      <c r="A6" s="4" t="s">
        <v>29</v>
      </c>
      <c r="B6">
        <v>14</v>
      </c>
      <c r="C6">
        <f>C5-G2*1</f>
        <v>17.53125</v>
      </c>
      <c r="D6">
        <f>D5-G2*2</f>
        <v>11.0625</v>
      </c>
      <c r="E6">
        <f>(E5-G2*3)</f>
        <v>26.260416666666668</v>
      </c>
      <c r="F6" t="s">
        <v>30</v>
      </c>
    </row>
    <row r="7" spans="1:8" x14ac:dyDescent="0.3">
      <c r="A7" s="4" t="s">
        <v>31</v>
      </c>
      <c r="B7">
        <f>SUM(B6:E6)/4</f>
        <v>17.213541666666668</v>
      </c>
    </row>
    <row r="8" spans="1:8" x14ac:dyDescent="0.3">
      <c r="A8" s="4" t="s">
        <v>32</v>
      </c>
      <c r="B8">
        <f>(B6/B7)*100</f>
        <v>81.331316187594553</v>
      </c>
      <c r="C8">
        <f>(C6/B7)*100</f>
        <v>101.84568835098335</v>
      </c>
      <c r="D8">
        <f>(D6/B7)*100</f>
        <v>64.266263237518899</v>
      </c>
      <c r="E8">
        <f>(E6/B7)*100</f>
        <v>152.55673222390317</v>
      </c>
    </row>
    <row r="9" spans="1:8" x14ac:dyDescent="0.3">
      <c r="B9" t="s">
        <v>33</v>
      </c>
    </row>
    <row r="11" spans="1:8" x14ac:dyDescent="0.3">
      <c r="A11" s="1" t="s">
        <v>7</v>
      </c>
      <c r="B11" s="1" t="s">
        <v>8</v>
      </c>
      <c r="C11" s="2" t="s">
        <v>9</v>
      </c>
      <c r="D11" s="1" t="s">
        <v>10</v>
      </c>
      <c r="E11" s="1" t="s">
        <v>11</v>
      </c>
      <c r="F11" s="1" t="s">
        <v>15</v>
      </c>
    </row>
    <row r="12" spans="1:8" x14ac:dyDescent="0.3">
      <c r="A12">
        <v>2013</v>
      </c>
      <c r="B12">
        <v>1</v>
      </c>
      <c r="C12">
        <f>F2</f>
        <v>16</v>
      </c>
      <c r="D12">
        <f>(B12-B17)^2</f>
        <v>1</v>
      </c>
      <c r="E12">
        <f>(C12-B18)^2</f>
        <v>3.6736111111111156</v>
      </c>
      <c r="F12">
        <f>B12*C12</f>
        <v>16</v>
      </c>
    </row>
    <row r="13" spans="1:8" x14ac:dyDescent="0.3">
      <c r="A13">
        <v>2014</v>
      </c>
      <c r="B13">
        <v>2</v>
      </c>
      <c r="C13">
        <f>F3</f>
        <v>18</v>
      </c>
      <c r="D13">
        <f>(B13-B17)^2</f>
        <v>0</v>
      </c>
      <c r="E13">
        <f>(C13-B18)^2</f>
        <v>6.9444444444442472E-3</v>
      </c>
      <c r="F13">
        <f>B13*C13</f>
        <v>36</v>
      </c>
    </row>
    <row r="14" spans="1:8" x14ac:dyDescent="0.3">
      <c r="A14">
        <v>2015</v>
      </c>
      <c r="B14">
        <v>3</v>
      </c>
      <c r="C14">
        <f>F4</f>
        <v>19.75</v>
      </c>
      <c r="D14">
        <f>(B14-B17)^2</f>
        <v>1</v>
      </c>
      <c r="E14">
        <f>(C14-B18)^2</f>
        <v>3.3611111111111067</v>
      </c>
      <c r="F14">
        <f>B14*C14</f>
        <v>59.25</v>
      </c>
    </row>
    <row r="15" spans="1:8" x14ac:dyDescent="0.3">
      <c r="B15" s="3">
        <f>SUM(B12:B14)</f>
        <v>6</v>
      </c>
      <c r="C15" s="3">
        <f>SUM(C12:C14)</f>
        <v>53.75</v>
      </c>
      <c r="D15" s="3">
        <f>SUM(D12:D14)</f>
        <v>2</v>
      </c>
      <c r="E15" s="3">
        <f>(SUM(E12:E14))</f>
        <v>7.0416666666666661</v>
      </c>
      <c r="F15" s="3">
        <f>SUM(F12:F14)</f>
        <v>111.25</v>
      </c>
    </row>
    <row r="17" spans="1:9" x14ac:dyDescent="0.3">
      <c r="A17" s="3" t="s">
        <v>6</v>
      </c>
      <c r="B17">
        <f>(B15/3)</f>
        <v>2</v>
      </c>
      <c r="G17" s="5" t="s">
        <v>18</v>
      </c>
    </row>
    <row r="18" spans="1:9" x14ac:dyDescent="0.3">
      <c r="A18" s="3" t="s">
        <v>12</v>
      </c>
      <c r="B18">
        <f>(C15/3)</f>
        <v>17.916666666666668</v>
      </c>
      <c r="G18" t="s">
        <v>19</v>
      </c>
      <c r="H18">
        <f>B21/B19</f>
        <v>1.875</v>
      </c>
      <c r="I18" t="s">
        <v>23</v>
      </c>
    </row>
    <row r="19" spans="1:9" x14ac:dyDescent="0.3">
      <c r="A19" s="3" t="s">
        <v>13</v>
      </c>
      <c r="B19">
        <f>(D15/3)</f>
        <v>0.66666666666666663</v>
      </c>
      <c r="C19" s="3" t="s">
        <v>16</v>
      </c>
      <c r="D19">
        <f>SQRT(B19)</f>
        <v>0.81649658092772603</v>
      </c>
      <c r="G19" t="s">
        <v>20</v>
      </c>
      <c r="H19">
        <f>(B18)-H18*B17</f>
        <v>14.166666666666668</v>
      </c>
      <c r="I19" t="s">
        <v>22</v>
      </c>
    </row>
    <row r="20" spans="1:9" x14ac:dyDescent="0.3">
      <c r="A20" s="3" t="s">
        <v>14</v>
      </c>
      <c r="B20">
        <f>(E15/3)</f>
        <v>2.3472222222222219</v>
      </c>
      <c r="C20" s="3" t="s">
        <v>17</v>
      </c>
      <c r="D20">
        <f>SQRT(B20)</f>
        <v>1.5320646925708528</v>
      </c>
      <c r="G20" t="s">
        <v>24</v>
      </c>
    </row>
    <row r="21" spans="1:9" x14ac:dyDescent="0.3">
      <c r="A21" s="3" t="s">
        <v>21</v>
      </c>
      <c r="B21">
        <f>(F15/3)-(B17*B18)</f>
        <v>1.25</v>
      </c>
      <c r="G21" t="s">
        <v>25</v>
      </c>
      <c r="I21" t="s">
        <v>26</v>
      </c>
    </row>
    <row r="25" spans="1:9" x14ac:dyDescent="0.3">
      <c r="A25" s="6" t="s">
        <v>34</v>
      </c>
      <c r="B25" s="6"/>
      <c r="C25" s="6"/>
      <c r="D25" s="6"/>
      <c r="E25" s="6"/>
    </row>
    <row r="26" spans="1:9" x14ac:dyDescent="0.3">
      <c r="A26" s="8" t="s">
        <v>7</v>
      </c>
      <c r="B26" t="s">
        <v>35</v>
      </c>
    </row>
    <row r="27" spans="1:9" x14ac:dyDescent="0.3">
      <c r="A27" s="9">
        <v>2013</v>
      </c>
      <c r="B27">
        <f>(B2/B8)*100</f>
        <v>14.754464285714286</v>
      </c>
      <c r="C27">
        <f>(C2/C8)*100</f>
        <v>15.710041592394536</v>
      </c>
      <c r="D27">
        <f>(D2/D8)*100</f>
        <v>17.116290018832395</v>
      </c>
      <c r="E27">
        <f>(E2/E8)*100</f>
        <v>16.387346291154305</v>
      </c>
    </row>
    <row r="28" spans="1:9" x14ac:dyDescent="0.3">
      <c r="A28" s="9">
        <v>2014</v>
      </c>
      <c r="B28">
        <f>(B3/B8)*100</f>
        <v>17.213541666666668</v>
      </c>
      <c r="C28">
        <f>(C3/C8)*100</f>
        <v>18.65567439096851</v>
      </c>
      <c r="D28">
        <f>(D3/D8)*100</f>
        <v>20.228342749529194</v>
      </c>
      <c r="E28">
        <f>(E3/E8)*100</f>
        <v>17.042840142800479</v>
      </c>
    </row>
    <row r="29" spans="1:9" x14ac:dyDescent="0.3">
      <c r="A29" s="9">
        <v>2015</v>
      </c>
      <c r="B29">
        <f>(B4/B8)*100</f>
        <v>19.672619047619047</v>
      </c>
      <c r="C29">
        <f>(C4/C8)*100</f>
        <v>18.65567439096851</v>
      </c>
      <c r="D29">
        <f>(D4/D8)*100</f>
        <v>18.672316384180796</v>
      </c>
      <c r="E29">
        <f>(E4/E8)*100</f>
        <v>20.975803252677512</v>
      </c>
    </row>
    <row r="32" spans="1:9" x14ac:dyDescent="0.3">
      <c r="A32" s="10" t="s">
        <v>36</v>
      </c>
      <c r="B32" s="10"/>
      <c r="C32" s="10"/>
      <c r="E32" s="7"/>
      <c r="F32" s="7"/>
    </row>
    <row r="33" spans="1:6" x14ac:dyDescent="0.3">
      <c r="A33" t="s">
        <v>37</v>
      </c>
      <c r="D33" s="7" t="s">
        <v>40</v>
      </c>
      <c r="E33" s="7"/>
      <c r="F33" s="7"/>
    </row>
    <row r="34" spans="1:6" x14ac:dyDescent="0.3">
      <c r="A34" t="s">
        <v>38</v>
      </c>
      <c r="B34">
        <f>(H19+H18*(2017-2012))</f>
        <v>23.541666666666668</v>
      </c>
    </row>
    <row r="35" spans="1:6" x14ac:dyDescent="0.3">
      <c r="A35" t="s">
        <v>39</v>
      </c>
    </row>
    <row r="36" spans="1:6" x14ac:dyDescent="0.3">
      <c r="B36" t="s">
        <v>43</v>
      </c>
      <c r="C36" t="s">
        <v>44</v>
      </c>
      <c r="D36" t="s">
        <v>45</v>
      </c>
      <c r="E36" t="s">
        <v>4</v>
      </c>
    </row>
    <row r="37" spans="1:6" x14ac:dyDescent="0.3">
      <c r="A37" t="s">
        <v>41</v>
      </c>
      <c r="B37">
        <f>B34-G2-G3</f>
        <v>22.838541666666668</v>
      </c>
      <c r="C37">
        <f>B34-G3</f>
        <v>23.307291666666668</v>
      </c>
      <c r="D37">
        <f>(B34+G3)</f>
        <v>23.776041666666668</v>
      </c>
      <c r="E37">
        <f>B34+G2+G3</f>
        <v>24.244791666666668</v>
      </c>
      <c r="F37" t="s">
        <v>46</v>
      </c>
    </row>
    <row r="38" spans="1:6" x14ac:dyDescent="0.3">
      <c r="A38" t="s">
        <v>42</v>
      </c>
      <c r="B38">
        <f>(B37*B8)/100</f>
        <v>18.574886535552192</v>
      </c>
      <c r="C38">
        <f>(C37*C8)/100</f>
        <v>23.737471633888049</v>
      </c>
      <c r="D38">
        <f>(D37*D8)/100</f>
        <v>15.279973524962177</v>
      </c>
      <c r="E38">
        <f>(E37*E8)/100</f>
        <v>36.987061901159862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MARIN RODRIGUEZ</dc:creator>
  <cp:lastModifiedBy>MANUEL MARIN RODRIGUEZ</cp:lastModifiedBy>
  <dcterms:created xsi:type="dcterms:W3CDTF">2023-11-19T20:28:53Z</dcterms:created>
  <dcterms:modified xsi:type="dcterms:W3CDTF">2023-11-19T22:27:25Z</dcterms:modified>
</cp:coreProperties>
</file>