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marin\Desktop\"/>
    </mc:Choice>
  </mc:AlternateContent>
  <xr:revisionPtr revIDLastSave="0" documentId="13_ncr:40001_{82A3EB9B-8BF9-453A-A0B3-68C40DA1B1CF}" xr6:coauthVersionLast="47" xr6:coauthVersionMax="47" xr10:uidLastSave="{00000000-0000-0000-0000-000000000000}"/>
  <bookViews>
    <workbookView xWindow="-108" yWindow="-108" windowWidth="23256" windowHeight="12576" activeTab="2"/>
  </bookViews>
  <sheets>
    <sheet name="Act1" sheetId="1" r:id="rId1"/>
    <sheet name="Act2" sheetId="2" r:id="rId2"/>
    <sheet name="Ac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 a="1"/>
  <c r="E7" i="3" s="1"/>
  <c r="D7" i="3" a="1"/>
  <c r="D7" i="3" s="1"/>
  <c r="C7" i="3" a="1"/>
  <c r="C7" i="3" s="1"/>
  <c r="B7" i="3" a="1"/>
  <c r="B7" i="3" s="1"/>
  <c r="C58" i="1"/>
  <c r="B57" i="1"/>
  <c r="B56" i="1" l="1"/>
  <c r="H41" i="1"/>
  <c r="B51" i="1"/>
  <c r="G35" i="1"/>
  <c r="G34" i="1"/>
  <c r="G33" i="1"/>
  <c r="J36" i="1"/>
  <c r="B36" i="1"/>
  <c r="J35" i="1"/>
  <c r="B35" i="1"/>
  <c r="J34" i="1"/>
  <c r="B34" i="1"/>
  <c r="D31" i="1"/>
  <c r="L31" i="1"/>
  <c r="L30" i="1"/>
  <c r="L29" i="1"/>
  <c r="L28" i="1"/>
  <c r="L27" i="1"/>
  <c r="L26" i="1"/>
  <c r="L25" i="1"/>
  <c r="L24" i="1"/>
  <c r="L23" i="1"/>
  <c r="L22" i="1"/>
  <c r="L21" i="1"/>
  <c r="J33" i="1"/>
  <c r="K31" i="1"/>
  <c r="J31" i="1"/>
  <c r="F31" i="1"/>
  <c r="F30" i="1"/>
  <c r="F29" i="1"/>
  <c r="F28" i="1"/>
  <c r="F27" i="1"/>
  <c r="F26" i="1"/>
  <c r="F25" i="1"/>
  <c r="F24" i="1"/>
  <c r="F23" i="1"/>
  <c r="F22" i="1"/>
  <c r="F21" i="1"/>
  <c r="D30" i="1"/>
  <c r="D29" i="1"/>
  <c r="D28" i="1"/>
  <c r="D27" i="1"/>
  <c r="D26" i="1"/>
  <c r="D25" i="1"/>
  <c r="D24" i="1"/>
  <c r="D23" i="1"/>
  <c r="D22" i="1"/>
  <c r="D21" i="1"/>
  <c r="B33" i="1"/>
  <c r="C31" i="1"/>
  <c r="B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<sst xmlns="http://schemas.openxmlformats.org/spreadsheetml/2006/main" count="98" uniqueCount="78">
  <si>
    <t>ENUNCIADO</t>
  </si>
  <si>
    <t>QUE MEDIA ES MÁS REPRESENTATIVA</t>
  </si>
  <si>
    <t>CALCULAR LA MEDIANA</t>
  </si>
  <si>
    <t>PREDECIR GASTO DE UNA PERSONA EN 4H</t>
  </si>
  <si>
    <t>BONDAD DE AJUSTE</t>
  </si>
  <si>
    <t>horas(x)</t>
  </si>
  <si>
    <t>ni</t>
  </si>
  <si>
    <t>xi*ni</t>
  </si>
  <si>
    <t>(xi-media)^2ni</t>
  </si>
  <si>
    <t>xi*yi</t>
  </si>
  <si>
    <t>yi*ni</t>
  </si>
  <si>
    <t>(yi-media)^2ni</t>
  </si>
  <si>
    <t>Media(x)</t>
  </si>
  <si>
    <t>S^2</t>
  </si>
  <si>
    <t>S</t>
  </si>
  <si>
    <t>CV</t>
  </si>
  <si>
    <t>Covarianza</t>
  </si>
  <si>
    <t>r(coef.corr)</t>
  </si>
  <si>
    <t>R2(coef.det)</t>
  </si>
  <si>
    <t>Media(y)</t>
  </si>
  <si>
    <t>Ni</t>
  </si>
  <si>
    <t>fi</t>
  </si>
  <si>
    <t>Fi</t>
  </si>
  <si>
    <t>pi = Fi*100</t>
  </si>
  <si>
    <t>(depende de lo que se nos pida)</t>
  </si>
  <si>
    <t>r(coef.corr).</t>
  </si>
  <si>
    <t>R2(coef.det).</t>
  </si>
  <si>
    <t xml:space="preserve">ENUNCIADO </t>
  </si>
  <si>
    <t>(en gris)</t>
  </si>
  <si>
    <t>año</t>
  </si>
  <si>
    <t>precio</t>
  </si>
  <si>
    <t>TV</t>
  </si>
  <si>
    <t>TM</t>
  </si>
  <si>
    <t>IPC(</t>
  </si>
  <si>
    <t>,-----------------&gt;</t>
  </si>
  <si>
    <t>El precio ha             un          en este periodo</t>
  </si>
  <si>
    <t>El precio ha  un  de media cada año</t>
  </si>
  <si>
    <t>Precio real</t>
  </si>
  <si>
    <t>t</t>
  </si>
  <si>
    <t>1t</t>
  </si>
  <si>
    <t>2t</t>
  </si>
  <si>
    <t>3t</t>
  </si>
  <si>
    <t>4t</t>
  </si>
  <si>
    <t>Media</t>
  </si>
  <si>
    <t>Media corr</t>
  </si>
  <si>
    <t>Media Global Corr</t>
  </si>
  <si>
    <t>IVE%</t>
  </si>
  <si>
    <t>b/s=b/¿?</t>
  </si>
  <si>
    <t>xi=(t-2011)</t>
  </si>
  <si>
    <t>y</t>
  </si>
  <si>
    <t>(xi-media)^2</t>
  </si>
  <si>
    <t>(yi-media)^2</t>
  </si>
  <si>
    <t>Desestacionalizar</t>
  </si>
  <si>
    <t>Media X</t>
  </si>
  <si>
    <t>Media Y</t>
  </si>
  <si>
    <t>Var X</t>
  </si>
  <si>
    <t>Var Y</t>
  </si>
  <si>
    <t>DTX</t>
  </si>
  <si>
    <t>DTY</t>
  </si>
  <si>
    <t>y=a+bx</t>
  </si>
  <si>
    <t>b</t>
  </si>
  <si>
    <t>a</t>
  </si>
  <si>
    <t>Horas(x)</t>
  </si>
  <si>
    <t>Qué media es más representativa</t>
  </si>
  <si>
    <t>Predecir cuanto gasta una persona que se queda 4 h</t>
  </si>
  <si>
    <t>Calcular mediana de las horas pasadas en museo</t>
  </si>
  <si>
    <t>Bondad del ajuste ¿Es fiable la predicción anterior?</t>
  </si>
  <si>
    <t>gasto(y)</t>
  </si>
  <si>
    <t>Gasto decenas(y)</t>
  </si>
  <si>
    <t>h</t>
  </si>
  <si>
    <t>euros</t>
  </si>
  <si>
    <t>h^2</t>
  </si>
  <si>
    <t>euros^2</t>
  </si>
  <si>
    <t>Es más representativa la variable horas puesto que es más homogénea a ser su coeficiente de variación menor la del gasto.</t>
  </si>
  <si>
    <t>y =a+bx</t>
  </si>
  <si>
    <t>Recta de regresión -------&gt;</t>
  </si>
  <si>
    <t>Relación 12-14</t>
  </si>
  <si>
    <t>Relación14-17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</si>
</sst>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13" borderId="0" xfId="0" applyFill="1"/>
    <xf numFmtId="0" fontId="3" fillId="6" borderId="0" xfId="0" applyFont="1" applyFill="1"/>
    <xf numFmtId="0" fontId="0" fillId="6" borderId="0" xfId="0" applyFill="1"/>
    <xf numFmtId="0" fontId="1" fillId="6" borderId="0" xfId="0" applyFont="1" applyFill="1"/>
    <xf numFmtId="0" fontId="3" fillId="6" borderId="0" xfId="0" applyFont="1" applyFill="1"/>
    <xf numFmtId="0" fontId="2" fillId="9" borderId="0" xfId="0" applyFont="1" applyFill="1"/>
    <xf numFmtId="0" fontId="1" fillId="6" borderId="0" xfId="0" applyFont="1" applyFill="1"/>
    <xf numFmtId="0" fontId="3" fillId="6" borderId="0" xfId="0" applyFont="1" applyFill="1"/>
    <xf numFmtId="0" fontId="0" fillId="9" borderId="0" xfId="0" applyFill="1"/>
    <xf numFmtId="0" fontId="1" fillId="6" borderId="0" xfId="0" applyFont="1" applyFill="1"/>
    <xf numFmtId="0" fontId="3" fillId="6" borderId="0" xfId="0" applyFont="1" applyFill="1"/>
    <xf numFmtId="0" fontId="3" fillId="9" borderId="0" xfId="0" applyFont="1" applyFill="1"/>
    <xf numFmtId="0" fontId="1" fillId="9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2" fillId="7" borderId="0" xfId="0" applyFont="1" applyFill="1"/>
    <xf numFmtId="0" fontId="2" fillId="7" borderId="0" xfId="0" applyFont="1" applyFill="1"/>
    <xf numFmtId="0" fontId="2" fillId="7" borderId="0" xfId="0" applyFont="1" applyFill="1"/>
    <xf numFmtId="0" fontId="0" fillId="2" borderId="0" xfId="0" applyFill="1"/>
    <xf numFmtId="0" fontId="3" fillId="12" borderId="0" xfId="0" applyFont="1" applyFill="1"/>
    <xf numFmtId="0" fontId="2" fillId="7" borderId="0" xfId="0" applyFont="1" applyFill="1"/>
    <xf numFmtId="0" fontId="0" fillId="13" borderId="0" xfId="0" applyFill="1" applyAlignment="1">
      <alignment horizontal="center"/>
    </xf>
    <xf numFmtId="0" fontId="1" fillId="6" borderId="0" xfId="0" applyFont="1" applyFill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4" xfId="0" applyFont="1" applyFill="1" applyBorder="1"/>
    <xf numFmtId="0" fontId="0" fillId="5" borderId="0" xfId="0" applyFill="1"/>
    <xf numFmtId="0" fontId="0" fillId="5" borderId="2" xfId="0" applyFill="1" applyBorder="1"/>
    <xf numFmtId="0" fontId="2" fillId="5" borderId="4" xfId="0" applyFont="1" applyFill="1" applyBorder="1"/>
    <xf numFmtId="0" fontId="0" fillId="10" borderId="0" xfId="0" applyFill="1"/>
    <xf numFmtId="0" fontId="0" fillId="11" borderId="0" xfId="0" applyFill="1"/>
    <xf numFmtId="9" fontId="0" fillId="11" borderId="0" xfId="0" applyNumberFormat="1" applyFill="1"/>
    <xf numFmtId="0" fontId="1" fillId="6" borderId="0" xfId="0" applyFont="1" applyFill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4" xfId="0" applyFont="1" applyFill="1" applyBorder="1"/>
    <xf numFmtId="0" fontId="2" fillId="4" borderId="0" xfId="0" applyFont="1" applyFill="1"/>
    <xf numFmtId="0" fontId="2" fillId="11" borderId="4" xfId="0" applyFont="1" applyFill="1" applyBorder="1"/>
    <xf numFmtId="0" fontId="0" fillId="14" borderId="0" xfId="0" applyFill="1" applyAlignment="1">
      <alignment horizontal="center"/>
    </xf>
    <xf numFmtId="0" fontId="2" fillId="15" borderId="0" xfId="0" applyFont="1" applyFill="1"/>
    <xf numFmtId="0" fontId="0" fillId="15" borderId="0" xfId="0" applyFill="1"/>
    <xf numFmtId="0" fontId="2" fillId="15" borderId="4" xfId="0" applyFont="1" applyFill="1" applyBorder="1"/>
    <xf numFmtId="0" fontId="0" fillId="3" borderId="0" xfId="0" applyFill="1" applyAlignment="1">
      <alignment horizontal="center"/>
    </xf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6" workbookViewId="0">
      <selection activeCell="A61" sqref="A61:B62"/>
    </sheetView>
  </sheetViews>
  <sheetFormatPr baseColWidth="10" defaultRowHeight="14.4" x14ac:dyDescent="0.3"/>
  <cols>
    <col min="2" max="2" width="15.109375" customWidth="1"/>
  </cols>
  <sheetData>
    <row r="1" spans="1:4" x14ac:dyDescent="0.3">
      <c r="A1" s="2" t="s">
        <v>0</v>
      </c>
      <c r="B1" s="3"/>
    </row>
    <row r="2" spans="1:4" x14ac:dyDescent="0.3">
      <c r="A2" t="s">
        <v>62</v>
      </c>
      <c r="B2" t="s">
        <v>68</v>
      </c>
    </row>
    <row r="3" spans="1:4" x14ac:dyDescent="0.3">
      <c r="A3" s="1">
        <v>2.5</v>
      </c>
      <c r="B3" s="1">
        <v>3</v>
      </c>
    </row>
    <row r="4" spans="1:4" x14ac:dyDescent="0.3">
      <c r="A4" s="1">
        <v>3</v>
      </c>
      <c r="B4" s="1">
        <v>12</v>
      </c>
    </row>
    <row r="5" spans="1:4" x14ac:dyDescent="0.3">
      <c r="A5" s="1">
        <v>4.5</v>
      </c>
      <c r="B5" s="1">
        <v>10</v>
      </c>
    </row>
    <row r="6" spans="1:4" x14ac:dyDescent="0.3">
      <c r="A6" s="1">
        <v>6</v>
      </c>
      <c r="B6" s="1">
        <v>4.99</v>
      </c>
    </row>
    <row r="7" spans="1:4" x14ac:dyDescent="0.3">
      <c r="A7" s="1">
        <v>4.3</v>
      </c>
      <c r="B7" s="1">
        <v>7.5</v>
      </c>
    </row>
    <row r="8" spans="1:4" x14ac:dyDescent="0.3">
      <c r="A8" s="1">
        <v>6.5</v>
      </c>
      <c r="B8" s="1">
        <v>6.5</v>
      </c>
    </row>
    <row r="9" spans="1:4" x14ac:dyDescent="0.3">
      <c r="A9" s="1">
        <v>7</v>
      </c>
      <c r="B9" s="1">
        <v>2.99</v>
      </c>
    </row>
    <row r="10" spans="1:4" x14ac:dyDescent="0.3">
      <c r="A10" s="1">
        <v>3.5</v>
      </c>
      <c r="B10" s="1">
        <v>1.5</v>
      </c>
    </row>
    <row r="11" spans="1:4" x14ac:dyDescent="0.3">
      <c r="A11" s="1">
        <v>5.6</v>
      </c>
      <c r="B11" s="1">
        <v>12.95</v>
      </c>
    </row>
    <row r="12" spans="1:4" x14ac:dyDescent="0.3">
      <c r="A12" s="1">
        <v>8</v>
      </c>
      <c r="B12" s="1">
        <v>22.95</v>
      </c>
    </row>
    <row r="13" spans="1:4" x14ac:dyDescent="0.3">
      <c r="A13" s="60" t="s">
        <v>63</v>
      </c>
      <c r="B13" s="60"/>
      <c r="C13" s="60"/>
      <c r="D13" s="60"/>
    </row>
    <row r="14" spans="1:4" x14ac:dyDescent="0.3">
      <c r="A14" s="60" t="s">
        <v>65</v>
      </c>
      <c r="B14" s="60"/>
      <c r="C14" s="60"/>
      <c r="D14" s="60"/>
    </row>
    <row r="15" spans="1:4" x14ac:dyDescent="0.3">
      <c r="A15" s="60" t="s">
        <v>64</v>
      </c>
      <c r="B15" s="60"/>
      <c r="C15" s="60"/>
      <c r="D15" s="60"/>
    </row>
    <row r="16" spans="1:4" x14ac:dyDescent="0.3">
      <c r="A16" s="60" t="s">
        <v>66</v>
      </c>
      <c r="B16" s="60"/>
      <c r="C16" s="60"/>
      <c r="D16" s="60"/>
    </row>
    <row r="19" spans="1:12" x14ac:dyDescent="0.3">
      <c r="A19" s="4" t="s">
        <v>1</v>
      </c>
      <c r="B19" s="5"/>
      <c r="C19" s="5"/>
      <c r="D19" s="6"/>
    </row>
    <row r="20" spans="1:12" x14ac:dyDescent="0.3">
      <c r="A20" s="14" t="s">
        <v>5</v>
      </c>
      <c r="B20" s="14" t="s">
        <v>6</v>
      </c>
      <c r="C20" s="14" t="s">
        <v>7</v>
      </c>
      <c r="D20" s="14" t="s">
        <v>8</v>
      </c>
      <c r="F20" s="15" t="s">
        <v>9</v>
      </c>
      <c r="I20" s="16" t="s">
        <v>67</v>
      </c>
      <c r="J20" s="16" t="s">
        <v>6</v>
      </c>
      <c r="K20" s="16" t="s">
        <v>10</v>
      </c>
      <c r="L20" s="16" t="s">
        <v>11</v>
      </c>
    </row>
    <row r="21" spans="1:12" x14ac:dyDescent="0.3">
      <c r="A21" s="1">
        <v>2.5</v>
      </c>
      <c r="B21">
        <v>1</v>
      </c>
      <c r="C21" s="1">
        <v>2.5</v>
      </c>
      <c r="D21">
        <f>(A21-B33)^2*B21</f>
        <v>6.7080999999999991</v>
      </c>
      <c r="F21">
        <f>(A21*I21)</f>
        <v>7.5</v>
      </c>
      <c r="I21" s="1">
        <v>3</v>
      </c>
      <c r="J21" s="59">
        <v>1</v>
      </c>
      <c r="K21" s="1">
        <v>3</v>
      </c>
      <c r="L21">
        <f>(I21-J33)^2*J21</f>
        <v>29.571844000000006</v>
      </c>
    </row>
    <row r="22" spans="1:12" x14ac:dyDescent="0.3">
      <c r="A22" s="1">
        <v>3</v>
      </c>
      <c r="B22">
        <v>1</v>
      </c>
      <c r="C22" s="1">
        <v>3</v>
      </c>
      <c r="D22">
        <f>(A22-B33)^2*B22</f>
        <v>4.3680999999999992</v>
      </c>
      <c r="F22">
        <f>A22*I22</f>
        <v>36</v>
      </c>
      <c r="I22" s="1">
        <v>12</v>
      </c>
      <c r="J22" s="59">
        <v>1</v>
      </c>
      <c r="K22" s="1">
        <v>12</v>
      </c>
      <c r="L22">
        <f>(I22-J33)^2*J22</f>
        <v>12.687843999999995</v>
      </c>
    </row>
    <row r="23" spans="1:12" x14ac:dyDescent="0.3">
      <c r="A23" s="1">
        <v>4.5</v>
      </c>
      <c r="B23">
        <v>1</v>
      </c>
      <c r="C23" s="1">
        <v>4.5</v>
      </c>
      <c r="D23">
        <f>(A23-B33)^2*B23</f>
        <v>0.34809999999999985</v>
      </c>
      <c r="F23">
        <f>A23*I23</f>
        <v>45</v>
      </c>
      <c r="I23" s="1">
        <v>10</v>
      </c>
      <c r="J23" s="59">
        <v>1</v>
      </c>
      <c r="K23" s="1">
        <v>10</v>
      </c>
      <c r="L23">
        <f>(I23-J33)^2*J23</f>
        <v>2.4398439999999981</v>
      </c>
    </row>
    <row r="24" spans="1:12" x14ac:dyDescent="0.3">
      <c r="A24" s="1">
        <v>6</v>
      </c>
      <c r="B24">
        <v>1</v>
      </c>
      <c r="C24" s="1">
        <v>6</v>
      </c>
      <c r="D24">
        <f>(A24-B33)^2*B24</f>
        <v>0.82810000000000028</v>
      </c>
      <c r="F24">
        <f>A24*I24</f>
        <v>29.94</v>
      </c>
      <c r="I24" s="1">
        <v>4.99</v>
      </c>
      <c r="J24" s="59">
        <v>1</v>
      </c>
      <c r="K24" s="1">
        <v>4.99</v>
      </c>
      <c r="L24">
        <f>(I24-J33)^2*J24</f>
        <v>11.888704000000002</v>
      </c>
    </row>
    <row r="25" spans="1:12" x14ac:dyDescent="0.3">
      <c r="A25" s="1">
        <v>4.3</v>
      </c>
      <c r="B25">
        <v>1</v>
      </c>
      <c r="C25" s="1">
        <v>4.3</v>
      </c>
      <c r="D25">
        <f>(A25-B33)^2*B25</f>
        <v>0.6241000000000001</v>
      </c>
      <c r="F25">
        <f>A25*I25</f>
        <v>32.25</v>
      </c>
      <c r="I25" s="1">
        <v>7.5</v>
      </c>
      <c r="J25" s="59">
        <v>1</v>
      </c>
      <c r="K25" s="1">
        <v>7.5</v>
      </c>
      <c r="L25">
        <f>(I25-J33)^2*J25</f>
        <v>0.87984400000000118</v>
      </c>
    </row>
    <row r="26" spans="1:12" x14ac:dyDescent="0.3">
      <c r="A26" s="1">
        <v>6.5</v>
      </c>
      <c r="B26">
        <v>1</v>
      </c>
      <c r="C26" s="1">
        <v>6.5</v>
      </c>
      <c r="D26">
        <f>(A26-B33)^2*B26</f>
        <v>1.9881000000000004</v>
      </c>
      <c r="F26">
        <f>A26*I26</f>
        <v>42.25</v>
      </c>
      <c r="I26" s="1">
        <v>6.5</v>
      </c>
      <c r="J26" s="59">
        <v>1</v>
      </c>
      <c r="K26" s="1">
        <v>6.5</v>
      </c>
      <c r="L26">
        <f>(I26-J33)^2*J26</f>
        <v>3.7558440000000024</v>
      </c>
    </row>
    <row r="27" spans="1:12" x14ac:dyDescent="0.3">
      <c r="A27" s="1">
        <v>7</v>
      </c>
      <c r="B27">
        <v>1</v>
      </c>
      <c r="C27" s="1">
        <v>7</v>
      </c>
      <c r="D27">
        <f>(A27-B33)^2*B27</f>
        <v>3.6481000000000003</v>
      </c>
      <c r="F27">
        <f>A27*I27</f>
        <v>20.93</v>
      </c>
      <c r="I27" s="1">
        <v>2.99</v>
      </c>
      <c r="J27" s="59">
        <v>1</v>
      </c>
      <c r="K27" s="1">
        <v>2.99</v>
      </c>
      <c r="L27">
        <f>(I27-J33)^2*J27</f>
        <v>29.680704000000006</v>
      </c>
    </row>
    <row r="28" spans="1:12" x14ac:dyDescent="0.3">
      <c r="A28" s="1">
        <v>3.5</v>
      </c>
      <c r="B28">
        <v>1</v>
      </c>
      <c r="C28" s="1">
        <v>3.5</v>
      </c>
      <c r="D28">
        <f>(A28-B33)^2*B28</f>
        <v>2.5280999999999993</v>
      </c>
      <c r="F28">
        <f>A28*I28</f>
        <v>5.25</v>
      </c>
      <c r="I28" s="1">
        <v>1.5</v>
      </c>
      <c r="J28" s="59">
        <v>1</v>
      </c>
      <c r="K28" s="1">
        <v>1.5</v>
      </c>
      <c r="L28">
        <f>(I28-J33)^2*J28</f>
        <v>48.135844000000006</v>
      </c>
    </row>
    <row r="29" spans="1:12" x14ac:dyDescent="0.3">
      <c r="A29" s="1">
        <v>5.6</v>
      </c>
      <c r="B29">
        <v>1</v>
      </c>
      <c r="C29" s="1">
        <v>5.6</v>
      </c>
      <c r="D29">
        <f>(A29-B33)^2*B29</f>
        <v>0.26009999999999978</v>
      </c>
      <c r="F29">
        <f>A29*I29</f>
        <v>72.52</v>
      </c>
      <c r="I29" s="1">
        <v>12.95</v>
      </c>
      <c r="J29" s="59">
        <v>1</v>
      </c>
      <c r="K29" s="1">
        <v>12.95</v>
      </c>
      <c r="L29">
        <f>(I29-J33)^2*J29</f>
        <v>20.358143999999989</v>
      </c>
    </row>
    <row r="30" spans="1:12" x14ac:dyDescent="0.3">
      <c r="A30" s="1">
        <v>8</v>
      </c>
      <c r="B30">
        <v>1</v>
      </c>
      <c r="C30" s="1">
        <v>8</v>
      </c>
      <c r="D30">
        <f>(A30-B33)^2*B30</f>
        <v>8.4681000000000015</v>
      </c>
      <c r="F30">
        <f>A30*I30</f>
        <v>183.6</v>
      </c>
      <c r="I30" s="1">
        <v>22.95</v>
      </c>
      <c r="J30" s="59">
        <v>1</v>
      </c>
      <c r="K30" s="1">
        <v>22.95</v>
      </c>
      <c r="L30">
        <f>(I30-J33)^2*J30</f>
        <v>210.59814399999996</v>
      </c>
    </row>
    <row r="31" spans="1:12" x14ac:dyDescent="0.3">
      <c r="B31">
        <f>SUM(B21:B30)</f>
        <v>10</v>
      </c>
      <c r="C31">
        <f>SUM(C21:C30)</f>
        <v>50.9</v>
      </c>
      <c r="D31">
        <f>SUM(D21:D30)</f>
        <v>29.769000000000005</v>
      </c>
      <c r="F31">
        <f>SUM(F21:F30)</f>
        <v>475.24</v>
      </c>
      <c r="J31" s="59">
        <f>SUM(J21:J30)</f>
        <v>10</v>
      </c>
      <c r="K31">
        <f>SUM(K21:K30)</f>
        <v>84.38000000000001</v>
      </c>
      <c r="L31">
        <f>SUM(L21:L30)</f>
        <v>369.99675999999999</v>
      </c>
    </row>
    <row r="33" spans="1:11" x14ac:dyDescent="0.3">
      <c r="A33" s="17" t="s">
        <v>12</v>
      </c>
      <c r="B33">
        <f>C31/B31</f>
        <v>5.09</v>
      </c>
      <c r="C33" t="s">
        <v>69</v>
      </c>
      <c r="F33" s="18" t="s">
        <v>16</v>
      </c>
      <c r="G33">
        <f>(F31/10)-(B33*J33)</f>
        <v>4.5745799999999974</v>
      </c>
      <c r="I33" s="19" t="s">
        <v>19</v>
      </c>
      <c r="J33">
        <f>(K31/J31)</f>
        <v>8.4380000000000006</v>
      </c>
      <c r="K33" t="s">
        <v>70</v>
      </c>
    </row>
    <row r="34" spans="1:11" x14ac:dyDescent="0.3">
      <c r="A34" s="17" t="s">
        <v>13</v>
      </c>
      <c r="B34">
        <f>D31/10</f>
        <v>2.9769000000000005</v>
      </c>
      <c r="C34" t="s">
        <v>71</v>
      </c>
      <c r="F34" s="18" t="s">
        <v>17</v>
      </c>
      <c r="G34">
        <f>G33/(B35*J35)</f>
        <v>0.43588321283119835</v>
      </c>
      <c r="I34" s="19" t="s">
        <v>13</v>
      </c>
      <c r="J34">
        <f>L31/10</f>
        <v>36.999676000000001</v>
      </c>
      <c r="K34" t="s">
        <v>72</v>
      </c>
    </row>
    <row r="35" spans="1:11" x14ac:dyDescent="0.3">
      <c r="A35" s="17" t="s">
        <v>14</v>
      </c>
      <c r="B35">
        <f>SQRT(B34)</f>
        <v>1.725369525637914</v>
      </c>
      <c r="F35" s="18" t="s">
        <v>18</v>
      </c>
      <c r="G35">
        <f>G34^2</f>
        <v>0.18999417522804776</v>
      </c>
      <c r="I35" s="19" t="s">
        <v>14</v>
      </c>
      <c r="J35">
        <f>SQRT(J34)</f>
        <v>6.082735897603972</v>
      </c>
    </row>
    <row r="36" spans="1:11" x14ac:dyDescent="0.3">
      <c r="A36" s="17" t="s">
        <v>15</v>
      </c>
      <c r="B36">
        <f>B35/B33</f>
        <v>0.33897240189349981</v>
      </c>
      <c r="I36" s="19" t="s">
        <v>15</v>
      </c>
      <c r="J36">
        <f>J35/J33</f>
        <v>0.72087412865655032</v>
      </c>
    </row>
    <row r="37" spans="1:11" x14ac:dyDescent="0.3">
      <c r="A37" s="56" t="s">
        <v>73</v>
      </c>
      <c r="B37" s="56"/>
      <c r="C37" s="56"/>
      <c r="D37" s="56"/>
      <c r="E37" s="56"/>
      <c r="F37" s="56"/>
      <c r="G37" s="56"/>
      <c r="H37" s="56"/>
      <c r="I37" s="56"/>
    </row>
    <row r="39" spans="1:11" x14ac:dyDescent="0.3">
      <c r="A39" s="7" t="s">
        <v>2</v>
      </c>
      <c r="B39" s="8"/>
      <c r="C39" s="9"/>
    </row>
    <row r="40" spans="1:11" x14ac:dyDescent="0.3">
      <c r="A40" s="20" t="s">
        <v>5</v>
      </c>
      <c r="B40" s="20" t="s">
        <v>6</v>
      </c>
      <c r="C40" s="21" t="s">
        <v>20</v>
      </c>
      <c r="D40" s="21" t="s">
        <v>21</v>
      </c>
      <c r="E40" s="21" t="s">
        <v>22</v>
      </c>
      <c r="F40" s="21" t="s">
        <v>23</v>
      </c>
    </row>
    <row r="41" spans="1:11" x14ac:dyDescent="0.3">
      <c r="A41" s="1">
        <v>2.5</v>
      </c>
      <c r="B41" s="61">
        <v>1</v>
      </c>
      <c r="C41" s="62">
        <v>1</v>
      </c>
      <c r="D41" s="63">
        <v>0.1</v>
      </c>
      <c r="E41" s="63">
        <v>0.1</v>
      </c>
      <c r="F41" s="64">
        <v>10</v>
      </c>
      <c r="H41">
        <f>(4.3+6.5)/2</f>
        <v>5.4</v>
      </c>
    </row>
    <row r="42" spans="1:11" x14ac:dyDescent="0.3">
      <c r="A42" s="1">
        <v>3</v>
      </c>
      <c r="B42" s="61">
        <v>1</v>
      </c>
      <c r="C42" s="62">
        <v>2</v>
      </c>
      <c r="D42" s="63">
        <v>0.1</v>
      </c>
      <c r="E42" s="63">
        <v>0.2</v>
      </c>
      <c r="F42" s="64">
        <v>20</v>
      </c>
    </row>
    <row r="43" spans="1:11" x14ac:dyDescent="0.3">
      <c r="A43" s="1">
        <v>4.5</v>
      </c>
      <c r="B43" s="61">
        <v>1</v>
      </c>
      <c r="C43" s="62">
        <v>3</v>
      </c>
      <c r="D43" s="63">
        <v>0.1</v>
      </c>
      <c r="E43" s="63">
        <v>0.30000000000000004</v>
      </c>
      <c r="F43" s="64">
        <v>30.000000000000004</v>
      </c>
    </row>
    <row r="44" spans="1:11" x14ac:dyDescent="0.3">
      <c r="A44" s="1">
        <v>6</v>
      </c>
      <c r="B44" s="61">
        <v>1</v>
      </c>
      <c r="C44" s="62">
        <v>4</v>
      </c>
      <c r="D44" s="63">
        <v>0.1</v>
      </c>
      <c r="E44" s="63">
        <v>0.4</v>
      </c>
      <c r="F44" s="64">
        <v>40</v>
      </c>
    </row>
    <row r="45" spans="1:11" x14ac:dyDescent="0.3">
      <c r="A45" s="56">
        <v>4.3</v>
      </c>
      <c r="B45" s="61">
        <v>1</v>
      </c>
      <c r="C45" s="62">
        <v>5</v>
      </c>
      <c r="D45" s="63">
        <v>0.1</v>
      </c>
      <c r="E45" s="63">
        <v>0.5</v>
      </c>
      <c r="F45" s="64">
        <v>50</v>
      </c>
    </row>
    <row r="46" spans="1:11" x14ac:dyDescent="0.3">
      <c r="A46" s="56">
        <v>6.5</v>
      </c>
      <c r="B46" s="61">
        <v>1</v>
      </c>
      <c r="C46" s="62">
        <v>6</v>
      </c>
      <c r="D46" s="63">
        <v>0.1</v>
      </c>
      <c r="E46" s="63">
        <v>0.6</v>
      </c>
      <c r="F46" s="64">
        <v>60</v>
      </c>
    </row>
    <row r="47" spans="1:11" x14ac:dyDescent="0.3">
      <c r="A47" s="1">
        <v>7</v>
      </c>
      <c r="B47" s="61">
        <v>1</v>
      </c>
      <c r="C47" s="62">
        <v>7</v>
      </c>
      <c r="D47" s="63">
        <v>0.1</v>
      </c>
      <c r="E47" s="63">
        <v>0.7</v>
      </c>
      <c r="F47" s="64">
        <v>70</v>
      </c>
    </row>
    <row r="48" spans="1:11" x14ac:dyDescent="0.3">
      <c r="A48" s="1">
        <v>3.5</v>
      </c>
      <c r="B48" s="61">
        <v>1</v>
      </c>
      <c r="C48" s="62">
        <v>8</v>
      </c>
      <c r="D48" s="63">
        <v>0.1</v>
      </c>
      <c r="E48" s="63">
        <v>0.79999999999999993</v>
      </c>
      <c r="F48" s="64">
        <v>80</v>
      </c>
    </row>
    <row r="49" spans="1:6" x14ac:dyDescent="0.3">
      <c r="A49" s="1">
        <v>5.6</v>
      </c>
      <c r="B49" s="61">
        <v>1</v>
      </c>
      <c r="C49" s="62">
        <v>9</v>
      </c>
      <c r="D49" s="63">
        <v>0.1</v>
      </c>
      <c r="E49" s="63">
        <v>0.89999999999999991</v>
      </c>
      <c r="F49" s="64">
        <v>89.999999999999986</v>
      </c>
    </row>
    <row r="50" spans="1:6" x14ac:dyDescent="0.3">
      <c r="A50" s="1">
        <v>8</v>
      </c>
      <c r="B50" s="61">
        <v>1</v>
      </c>
      <c r="C50" s="62">
        <v>10</v>
      </c>
      <c r="D50" s="63">
        <v>0.1</v>
      </c>
      <c r="E50" s="63">
        <v>0.99999999999999989</v>
      </c>
      <c r="F50" s="64">
        <v>99.999999999999986</v>
      </c>
    </row>
    <row r="51" spans="1:6" x14ac:dyDescent="0.3">
      <c r="B51" s="61">
        <f>SUM(B41:B50)</f>
        <v>10</v>
      </c>
    </row>
    <row r="53" spans="1:6" x14ac:dyDescent="0.3">
      <c r="A53" s="10" t="s">
        <v>3</v>
      </c>
      <c r="B53" s="11"/>
      <c r="C53" s="11"/>
      <c r="D53" s="11"/>
      <c r="E53" s="12"/>
    </row>
    <row r="54" spans="1:6" x14ac:dyDescent="0.3">
      <c r="A54" t="s">
        <v>24</v>
      </c>
    </row>
    <row r="55" spans="1:6" x14ac:dyDescent="0.3">
      <c r="A55" s="65" t="s">
        <v>74</v>
      </c>
    </row>
    <row r="56" spans="1:6" x14ac:dyDescent="0.3">
      <c r="A56" s="65" t="s">
        <v>60</v>
      </c>
      <c r="B56">
        <f>G33/B34</f>
        <v>1.5366925325002507</v>
      </c>
    </row>
    <row r="57" spans="1:6" x14ac:dyDescent="0.3">
      <c r="A57" s="65" t="s">
        <v>61</v>
      </c>
      <c r="B57">
        <f>J33-B33*B56</f>
        <v>0.61623500957372457</v>
      </c>
    </row>
    <row r="58" spans="1:6" x14ac:dyDescent="0.3">
      <c r="A58" s="66" t="s">
        <v>75</v>
      </c>
      <c r="C58">
        <f>B57+B56*4</f>
        <v>6.7630051395747275</v>
      </c>
    </row>
    <row r="60" spans="1:6" x14ac:dyDescent="0.3">
      <c r="A60" s="13" t="s">
        <v>4</v>
      </c>
      <c r="B60" s="13"/>
    </row>
    <row r="61" spans="1:6" x14ac:dyDescent="0.3">
      <c r="A61" s="22" t="s">
        <v>25</v>
      </c>
    </row>
    <row r="62" spans="1:6" x14ac:dyDescent="0.3">
      <c r="A62" s="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2" sqref="E12"/>
    </sheetView>
  </sheetViews>
  <sheetFormatPr baseColWidth="10" defaultRowHeight="14.4" x14ac:dyDescent="0.3"/>
  <cols>
    <col min="3" max="3" width="13.6640625" customWidth="1"/>
  </cols>
  <sheetData>
    <row r="1" spans="1:6" ht="15" thickBot="1" x14ac:dyDescent="0.35">
      <c r="A1" s="24" t="s">
        <v>27</v>
      </c>
      <c r="B1" s="24" t="s">
        <v>28</v>
      </c>
    </row>
    <row r="2" spans="1:6" ht="15" thickBot="1" x14ac:dyDescent="0.35">
      <c r="A2" s="27" t="s">
        <v>29</v>
      </c>
      <c r="B2" s="30" t="s">
        <v>30</v>
      </c>
      <c r="C2" t="s">
        <v>33</v>
      </c>
      <c r="D2" t="s">
        <v>33</v>
      </c>
      <c r="E2" t="s">
        <v>33</v>
      </c>
      <c r="F2" t="s">
        <v>37</v>
      </c>
    </row>
    <row r="3" spans="1:6" x14ac:dyDescent="0.3">
      <c r="A3" s="25">
        <v>2012</v>
      </c>
      <c r="B3" s="28">
        <v>126</v>
      </c>
      <c r="C3">
        <v>120</v>
      </c>
    </row>
    <row r="4" spans="1:6" x14ac:dyDescent="0.3">
      <c r="A4" s="25">
        <v>2013</v>
      </c>
      <c r="B4" s="28">
        <v>123</v>
      </c>
      <c r="C4">
        <v>121</v>
      </c>
      <c r="D4">
        <v>100</v>
      </c>
    </row>
    <row r="5" spans="1:6" x14ac:dyDescent="0.3">
      <c r="A5" s="25">
        <v>2014</v>
      </c>
      <c r="B5" s="28">
        <v>131</v>
      </c>
      <c r="D5">
        <v>105</v>
      </c>
    </row>
    <row r="6" spans="1:6" x14ac:dyDescent="0.3">
      <c r="A6" s="25">
        <v>2015</v>
      </c>
      <c r="B6" s="28">
        <v>134</v>
      </c>
      <c r="D6">
        <v>106</v>
      </c>
    </row>
    <row r="7" spans="1:6" x14ac:dyDescent="0.3">
      <c r="A7" s="25">
        <v>2016</v>
      </c>
      <c r="B7" s="28">
        <v>141</v>
      </c>
      <c r="D7">
        <v>108</v>
      </c>
    </row>
    <row r="8" spans="1:6" ht="15" thickBot="1" x14ac:dyDescent="0.35">
      <c r="A8" s="26">
        <v>2017</v>
      </c>
      <c r="B8" s="29">
        <v>145</v>
      </c>
      <c r="D8">
        <v>110</v>
      </c>
      <c r="E8">
        <v>100</v>
      </c>
    </row>
    <row r="11" spans="1:6" x14ac:dyDescent="0.3">
      <c r="A11" t="s">
        <v>76</v>
      </c>
      <c r="C11">
        <v>1.21</v>
      </c>
    </row>
    <row r="12" spans="1:6" x14ac:dyDescent="0.3">
      <c r="A12" t="s">
        <v>77</v>
      </c>
      <c r="C12">
        <v>1.1000000000000001</v>
      </c>
    </row>
    <row r="14" spans="1:6" x14ac:dyDescent="0.3">
      <c r="A14" t="s">
        <v>31</v>
      </c>
      <c r="C14" s="31" t="s">
        <v>34</v>
      </c>
      <c r="D14" s="31" t="s">
        <v>35</v>
      </c>
      <c r="E14" s="31"/>
      <c r="F14" s="31"/>
    </row>
    <row r="15" spans="1:6" x14ac:dyDescent="0.3">
      <c r="A15" t="s">
        <v>32</v>
      </c>
      <c r="C15" s="32" t="s">
        <v>34</v>
      </c>
      <c r="D15" s="33" t="s">
        <v>36</v>
      </c>
      <c r="E15" s="32"/>
      <c r="F1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H8" sqref="H8"/>
    </sheetView>
  </sheetViews>
  <sheetFormatPr baseColWidth="10" defaultRowHeight="14.4" x14ac:dyDescent="0.3"/>
  <sheetData>
    <row r="1" spans="1:7" ht="15" thickBot="1" x14ac:dyDescent="0.35">
      <c r="A1" s="34" t="s">
        <v>0</v>
      </c>
    </row>
    <row r="2" spans="1:7" ht="15" thickBot="1" x14ac:dyDescent="0.35">
      <c r="A2" s="38" t="s">
        <v>38</v>
      </c>
      <c r="B2" s="39" t="s">
        <v>39</v>
      </c>
      <c r="C2" s="39" t="s">
        <v>40</v>
      </c>
      <c r="D2" s="39" t="s">
        <v>41</v>
      </c>
      <c r="E2" s="40" t="s">
        <v>42</v>
      </c>
      <c r="F2" s="23" t="s">
        <v>43</v>
      </c>
      <c r="G2" s="23" t="s">
        <v>47</v>
      </c>
    </row>
    <row r="3" spans="1:7" x14ac:dyDescent="0.3">
      <c r="A3" s="35">
        <v>2015</v>
      </c>
      <c r="B3" s="41">
        <v>135</v>
      </c>
      <c r="C3" s="41">
        <v>112</v>
      </c>
      <c r="D3" s="41">
        <v>140</v>
      </c>
      <c r="E3" s="42">
        <v>220</v>
      </c>
    </row>
    <row r="4" spans="1:7" x14ac:dyDescent="0.3">
      <c r="A4" s="36">
        <v>2016</v>
      </c>
      <c r="B4" s="41">
        <v>150</v>
      </c>
      <c r="C4" s="41">
        <v>140</v>
      </c>
      <c r="D4" s="41">
        <v>116</v>
      </c>
      <c r="E4" s="42">
        <v>250</v>
      </c>
    </row>
    <row r="5" spans="1:7" x14ac:dyDescent="0.3">
      <c r="A5" s="36">
        <v>2017</v>
      </c>
      <c r="B5" s="41">
        <v>248</v>
      </c>
      <c r="C5" s="41">
        <v>250</v>
      </c>
      <c r="D5" s="41">
        <v>220</v>
      </c>
      <c r="E5" s="42">
        <v>340</v>
      </c>
    </row>
    <row r="6" spans="1:7" ht="15" thickBot="1" x14ac:dyDescent="0.35">
      <c r="A6" s="37">
        <v>2018</v>
      </c>
      <c r="B6" s="43">
        <v>215</v>
      </c>
      <c r="C6" s="43">
        <v>220</v>
      </c>
      <c r="D6" s="43">
        <v>250</v>
      </c>
      <c r="E6" s="44">
        <v>310</v>
      </c>
    </row>
    <row r="7" spans="1:7" x14ac:dyDescent="0.3">
      <c r="A7" s="23" t="s">
        <v>43</v>
      </c>
      <c r="B7" cm="1">
        <f t="array" ref="B7">SUM(B3:B6/4)</f>
        <v>187</v>
      </c>
      <c r="C7" cm="1">
        <f t="array" ref="C7">SUM(C3:C6/4)</f>
        <v>180.5</v>
      </c>
      <c r="D7" cm="1">
        <f t="array" ref="D7">SUM(D3:D6/4)</f>
        <v>181.5</v>
      </c>
      <c r="E7" cm="1">
        <f t="array" ref="E7">SUM(E3:E6/4)</f>
        <v>280</v>
      </c>
    </row>
    <row r="8" spans="1:7" x14ac:dyDescent="0.3">
      <c r="A8" s="23" t="s">
        <v>44</v>
      </c>
    </row>
    <row r="9" spans="1:7" x14ac:dyDescent="0.3">
      <c r="A9" s="23" t="s">
        <v>45</v>
      </c>
    </row>
    <row r="10" spans="1:7" x14ac:dyDescent="0.3">
      <c r="A10" s="23" t="s">
        <v>46</v>
      </c>
    </row>
    <row r="12" spans="1:7" x14ac:dyDescent="0.3">
      <c r="A12" s="54" t="s">
        <v>38</v>
      </c>
      <c r="B12" s="54" t="s">
        <v>48</v>
      </c>
      <c r="C12" s="54" t="s">
        <v>49</v>
      </c>
      <c r="D12" s="54" t="s">
        <v>50</v>
      </c>
      <c r="E12" s="54" t="s">
        <v>51</v>
      </c>
      <c r="F12" s="54" t="s">
        <v>9</v>
      </c>
    </row>
    <row r="17" spans="1:7" x14ac:dyDescent="0.3">
      <c r="G17" t="s">
        <v>61</v>
      </c>
    </row>
    <row r="18" spans="1:7" x14ac:dyDescent="0.3">
      <c r="G18" t="s">
        <v>60</v>
      </c>
    </row>
    <row r="21" spans="1:7" ht="15" thickBot="1" x14ac:dyDescent="0.35">
      <c r="A21" s="55"/>
      <c r="B21" s="55"/>
      <c r="C21" s="55"/>
      <c r="D21" s="56"/>
    </row>
    <row r="22" spans="1:7" ht="15" thickBot="1" x14ac:dyDescent="0.35">
      <c r="A22" s="58" t="s">
        <v>53</v>
      </c>
      <c r="B22" s="57"/>
      <c r="C22" s="56"/>
      <c r="D22" s="56"/>
    </row>
    <row r="23" spans="1:7" x14ac:dyDescent="0.3">
      <c r="A23" s="58" t="s">
        <v>54</v>
      </c>
      <c r="B23" s="56"/>
      <c r="C23" s="56"/>
      <c r="D23" s="56"/>
      <c r="F23" s="58" t="s">
        <v>59</v>
      </c>
    </row>
    <row r="24" spans="1:7" x14ac:dyDescent="0.3">
      <c r="A24" s="58" t="s">
        <v>55</v>
      </c>
      <c r="B24" s="56"/>
      <c r="C24" s="56"/>
      <c r="D24" s="58" t="s">
        <v>57</v>
      </c>
      <c r="F24" s="58" t="s">
        <v>60</v>
      </c>
    </row>
    <row r="25" spans="1:7" x14ac:dyDescent="0.3">
      <c r="A25" s="58" t="s">
        <v>56</v>
      </c>
      <c r="B25" s="56"/>
      <c r="C25" s="56"/>
      <c r="D25" s="58" t="s">
        <v>58</v>
      </c>
      <c r="F25" s="58" t="s">
        <v>61</v>
      </c>
    </row>
    <row r="26" spans="1:7" x14ac:dyDescent="0.3">
      <c r="A26" s="46" t="s">
        <v>16</v>
      </c>
      <c r="B26" s="56"/>
      <c r="C26" s="56"/>
      <c r="D26" s="56"/>
    </row>
    <row r="27" spans="1:7" x14ac:dyDescent="0.3">
      <c r="A27" s="56"/>
    </row>
    <row r="38" spans="1:4" ht="15" thickBot="1" x14ac:dyDescent="0.35">
      <c r="A38" s="52" t="s">
        <v>52</v>
      </c>
      <c r="B38" s="52"/>
      <c r="C38" s="52"/>
      <c r="D38" s="47"/>
    </row>
    <row r="39" spans="1:4" ht="15" thickBot="1" x14ac:dyDescent="0.35">
      <c r="A39" s="51" t="s">
        <v>38</v>
      </c>
      <c r="B39" s="53" t="s">
        <v>39</v>
      </c>
      <c r="C39" s="45"/>
      <c r="D39" s="45"/>
    </row>
    <row r="40" spans="1:4" x14ac:dyDescent="0.3">
      <c r="A40" s="48">
        <v>2015</v>
      </c>
      <c r="B40" s="45"/>
      <c r="C40" s="45"/>
      <c r="D40" s="45"/>
    </row>
    <row r="41" spans="1:4" x14ac:dyDescent="0.3">
      <c r="A41" s="49">
        <v>2016</v>
      </c>
      <c r="B41" s="45"/>
      <c r="C41" s="45"/>
      <c r="D41" s="45"/>
    </row>
    <row r="42" spans="1:4" x14ac:dyDescent="0.3">
      <c r="A42" s="49">
        <v>2017</v>
      </c>
      <c r="B42" s="45"/>
      <c r="C42" s="45"/>
      <c r="D42" s="45"/>
    </row>
    <row r="43" spans="1:4" ht="15" thickBot="1" x14ac:dyDescent="0.35">
      <c r="A43" s="50">
        <v>2018</v>
      </c>
      <c r="B43" s="45"/>
      <c r="C43" s="45"/>
      <c r="D4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Act1</vt:lpstr>
      <vt:lpstr>Act2</vt:lpstr>
      <vt:lpstr>Act3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MARIN RODRIGUEZ</dc:creator>
  <cp:lastModifiedBy>MANUEL MARIN RODRIGUEZ</cp:lastModifiedBy>
  <dcterms:created xsi:type="dcterms:W3CDTF">2023-11-20T10:50:28Z</dcterms:created>
  <dcterms:modified xsi:type="dcterms:W3CDTF">2023-11-20T16:00:41Z</dcterms:modified>
</cp:coreProperties>
</file>