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Sil22/Desktop/GitHub/kickstarter-analysis/"/>
    </mc:Choice>
  </mc:AlternateContent>
  <xr:revisionPtr revIDLastSave="0" documentId="13_ncr:1_{79AC583E-157E-EA4C-8757-FAFB42832990}" xr6:coauthVersionLast="45" xr6:coauthVersionMax="45" xr10:uidLastSave="{00000000-0000-0000-0000-000000000000}"/>
  <bookViews>
    <workbookView xWindow="-19960" yWindow="680" windowWidth="20820" windowHeight="20440" activeTab="2" xr2:uid="{00000000-000D-0000-FFFF-FFFF00000000}"/>
  </bookViews>
  <sheets>
    <sheet name="Kickstarter" sheetId="1" r:id="rId1"/>
    <sheet name="Outcomes Based on Launch Date" sheetId="17" r:id="rId2"/>
    <sheet name="OutcomesBasedOnGoals" sheetId="18" r:id="rId3"/>
    <sheet name="Category Statistics" sheetId="2" r:id="rId4"/>
    <sheet name="Subcategory Statistics" sheetId="4" r:id="rId5"/>
    <sheet name="Outcomes Based on Launch Date 1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8" l="1"/>
  <c r="D3" i="18"/>
  <c r="D13" i="18" l="1"/>
  <c r="D12" i="18"/>
  <c r="D11" i="18"/>
  <c r="D10" i="18"/>
  <c r="D9" i="18"/>
  <c r="D8" i="18"/>
  <c r="D7" i="18"/>
  <c r="D6" i="18"/>
  <c r="D5" i="18"/>
  <c r="D4" i="18"/>
  <c r="D2" i="18"/>
  <c r="C13" i="18"/>
  <c r="C12" i="18"/>
  <c r="C11" i="18"/>
  <c r="C10" i="18"/>
  <c r="C9" i="18"/>
  <c r="C8" i="18"/>
  <c r="C7" i="18"/>
  <c r="C6" i="18"/>
  <c r="C5" i="18"/>
  <c r="C4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E2" i="18" l="1"/>
  <c r="G2" i="18" s="1"/>
  <c r="E10" i="18"/>
  <c r="H10" i="18" s="1"/>
  <c r="E6" i="18"/>
  <c r="H6" i="18" s="1"/>
  <c r="E13" i="18"/>
  <c r="F13" i="18" s="1"/>
  <c r="E9" i="18"/>
  <c r="H9" i="18" s="1"/>
  <c r="E5" i="18"/>
  <c r="G5" i="18" s="1"/>
  <c r="E12" i="18"/>
  <c r="F12" i="18" s="1"/>
  <c r="E8" i="18"/>
  <c r="H8" i="18" s="1"/>
  <c r="E4" i="18"/>
  <c r="G4" i="18" s="1"/>
  <c r="E11" i="18"/>
  <c r="G11" i="18" s="1"/>
  <c r="E7" i="18"/>
  <c r="H7" i="18" s="1"/>
  <c r="E3" i="18"/>
  <c r="G3" i="18" s="1"/>
  <c r="C13" i="9"/>
  <c r="C12" i="9"/>
  <c r="C11" i="9"/>
  <c r="B13" i="9"/>
  <c r="B12" i="9"/>
  <c r="B11" i="9"/>
  <c r="C6" i="9"/>
  <c r="C5" i="9"/>
  <c r="C4" i="9"/>
  <c r="B6" i="9"/>
  <c r="B5" i="9"/>
  <c r="B4" i="9"/>
  <c r="C30" i="9"/>
  <c r="B30" i="9"/>
  <c r="C29" i="9"/>
  <c r="B29" i="9"/>
  <c r="C27" i="9"/>
  <c r="B27" i="9"/>
  <c r="C26" i="9"/>
  <c r="B26" i="9"/>
  <c r="C22" i="9"/>
  <c r="B22" i="9"/>
  <c r="C21" i="9"/>
  <c r="B21" i="9"/>
  <c r="C19" i="9"/>
  <c r="B19" i="9"/>
  <c r="C18" i="9"/>
  <c r="B18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0" i="18" l="1"/>
  <c r="G13" i="18"/>
  <c r="H2" i="18"/>
  <c r="G9" i="18"/>
  <c r="H4" i="18"/>
  <c r="F5" i="18"/>
  <c r="F8" i="18"/>
  <c r="H5" i="18"/>
  <c r="F10" i="18"/>
  <c r="F4" i="18"/>
  <c r="H11" i="18"/>
  <c r="F11" i="18"/>
  <c r="H13" i="18"/>
  <c r="F6" i="18"/>
  <c r="F7" i="18"/>
  <c r="G6" i="18"/>
  <c r="H12" i="18"/>
  <c r="G12" i="18"/>
  <c r="F2" i="18"/>
  <c r="F3" i="18"/>
  <c r="F9" i="18"/>
  <c r="H3" i="18"/>
  <c r="G7" i="18"/>
  <c r="G8" i="18"/>
  <c r="B7" i="9"/>
  <c r="C7" i="9"/>
  <c r="C14" i="9"/>
  <c r="B14" i="9"/>
</calcChain>
</file>

<file path=xl/sharedStrings.xml><?xml version="1.0" encoding="utf-8"?>
<sst xmlns="http://schemas.openxmlformats.org/spreadsheetml/2006/main" count="33064" uniqueCount="8424">
  <si>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</si>
  <si>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</si>
  <si>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</si>
  <si>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</si>
  <si>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</si>
  <si>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</si>
  <si>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</si>
  <si>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</si>
  <si>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</si>
  <si>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</si>
  <si>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</si>
  <si>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</si>
  <si>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</si>
  <si>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</si>
  <si>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</si>
  <si>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</si>
  <si>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</si>
  <si>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</si>
  <si>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</si>
  <si>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</si>
  <si>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</si>
  <si>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</si>
  <si>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</si>
  <si>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</si>
  <si>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</si>
  <si>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</si>
  <si>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</si>
  <si>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</si>
  <si>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</si>
  <si>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</si>
  <si>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</si>
  <si>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</si>
  <si>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</si>
  <si>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</si>
  <si>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</si>
  <si>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</si>
  <si>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</si>
  <si>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</si>
  <si>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</si>
  <si>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</si>
  <si>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</si>
  <si>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</si>
  <si>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</si>
  <si>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</si>
  <si>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</si>
  <si>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</si>
  <si>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</si>
  <si>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</si>
  <si>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</si>
  <si>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</si>
  <si>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</si>
  <si>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</si>
  <si>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</si>
  <si>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</si>
  <si>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</si>
  <si>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</si>
  <si>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</si>
  <si>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</si>
  <si>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</si>
  <si>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</si>
  <si>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</si>
  <si>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</si>
  <si>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</si>
  <si>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</si>
  <si>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</si>
  <si>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</si>
  <si>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</si>
  <si>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</si>
  <si>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</si>
  <si>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</si>
  <si>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</si>
  <si>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</si>
  <si>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</si>
  <si>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</si>
  <si>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</si>
  <si>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</si>
  <si>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</si>
  <si>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</si>
  <si>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</si>
  <si>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</si>
  <si>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</si>
  <si>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</si>
  <si>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</si>
  <si>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</si>
  <si>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</si>
  <si>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</si>
  <si>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</si>
  <si>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</si>
  <si>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</si>
  <si>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</si>
  <si>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</si>
  <si>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</si>
  <si>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</si>
  <si>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</si>
  <si>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</si>
  <si>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</si>
  <si>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</si>
  <si>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</si>
  <si>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</si>
  <si>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</si>
  <si>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</si>
  <si>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</si>
  <si>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</si>
  <si>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</si>
  <si>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</si>
  <si>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</si>
  <si>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</si>
  <si>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</si>
  <si>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</si>
  <si>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</si>
  <si>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</si>
  <si>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</si>
  <si>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</si>
  <si>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</si>
  <si>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</si>
  <si>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</si>
  <si>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</si>
  <si>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</si>
  <si>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</si>
  <si>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</si>
  <si>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</si>
  <si>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</si>
  <si>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</si>
  <si>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</si>
  <si>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</si>
  <si>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</si>
  <si>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</si>
  <si>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</si>
  <si>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</si>
  <si>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</si>
  <si>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</si>
  <si>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</si>
  <si>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</si>
  <si>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</si>
  <si>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</si>
  <si>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</si>
  <si>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</si>
  <si>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</si>
  <si>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</si>
  <si>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</si>
  <si>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</si>
  <si>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</si>
  <si>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</si>
  <si>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</si>
  <si>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</si>
  <si>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</si>
  <si>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</si>
  <si>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</si>
  <si>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</si>
  <si>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</si>
  <si>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</si>
  <si>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</si>
  <si>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</si>
  <si>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</si>
  <si>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</si>
  <si>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</si>
  <si>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</si>
  <si>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</si>
  <si>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</si>
  <si>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</si>
  <si>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</si>
  <si>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</si>
  <si>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</si>
  <si>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</si>
  <si>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</si>
  <si>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</si>
  <si>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</si>
  <si>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</si>
  <si>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</si>
  <si>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</si>
  <si>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</si>
  <si>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</si>
  <si>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</si>
  <si>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</si>
  <si>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</si>
  <si>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</si>
  <si>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</si>
  <si>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</si>
  <si>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</si>
  <si>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</si>
  <si>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</si>
  <si>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</si>
  <si>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</si>
  <si>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</si>
  <si>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</si>
  <si>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</si>
  <si>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</si>
  <si>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</si>
  <si>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</si>
  <si>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</si>
  <si>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</si>
  <si>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</si>
  <si>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</si>
  <si>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</si>
  <si>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</si>
  <si>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</si>
  <si>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</si>
  <si>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</si>
  <si>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</si>
  <si>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</si>
  <si>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</si>
  <si>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</si>
  <si>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</si>
  <si>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</si>
  <si>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</si>
  <si>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</si>
  <si>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</si>
  <si>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</si>
  <si>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</si>
  <si>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</si>
  <si>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</si>
  <si>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</si>
  <si>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</si>
  <si>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</si>
  <si>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</si>
  <si>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</si>
  <si>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</si>
  <si>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</si>
  <si>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</si>
  <si>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</si>
  <si>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</si>
  <si>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</si>
  <si>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</si>
  <si>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</si>
  <si>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</si>
  <si>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</si>
  <si>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</si>
  <si>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</si>
  <si>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</si>
  <si>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</si>
  <si>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</si>
  <si>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</si>
  <si>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</si>
  <si>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</si>
  <si>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</si>
  <si>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</si>
  <si>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</si>
  <si>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</si>
  <si>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</si>
  <si>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</si>
  <si>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</si>
  <si>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</si>
  <si>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</si>
  <si>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</si>
  <si>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</si>
  <si>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</si>
  <si>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</si>
  <si>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</si>
  <si>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</si>
  <si>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</si>
  <si>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</si>
  <si>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</si>
  <si>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</si>
  <si>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</si>
  <si>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</si>
  <si>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</si>
  <si>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</si>
  <si>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</si>
  <si>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</si>
  <si>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</si>
  <si>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</si>
  <si>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</si>
  <si>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</si>
  <si>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</si>
  <si>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</si>
  <si>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</si>
  <si>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</si>
  <si>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</si>
  <si>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</si>
  <si>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</si>
  <si>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</si>
  <si>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</si>
  <si>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</si>
  <si>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</si>
  <si>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</si>
  <si>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</si>
  <si>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</si>
  <si>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</si>
  <si>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</si>
  <si>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</si>
  <si>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</si>
  <si>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</si>
  <si>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</si>
  <si>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</si>
  <si>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</si>
  <si>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</si>
  <si>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</si>
  <si>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</si>
  <si>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</si>
  <si>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</si>
  <si>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</si>
  <si>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</si>
  <si>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</si>
  <si>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</si>
  <si>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</si>
  <si>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</si>
  <si>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</si>
  <si>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</si>
  <si>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</si>
  <si>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</si>
  <si>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</si>
  <si>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</si>
  <si>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</si>
  <si>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</si>
  <si>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</si>
  <si>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</si>
  <si>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</si>
  <si>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</si>
  <si>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</si>
  <si>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</si>
  <si>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</si>
  <si>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</si>
  <si>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</si>
  <si>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</si>
  <si>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</si>
  <si>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</si>
  <si>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</si>
  <si>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</si>
  <si>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</si>
  <si>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</si>
  <si>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</si>
  <si>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</si>
  <si>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</si>
  <si>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</si>
  <si>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</si>
  <si>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</si>
  <si>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</si>
  <si>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</si>
  <si>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</si>
  <si>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</si>
  <si>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</si>
  <si>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</si>
  <si>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</si>
  <si>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</si>
  <si>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</si>
  <si>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</si>
  <si>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</si>
  <si>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</si>
  <si>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</si>
  <si>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</si>
  <si>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</si>
  <si>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</si>
  <si>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</si>
  <si>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</si>
  <si>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</si>
  <si>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</si>
  <si>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</si>
  <si>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</si>
  <si>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</si>
  <si>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</si>
  <si>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</si>
  <si>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</si>
  <si>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</si>
  <si>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</si>
  <si>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</si>
  <si>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</si>
  <si>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</si>
  <si>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</si>
  <si>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</si>
  <si>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</si>
  <si>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</si>
  <si>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</si>
  <si>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</si>
  <si>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</si>
  <si>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</si>
  <si>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</si>
  <si>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</si>
  <si>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</si>
  <si>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</si>
  <si>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</si>
  <si>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</si>
  <si>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</si>
  <si>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</si>
  <si>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</si>
  <si>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</si>
  <si>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</si>
  <si>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</si>
  <si>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</si>
  <si>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</si>
  <si>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</si>
  <si>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</si>
  <si>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</si>
  <si>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</si>
  <si>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</si>
  <si>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</si>
  <si>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</si>
  <si>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</si>
  <si>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</si>
  <si>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</si>
  <si>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</si>
  <si>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</si>
  <si>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</si>
  <si>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</si>
  <si>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</si>
  <si>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</si>
  <si>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</si>
  <si>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</si>
  <si>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</si>
  <si>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</si>
  <si>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</si>
  <si>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</si>
  <si>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</si>
  <si>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</si>
  <si>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</si>
  <si>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</si>
  <si>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</si>
  <si>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</si>
  <si>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</si>
  <si>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</si>
  <si>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</si>
  <si>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</si>
  <si>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</si>
  <si>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</si>
  <si>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</si>
  <si>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</si>
  <si>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</si>
  <si>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</si>
  <si>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</si>
  <si>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</si>
  <si>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</si>
  <si>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</si>
  <si>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</si>
  <si>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</si>
  <si>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</si>
  <si>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</si>
  <si>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</si>
  <si>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</si>
  <si>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</si>
  <si>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</si>
  <si>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</si>
  <si>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</si>
  <si>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</si>
  <si>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</si>
  <si>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</si>
  <si>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</si>
  <si>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</si>
  <si>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</si>
  <si>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</si>
  <si>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</si>
  <si>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</si>
  <si>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</si>
  <si>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</si>
  <si>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</si>
  <si>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</si>
  <si>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</si>
  <si>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</si>
  <si>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</si>
  <si>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</si>
  <si>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</si>
  <si>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</si>
  <si>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</si>
  <si>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</si>
  <si>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</si>
  <si>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</si>
  <si>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</si>
  <si>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</si>
  <si>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</si>
  <si>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</si>
  <si>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</si>
  <si>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</si>
  <si>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</si>
  <si>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</si>
  <si>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</si>
  <si>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</si>
  <si>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</si>
  <si>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</si>
  <si>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</si>
  <si>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</si>
  <si>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</si>
  <si>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</si>
  <si>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</si>
  <si>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</si>
  <si>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</si>
  <si>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</si>
  <si>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</si>
  <si>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</si>
  <si>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</si>
  <si>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</si>
  <si>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</si>
  <si>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</si>
  <si>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</si>
  <si>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</si>
  <si>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</si>
  <si>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</si>
  <si>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</si>
  <si>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</si>
  <si>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</si>
  <si>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</si>
  <si>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</si>
  <si>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</si>
  <si>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</si>
  <si>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</si>
  <si>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</si>
  <si>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</si>
  <si>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</si>
  <si>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</si>
  <si>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</si>
  <si>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</si>
  <si>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</si>
  <si>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</si>
  <si>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</si>
  <si>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</si>
  <si>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</si>
  <si>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</si>
  <si>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</si>
  <si>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</si>
  <si>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</si>
  <si>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</si>
  <si>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</si>
  <si>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</si>
  <si>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</si>
  <si>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</si>
  <si>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</si>
  <si>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</si>
  <si>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</si>
  <si>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</si>
  <si>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</si>
  <si>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</si>
  <si>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</si>
  <si>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</si>
  <si>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</si>
  <si>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</si>
  <si>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</si>
  <si>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</si>
  <si>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</si>
  <si>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</si>
  <si>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</si>
  <si>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</si>
  <si>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</si>
  <si>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</si>
  <si>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</si>
  <si>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</si>
  <si>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</si>
  <si>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</si>
  <si>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</si>
  <si>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</si>
  <si>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</si>
  <si>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</si>
  <si>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</si>
  <si>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</si>
  <si>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</si>
  <si>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</si>
  <si>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</si>
  <si>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</si>
  <si>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</si>
  <si>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</si>
  <si>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</si>
  <si>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</si>
  <si>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</si>
  <si>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</si>
  <si>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</si>
  <si>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</si>
  <si>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</si>
  <si>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</si>
  <si>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</si>
  <si>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</si>
  <si>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</si>
  <si>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</si>
  <si>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</si>
  <si>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</si>
  <si>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</si>
  <si>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</si>
  <si>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</si>
  <si>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</si>
  <si>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</si>
  <si>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</si>
  <si>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</si>
  <si>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</si>
  <si>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</si>
  <si>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</si>
  <si>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</si>
  <si>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</si>
  <si>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</si>
  <si>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</si>
  <si>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</si>
  <si>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</si>
  <si>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</si>
  <si>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</si>
  <si>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</si>
  <si>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</si>
  <si>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</si>
  <si>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</si>
  <si>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</si>
  <si>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</si>
  <si>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</si>
  <si>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</si>
  <si>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</si>
  <si>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</si>
  <si>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</si>
  <si>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</si>
  <si>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</si>
  <si>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</si>
  <si>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</si>
  <si>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</si>
  <si>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</si>
  <si>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</si>
  <si>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</si>
  <si>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</si>
  <si>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</si>
  <si>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</si>
  <si>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</si>
  <si>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</si>
  <si>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</si>
  <si>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</si>
  <si>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</si>
  <si>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</si>
  <si>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</si>
  <si>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</si>
  <si>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</si>
  <si>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</si>
  <si>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</si>
  <si>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</si>
  <si>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</si>
  <si>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</si>
  <si>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</si>
  <si>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</si>
  <si>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</si>
  <si>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</si>
  <si>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</si>
  <si>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</si>
  <si>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</si>
  <si>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</si>
  <si>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</si>
  <si>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</si>
  <si>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</si>
  <si>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</si>
  <si>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</si>
  <si>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</si>
  <si>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</si>
  <si>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</si>
  <si>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</si>
  <si>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</si>
  <si>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</si>
  <si>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</si>
  <si>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</si>
  <si>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</si>
  <si>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</si>
  <si>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</si>
  <si>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</si>
  <si>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</si>
  <si>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</si>
  <si>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</si>
  <si>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</si>
  <si>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</si>
  <si>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</si>
  <si>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</si>
  <si>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</si>
  <si>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</si>
  <si>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</si>
  <si>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</si>
  <si>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</si>
  <si>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</si>
  <si>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</si>
  <si>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</si>
  <si>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</si>
  <si>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</si>
  <si>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</si>
  <si>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</si>
  <si>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</si>
  <si>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</si>
  <si>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</si>
  <si>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</si>
  <si>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</si>
  <si>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</si>
  <si>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</si>
  <si>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</si>
  <si>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</si>
  <si>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</si>
  <si>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</si>
  <si>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</si>
  <si>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</si>
  <si>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</si>
  <si>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</si>
  <si>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</si>
  <si>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</si>
  <si>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</si>
  <si>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</si>
  <si>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</si>
  <si>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</si>
  <si>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</si>
  <si>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</si>
  <si>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</si>
  <si>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</si>
  <si>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</si>
  <si>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</si>
  <si>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</si>
  <si>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</si>
  <si>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</si>
  <si>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</si>
  <si>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</si>
  <si>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</si>
  <si>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</si>
  <si>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</si>
  <si>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</si>
  <si>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</si>
  <si>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</si>
  <si>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</si>
  <si>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</si>
  <si>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</si>
  <si>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</si>
  <si>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</si>
  <si>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</si>
  <si>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</si>
  <si>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</si>
  <si>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</si>
  <si>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</si>
  <si>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</si>
  <si>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</si>
  <si>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</si>
  <si>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</si>
  <si>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</si>
  <si>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</si>
  <si>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</si>
  <si>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</si>
  <si>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</si>
  <si>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</si>
  <si>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</si>
  <si>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</si>
  <si>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</si>
  <si>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</si>
  <si>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</si>
  <si>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</si>
  <si>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</si>
  <si>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</si>
  <si>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</si>
  <si>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</si>
  <si>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</si>
  <si>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</si>
  <si>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</si>
  <si>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</si>
  <si>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</si>
  <si>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</si>
  <si>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</si>
  <si>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</si>
  <si>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</si>
  <si>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</si>
  <si>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</si>
  <si>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</si>
  <si>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</si>
  <si>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</si>
  <si>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</si>
  <si>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</si>
  <si>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</si>
  <si>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</si>
  <si>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</si>
  <si>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</si>
  <si>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</si>
  <si>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</si>
  <si>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</si>
  <si>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</si>
  <si>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</si>
  <si>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</si>
  <si>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</si>
  <si>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</si>
  <si>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</si>
  <si>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</si>
  <si>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</si>
  <si>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</si>
  <si>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</si>
  <si>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</si>
  <si>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</si>
  <si>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</si>
  <si>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</si>
  <si>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</si>
  <si>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</si>
  <si>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</si>
  <si>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</si>
  <si>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</si>
  <si>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</si>
  <si>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</si>
  <si>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</si>
  <si>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</si>
  <si>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</si>
  <si>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</si>
  <si>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</si>
  <si>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</si>
  <si>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</si>
  <si>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</si>
  <si>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</si>
  <si>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</si>
  <si>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</si>
  <si>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</si>
  <si>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</si>
  <si>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</si>
  <si>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</si>
  <si>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</si>
  <si>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</si>
  <si>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</si>
  <si>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</si>
  <si>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</si>
  <si>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</si>
  <si>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</si>
  <si>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</si>
  <si>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</si>
  <si>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</si>
  <si>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</si>
  <si>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</si>
  <si>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</si>
  <si>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</si>
  <si>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</si>
  <si>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</si>
  <si>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</si>
  <si>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</si>
  <si>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</si>
  <si>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</si>
  <si>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</si>
  <si>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</si>
  <si>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</si>
  <si>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</si>
  <si>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</si>
  <si>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</si>
  <si>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</si>
  <si>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</si>
  <si>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</si>
  <si>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</si>
  <si>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</si>
  <si>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</si>
  <si>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</si>
  <si>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</si>
  <si>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</si>
  <si>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</si>
  <si>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</si>
  <si>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</si>
  <si>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</si>
  <si>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</si>
  <si>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</si>
  <si>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</si>
  <si>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</si>
  <si>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</si>
  <si>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</si>
  <si>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</si>
  <si>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</si>
  <si>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</si>
  <si>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</si>
  <si>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</si>
  <si>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</si>
  <si>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</si>
  <si>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</si>
  <si>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</si>
  <si>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</si>
  <si>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</si>
  <si>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</si>
  <si>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</si>
  <si>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</si>
  <si>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</si>
  <si>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</si>
  <si>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</si>
  <si>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</si>
  <si>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</si>
  <si>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</si>
  <si>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</si>
  <si>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</si>
  <si>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</si>
  <si>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</si>
  <si>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</si>
  <si>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</si>
  <si>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</si>
  <si>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</si>
  <si>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</si>
  <si>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</si>
  <si>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</si>
  <si>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</si>
  <si>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</si>
  <si>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</si>
  <si>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</si>
  <si>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</si>
  <si>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</si>
  <si>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</si>
  <si>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</si>
  <si>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</si>
  <si>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</si>
  <si>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</si>
  <si>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</si>
  <si>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</si>
  <si>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</si>
  <si>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</si>
  <si>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</si>
  <si>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</si>
  <si>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</si>
  <si>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</si>
  <si>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</si>
  <si>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</si>
  <si>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</si>
  <si>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</si>
  <si>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</si>
  <si>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</si>
  <si>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</si>
  <si>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</si>
  <si>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</si>
  <si>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</si>
  <si>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</si>
  <si>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</si>
  <si>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</si>
  <si>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</si>
  <si>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</si>
  <si>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</si>
  <si>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</si>
  <si>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</si>
  <si>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</si>
  <si>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</si>
  <si>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</si>
  <si>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</si>
  <si>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</si>
  <si>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</si>
  <si>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</si>
  <si>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</si>
  <si>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</si>
  <si>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</si>
  <si>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</si>
  <si>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</si>
  <si>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</si>
  <si>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</si>
  <si>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</si>
  <si>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</si>
  <si>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</si>
  <si>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</si>
  <si>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</si>
  <si>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</si>
  <si>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</si>
  <si>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</si>
  <si>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</si>
  <si>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</si>
  <si>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</si>
  <si>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</si>
  <si>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</si>
  <si>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</si>
  <si>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</si>
  <si>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</si>
  <si>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</si>
  <si>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</si>
  <si>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</si>
  <si>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</si>
  <si>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</si>
  <si>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</si>
  <si>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</si>
  <si>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</si>
  <si>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</si>
  <si>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</si>
  <si>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</si>
  <si>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</si>
  <si>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</si>
  <si>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</si>
  <si>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</si>
  <si>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</si>
  <si>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</si>
  <si>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</si>
  <si>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</si>
  <si>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</si>
  <si>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</si>
  <si>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</si>
  <si>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</si>
  <si>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</si>
  <si>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</si>
  <si>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</si>
  <si>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</si>
  <si>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</si>
  <si>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</si>
  <si>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</si>
  <si>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</si>
  <si>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</si>
  <si>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</si>
  <si>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</si>
  <si>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</si>
  <si>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</si>
  <si>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</si>
  <si>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</si>
  <si>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</si>
  <si>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</si>
  <si>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</si>
  <si>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</si>
  <si>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</si>
  <si>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</si>
  <si>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</si>
  <si>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</si>
  <si>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</si>
  <si>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</si>
  <si>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</si>
  <si>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</si>
  <si>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</si>
  <si>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</si>
  <si>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</si>
  <si>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</si>
  <si>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</si>
  <si>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</si>
  <si>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</si>
  <si>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</si>
  <si>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</si>
  <si>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</si>
  <si>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</si>
  <si>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</si>
  <si>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</si>
  <si>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</si>
  <si>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</si>
  <si>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</si>
  <si>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</si>
  <si>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</si>
  <si>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</si>
  <si>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</si>
  <si>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</si>
  <si>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</si>
  <si>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</si>
  <si>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</si>
  <si>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</si>
  <si>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</si>
  <si>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</si>
  <si>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</si>
  <si>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</si>
  <si>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</si>
  <si>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</si>
  <si>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</si>
  <si>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</si>
  <si>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</si>
  <si>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</si>
  <si>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</si>
  <si>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</si>
  <si>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</si>
  <si>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</si>
  <si>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</si>
  <si>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</si>
  <si>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</si>
  <si>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</si>
  <si>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</si>
  <si>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</si>
  <si>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</si>
  <si>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</si>
  <si>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</si>
  <si>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</si>
  <si>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</si>
  <si>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</si>
  <si>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</si>
  <si>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</si>
  <si>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</si>
  <si>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</si>
  <si>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</si>
  <si>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</si>
  <si>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</si>
  <si>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</si>
  <si>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</si>
  <si>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</si>
  <si>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</si>
  <si>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</si>
  <si>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</si>
  <si>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</si>
  <si>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</si>
  <si>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</si>
  <si>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</si>
  <si>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</si>
  <si>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</si>
  <si>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</si>
  <si>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</si>
  <si>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</si>
  <si>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</si>
  <si>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</si>
  <si>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</si>
  <si>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</si>
  <si>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</si>
  <si>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</si>
  <si>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</si>
  <si>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</si>
  <si>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</si>
  <si>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</si>
  <si>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</si>
  <si>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</si>
  <si>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</si>
  <si>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</si>
  <si>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</si>
  <si>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</si>
  <si>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</si>
  <si>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</si>
  <si>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</si>
  <si>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</si>
  <si>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</si>
  <si>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</si>
  <si>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</si>
  <si>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</si>
  <si>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</si>
  <si>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</si>
  <si>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</si>
  <si>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</si>
  <si>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</si>
  <si>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</si>
  <si>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</si>
  <si>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</si>
  <si>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</si>
  <si>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</si>
  <si>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</si>
  <si>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</si>
  <si>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</si>
  <si>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</si>
  <si>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</si>
  <si>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</si>
  <si>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</si>
  <si>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</si>
  <si>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</si>
  <si>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</si>
  <si>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</si>
  <si>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</si>
  <si>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</si>
  <si>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</si>
  <si>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</si>
  <si>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</si>
  <si>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</si>
  <si>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</si>
  <si>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</si>
  <si>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</si>
  <si>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</si>
  <si>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</si>
  <si>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</si>
  <si>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</si>
  <si>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</si>
  <si>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</si>
  <si>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</si>
  <si>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</si>
  <si>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</si>
  <si>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</si>
  <si>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</si>
  <si>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</si>
  <si>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</si>
  <si>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</si>
  <si>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</si>
  <si>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</si>
  <si>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</si>
  <si>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</si>
  <si>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</si>
  <si>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</si>
  <si>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</si>
  <si>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</si>
  <si>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</si>
  <si>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</si>
  <si>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</si>
  <si>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</si>
  <si>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</si>
  <si>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</si>
  <si>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</si>
  <si>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</si>
  <si>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</si>
  <si>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</si>
  <si>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</si>
  <si>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</si>
  <si>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</si>
  <si>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</si>
  <si>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</si>
  <si>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</si>
  <si>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</si>
  <si>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</si>
  <si>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</si>
  <si>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</si>
  <si>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</si>
  <si>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</si>
  <si>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</si>
  <si>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</si>
  <si>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</si>
  <si>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</si>
  <si>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</si>
  <si>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</si>
  <si>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</si>
  <si>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</si>
  <si>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</si>
  <si>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</si>
  <si>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</si>
  <si>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</si>
  <si>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</si>
  <si>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</si>
  <si>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</si>
  <si>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</si>
  <si>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</si>
  <si>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</si>
  <si>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</si>
  <si>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</si>
  <si>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</si>
  <si>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</si>
  <si>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</si>
  <si>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</si>
  <si>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</si>
  <si>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</si>
  <si>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</si>
  <si>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</si>
  <si>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</si>
  <si>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</si>
  <si>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</si>
  <si>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</si>
  <si>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</si>
  <si>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</si>
  <si>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</si>
  <si>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</si>
  <si>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</si>
  <si>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</si>
  <si>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</si>
  <si>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</si>
  <si>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</si>
  <si>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</si>
  <si>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</si>
  <si>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</si>
  <si>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</si>
  <si>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</si>
  <si>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</si>
  <si>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</si>
  <si>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</si>
  <si>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</si>
  <si>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</si>
  <si>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</si>
  <si>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</si>
  <si>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</si>
  <si>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</si>
  <si>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</si>
  <si>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</si>
  <si>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</si>
  <si>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</si>
  <si>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</si>
  <si>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</si>
  <si>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</si>
  <si>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</si>
  <si>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</si>
  <si>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</si>
  <si>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</si>
  <si>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</si>
  <si>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</si>
  <si>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</si>
  <si>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</si>
  <si>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</si>
  <si>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</si>
  <si>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</si>
  <si>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</si>
  <si>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</si>
  <si>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</si>
  <si>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</si>
  <si>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</si>
  <si>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</si>
  <si>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</si>
  <si>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</si>
  <si>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</si>
  <si>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</si>
  <si>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</si>
  <si>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</si>
  <si>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</si>
  <si>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</si>
  <si>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</si>
  <si>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</si>
  <si>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</si>
  <si>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</si>
  <si>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</si>
  <si>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</si>
  <si>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</si>
  <si>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</si>
  <si>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</si>
  <si>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</si>
  <si>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</si>
  <si>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</si>
  <si>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</si>
  <si>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</si>
  <si>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</si>
  <si>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</si>
  <si>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</si>
  <si>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</si>
  <si>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</si>
  <si>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</si>
  <si>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</si>
  <si>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</si>
  <si>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</si>
  <si>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</si>
  <si>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</si>
  <si>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</si>
  <si>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</si>
  <si>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</si>
  <si>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</si>
  <si>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</si>
  <si>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</si>
  <si>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</si>
  <si>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</si>
  <si>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</si>
  <si>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</si>
  <si>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</si>
  <si>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</si>
  <si>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</si>
  <si>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</si>
  <si>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</si>
  <si>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</si>
  <si>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</si>
  <si>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</si>
  <si>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</si>
  <si>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</si>
  <si>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</si>
  <si>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</si>
  <si>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</si>
  <si>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</si>
  <si>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</si>
  <si>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</si>
  <si>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</si>
  <si>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</si>
  <si>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</si>
  <si>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</si>
  <si>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</si>
  <si>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</si>
  <si>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</si>
  <si>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</si>
  <si>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</si>
  <si>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</si>
  <si>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</si>
  <si>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</si>
  <si>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</si>
  <si>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</si>
  <si>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</si>
  <si>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</si>
  <si>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</si>
  <si>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</si>
  <si>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</si>
  <si>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</si>
  <si>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</si>
  <si>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</si>
  <si>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</si>
  <si>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</si>
  <si>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</si>
  <si>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</si>
  <si>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</si>
  <si>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</si>
  <si>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</si>
  <si>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</si>
  <si>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</si>
  <si>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</si>
  <si>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</si>
  <si>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</si>
  <si>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</si>
  <si>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</si>
  <si>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</si>
  <si>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</si>
  <si>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</si>
  <si>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</si>
  <si>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</si>
  <si>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</si>
  <si>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</si>
  <si>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</si>
  <si>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</si>
  <si>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</si>
  <si>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</si>
  <si>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</si>
  <si>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</si>
  <si>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</si>
  <si>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</si>
  <si>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</si>
  <si>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</si>
  <si>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</si>
  <si>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</si>
  <si>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</si>
  <si>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</si>
  <si>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</si>
  <si>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</si>
  <si>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</si>
  <si>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</si>
  <si>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</si>
  <si>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</si>
  <si>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</si>
  <si>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</si>
  <si>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</si>
  <si>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</si>
  <si>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</si>
  <si>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</si>
  <si>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</si>
  <si>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</si>
  <si>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</si>
  <si>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</si>
  <si>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</si>
  <si>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</si>
  <si>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</si>
  <si>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</si>
  <si>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</si>
  <si>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</si>
  <si>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</si>
  <si>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</si>
  <si>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</si>
  <si>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</si>
  <si>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</si>
  <si>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</si>
  <si>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</si>
  <si>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</si>
  <si>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</si>
  <si>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</si>
  <si>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</si>
  <si>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</si>
  <si>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</si>
  <si>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</si>
  <si>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</si>
  <si>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</si>
  <si>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</si>
  <si>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</si>
  <si>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</si>
  <si>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</si>
  <si>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</si>
  <si>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</si>
  <si>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</si>
  <si>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</si>
  <si>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</si>
  <si>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</si>
  <si>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</si>
  <si>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</si>
  <si>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</si>
  <si>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</si>
  <si>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</si>
  <si>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</si>
  <si>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</si>
  <si>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</si>
  <si>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</si>
  <si>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</si>
  <si>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</si>
  <si>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</si>
  <si>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</si>
  <si>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</si>
  <si>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</si>
  <si>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</si>
  <si>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</si>
  <si>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</si>
  <si>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</si>
  <si>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</si>
  <si>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</si>
  <si>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</si>
  <si>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</si>
  <si>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</si>
  <si>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</si>
  <si>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</si>
  <si>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</si>
  <si>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</si>
  <si>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</si>
  <si>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</si>
  <si>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</si>
  <si>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</si>
  <si>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</si>
  <si>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</si>
  <si>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</si>
  <si>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</si>
  <si>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</si>
  <si>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</si>
  <si>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</si>
  <si>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</si>
  <si>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</si>
  <si>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</si>
  <si>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</si>
  <si>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</si>
  <si>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</si>
  <si>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</si>
  <si>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</si>
  <si>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</si>
  <si>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</si>
  <si>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</si>
  <si>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</si>
  <si>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</si>
  <si>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</si>
  <si>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</si>
  <si>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</si>
  <si>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</si>
  <si>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</si>
  <si>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</si>
  <si>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</si>
  <si>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</si>
  <si>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</si>
  <si>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</si>
  <si>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</si>
  <si>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</si>
  <si>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</si>
  <si>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</si>
  <si>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</si>
  <si>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</si>
  <si>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</si>
  <si>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</si>
  <si>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</si>
  <si>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</si>
  <si>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</si>
  <si>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</si>
  <si>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</si>
  <si>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</si>
  <si>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</si>
  <si>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</si>
  <si>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</si>
  <si>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</si>
  <si>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</si>
  <si>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</si>
  <si>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</si>
  <si>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</si>
  <si>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</si>
  <si>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</si>
  <si>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</si>
  <si>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</si>
  <si>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</si>
  <si>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</si>
  <si>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</si>
  <si>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</si>
  <si>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</si>
  <si>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</si>
  <si>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</si>
  <si>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</si>
  <si>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</si>
  <si>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</si>
  <si>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</si>
  <si>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</si>
  <si>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</si>
  <si>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</si>
  <si>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</si>
  <si>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</si>
  <si>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</si>
  <si>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</si>
  <si>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</si>
  <si>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</si>
  <si>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</si>
  <si>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</si>
  <si>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</si>
  <si>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</si>
  <si>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</si>
  <si>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</si>
  <si>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</si>
  <si>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</si>
  <si>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</si>
  <si>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</si>
  <si>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</si>
  <si>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</si>
  <si>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</si>
  <si>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</si>
  <si>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</si>
  <si>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</si>
  <si>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</si>
  <si>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</si>
  <si>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</si>
  <si>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</si>
  <si>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</si>
  <si>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</si>
  <si>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</si>
  <si>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</si>
  <si>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</si>
  <si>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</si>
  <si>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</si>
  <si>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</si>
  <si>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</si>
  <si>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</si>
  <si>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</si>
  <si>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</si>
  <si>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</si>
  <si>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</si>
  <si>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</si>
  <si>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</si>
  <si>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</si>
  <si>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</si>
  <si>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</si>
  <si>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</si>
  <si>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</si>
  <si>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</si>
  <si>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</si>
  <si>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</si>
  <si>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</si>
  <si>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</si>
  <si>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</si>
  <si>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</si>
  <si>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</si>
  <si>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</si>
  <si>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</si>
  <si>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</si>
  <si>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</si>
  <si>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</si>
  <si>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</si>
  <si>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</si>
  <si>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</si>
  <si>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</si>
  <si>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</si>
  <si>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</si>
  <si>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</si>
  <si>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</si>
  <si>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</si>
  <si>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</si>
  <si>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</si>
  <si>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</si>
  <si>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</si>
  <si>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</si>
  <si>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</si>
  <si>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</si>
  <si>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</si>
  <si>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</si>
  <si>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</si>
  <si>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</si>
  <si>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</si>
  <si>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</si>
  <si>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</si>
  <si>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</si>
  <si>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</si>
  <si>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</si>
  <si>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</si>
  <si>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</si>
  <si>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</si>
  <si>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</si>
  <si>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</si>
  <si>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</si>
  <si>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</si>
  <si>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</si>
  <si>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</si>
  <si>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</si>
  <si>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</si>
  <si>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</si>
  <si>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</si>
  <si>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</si>
  <si>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</si>
  <si>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</si>
  <si>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</si>
  <si>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</si>
  <si>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</si>
  <si>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</si>
  <si>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</si>
  <si>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</si>
  <si>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</si>
  <si>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</si>
  <si>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</si>
  <si>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</si>
  <si>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</si>
  <si>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</si>
  <si>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</si>
  <si>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</si>
  <si>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</si>
  <si>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</si>
  <si>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</si>
  <si>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</si>
  <si>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</si>
  <si>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</si>
  <si>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</si>
  <si>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</si>
  <si>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</si>
  <si>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</si>
  <si>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</si>
  <si>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</si>
  <si>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</si>
  <si>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</si>
  <si>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</si>
  <si>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</si>
  <si>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</si>
  <si>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</si>
  <si>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</si>
  <si>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</si>
  <si>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</si>
  <si>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</si>
  <si>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</si>
  <si>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</si>
  <si>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</si>
  <si>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</si>
  <si>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</si>
  <si>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</si>
  <si>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</si>
  <si>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</si>
  <si>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</si>
  <si>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</si>
  <si>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</si>
  <si>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</si>
  <si>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</si>
  <si>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</si>
  <si>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</si>
  <si>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</si>
  <si>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</si>
  <si>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</si>
  <si>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</si>
  <si>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</si>
  <si>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</si>
  <si>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</si>
  <si>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</si>
  <si>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</si>
  <si>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</si>
  <si>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</si>
  <si>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</si>
  <si>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</si>
  <si>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</si>
  <si>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</si>
  <si>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</si>
  <si>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</si>
  <si>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</si>
  <si>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</si>
  <si>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</si>
  <si>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</si>
  <si>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</si>
  <si>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</si>
  <si>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</si>
  <si>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</si>
  <si>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</si>
  <si>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</si>
  <si>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</si>
  <si>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</si>
  <si>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</si>
  <si>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</si>
  <si>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</si>
  <si>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</si>
  <si>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</si>
  <si>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</si>
  <si>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</si>
  <si>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</si>
  <si>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</si>
  <si>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</si>
  <si>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</si>
  <si>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</si>
  <si>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</si>
  <si>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</si>
  <si>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</si>
  <si>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</si>
  <si>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</si>
  <si>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</si>
  <si>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</si>
  <si>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</si>
  <si>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</si>
  <si>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</si>
  <si>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</si>
  <si>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</si>
  <si>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</si>
  <si>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</si>
  <si>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</si>
  <si>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</si>
  <si>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</si>
  <si>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</si>
  <si>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</si>
  <si>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</si>
  <si>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</si>
  <si>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</si>
  <si>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</si>
  <si>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</si>
  <si>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</si>
  <si>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</si>
  <si>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</si>
  <si>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</si>
  <si>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</si>
  <si>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</si>
  <si>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</si>
  <si>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</si>
  <si>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</si>
  <si>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</si>
  <si>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</si>
  <si>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</si>
  <si>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</si>
  <si>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</si>
  <si>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</si>
  <si>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</si>
  <si>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</si>
  <si>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</si>
  <si>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</si>
  <si>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</si>
  <si>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</si>
  <si>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</si>
  <si>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</si>
  <si>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</si>
  <si>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</si>
  <si>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</si>
  <si>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</si>
  <si>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</si>
  <si>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</si>
  <si>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</si>
  <si>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</si>
  <si>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</si>
  <si>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</si>
  <si>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</si>
  <si>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</si>
  <si>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</si>
  <si>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</si>
  <si>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</si>
  <si>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</si>
  <si>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</si>
  <si>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</si>
  <si>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</si>
  <si>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</si>
  <si>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</si>
  <si>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</si>
  <si>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</si>
  <si>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</si>
  <si>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</si>
  <si>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</si>
  <si>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</si>
  <si>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</si>
  <si>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</si>
  <si>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</si>
  <si>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</si>
  <si>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</si>
  <si>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</si>
  <si>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</si>
  <si>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</si>
  <si>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</si>
  <si>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</si>
  <si>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</si>
  <si>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</si>
  <si>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</si>
  <si>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</si>
  <si>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</si>
  <si>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</si>
  <si>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</si>
  <si>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</si>
  <si>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</si>
  <si>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</si>
  <si>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</si>
  <si>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</si>
  <si>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</si>
  <si>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</si>
  <si>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</si>
  <si>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</si>
  <si>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</si>
  <si>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</si>
  <si>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</si>
  <si>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</si>
  <si>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</si>
  <si>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</si>
  <si>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</si>
  <si>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</si>
  <si>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</si>
  <si>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</si>
  <si>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</si>
  <si>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</si>
  <si>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</si>
  <si>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</si>
  <si>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</si>
  <si>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</si>
  <si>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</si>
  <si>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</si>
  <si>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</si>
  <si>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</si>
  <si>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</si>
  <si>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</si>
  <si>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</si>
  <si>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</si>
  <si>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</si>
  <si>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</si>
  <si>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</si>
  <si>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</si>
  <si>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</si>
  <si>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</si>
  <si>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</si>
  <si>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</si>
  <si>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</si>
  <si>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</si>
  <si>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</si>
  <si>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</si>
  <si>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</si>
  <si>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</si>
  <si>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</si>
  <si>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</si>
  <si>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</si>
  <si>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</si>
  <si>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</si>
  <si>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</si>
  <si>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</si>
  <si>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</si>
  <si>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</si>
  <si>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</si>
  <si>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</si>
  <si>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</si>
  <si>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</si>
  <si>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</si>
  <si>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</si>
  <si>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</si>
  <si>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</si>
  <si>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</si>
  <si>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</si>
  <si>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</si>
  <si>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</si>
  <si>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</si>
  <si>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</si>
  <si>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</si>
  <si>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</si>
  <si>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</si>
  <si>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</si>
  <si>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</si>
  <si>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</si>
  <si>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</si>
  <si>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</si>
  <si>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</si>
  <si>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</si>
  <si>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</si>
  <si>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</si>
  <si>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</si>
  <si>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</si>
  <si>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</si>
  <si>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</si>
  <si>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</si>
  <si>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</si>
  <si>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</si>
  <si>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</si>
  <si>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</si>
  <si>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</si>
  <si>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</si>
  <si>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</si>
  <si>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</si>
  <si>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</si>
  <si>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</si>
  <si>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</si>
  <si>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</si>
  <si>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</si>
  <si>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</si>
  <si>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</si>
  <si>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</si>
  <si>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</si>
  <si>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</si>
  <si>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</si>
  <si>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</si>
  <si>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</si>
  <si>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</si>
  <si>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</si>
  <si>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</si>
  <si>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</si>
  <si>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</si>
  <si>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</si>
  <si>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</si>
  <si>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</si>
  <si>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</si>
  <si>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</si>
  <si>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</si>
  <si>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</si>
  <si>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</si>
  <si>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</si>
  <si>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</si>
  <si>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</si>
  <si>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</si>
  <si>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</si>
  <si>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</si>
  <si>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</si>
  <si>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</si>
  <si>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</si>
  <si>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</si>
  <si>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</si>
  <si>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</si>
  <si>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</si>
  <si>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</si>
  <si>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</si>
  <si>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</si>
  <si>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</si>
  <si>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</si>
  <si>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</si>
  <si>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</si>
  <si>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</si>
  <si>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</si>
  <si>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</si>
  <si>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</si>
  <si>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</si>
  <si>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</si>
  <si>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</si>
  <si>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</si>
  <si>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</si>
  <si>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</si>
  <si>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</si>
  <si>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</si>
  <si>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</si>
  <si>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</si>
  <si>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</si>
  <si>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</si>
  <si>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</si>
  <si>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</si>
  <si>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</si>
  <si>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</si>
  <si>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</si>
  <si>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</si>
  <si>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</si>
  <si>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</si>
  <si>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</si>
  <si>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</si>
  <si>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</si>
  <si>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</si>
  <si>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</si>
  <si>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</si>
  <si>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</si>
  <si>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</si>
  <si>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</si>
  <si>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</si>
  <si>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</si>
  <si>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</si>
  <si>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</si>
  <si>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</si>
  <si>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</si>
  <si>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</si>
  <si>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</si>
  <si>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</si>
  <si>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</si>
  <si>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</si>
  <si>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</si>
  <si>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</si>
  <si>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</si>
  <si>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</si>
  <si>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</si>
  <si>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</si>
  <si>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</si>
  <si>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</si>
  <si>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</si>
  <si>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</si>
  <si>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</si>
  <si>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</si>
  <si>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</si>
  <si>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</si>
  <si>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</si>
  <si>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</si>
  <si>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</si>
  <si>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</si>
  <si>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</si>
  <si>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</si>
  <si>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</si>
  <si>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</si>
  <si>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</si>
  <si>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</si>
  <si>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</si>
  <si>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</si>
  <si>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</si>
  <si>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</si>
  <si>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</si>
  <si>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</si>
  <si>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</si>
  <si>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</si>
  <si>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</si>
  <si>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</si>
  <si>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</si>
  <si>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</si>
  <si>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</si>
  <si>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</si>
  <si>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</si>
  <si>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</si>
  <si>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</si>
  <si>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</si>
  <si>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</si>
  <si>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</si>
  <si>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</si>
  <si>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</si>
  <si>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</si>
  <si>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</si>
  <si>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</si>
  <si>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</si>
  <si>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</si>
  <si>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</si>
  <si>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</si>
  <si>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</si>
  <si>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</si>
  <si>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</si>
  <si>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</si>
  <si>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</si>
  <si>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</si>
  <si>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</si>
  <si>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</si>
  <si>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</si>
  <si>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</si>
  <si>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</si>
  <si>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</si>
  <si>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</si>
  <si>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</si>
  <si>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</si>
  <si>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</si>
  <si>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</si>
  <si>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</si>
  <si>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</si>
  <si>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</si>
  <si>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</si>
  <si>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</si>
  <si>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</si>
  <si>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</si>
  <si>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</si>
  <si>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</si>
  <si>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</si>
  <si>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</si>
  <si>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</si>
  <si>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</si>
  <si>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</si>
  <si>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</si>
  <si>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</si>
  <si>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</si>
  <si>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</si>
  <si>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</si>
  <si>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</si>
  <si>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</si>
  <si>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</si>
  <si>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</si>
  <si>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</si>
  <si>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</si>
  <si>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</si>
  <si>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</si>
  <si>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</si>
  <si>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</si>
  <si>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</si>
  <si>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</si>
  <si>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</si>
  <si>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</si>
  <si>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</si>
  <si>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</si>
  <si>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</si>
  <si>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</si>
  <si>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</si>
  <si>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</si>
  <si>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</si>
  <si>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</si>
  <si>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</si>
  <si>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</si>
  <si>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</si>
  <si>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</si>
  <si>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</si>
  <si>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</si>
  <si>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</si>
  <si>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</si>
  <si>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</si>
  <si>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</si>
  <si>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</si>
  <si>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</si>
  <si>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</si>
  <si>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</si>
  <si>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</si>
  <si>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</si>
  <si>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</si>
  <si>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</si>
  <si>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</si>
  <si>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</si>
  <si>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</si>
  <si>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</si>
  <si>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</si>
  <si>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</si>
  <si>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</si>
  <si>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</si>
  <si>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</si>
  <si>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</si>
  <si>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</si>
  <si>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</si>
  <si>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</si>
  <si>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</si>
  <si>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</si>
  <si>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</si>
  <si>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</si>
  <si>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</si>
  <si>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</si>
  <si>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</si>
  <si>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</si>
  <si>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</si>
  <si>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</si>
  <si>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</si>
  <si>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</si>
  <si>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</si>
  <si>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</si>
  <si>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</si>
  <si>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</si>
  <si>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</si>
  <si>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</si>
  <si>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</si>
  <si>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</si>
  <si>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</si>
  <si>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</si>
  <si>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</si>
  <si>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</si>
  <si>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</si>
  <si>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</si>
  <si>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</si>
  <si>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</si>
  <si>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</si>
  <si>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</si>
  <si>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</si>
  <si>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</si>
  <si>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</si>
  <si>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</si>
  <si>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</si>
  <si>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</si>
  <si>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</si>
  <si>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</si>
  <si>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</si>
  <si>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</si>
  <si>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</si>
  <si>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</si>
  <si>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</si>
  <si>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</si>
  <si>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</si>
  <si>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</si>
  <si>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</si>
  <si>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</si>
  <si>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</si>
  <si>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</si>
  <si>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</si>
  <si>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</si>
  <si>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</si>
  <si>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</si>
  <si>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</si>
  <si>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</si>
  <si>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</si>
  <si>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</si>
  <si>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</si>
  <si>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</si>
  <si>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</si>
  <si>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</si>
  <si>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</si>
  <si>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</si>
  <si>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</si>
  <si>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</si>
  <si>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</si>
  <si>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</si>
  <si>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</si>
  <si>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</si>
  <si>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</si>
  <si>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</si>
  <si>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</si>
  <si>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</si>
  <si>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</si>
  <si>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</si>
  <si>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</si>
  <si>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</si>
  <si>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</si>
  <si>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</si>
  <si>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</si>
  <si>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</si>
  <si>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</si>
  <si>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</si>
  <si>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</si>
  <si>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</si>
  <si>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</si>
  <si>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</si>
  <si>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</si>
  <si>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</si>
  <si>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</si>
  <si>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</si>
  <si>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</si>
  <si>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</si>
  <si>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</si>
  <si>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</si>
  <si>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</si>
  <si>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</si>
  <si>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</si>
  <si>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</si>
  <si>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</si>
  <si>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</si>
  <si>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</si>
  <si>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</si>
  <si>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</si>
  <si>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</si>
  <si>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</si>
  <si>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</si>
  <si>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</si>
  <si>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</si>
  <si>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</si>
  <si>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</si>
  <si>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</si>
  <si>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</si>
  <si>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</si>
  <si>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</si>
  <si>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</si>
  <si>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</si>
  <si>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</si>
  <si>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</si>
  <si>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</si>
  <si>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</si>
  <si>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</si>
  <si>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</si>
  <si>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</si>
  <si>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</si>
  <si>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</si>
  <si>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</si>
  <si>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</si>
  <si>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</si>
  <si>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</si>
  <si>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</si>
  <si>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</si>
  <si>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</si>
  <si>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</si>
  <si>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</si>
  <si>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</si>
  <si>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</si>
  <si>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</si>
  <si>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</si>
  <si>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</si>
  <si>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</si>
  <si>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</si>
  <si>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</si>
  <si>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</si>
  <si>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</si>
  <si>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</si>
  <si>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</si>
  <si>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</si>
  <si>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</si>
  <si>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</si>
  <si>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</si>
  <si>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</si>
  <si>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</si>
  <si>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</si>
  <si>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</si>
  <si>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</si>
  <si>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</si>
  <si>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</si>
  <si>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</si>
  <si>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</si>
  <si>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</si>
  <si>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</si>
  <si>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</si>
  <si>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</si>
  <si>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</si>
  <si>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</si>
  <si>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</si>
  <si>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</si>
  <si>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</si>
  <si>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</si>
  <si>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</si>
  <si>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</si>
  <si>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</si>
  <si>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</si>
  <si>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</si>
  <si>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</si>
  <si>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</si>
  <si>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</si>
  <si>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</si>
  <si>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</si>
  <si>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</si>
  <si>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</si>
  <si>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</si>
  <si>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</si>
  <si>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</si>
  <si>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</si>
  <si>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</si>
  <si>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</si>
  <si>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</si>
  <si>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</si>
  <si>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</si>
  <si>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</si>
  <si>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</si>
  <si>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</si>
  <si>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</si>
  <si>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</si>
  <si>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</si>
  <si>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</si>
  <si>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</si>
  <si>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</si>
  <si>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</si>
  <si>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</si>
  <si>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</si>
  <si>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</si>
  <si>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</si>
  <si>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</si>
  <si>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</si>
  <si>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</si>
  <si>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</si>
  <si>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</si>
  <si>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</si>
  <si>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</si>
  <si>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</si>
  <si>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</si>
  <si>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</si>
  <si>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</si>
  <si>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</si>
  <si>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</si>
  <si>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</si>
  <si>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</si>
  <si>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</si>
  <si>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</si>
  <si>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</si>
  <si>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</si>
  <si>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</si>
  <si>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</si>
  <si>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</si>
  <si>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</si>
  <si>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</si>
  <si>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</si>
  <si>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</si>
  <si>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</si>
  <si>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</si>
  <si>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</si>
  <si>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</si>
  <si>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</si>
  <si>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</si>
  <si>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</si>
  <si>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</si>
  <si>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</si>
  <si>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</si>
  <si>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</si>
  <si>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</si>
  <si>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</si>
  <si>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</si>
  <si>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</si>
  <si>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</si>
  <si>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</si>
  <si>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</si>
  <si>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</si>
  <si>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</si>
  <si>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</si>
  <si>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</si>
  <si>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</si>
  <si>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</si>
  <si>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</si>
  <si>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</si>
  <si>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</si>
  <si>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</si>
  <si>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</si>
  <si>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</si>
  <si>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</si>
  <si>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</si>
  <si>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</si>
  <si>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</si>
  <si>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</si>
  <si>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</si>
  <si>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</si>
  <si>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</si>
  <si>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</si>
  <si>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</si>
  <si>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</si>
  <si>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</si>
  <si>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</si>
  <si>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</si>
  <si>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</si>
  <si>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</si>
  <si>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</si>
  <si>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</si>
  <si>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</si>
  <si>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</si>
  <si>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</si>
  <si>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</si>
  <si>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</si>
  <si>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</si>
  <si>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</si>
  <si>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</si>
  <si>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</si>
  <si>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</si>
  <si>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</si>
  <si>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</si>
  <si>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</si>
  <si>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</si>
  <si>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</si>
  <si>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</si>
  <si>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</si>
  <si>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</si>
  <si>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</si>
  <si>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</si>
  <si>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</si>
  <si>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</si>
  <si>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</si>
  <si>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</si>
  <si>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</si>
  <si>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</si>
  <si>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</si>
  <si>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</si>
  <si>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</si>
  <si>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</si>
  <si>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</si>
  <si>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</si>
  <si>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</si>
  <si>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</si>
  <si>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</si>
  <si>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</si>
  <si>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</si>
  <si>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</si>
  <si>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</si>
  <si>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</si>
  <si>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</si>
  <si>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</si>
  <si>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</si>
  <si>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</si>
  <si>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</si>
  <si>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</si>
  <si>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</si>
  <si>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</si>
  <si>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</si>
  <si>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</si>
  <si>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</si>
  <si>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</si>
  <si>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</si>
  <si>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</si>
  <si>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</si>
  <si>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</si>
  <si>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</si>
  <si>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</si>
  <si>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</si>
  <si>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</si>
  <si>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</si>
  <si>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</si>
  <si>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</si>
  <si>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</si>
  <si>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</si>
  <si>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</si>
  <si>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</si>
  <si>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</si>
  <si>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</si>
  <si>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</si>
  <si>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</si>
  <si>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</si>
  <si>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</si>
  <si>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</si>
  <si>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</si>
  <si>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</si>
  <si>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</si>
  <si>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</si>
  <si>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</si>
  <si>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</si>
  <si>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</si>
  <si>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</si>
  <si>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</si>
  <si>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</si>
  <si>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</si>
  <si>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</si>
  <si>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</si>
  <si>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</si>
  <si>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</si>
  <si>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</si>
  <si>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</si>
  <si>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</si>
  <si>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</si>
  <si>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</si>
  <si>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</si>
  <si>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</si>
  <si>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</si>
  <si>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</si>
  <si>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</si>
  <si>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</si>
  <si>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</si>
  <si>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</si>
  <si>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</si>
  <si>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</si>
  <si>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</si>
  <si>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</si>
  <si>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</si>
  <si>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</si>
  <si>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</si>
  <si>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</si>
  <si>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</si>
  <si>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</si>
  <si>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</si>
  <si>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</si>
  <si>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</si>
  <si>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</si>
  <si>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</si>
  <si>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</si>
  <si>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</si>
  <si>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</si>
  <si>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</si>
  <si>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</si>
  <si>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</si>
  <si>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</si>
  <si>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</si>
  <si>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</si>
  <si>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</si>
  <si>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</si>
  <si>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</si>
  <si>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</si>
  <si>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</si>
  <si>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</si>
  <si>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</si>
  <si>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</si>
  <si>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</si>
  <si>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</si>
  <si>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</si>
  <si>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</si>
  <si>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</si>
  <si>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</si>
  <si>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</si>
  <si>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</si>
  <si>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</si>
  <si>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</si>
  <si>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</si>
  <si>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</si>
  <si>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</si>
  <si>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</si>
  <si>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</si>
  <si>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</si>
  <si>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</si>
  <si>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</si>
  <si>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</si>
  <si>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</si>
  <si>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</si>
  <si>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</si>
  <si>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</si>
  <si>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</si>
  <si>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</si>
  <si>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</si>
  <si>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</si>
  <si>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</si>
  <si>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</si>
  <si>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</si>
  <si>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</si>
  <si>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</si>
  <si>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</si>
  <si>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</si>
  <si>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</si>
  <si>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</si>
  <si>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</si>
  <si>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</si>
  <si>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</si>
  <si>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</si>
  <si>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</si>
  <si>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</si>
  <si>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</si>
  <si>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</si>
  <si>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</si>
  <si>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</si>
  <si>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</si>
  <si>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</si>
  <si>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</si>
  <si>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</si>
  <si>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</si>
  <si>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</si>
  <si>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</si>
  <si>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</si>
  <si>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</si>
  <si>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</si>
  <si>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</si>
  <si>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</si>
  <si>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</si>
  <si>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</si>
  <si>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</si>
  <si>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</si>
  <si>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</si>
  <si>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</si>
  <si>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</si>
  <si>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</si>
  <si>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</si>
  <si>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</si>
  <si>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</si>
  <si>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</si>
  <si>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</si>
  <si>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</si>
  <si>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</si>
  <si>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</si>
  <si>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</si>
  <si>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</si>
  <si>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</si>
  <si>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</si>
  <si>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</si>
  <si>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</si>
  <si>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</si>
  <si>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</si>
  <si>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</si>
  <si>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</si>
  <si>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</si>
  <si>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</si>
  <si>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</si>
  <si>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</si>
  <si>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</si>
  <si>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</si>
  <si>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</si>
  <si>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</si>
  <si>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</si>
  <si>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</si>
  <si>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</si>
  <si>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</si>
  <si>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</si>
  <si>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</si>
  <si>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</si>
  <si>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</si>
  <si>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</si>
  <si>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</si>
  <si>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</si>
  <si>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</si>
  <si>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</si>
  <si>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</si>
  <si>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</si>
  <si>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</si>
  <si>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</si>
  <si>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</si>
  <si>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</si>
  <si>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</si>
  <si>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</si>
  <si>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</si>
  <si>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</si>
  <si>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</si>
  <si>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</si>
  <si>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</si>
  <si>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</si>
  <si>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</si>
  <si>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</si>
  <si>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</si>
  <si>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</si>
  <si>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</si>
  <si>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</si>
  <si>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</si>
  <si>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</si>
  <si>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</si>
  <si>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</si>
  <si>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</si>
  <si>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</si>
  <si>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</si>
  <si>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</si>
  <si>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</si>
  <si>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</si>
  <si>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</si>
  <si>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</si>
  <si>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</si>
  <si>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</si>
  <si>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</si>
  <si>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</si>
  <si>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</si>
  <si>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</si>
  <si>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</si>
  <si>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</si>
  <si>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</si>
  <si>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</si>
  <si>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</si>
  <si>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</si>
  <si>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</si>
  <si>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</si>
  <si>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</si>
  <si>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</si>
  <si>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</si>
  <si>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</si>
  <si>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</si>
  <si>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</si>
  <si>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</si>
  <si>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</si>
  <si>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</si>
  <si>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</si>
  <si>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</si>
  <si>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</si>
  <si>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</si>
  <si>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</si>
  <si>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</si>
  <si>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</si>
  <si>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</si>
  <si>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</si>
  <si>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</si>
  <si>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</si>
  <si>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</si>
  <si>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</si>
  <si>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</si>
  <si>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</si>
  <si>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</si>
  <si>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</si>
  <si>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</si>
  <si>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</si>
  <si>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</si>
  <si>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</si>
  <si>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</si>
  <si>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</si>
  <si>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</si>
  <si>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</si>
  <si>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</si>
  <si>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</si>
  <si>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</si>
  <si>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</si>
  <si>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</si>
  <si>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</si>
  <si>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</si>
  <si>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</si>
  <si>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</si>
  <si>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</si>
  <si>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</si>
  <si>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</si>
  <si>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</si>
  <si>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</si>
  <si>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</si>
  <si>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</si>
  <si>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</si>
  <si>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</si>
  <si>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</si>
  <si>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</si>
  <si>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</si>
  <si>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</si>
  <si>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</si>
  <si>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</si>
  <si>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</si>
  <si>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</si>
  <si>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</si>
  <si>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</si>
  <si>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</si>
  <si>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</si>
  <si>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</si>
  <si>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</si>
  <si>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</si>
  <si>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</si>
  <si>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</si>
  <si>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</si>
  <si>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</si>
  <si>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</si>
  <si>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</si>
  <si>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</si>
  <si>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</si>
  <si>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</si>
  <si>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</si>
  <si>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</si>
  <si>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</si>
  <si>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</si>
  <si>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</si>
  <si>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</si>
  <si>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</si>
  <si>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</si>
  <si>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</si>
  <si>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</si>
  <si>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</si>
  <si>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</si>
  <si>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</si>
  <si>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</si>
  <si>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</si>
  <si>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</si>
  <si>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</si>
  <si>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</si>
  <si>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</si>
  <si>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</si>
  <si>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</si>
  <si>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</si>
  <si>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</si>
  <si>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</si>
  <si>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</si>
  <si>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</si>
  <si>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</si>
  <si>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</si>
  <si>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</si>
  <si>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</si>
  <si>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</si>
  <si>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</si>
  <si>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</si>
  <si>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</si>
  <si>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</si>
  <si>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</si>
  <si>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</si>
  <si>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</si>
  <si>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</si>
  <si>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</si>
  <si>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</si>
  <si>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</si>
  <si>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</si>
  <si>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</si>
  <si>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</si>
  <si>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</si>
  <si>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</si>
  <si>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</si>
  <si>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</si>
  <si>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</si>
  <si>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</si>
  <si>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</si>
  <si>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</si>
  <si>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</si>
  <si>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</si>
  <si>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</si>
  <si>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</si>
  <si>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</si>
  <si>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</si>
  <si>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</si>
  <si>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</si>
  <si>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</si>
  <si>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</si>
  <si>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</si>
  <si>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</si>
  <si>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</si>
  <si>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</si>
  <si>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</si>
  <si>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</si>
  <si>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</si>
  <si>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</si>
  <si>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</si>
  <si>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</si>
  <si>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</si>
  <si>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</si>
  <si>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</si>
  <si>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</si>
  <si>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</si>
  <si>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</si>
  <si>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</si>
  <si>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</si>
  <si>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</si>
  <si>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</si>
  <si>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</si>
  <si>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</si>
  <si>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</si>
  <si>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</si>
  <si>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</si>
  <si>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</si>
  <si>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</si>
  <si>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</si>
  <si>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</si>
  <si>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</si>
  <si>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</si>
  <si>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</si>
  <si>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</si>
  <si>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</si>
  <si>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</si>
  <si>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</si>
  <si>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</si>
  <si>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</si>
  <si>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</si>
  <si>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</si>
  <si>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</si>
  <si>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</si>
  <si>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</si>
  <si>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</si>
  <si>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</si>
  <si>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</si>
  <si>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</si>
  <si>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</si>
  <si>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</si>
  <si>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</si>
  <si>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</si>
  <si>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</si>
  <si>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</si>
  <si>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</si>
  <si>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</si>
  <si>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</si>
  <si>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</si>
  <si>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</si>
  <si>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</si>
  <si>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</si>
  <si>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</si>
  <si>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</si>
  <si>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</si>
  <si>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</si>
  <si>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</si>
  <si>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</si>
  <si>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</si>
  <si>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</si>
  <si>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</si>
  <si>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</si>
  <si>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</si>
  <si>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</si>
  <si>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</si>
  <si>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</si>
  <si>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</si>
  <si>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</si>
  <si>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</si>
  <si>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</si>
  <si>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</si>
  <si>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</si>
  <si>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</si>
  <si>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</si>
  <si>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</si>
  <si>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</si>
  <si>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</si>
  <si>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</si>
  <si>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</si>
  <si>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</si>
  <si>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</si>
  <si>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</si>
  <si>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</si>
  <si>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</si>
  <si>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</si>
  <si>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</si>
  <si>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</si>
  <si>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</si>
  <si>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</si>
  <si>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</si>
  <si>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</si>
  <si>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</si>
  <si>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</si>
  <si>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</si>
  <si>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</si>
  <si>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</si>
  <si>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</si>
  <si>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</si>
  <si>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</si>
  <si>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</si>
  <si>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</si>
  <si>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</si>
  <si>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</si>
  <si>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</si>
  <si>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</si>
  <si>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</si>
  <si>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</si>
  <si>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</si>
  <si>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</si>
  <si>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</si>
  <si>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</si>
  <si>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</si>
  <si>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</si>
  <si>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</si>
  <si>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</si>
  <si>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</si>
  <si>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</si>
  <si>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</si>
  <si>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</si>
  <si>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</si>
  <si>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</si>
  <si>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</si>
  <si>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</si>
  <si>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</si>
  <si>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</si>
  <si>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</si>
  <si>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</si>
  <si>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</si>
  <si>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</si>
  <si>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</si>
  <si>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</si>
  <si>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</si>
  <si>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</si>
  <si>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</si>
  <si>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</si>
  <si>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</si>
  <si>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</si>
  <si>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</si>
  <si>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</si>
  <si>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</si>
  <si>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</si>
  <si>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</si>
  <si>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</si>
  <si>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</si>
  <si>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</si>
  <si>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</si>
  <si>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</si>
  <si>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</si>
  <si>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</si>
  <si>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</si>
  <si>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</si>
  <si>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</si>
  <si>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</si>
  <si>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</si>
  <si>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</si>
  <si>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</si>
  <si>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</si>
  <si>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</si>
  <si>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</si>
  <si>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</si>
  <si>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</si>
  <si>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</si>
  <si>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</si>
  <si>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</si>
  <si>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</si>
  <si>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</si>
  <si>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</si>
  <si>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</si>
  <si>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</si>
  <si>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</si>
  <si>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</si>
  <si>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</si>
  <si>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</si>
  <si>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</si>
  <si>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</si>
  <si>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</si>
  <si>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</si>
  <si>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</si>
  <si>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</si>
  <si>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</si>
  <si>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</si>
  <si>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</si>
  <si>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</si>
  <si>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</si>
  <si>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</si>
  <si>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</si>
  <si>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</si>
  <si>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</si>
  <si>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</si>
  <si>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</si>
  <si>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</si>
  <si>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</si>
  <si>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</si>
  <si>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</si>
  <si>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</si>
  <si>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</si>
  <si>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</si>
  <si>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</si>
  <si>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</si>
  <si>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</si>
  <si>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</si>
  <si>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</si>
  <si>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</si>
  <si>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</si>
  <si>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</si>
  <si>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</si>
  <si>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</si>
  <si>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</si>
  <si>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</si>
  <si>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</si>
  <si>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</si>
  <si>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</si>
  <si>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</si>
  <si>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</si>
  <si>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</si>
  <si>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</si>
  <si>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</si>
  <si>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</si>
  <si>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</si>
  <si>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</si>
  <si>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</si>
  <si>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</si>
  <si>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</si>
  <si>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</si>
  <si>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</si>
  <si>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</si>
  <si>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</si>
  <si>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</si>
  <si>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</si>
  <si>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</si>
  <si>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</si>
  <si>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</si>
  <si>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</si>
  <si>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</si>
  <si>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</si>
  <si>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</si>
  <si>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</si>
  <si>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</si>
  <si>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</si>
  <si>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</si>
  <si>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</si>
  <si>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</si>
  <si>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</si>
  <si>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</si>
  <si>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</si>
  <si>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</si>
  <si>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</si>
  <si>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</si>
  <si>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</si>
  <si>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</si>
  <si>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</si>
  <si>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</si>
  <si>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</si>
  <si>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</si>
  <si>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</si>
  <si>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</si>
  <si>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</si>
  <si>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</si>
  <si>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</si>
  <si>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</si>
  <si>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</si>
  <si>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</si>
  <si>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</si>
  <si>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</si>
  <si>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</si>
  <si>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</si>
  <si>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</si>
  <si>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</si>
  <si>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</si>
  <si>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</si>
  <si>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</si>
  <si>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</si>
  <si>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</si>
  <si>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</si>
  <si>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</si>
  <si>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</si>
  <si>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</si>
  <si>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</si>
  <si>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</si>
  <si>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</si>
  <si>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</si>
  <si>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</si>
  <si>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</si>
  <si>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</si>
  <si>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</si>
  <si>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</si>
  <si>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</si>
  <si>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</si>
  <si>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</si>
  <si>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</si>
  <si>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</si>
  <si>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</si>
  <si>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</si>
  <si>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</si>
  <si>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</si>
  <si>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</si>
  <si>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</si>
  <si>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</si>
  <si>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</si>
  <si>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</si>
  <si>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</si>
  <si>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</si>
  <si>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</si>
  <si>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</si>
  <si>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</si>
  <si>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</si>
  <si>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</si>
  <si>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</si>
  <si>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</si>
  <si>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</si>
  <si>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</si>
  <si>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</si>
  <si>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</si>
  <si>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</si>
  <si>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</si>
  <si>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</si>
  <si>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</si>
  <si>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</si>
  <si>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</si>
  <si>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</si>
  <si>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</si>
  <si>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</si>
  <si>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</si>
  <si>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</si>
  <si>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</si>
  <si>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</si>
  <si>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</si>
  <si>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</si>
  <si>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</si>
  <si>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</si>
  <si>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</si>
  <si>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</si>
  <si>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</si>
  <si>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</si>
  <si>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</si>
  <si>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</si>
  <si>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</si>
  <si>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</si>
  <si>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</si>
  <si>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</si>
  <si>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</si>
  <si>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</si>
  <si>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</si>
  <si>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</si>
  <si>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</si>
  <si>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</si>
  <si>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</si>
  <si>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</si>
  <si>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</si>
  <si>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</si>
  <si>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</si>
  <si>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</si>
  <si>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</si>
  <si>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</si>
  <si>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</si>
  <si>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</si>
  <si>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</si>
  <si>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</si>
  <si>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</si>
  <si>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</si>
  <si>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</si>
  <si>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</si>
  <si>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</si>
  <si>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</si>
  <si>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</si>
  <si>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</si>
  <si>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</si>
  <si>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</si>
  <si>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</si>
  <si>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</si>
  <si>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</si>
  <si>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</si>
  <si>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</si>
  <si>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</si>
  <si>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</si>
  <si>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</si>
  <si>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</si>
  <si>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</si>
  <si>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</si>
  <si>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</si>
  <si>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</si>
  <si>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</si>
  <si>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</si>
  <si>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</si>
  <si>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</si>
  <si>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</si>
  <si>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</si>
  <si>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</si>
  <si>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</si>
  <si>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</si>
  <si>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</si>
  <si>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</si>
  <si>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</si>
  <si>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</si>
  <si>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</si>
  <si>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</si>
  <si>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</si>
  <si>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</si>
  <si>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</si>
  <si>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</si>
  <si>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</si>
  <si>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</si>
  <si>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</si>
  <si>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</si>
  <si>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</si>
  <si>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</si>
  <si>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</si>
  <si>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</si>
  <si>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</si>
  <si>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</si>
  <si>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</si>
  <si>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</si>
  <si>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</si>
  <si>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</si>
  <si>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</si>
  <si>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</si>
  <si>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</si>
  <si>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</si>
  <si>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</si>
  <si>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</si>
  <si>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</si>
  <si>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</si>
  <si>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</si>
  <si>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</si>
  <si>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</si>
  <si>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</si>
  <si>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</si>
  <si>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</si>
  <si>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</si>
  <si>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</si>
  <si>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</si>
  <si>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</si>
  <si>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</si>
  <si>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</si>
  <si>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</si>
  <si>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</si>
  <si>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</si>
  <si>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</si>
  <si>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</si>
  <si>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</si>
  <si>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</si>
  <si>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</si>
  <si>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</si>
  <si>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</si>
  <si>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</si>
  <si>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</si>
  <si>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</si>
  <si>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</si>
  <si>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</si>
  <si>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</si>
  <si>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</si>
  <si>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</si>
  <si>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</si>
  <si>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</si>
  <si>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</si>
  <si>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</si>
  <si>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</si>
  <si>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</si>
  <si>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</si>
  <si>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</si>
  <si>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</si>
  <si>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</si>
  <si>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</si>
  <si>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</si>
  <si>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</si>
  <si>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</si>
  <si>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</si>
  <si>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</si>
  <si>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</si>
  <si>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</si>
  <si>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</si>
  <si>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</si>
  <si>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</si>
  <si>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</si>
  <si>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</si>
  <si>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</si>
  <si>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</si>
  <si>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</si>
  <si>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</si>
  <si>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</si>
  <si>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</si>
  <si>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</si>
  <si>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</si>
  <si>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</si>
  <si>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</si>
  <si>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</si>
  <si>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</si>
  <si>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</si>
  <si>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</si>
  <si>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</si>
  <si>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</si>
  <si>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</si>
  <si>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</si>
  <si>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</si>
  <si>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</si>
  <si>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</si>
  <si>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</si>
  <si>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</si>
  <si>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</si>
  <si>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</si>
  <si>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</si>
  <si>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</si>
  <si>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</si>
  <si>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</si>
  <si>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</si>
  <si>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</si>
  <si>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</si>
  <si>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</si>
  <si>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</si>
  <si>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</si>
  <si>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</si>
  <si>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</si>
  <si>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</si>
  <si>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</si>
  <si>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</si>
  <si>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</si>
  <si>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</si>
  <si>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</si>
  <si>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</si>
  <si>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</si>
  <si>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</si>
  <si>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</si>
  <si>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</si>
  <si>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</si>
  <si>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</si>
  <si>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</si>
  <si>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</si>
  <si>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</si>
  <si>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</si>
  <si>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</si>
  <si>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</si>
  <si>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</si>
  <si>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</si>
  <si>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</si>
  <si>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</si>
  <si>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</si>
  <si>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</si>
  <si>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</si>
  <si>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</si>
  <si>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</si>
  <si>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</si>
  <si>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</si>
  <si>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</si>
  <si>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</si>
  <si>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</si>
  <si>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</si>
  <si>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</si>
  <si>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</si>
  <si>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</si>
  <si>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</si>
  <si>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</si>
  <si>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</si>
  <si>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</si>
  <si>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</si>
  <si>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</si>
  <si>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</si>
  <si>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</si>
  <si>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</si>
  <si>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</si>
  <si>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</si>
  <si>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</si>
  <si>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</si>
  <si>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</si>
  <si>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</si>
  <si>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</si>
  <si>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</si>
  <si>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</si>
  <si>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</si>
  <si>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</si>
  <si>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</si>
  <si>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</si>
  <si>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</si>
  <si>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</si>
  <si>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</si>
  <si>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</si>
  <si>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</si>
  <si>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</si>
  <si>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</si>
  <si>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</si>
  <si>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</si>
  <si>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</si>
  <si>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</si>
  <si>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</si>
  <si>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</si>
  <si>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</si>
  <si>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</si>
  <si>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</si>
  <si>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</si>
  <si>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</si>
  <si>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</si>
  <si>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</si>
  <si>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</si>
  <si>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</si>
  <si>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</si>
  <si>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</si>
  <si>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</si>
  <si>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</si>
  <si>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</si>
  <si>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</si>
  <si>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</si>
  <si>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</si>
  <si>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</si>
  <si>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</si>
  <si>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</si>
  <si>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</si>
  <si>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</si>
  <si>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</si>
  <si>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</si>
  <si>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</si>
  <si>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</si>
  <si>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</si>
  <si>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</si>
  <si>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</si>
  <si>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</si>
  <si>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</si>
  <si>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</si>
  <si>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</si>
  <si>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</si>
  <si>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</si>
  <si>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</si>
  <si>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</si>
  <si>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</si>
  <si>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</si>
  <si>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</si>
  <si>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</si>
  <si>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</si>
  <si>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</si>
  <si>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</si>
  <si>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</si>
  <si>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</si>
  <si>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</si>
  <si>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</si>
  <si>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</si>
  <si>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</si>
  <si>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</si>
  <si>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</si>
  <si>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</si>
  <si>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</si>
  <si>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</si>
  <si>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</si>
  <si>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</si>
  <si>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</si>
  <si>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</si>
  <si>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</si>
  <si>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</si>
  <si>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</si>
  <si>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</si>
  <si>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</si>
  <si>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</si>
  <si>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</si>
  <si>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</si>
  <si>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</si>
  <si>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</si>
  <si>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</si>
  <si>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</si>
  <si>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</si>
  <si>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</si>
  <si>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</si>
  <si>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</si>
  <si>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</si>
  <si>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</si>
  <si>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</si>
  <si>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</si>
  <si>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</si>
  <si>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</si>
  <si>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</si>
  <si>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</si>
  <si>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</si>
  <si>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</si>
  <si>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</si>
  <si>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</si>
  <si>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</si>
  <si>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</si>
  <si>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</si>
  <si>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</si>
  <si>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</si>
  <si>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</si>
  <si>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</si>
  <si>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</si>
  <si>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</si>
  <si>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</si>
  <si>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</si>
  <si>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</si>
  <si>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</si>
  <si>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</si>
  <si>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</si>
  <si>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</si>
  <si>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</si>
  <si>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</si>
  <si>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</si>
  <si>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</si>
  <si>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</si>
  <si>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</si>
  <si>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</si>
  <si>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</si>
  <si>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</si>
  <si>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</si>
  <si>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</si>
  <si>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</si>
  <si>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</si>
  <si>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</si>
  <si>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</si>
  <si>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</si>
  <si>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</si>
  <si>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</si>
  <si>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</si>
  <si>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</si>
  <si>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</si>
  <si>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</si>
  <si>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</si>
  <si>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</si>
  <si>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</si>
  <si>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</si>
  <si>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</si>
  <si>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</si>
  <si>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</si>
  <si>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</si>
  <si>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</si>
  <si>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</si>
  <si>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</si>
  <si>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</si>
  <si>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</si>
  <si>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</si>
  <si>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</si>
  <si>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</si>
  <si>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</si>
  <si>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</si>
  <si>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</si>
  <si>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</si>
  <si>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</si>
  <si>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</si>
  <si>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</si>
  <si>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</si>
  <si>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</si>
  <si>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</si>
  <si>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</si>
  <si>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</si>
  <si>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</si>
  <si>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</si>
  <si>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</si>
  <si>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</si>
  <si>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</si>
  <si>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</si>
  <si>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</si>
  <si>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</si>
  <si>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</si>
  <si>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</si>
  <si>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</si>
  <si>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</si>
  <si>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</si>
  <si>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</si>
  <si>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</si>
  <si>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</si>
  <si>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</si>
  <si>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</si>
  <si>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</si>
  <si>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</si>
  <si>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</si>
  <si>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</si>
  <si>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</si>
  <si>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</si>
  <si>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</si>
  <si>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</si>
  <si>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</si>
  <si>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</si>
  <si>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</si>
  <si>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</si>
  <si>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</si>
  <si>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</si>
  <si>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</si>
  <si>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</si>
  <si>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</si>
  <si>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</si>
  <si>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</si>
  <si>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</si>
  <si>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</si>
  <si>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</si>
  <si>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</si>
  <si>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</si>
  <si>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</si>
  <si>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</si>
  <si>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</si>
  <si>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</si>
  <si>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</si>
  <si>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</si>
  <si>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</si>
  <si>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</si>
  <si>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</si>
  <si>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</si>
  <si>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</si>
  <si>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</si>
  <si>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</si>
  <si>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</si>
  <si>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</si>
  <si>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</si>
  <si>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</si>
  <si>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</si>
  <si>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</si>
  <si>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</si>
  <si>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</si>
  <si>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</si>
  <si>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</si>
  <si>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</si>
  <si>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</si>
  <si>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</si>
  <si>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</si>
  <si>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</si>
  <si>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</si>
  <si>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</si>
  <si>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</si>
  <si>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</si>
  <si>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</si>
  <si>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</si>
  <si>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</si>
  <si>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</si>
  <si>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</si>
  <si>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</si>
  <si>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</si>
  <si>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</si>
  <si>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</si>
  <si>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</si>
  <si>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</si>
  <si>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</si>
  <si>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</si>
  <si>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</si>
  <si>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</si>
  <si>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</si>
  <si>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</si>
  <si>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</si>
  <si>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</si>
  <si>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</si>
  <si>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</si>
  <si>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</si>
  <si>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</si>
  <si>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</si>
  <si>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</si>
  <si>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</si>
  <si>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</si>
  <si>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</si>
  <si>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</si>
  <si>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</si>
  <si>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</si>
  <si>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</si>
  <si>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</si>
  <si>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</si>
  <si>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</si>
  <si>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</si>
  <si>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</si>
  <si>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</si>
  <si>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</si>
  <si>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</si>
  <si>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</si>
  <si>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</si>
  <si>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</si>
  <si>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</si>
  <si>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</si>
  <si>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</si>
  <si>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</si>
  <si>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</si>
  <si>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</si>
  <si>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</si>
  <si>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</si>
  <si>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</si>
  <si>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</si>
  <si>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</si>
  <si>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</si>
  <si>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</si>
  <si>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</si>
  <si>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</si>
  <si>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</si>
  <si>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</si>
  <si>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</si>
  <si>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</si>
  <si>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</si>
  <si>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</si>
  <si>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</si>
  <si>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</si>
  <si>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</si>
  <si>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</si>
  <si>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</si>
  <si>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</si>
  <si>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</si>
  <si>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</si>
  <si>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</si>
  <si>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</si>
  <si>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</si>
  <si>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</si>
  <si>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</si>
  <si>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</si>
  <si>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</si>
  <si>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</si>
  <si>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</si>
  <si>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</si>
  <si>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</si>
  <si>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</si>
  <si>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</si>
  <si>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</si>
  <si>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</si>
  <si>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</si>
  <si>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</si>
  <si>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</si>
  <si>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</si>
  <si>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</si>
  <si>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</si>
  <si>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</si>
  <si>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</si>
  <si>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</si>
  <si>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</si>
  <si>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</si>
  <si>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</si>
  <si>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</si>
  <si>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</si>
  <si>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</si>
  <si>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</si>
  <si>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</si>
  <si>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</si>
  <si>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</si>
  <si>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</si>
  <si>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</si>
  <si>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</si>
  <si>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</si>
  <si>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</si>
  <si>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</si>
  <si>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</si>
  <si>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</si>
  <si>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</si>
  <si>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</si>
  <si>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</si>
  <si>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</si>
  <si>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</si>
  <si>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</si>
  <si>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</si>
  <si>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</si>
  <si>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</si>
  <si>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</si>
  <si>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</si>
  <si>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</si>
  <si>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</si>
  <si>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</si>
  <si>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</si>
  <si>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</si>
  <si>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</si>
  <si>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</si>
  <si>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</si>
  <si>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</si>
  <si>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</si>
  <si>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</si>
  <si>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</si>
  <si>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</si>
  <si>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</si>
  <si>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</si>
  <si>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</si>
  <si>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</si>
  <si>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</si>
  <si>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</si>
  <si>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</si>
  <si>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</si>
  <si>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</si>
  <si>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</si>
  <si>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</si>
  <si>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</si>
  <si>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</si>
  <si>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</si>
  <si>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</si>
  <si>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</si>
  <si>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</si>
  <si>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</si>
  <si>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</si>
  <si>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</si>
  <si>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</si>
  <si>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</si>
  <si>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</si>
  <si>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</si>
  <si>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</si>
  <si>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</si>
  <si>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</si>
  <si>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</si>
  <si>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</si>
  <si>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</si>
  <si>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</si>
  <si>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</si>
  <si>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</si>
  <si>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</si>
  <si>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</si>
  <si>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</si>
  <si>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</si>
  <si>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</si>
  <si>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</si>
  <si>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</si>
  <si>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</si>
  <si>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</si>
  <si>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</si>
  <si>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</si>
  <si>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</si>
  <si>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</si>
  <si>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</si>
  <si>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</si>
  <si>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</si>
  <si>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</si>
  <si>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</si>
  <si>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</si>
  <si>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</si>
  <si>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</si>
  <si>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</si>
  <si>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</si>
  <si>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</si>
  <si>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</si>
  <si>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</si>
  <si>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</si>
  <si>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</si>
  <si>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</si>
  <si>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</si>
  <si>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</si>
  <si>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</si>
  <si>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</si>
  <si>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</si>
  <si>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</si>
  <si>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</si>
  <si>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</si>
  <si>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</si>
  <si>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</si>
  <si>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</si>
  <si>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</si>
  <si>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</si>
  <si>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</si>
  <si>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</si>
  <si>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</si>
  <si>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</si>
  <si>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</si>
  <si>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</si>
  <si>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</si>
  <si>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</si>
  <si>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</si>
  <si>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</si>
  <si>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</si>
  <si>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</si>
  <si>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</si>
  <si>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</si>
  <si>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</si>
  <si>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</si>
  <si>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</si>
  <si>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</si>
  <si>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</si>
  <si>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</si>
  <si>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</si>
  <si>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</si>
  <si>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</si>
  <si>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</si>
  <si>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</si>
  <si>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</si>
  <si>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</si>
  <si>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</si>
  <si>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</si>
  <si>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</si>
  <si>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</si>
  <si>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</si>
  <si>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</si>
  <si>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</si>
  <si>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</si>
  <si>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</si>
  <si>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</si>
  <si>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</si>
  <si>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</si>
  <si>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</si>
  <si>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</si>
  <si>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</si>
  <si>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</si>
  <si>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</si>
  <si>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</si>
  <si>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</si>
  <si>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</si>
  <si>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</si>
  <si>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</si>
  <si>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</si>
  <si>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</si>
  <si>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</si>
  <si>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</si>
  <si>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</si>
  <si>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</si>
  <si>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</si>
  <si>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</si>
  <si>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</si>
  <si>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</si>
  <si>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</si>
  <si>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</si>
  <si>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</si>
  <si>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</si>
  <si>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</si>
  <si>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</si>
  <si>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</si>
  <si>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</si>
  <si>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</si>
  <si>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</si>
  <si>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</si>
  <si>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</si>
  <si>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</si>
  <si>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</si>
  <si>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</si>
  <si>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</si>
  <si>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</si>
  <si>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</si>
  <si>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</si>
  <si>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</si>
  <si>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</si>
  <si>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</si>
  <si>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</si>
  <si>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</si>
  <si>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</si>
  <si>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</si>
  <si>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</si>
  <si>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</si>
  <si>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</si>
  <si>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</si>
  <si>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</si>
  <si>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</si>
  <si>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</si>
  <si>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</si>
  <si>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</si>
  <si>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</si>
  <si>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</si>
  <si>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</si>
  <si>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</si>
  <si>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</si>
  <si>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</si>
  <si>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</si>
  <si>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</si>
  <si>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</si>
  <si>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</si>
  <si>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</si>
  <si>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</si>
  <si>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</si>
  <si>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</si>
  <si>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</si>
  <si>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</si>
  <si>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</si>
  <si>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</si>
  <si>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</si>
  <si>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</si>
  <si>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</si>
  <si>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</si>
  <si>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</si>
  <si>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</si>
  <si>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</si>
  <si>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</si>
  <si>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</si>
  <si>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</si>
  <si>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</si>
  <si>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</si>
  <si>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</si>
  <si>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</si>
  <si>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</si>
  <si>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</si>
  <si>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</si>
  <si>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</si>
  <si>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</si>
  <si>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</si>
  <si>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</si>
  <si>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</si>
  <si>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</si>
  <si>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</si>
  <si>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</si>
  <si>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</si>
  <si>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</si>
  <si>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</si>
  <si>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</si>
  <si>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</si>
  <si>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</si>
  <si>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</si>
  <si>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</si>
  <si>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</si>
  <si>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</si>
  <si>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</si>
  <si>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</si>
  <si>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</si>
  <si>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</si>
  <si>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</si>
  <si>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</si>
  <si>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</si>
  <si>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</si>
  <si>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</si>
  <si>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</si>
  <si>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</si>
  <si>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</si>
  <si>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</si>
  <si>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</si>
  <si>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</si>
  <si>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</si>
  <si>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</si>
  <si>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</si>
  <si>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</si>
  <si>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</si>
  <si>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</si>
  <si>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</si>
  <si>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</si>
  <si>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</si>
  <si>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</si>
  <si>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</si>
  <si>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</si>
  <si>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</si>
  <si>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</si>
  <si>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</si>
  <si>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</si>
  <si>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</si>
  <si>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</si>
  <si>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</si>
  <si>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</si>
  <si>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</si>
  <si>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</si>
  <si>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</si>
  <si>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</si>
  <si>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</si>
  <si>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</si>
  <si>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</si>
  <si>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</si>
  <si>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</si>
  <si>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</si>
  <si>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</si>
  <si>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</si>
  <si>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</si>
  <si>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</si>
  <si>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</si>
  <si>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</si>
  <si>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</si>
  <si>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</si>
  <si>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</si>
  <si>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</si>
  <si>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</si>
  <si>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</si>
  <si>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</si>
  <si>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</si>
  <si>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</si>
  <si>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</si>
  <si>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</si>
  <si>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</si>
  <si>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</si>
  <si>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</si>
  <si>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</si>
  <si>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</si>
  <si>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</si>
  <si>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</si>
  <si>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</si>
  <si>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</si>
  <si>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</si>
  <si>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</si>
  <si>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</si>
  <si>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</si>
  <si>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</si>
  <si>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</si>
  <si>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</si>
  <si>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</si>
  <si>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</si>
  <si>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</si>
  <si>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</si>
  <si>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</si>
  <si>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</si>
  <si>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</si>
  <si>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</si>
  <si>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</si>
  <si>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</si>
  <si>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</si>
  <si>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</si>
  <si>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</si>
  <si>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</si>
  <si>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</si>
  <si>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</si>
  <si>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</si>
  <si>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</si>
  <si>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</si>
  <si>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</si>
  <si>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</si>
  <si>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</si>
  <si>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</si>
  <si>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</si>
  <si>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</si>
  <si>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</si>
  <si>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</si>
  <si>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</si>
  <si>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</si>
  <si>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</si>
  <si>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</si>
  <si>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</si>
  <si>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</si>
  <si>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</si>
  <si>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</si>
  <si>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</si>
  <si>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</si>
  <si>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</si>
  <si>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</si>
  <si>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</si>
  <si>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</si>
  <si>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</si>
  <si>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</si>
  <si>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</si>
  <si>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</si>
  <si>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</si>
  <si>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</si>
  <si>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</si>
  <si>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</si>
  <si>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</si>
  <si>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</si>
  <si>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</si>
  <si>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</si>
  <si>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</si>
  <si>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</si>
  <si>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</si>
  <si>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</si>
  <si>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</si>
  <si>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</si>
  <si>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</si>
  <si>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</si>
  <si>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</si>
  <si>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</si>
  <si>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</si>
  <si>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</si>
  <si>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</si>
  <si>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</si>
  <si>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</si>
  <si>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</si>
  <si>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</si>
  <si>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</si>
  <si>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</si>
  <si>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</si>
  <si>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</si>
  <si>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</si>
  <si>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</si>
  <si>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</si>
  <si>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</si>
  <si>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</si>
  <si>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</si>
  <si>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</si>
  <si>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</si>
  <si>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</si>
  <si>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</si>
  <si>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</si>
  <si>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</si>
  <si>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</si>
  <si>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</si>
  <si>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</si>
  <si>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</si>
  <si>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</si>
  <si>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</si>
  <si>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</si>
  <si>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</si>
  <si>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</si>
  <si>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</si>
  <si>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</si>
  <si>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</si>
  <si>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</si>
  <si>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</si>
  <si>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</si>
  <si>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</si>
  <si>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</si>
  <si>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</si>
  <si>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</si>
  <si>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</si>
  <si>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</si>
  <si>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</si>
  <si>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</si>
  <si>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</si>
  <si>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</si>
  <si>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</si>
  <si>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</si>
  <si>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</si>
  <si>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</si>
  <si>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</si>
  <si>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</si>
  <si>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</si>
  <si>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</si>
  <si>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</si>
  <si>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</si>
  <si>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</si>
  <si>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</si>
  <si>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</si>
  <si>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</si>
  <si>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</si>
  <si>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</si>
  <si>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</si>
  <si>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</si>
  <si>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</si>
  <si>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</si>
  <si>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</si>
  <si>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</si>
  <si>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</si>
  <si>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</si>
  <si>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</si>
  <si>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</si>
  <si>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</si>
  <si>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</si>
  <si>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</si>
  <si>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</si>
  <si>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</si>
  <si>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</si>
  <si>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</si>
  <si>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</si>
  <si>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</si>
  <si>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</si>
  <si>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</si>
  <si>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</si>
  <si>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</si>
  <si>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</si>
  <si>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</si>
  <si>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</si>
  <si>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</si>
  <si>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</si>
  <si>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</si>
  <si>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</si>
  <si>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</si>
  <si>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</si>
  <si>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</si>
  <si>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</si>
  <si>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</si>
  <si>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</si>
  <si>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</si>
  <si>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</si>
  <si>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</si>
  <si>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</si>
  <si>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</si>
  <si>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</si>
  <si>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</si>
  <si>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</si>
  <si>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</si>
  <si>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</si>
  <si>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</si>
  <si>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</si>
  <si>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</si>
  <si>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</si>
  <si>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</si>
  <si>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</si>
  <si>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</si>
  <si>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</si>
  <si>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</si>
  <si>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</si>
  <si>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</si>
  <si>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</si>
  <si>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</si>
  <si>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</si>
  <si>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</si>
  <si>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</si>
  <si>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</si>
  <si>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</si>
  <si>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</si>
  <si>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</si>
  <si>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</si>
  <si>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</si>
  <si>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</si>
  <si>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</si>
  <si>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</si>
  <si>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</si>
  <si>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</si>
  <si>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</si>
  <si>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</si>
  <si>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</si>
  <si>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</si>
  <si>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</si>
  <si>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</si>
  <si>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</si>
  <si>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</si>
  <si>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</si>
  <si>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</si>
  <si>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</si>
  <si>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</si>
  <si>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</si>
  <si>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</si>
  <si>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</si>
  <si>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</si>
  <si>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</si>
  <si>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</si>
  <si>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</si>
  <si>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</si>
  <si>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</si>
  <si>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</si>
  <si>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</si>
  <si>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</si>
  <si>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</si>
  <si>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</si>
  <si>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</si>
  <si>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</si>
  <si>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</si>
  <si>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</si>
  <si>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</si>
  <si>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</si>
  <si>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</si>
  <si>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</si>
  <si>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</si>
  <si>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</si>
  <si>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</si>
  <si>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</si>
  <si>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</si>
  <si>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</si>
  <si>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</si>
  <si>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</si>
  <si>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</si>
  <si>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</si>
  <si>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</si>
  <si>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</si>
  <si>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</si>
  <si>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</si>
  <si>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</si>
  <si>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</si>
  <si>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</si>
  <si>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</si>
  <si>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</si>
  <si>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</si>
  <si>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</si>
  <si>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</si>
  <si>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</si>
  <si>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</si>
  <si>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</si>
  <si>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</si>
  <si>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</si>
  <si>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</si>
  <si>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</si>
  <si>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</si>
  <si>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</si>
  <si>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</si>
  <si>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</si>
  <si>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</si>
  <si>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</si>
  <si>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</si>
  <si>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</si>
  <si>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</si>
  <si>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</si>
  <si>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</si>
  <si>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</si>
  <si>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</si>
  <si>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</si>
  <si>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</si>
  <si>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</si>
  <si>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</si>
  <si>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</si>
  <si>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</si>
  <si>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</si>
  <si>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</si>
  <si>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</si>
  <si>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</si>
  <si>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</si>
  <si>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</si>
  <si>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</si>
  <si>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</si>
  <si>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</si>
  <si>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</si>
  <si>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</si>
  <si>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</si>
  <si>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</si>
  <si>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</si>
  <si>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</si>
  <si>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</si>
  <si>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</si>
  <si>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</si>
  <si>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</si>
  <si>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</si>
  <si>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</si>
  <si>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</si>
  <si>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</si>
  <si>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</si>
  <si>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</si>
  <si>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</si>
  <si>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</si>
  <si>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</si>
  <si>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</si>
  <si>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</si>
  <si>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</si>
  <si>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</si>
  <si>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</si>
  <si>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</si>
  <si>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</si>
  <si>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</si>
  <si>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</si>
  <si>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</si>
  <si>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</si>
  <si>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</si>
  <si>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</si>
  <si>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</si>
  <si>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</si>
  <si>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</si>
  <si>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</si>
  <si>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</si>
  <si>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</si>
  <si>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</si>
  <si>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</si>
  <si>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</si>
  <si>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</si>
  <si>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</si>
  <si>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</si>
  <si>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</si>
  <si>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</si>
  <si>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</si>
  <si>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</si>
  <si>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</si>
  <si>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</si>
  <si>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</si>
  <si>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</si>
  <si>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</si>
  <si>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</si>
  <si>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</si>
  <si>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</si>
  <si>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</si>
  <si>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</si>
  <si>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</si>
  <si>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</si>
  <si>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</si>
  <si>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</si>
  <si>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</si>
  <si>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</si>
  <si>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</si>
  <si>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</si>
  <si>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</si>
  <si>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</si>
  <si>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</si>
  <si>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</si>
  <si>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</si>
  <si>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</si>
  <si>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</si>
  <si>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</si>
  <si>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</si>
  <si>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</si>
  <si>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</si>
  <si>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</si>
  <si>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</si>
  <si>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</si>
  <si>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</si>
  <si>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</si>
  <si>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</si>
  <si>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</si>
  <si>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</si>
  <si>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</si>
  <si>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</si>
  <si>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</si>
  <si>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</si>
  <si>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</si>
  <si>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</si>
  <si>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</si>
  <si>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</si>
  <si>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</si>
  <si>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</si>
  <si>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</si>
  <si>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</si>
  <si>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</si>
  <si>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</si>
  <si>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</si>
  <si>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</si>
  <si>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</si>
  <si>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</si>
  <si>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</si>
  <si>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</si>
  <si>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</si>
  <si>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</si>
  <si>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</si>
  <si>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</si>
  <si>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</si>
  <si>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</si>
  <si>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</si>
  <si>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</si>
  <si>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</si>
  <si>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</si>
  <si>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</si>
  <si>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</si>
  <si>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</si>
  <si>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</si>
  <si>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</si>
  <si>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</si>
  <si>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</si>
  <si>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</si>
  <si>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</si>
  <si>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</si>
  <si>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</si>
  <si>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</si>
  <si>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</si>
  <si>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</si>
  <si>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</si>
  <si>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</si>
  <si>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</si>
  <si>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</si>
  <si>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</si>
  <si>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</si>
  <si>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</si>
  <si>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</si>
  <si>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</si>
  <si>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</si>
  <si>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</si>
  <si>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</si>
  <si>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</si>
  <si>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</si>
  <si>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</si>
  <si>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</si>
  <si>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</si>
  <si>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</si>
  <si>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</si>
  <si>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</si>
  <si>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</si>
  <si>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</si>
  <si>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</si>
  <si>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</si>
  <si>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</si>
  <si>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</si>
  <si>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</si>
  <si>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</si>
  <si>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</si>
  <si>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</si>
  <si>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</si>
  <si>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</si>
  <si>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</si>
  <si>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</si>
  <si>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</si>
  <si>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</si>
  <si>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</si>
  <si>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</si>
  <si>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</si>
  <si>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</si>
  <si>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</si>
  <si>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</si>
  <si>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</si>
  <si>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</si>
  <si>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</si>
  <si>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</si>
  <si>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</si>
  <si>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</si>
  <si>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</si>
  <si>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</si>
  <si>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</si>
  <si>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</si>
  <si>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</si>
  <si>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</si>
  <si>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</si>
  <si>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</si>
  <si>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</si>
  <si>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</si>
  <si>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</si>
  <si>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</si>
  <si>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</si>
  <si>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</si>
  <si>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</si>
  <si>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</si>
  <si>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</si>
  <si>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</si>
  <si>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</si>
  <si>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</si>
  <si>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</si>
  <si>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</si>
  <si>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</si>
  <si>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</si>
  <si>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</si>
  <si>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</si>
  <si>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</si>
  <si>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</si>
  <si>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</si>
  <si>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</si>
  <si>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</si>
  <si>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</si>
  <si>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</si>
  <si>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</si>
  <si>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</si>
  <si>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</si>
  <si>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</si>
  <si>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</si>
  <si>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</si>
  <si>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</si>
  <si>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</si>
  <si>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</si>
  <si>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</si>
  <si>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</si>
  <si>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</si>
  <si>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</si>
  <si>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</si>
  <si>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</si>
  <si>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</si>
  <si>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</si>
  <si>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</si>
  <si>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</si>
  <si>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</si>
  <si>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</si>
  <si>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</si>
  <si>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</si>
  <si>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</si>
  <si>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</si>
  <si>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</si>
  <si>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</si>
  <si>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</si>
  <si>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</si>
  <si>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</si>
  <si>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</si>
  <si>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</si>
  <si>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</si>
  <si>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</si>
  <si>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</si>
  <si>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</si>
  <si>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</si>
  <si>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</si>
  <si>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</si>
  <si>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</si>
  <si>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</si>
  <si>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</si>
  <si>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</si>
  <si>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</si>
  <si>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</si>
  <si>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</si>
  <si>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</si>
  <si>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</si>
  <si>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</si>
  <si>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</si>
  <si>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</si>
  <si>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</si>
  <si>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</si>
  <si>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</si>
  <si>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</si>
  <si>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</si>
  <si>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</si>
  <si>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</si>
  <si>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</si>
  <si>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</si>
  <si>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</si>
  <si>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</si>
  <si>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</si>
  <si>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</si>
  <si>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</si>
  <si>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</si>
  <si>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</si>
  <si>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</si>
  <si>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</si>
  <si>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</si>
  <si>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</si>
  <si>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</si>
  <si>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</si>
  <si>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</si>
  <si>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</si>
  <si>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</si>
  <si>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</si>
  <si>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</si>
  <si>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</si>
  <si>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</si>
  <si>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</si>
  <si>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</si>
  <si>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</si>
  <si>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</si>
  <si>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</si>
  <si>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</si>
  <si>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</si>
  <si>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</si>
  <si>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</si>
  <si>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</si>
  <si>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</si>
  <si>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</si>
  <si>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</si>
  <si>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</si>
  <si>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</si>
  <si>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</si>
  <si>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</si>
  <si>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</si>
  <si>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</si>
  <si>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</si>
  <si>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</si>
  <si>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</si>
  <si>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</si>
  <si>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</si>
  <si>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</si>
  <si>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</si>
  <si>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</si>
  <si>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</si>
  <si>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</si>
  <si>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</si>
  <si>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</si>
  <si>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</si>
  <si>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</si>
  <si>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</si>
  <si>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</si>
  <si>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</si>
  <si>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</si>
  <si>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</si>
  <si>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</si>
  <si>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</si>
  <si>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</si>
  <si>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</si>
  <si>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</si>
  <si>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</si>
  <si>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</si>
  <si>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</si>
  <si>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</si>
  <si>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</si>
  <si>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</si>
  <si>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</si>
  <si>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</si>
  <si>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</si>
  <si>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</si>
  <si>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</si>
  <si>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</si>
  <si>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</si>
  <si>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</si>
  <si>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</si>
  <si>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</si>
  <si>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</si>
  <si>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</si>
  <si>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</si>
  <si>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</si>
  <si>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</si>
  <si>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</si>
  <si>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</si>
  <si>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</si>
  <si>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</si>
  <si>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</si>
  <si>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</si>
  <si>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</si>
  <si>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</si>
  <si>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</si>
  <si>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</si>
  <si>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</si>
  <si>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</si>
  <si>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</si>
  <si>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</si>
  <si>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</si>
  <si>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</si>
  <si>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</si>
  <si>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</si>
  <si>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</si>
  <si>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</si>
  <si>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</si>
  <si>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</si>
  <si>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</si>
  <si>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</si>
  <si>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</si>
  <si>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</si>
  <si>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</si>
  <si>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</si>
  <si>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</si>
  <si>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</si>
  <si>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</si>
  <si>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</si>
  <si>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</si>
  <si>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</si>
  <si>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</si>
  <si>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</si>
  <si>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</si>
  <si>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</si>
  <si>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</si>
  <si>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</si>
  <si>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</si>
  <si>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</si>
  <si>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</si>
  <si>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</si>
  <si>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</si>
  <si>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</si>
  <si>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</si>
  <si>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</si>
  <si>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</si>
  <si>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</si>
  <si>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</si>
  <si>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</si>
  <si>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</si>
  <si>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</si>
  <si>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</si>
  <si>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</si>
  <si>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</si>
  <si>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</si>
  <si>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</si>
  <si>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</si>
  <si>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</si>
  <si>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</si>
  <si>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</si>
  <si>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</si>
  <si>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</si>
  <si>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</si>
  <si>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</si>
  <si>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</si>
  <si>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</si>
  <si>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</si>
  <si>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</si>
  <si>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</si>
  <si>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</si>
  <si>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</si>
  <si>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</si>
  <si>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</si>
  <si>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</si>
  <si>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</si>
  <si>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</si>
  <si>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</si>
  <si>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</si>
  <si>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</si>
  <si>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</si>
  <si>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</si>
  <si>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</si>
  <si>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</si>
  <si>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</si>
  <si>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</si>
  <si>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</si>
  <si>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</si>
  <si>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</si>
  <si>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</si>
  <si>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</si>
  <si>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</si>
  <si>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</si>
  <si>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</si>
  <si>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</si>
  <si>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</si>
  <si>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</si>
  <si>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</si>
  <si>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</si>
  <si>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</si>
  <si>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</si>
  <si>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</si>
  <si>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</si>
  <si>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</si>
  <si>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</si>
  <si>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</si>
  <si>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</si>
  <si>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</si>
  <si>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</si>
  <si>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</si>
  <si>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</si>
  <si>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</si>
  <si>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</si>
  <si>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</si>
  <si>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</si>
  <si>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</si>
  <si>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</si>
  <si>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</si>
  <si>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</si>
  <si>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</si>
  <si>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</si>
  <si>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</si>
  <si>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</si>
  <si>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</si>
  <si>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</si>
  <si>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</si>
  <si>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</si>
  <si>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</si>
  <si>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</si>
  <si>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</si>
  <si>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</si>
  <si>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</si>
  <si>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</si>
  <si>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</si>
  <si>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</si>
  <si>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</si>
  <si>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</si>
  <si>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</si>
  <si>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</si>
  <si>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</si>
  <si>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</si>
  <si>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</si>
  <si>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</si>
  <si>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</si>
  <si>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</si>
  <si>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</si>
  <si>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</si>
  <si>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</si>
  <si>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</si>
  <si>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</si>
  <si>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</si>
  <si>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</si>
  <si>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</si>
  <si>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</si>
  <si>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</si>
  <si>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</si>
  <si>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</si>
  <si>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</si>
  <si>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</si>
  <si>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</si>
  <si>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</si>
  <si>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</si>
  <si>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</si>
  <si>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</si>
  <si>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</si>
  <si>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</si>
  <si>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</si>
  <si>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</si>
  <si>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</si>
  <si>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</si>
  <si>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</si>
  <si>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</si>
  <si>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</si>
  <si>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</si>
  <si>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</si>
  <si>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</si>
  <si>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</si>
  <si>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</si>
  <si>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</si>
  <si>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</si>
  <si>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</si>
  <si>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</si>
  <si>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</si>
  <si>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</si>
  <si>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</si>
  <si>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</si>
  <si>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</si>
  <si>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</si>
  <si>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</si>
  <si>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</si>
  <si>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</si>
  <si>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</si>
  <si>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</si>
  <si>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</si>
  <si>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</si>
  <si>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</si>
  <si>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</si>
  <si>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</si>
  <si>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</si>
  <si>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</si>
  <si>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</si>
  <si>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</si>
  <si>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</si>
  <si>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</si>
  <si>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</si>
  <si>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</si>
  <si>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</si>
  <si>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</si>
  <si>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</si>
  <si>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</si>
  <si>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</si>
  <si>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</si>
  <si>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</si>
  <si>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</si>
  <si>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</si>
  <si>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</si>
  <si>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</si>
  <si>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</si>
  <si>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</si>
  <si>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</si>
  <si>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</si>
  <si>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</si>
  <si>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</si>
  <si>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</si>
  <si>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</si>
  <si>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</si>
  <si>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</si>
  <si>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</si>
  <si>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</si>
  <si>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</si>
  <si>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</si>
  <si>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</si>
  <si>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</si>
  <si>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</si>
  <si>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</si>
  <si>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</si>
  <si>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</si>
  <si>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</si>
  <si>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</si>
  <si>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</si>
  <si>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</si>
  <si>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</si>
  <si>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</si>
  <si>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</si>
  <si>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</si>
  <si>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</si>
  <si>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</si>
  <si>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</si>
  <si>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</si>
  <si>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</si>
  <si>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</si>
  <si>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</si>
  <si>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</si>
  <si>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</si>
  <si>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</si>
  <si>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</si>
  <si>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</si>
  <si>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</si>
  <si>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</si>
  <si>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</si>
  <si>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</si>
  <si>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</si>
  <si>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</si>
  <si>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</si>
  <si>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</si>
  <si>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</si>
  <si>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</si>
  <si>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</si>
  <si>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</si>
  <si>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</si>
  <si>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</si>
  <si>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</si>
  <si>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</si>
  <si>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</si>
  <si>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</si>
  <si>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</si>
  <si>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</si>
  <si>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</si>
  <si>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</si>
  <si>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</si>
  <si>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</si>
  <si>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</si>
  <si>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</si>
  <si>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</si>
  <si>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</si>
  <si>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</si>
  <si>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</si>
  <si>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</si>
  <si>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</si>
  <si>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</si>
  <si>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</si>
  <si>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</si>
  <si>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</si>
  <si>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</si>
  <si>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</si>
  <si>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</si>
  <si>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</si>
  <si>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</si>
  <si>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</si>
  <si>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</si>
  <si>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</si>
  <si>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</si>
  <si>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</si>
  <si>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</si>
  <si>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</si>
  <si>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</si>
  <si>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</si>
  <si>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</si>
  <si>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</si>
  <si>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</si>
  <si>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</si>
  <si>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</si>
  <si>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</si>
  <si>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</si>
  <si>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</si>
  <si>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</si>
  <si>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</si>
  <si>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</si>
  <si>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</si>
  <si>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</si>
  <si>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</si>
  <si>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</si>
  <si>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</si>
  <si>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</si>
  <si>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</si>
  <si>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</si>
  <si>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</si>
  <si>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</si>
  <si>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</si>
  <si>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</si>
  <si>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</si>
  <si>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</si>
  <si>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</si>
  <si>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</si>
  <si>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</si>
  <si>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</si>
  <si>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</si>
  <si>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</si>
  <si>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</si>
  <si>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</si>
  <si>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</si>
  <si>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</si>
  <si>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</si>
  <si>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</si>
  <si>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</si>
  <si>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</si>
  <si>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</si>
  <si>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</si>
  <si>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</si>
  <si>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</si>
  <si>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</si>
  <si>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</si>
  <si>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</si>
  <si>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</si>
  <si>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</si>
  <si>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</si>
  <si>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</si>
  <si>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</si>
  <si>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</si>
  <si>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</si>
  <si>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</si>
  <si>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</si>
  <si>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</si>
  <si>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</si>
  <si>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</si>
  <si>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</si>
  <si>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</si>
  <si>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</si>
  <si>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</si>
  <si>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</si>
  <si>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</si>
  <si>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</si>
  <si>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</si>
  <si>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</si>
  <si>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</si>
  <si>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</si>
  <si>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</si>
  <si>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</si>
  <si>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</si>
  <si>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</si>
  <si>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</si>
  <si>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</si>
  <si>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</si>
  <si>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</si>
  <si>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</si>
  <si>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</si>
  <si>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</si>
  <si>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</si>
  <si>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</si>
  <si>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</si>
  <si>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</si>
  <si>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</si>
  <si>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</si>
  <si>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</si>
  <si>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</si>
  <si>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</si>
  <si>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</si>
  <si>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</si>
  <si>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</si>
  <si>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</si>
  <si>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</si>
  <si>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</si>
  <si>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</si>
  <si>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</si>
  <si>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</si>
  <si>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</si>
  <si>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</si>
  <si>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</si>
  <si>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</si>
  <si>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</si>
  <si>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</si>
  <si>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</si>
  <si>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</si>
  <si>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</si>
  <si>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</si>
  <si>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</si>
  <si>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</si>
  <si>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</si>
  <si>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</si>
  <si>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</si>
  <si>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</si>
  <si>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</si>
  <si>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</si>
  <si>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</si>
  <si>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</si>
  <si>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</si>
  <si>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</si>
  <si>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</si>
  <si>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</si>
  <si>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</si>
  <si>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</si>
  <si>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</si>
  <si>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</si>
  <si>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</si>
  <si>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</si>
  <si>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</si>
  <si>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</si>
  <si>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</si>
  <si>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</si>
  <si>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</si>
  <si>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</si>
  <si>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</si>
  <si>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</si>
  <si>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</si>
  <si>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</si>
  <si>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</si>
  <si>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</si>
  <si>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</si>
  <si>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</si>
  <si>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</si>
  <si>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</si>
  <si>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</si>
  <si>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</si>
  <si>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</si>
  <si>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</si>
  <si>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</si>
  <si>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</si>
  <si>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</si>
  <si>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</si>
  <si>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</si>
  <si>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</si>
  <si>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</si>
  <si>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</si>
  <si>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</si>
  <si>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</si>
  <si>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</si>
  <si>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</si>
  <si>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</si>
  <si>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</si>
  <si>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</si>
  <si>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</si>
  <si>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</si>
  <si>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</si>
  <si>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</si>
  <si>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</si>
  <si>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</si>
  <si>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</si>
  <si>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</si>
  <si>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</si>
  <si>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</si>
  <si>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</si>
  <si>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</si>
  <si>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</si>
  <si>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</si>
  <si>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</si>
  <si>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</si>
  <si>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</si>
  <si>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</si>
  <si>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</si>
  <si>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</si>
  <si>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</si>
  <si>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</si>
  <si>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</si>
  <si>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</si>
  <si>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</si>
  <si>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</si>
  <si>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</si>
  <si>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</si>
  <si>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</si>
  <si>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</si>
  <si>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</si>
  <si>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</si>
  <si>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</si>
  <si>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</si>
  <si>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</si>
  <si>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</si>
  <si>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</si>
  <si>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</si>
  <si>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</si>
  <si>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</si>
  <si>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</si>
  <si>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</si>
  <si>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</si>
  <si>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</si>
  <si>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</si>
  <si>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</si>
  <si>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</si>
  <si>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</si>
  <si>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</si>
  <si>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</si>
  <si>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</si>
  <si>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</si>
  <si>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</si>
  <si>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</si>
  <si>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</si>
  <si>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</si>
  <si>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</si>
  <si>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</si>
  <si>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</si>
  <si>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</si>
  <si>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</si>
  <si>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</si>
  <si>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</si>
  <si>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</si>
  <si>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</si>
  <si>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</si>
  <si>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</si>
  <si>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</si>
  <si>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</si>
  <si>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</si>
  <si>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</si>
  <si>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</si>
  <si>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</si>
  <si>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</si>
  <si>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</si>
  <si>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</si>
  <si>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</si>
  <si>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</si>
  <si>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</si>
  <si>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</si>
  <si>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</si>
  <si>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</si>
  <si>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</si>
  <si>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</si>
  <si>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</si>
  <si>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</si>
  <si>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</si>
  <si>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</si>
  <si>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</si>
  <si>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</si>
  <si>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</si>
  <si>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</si>
  <si>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</si>
  <si>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</si>
  <si>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</si>
  <si>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</si>
  <si>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</si>
  <si>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</si>
  <si>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</si>
  <si>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</si>
  <si>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</si>
  <si>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</si>
  <si>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</si>
  <si>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</si>
  <si>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</si>
  <si>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</si>
  <si>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</si>
  <si>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</si>
  <si>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</si>
  <si>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</si>
  <si>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</si>
  <si>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</si>
  <si>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</si>
  <si>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</si>
  <si>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</si>
  <si>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</si>
  <si>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</si>
  <si>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</si>
  <si>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</si>
  <si>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</si>
  <si>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</si>
  <si>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</si>
  <si>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</si>
  <si>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</si>
  <si>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</si>
  <si>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</si>
  <si>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</si>
  <si>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</si>
  <si>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</si>
  <si>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</si>
  <si>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</si>
  <si>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</si>
  <si>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</si>
  <si>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</si>
  <si>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</si>
  <si>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</si>
  <si>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</si>
  <si>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</si>
  <si>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</si>
  <si>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</si>
  <si>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</si>
  <si>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</si>
  <si>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</si>
  <si>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</si>
  <si>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</si>
  <si>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</si>
  <si>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</si>
  <si>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</si>
  <si>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</si>
  <si>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</si>
  <si>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</si>
  <si>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</si>
  <si>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</si>
  <si>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</si>
  <si>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</si>
  <si>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</si>
  <si>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</si>
  <si>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</si>
  <si>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</si>
  <si>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</si>
  <si>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</si>
  <si>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</si>
  <si>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</si>
  <si>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</si>
  <si>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</si>
  <si>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</si>
  <si>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</si>
  <si>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</si>
  <si>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</si>
  <si>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</si>
  <si>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</si>
  <si>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</si>
  <si>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</si>
  <si>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</si>
  <si>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</si>
  <si>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</si>
  <si>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</si>
  <si>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</si>
  <si>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</si>
  <si>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</si>
  <si>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</si>
  <si>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</si>
  <si>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</si>
  <si>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</si>
  <si>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</si>
  <si>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</si>
  <si>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</si>
  <si>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</si>
  <si>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</si>
  <si>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</si>
  <si>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</si>
  <si>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</si>
  <si>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</si>
  <si>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</si>
  <si>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</si>
  <si>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</si>
  <si>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</si>
  <si>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</si>
  <si>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</si>
  <si>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</si>
  <si>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</si>
  <si>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</si>
  <si>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</si>
  <si>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</si>
  <si>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</si>
  <si>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</si>
  <si>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</si>
  <si>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</si>
  <si>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</si>
  <si>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</si>
  <si>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</si>
  <si>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</si>
  <si>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</si>
  <si>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</si>
  <si>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</si>
  <si>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</si>
  <si>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</si>
  <si>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</si>
  <si>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</si>
  <si>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</si>
  <si>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</si>
  <si>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</si>
  <si>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</si>
  <si>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</si>
  <si>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</si>
  <si>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</si>
  <si>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</si>
  <si>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</si>
  <si>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</si>
  <si>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</si>
  <si>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</si>
  <si>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</si>
  <si>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</si>
  <si>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</si>
  <si>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</si>
  <si>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</si>
  <si>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</si>
  <si>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</si>
  <si>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</si>
  <si>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</si>
  <si>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</si>
  <si>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</si>
  <si>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</si>
  <si>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</si>
  <si>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</si>
  <si>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</si>
  <si>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</si>
  <si>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</si>
  <si>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</si>
  <si>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</si>
  <si>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</si>
  <si>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</si>
  <si>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</si>
  <si>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</si>
  <si>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</si>
  <si>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</si>
  <si>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</si>
  <si>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</si>
  <si>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</si>
  <si>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</si>
  <si>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</si>
  <si>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</si>
  <si>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</si>
  <si>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</si>
  <si>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</si>
  <si>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</si>
  <si>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</si>
  <si>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</si>
  <si>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</si>
  <si>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</si>
  <si>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</si>
  <si>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</si>
  <si>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</si>
  <si>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</si>
  <si>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</si>
  <si>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</si>
  <si>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</si>
  <si>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</si>
  <si>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</si>
  <si>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</si>
  <si>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</si>
  <si>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</si>
  <si>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</si>
  <si>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</si>
  <si>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</si>
  <si>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</si>
  <si>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</si>
  <si>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</si>
  <si>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</si>
  <si>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</si>
  <si>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</si>
  <si>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</si>
  <si>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</si>
  <si>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</si>
  <si>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</si>
  <si>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</si>
  <si>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</si>
  <si>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</si>
  <si>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</si>
  <si>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</si>
  <si>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</si>
  <si>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</si>
  <si>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</si>
  <si>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</si>
  <si>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</si>
  <si>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</si>
  <si>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</si>
  <si>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</si>
  <si>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</si>
  <si>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</si>
  <si>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</si>
  <si>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</si>
  <si>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</si>
  <si>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</si>
  <si>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</si>
  <si>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</si>
  <si>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</si>
  <si>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</si>
  <si>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</si>
  <si>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</si>
  <si>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</si>
  <si>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</si>
  <si>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</si>
  <si>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</si>
  <si>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</si>
  <si>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</si>
  <si>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</si>
  <si>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</si>
  <si>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</si>
  <si>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</si>
  <si>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</si>
  <si>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</si>
  <si>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</si>
  <si>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</si>
  <si>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</si>
  <si>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</si>
  <si>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</si>
  <si>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</si>
  <si>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</si>
  <si>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</si>
  <si>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</si>
  <si>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</si>
  <si>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</si>
  <si>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</si>
  <si>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</si>
  <si>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</si>
  <si>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</si>
  <si>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</si>
  <si>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</si>
  <si>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</si>
  <si>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</si>
  <si>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</si>
  <si>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</si>
  <si>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</si>
  <si>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</si>
  <si>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</si>
  <si>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</si>
  <si>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</si>
  <si>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</si>
  <si>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</si>
  <si>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</si>
  <si>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</si>
  <si>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</si>
  <si>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</si>
  <si>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</si>
  <si>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</si>
  <si>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</si>
  <si>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</si>
  <si>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</si>
  <si>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</si>
  <si>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</si>
  <si>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</si>
  <si>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</si>
  <si>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</si>
  <si>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</si>
  <si>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</si>
  <si>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</si>
  <si>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</si>
  <si>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</si>
  <si>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</si>
  <si>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</si>
  <si>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</si>
  <si>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</si>
  <si>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</si>
  <si>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</si>
  <si>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</si>
  <si>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</si>
  <si>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</si>
  <si>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</si>
  <si>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</si>
  <si>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</si>
  <si>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</si>
  <si>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</si>
  <si>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</si>
  <si>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</si>
  <si>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</si>
  <si>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</si>
  <si>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</si>
  <si>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</si>
  <si>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</si>
  <si>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</si>
  <si>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</si>
  <si>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</si>
  <si>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</si>
  <si>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</si>
  <si>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</si>
  <si>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</si>
  <si>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</si>
  <si>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</si>
  <si>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</si>
  <si>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</si>
  <si>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</si>
  <si>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</si>
  <si>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</si>
  <si>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</si>
  <si>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</si>
  <si>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</si>
  <si>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</si>
  <si>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</si>
  <si>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</si>
  <si>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</si>
  <si>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</si>
  <si>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</si>
  <si>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</si>
  <si>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</si>
  <si>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</si>
  <si>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</si>
  <si>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</si>
  <si>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</si>
  <si>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</si>
  <si>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</si>
  <si>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</si>
  <si>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</si>
  <si>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</si>
  <si>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</si>
  <si>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</si>
  <si>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</si>
  <si>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</si>
  <si>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</si>
  <si>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</si>
  <si>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</si>
  <si>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</si>
  <si>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</si>
  <si>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</si>
  <si>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</si>
  <si>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</si>
  <si>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</si>
  <si>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</si>
  <si>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</si>
  <si>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</si>
  <si>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</si>
  <si>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</si>
  <si>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</si>
  <si>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</si>
  <si>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</si>
  <si>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</si>
  <si>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</si>
  <si>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</si>
  <si>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</si>
  <si>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</si>
  <si>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</si>
  <si>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</si>
  <si>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</si>
  <si>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</si>
  <si>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</si>
  <si>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</si>
  <si>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</si>
  <si>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</si>
  <si>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</si>
  <si>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</si>
  <si>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</si>
  <si>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</si>
  <si>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</si>
  <si>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</si>
  <si>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</si>
  <si>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</si>
  <si>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</si>
  <si>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</si>
  <si>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</si>
  <si>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</si>
  <si>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</si>
  <si>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</si>
  <si>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</si>
  <si>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</si>
  <si>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</si>
  <si>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</si>
  <si>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</si>
  <si>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</si>
  <si>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</si>
  <si>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</si>
  <si>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</si>
  <si>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</si>
  <si>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</si>
  <si>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</si>
  <si>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</si>
  <si>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</si>
  <si>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</si>
  <si>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</si>
  <si>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</si>
  <si>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</si>
  <si>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</si>
  <si>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</si>
  <si>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</si>
  <si>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</si>
  <si>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</si>
  <si>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</si>
  <si>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</si>
  <si>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</si>
  <si>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</si>
  <si>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</si>
  <si>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</si>
  <si>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</si>
  <si>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</si>
  <si>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</si>
  <si>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</si>
  <si>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</si>
  <si>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</si>
  <si>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</si>
  <si>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</si>
  <si>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</si>
  <si>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</si>
  <si>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</si>
  <si>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</si>
  <si>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</si>
  <si>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</si>
  <si>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</si>
  <si>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</si>
  <si>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</si>
  <si>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</si>
  <si>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</si>
  <si>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</si>
  <si>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</si>
  <si>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</si>
  <si>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</si>
  <si>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</si>
  <si>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</si>
  <si>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</si>
  <si>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</si>
  <si>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</si>
  <si>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</si>
  <si>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</si>
  <si>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</si>
  <si>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</si>
  <si>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</si>
  <si>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</si>
  <si>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</si>
  <si>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</si>
  <si>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</si>
  <si>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</si>
  <si>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</si>
  <si>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</si>
  <si>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</si>
  <si>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</si>
  <si>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</si>
  <si>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</si>
  <si>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</si>
  <si>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</si>
  <si>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</si>
  <si>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</si>
  <si>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</si>
  <si>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</si>
  <si>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</si>
  <si>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</si>
  <si>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</si>
  <si>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</si>
  <si>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</si>
  <si>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</si>
  <si>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</si>
  <si>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</si>
  <si>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</si>
  <si>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</si>
  <si>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</si>
  <si>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</si>
  <si>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</si>
  <si>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</si>
  <si>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</si>
  <si>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</si>
  <si>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</si>
  <si>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</si>
  <si>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</si>
  <si>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</si>
  <si>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</si>
  <si>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</si>
  <si>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</si>
  <si>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</si>
  <si>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</si>
  <si>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</si>
  <si>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</si>
  <si>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</si>
  <si>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</si>
  <si>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</si>
  <si>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</si>
  <si>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</si>
  <si>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</si>
  <si>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</si>
  <si>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</si>
  <si>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</si>
  <si>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</si>
  <si>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</si>
  <si>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</si>
  <si>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</si>
  <si>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</si>
  <si>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</si>
  <si>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</si>
  <si>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</si>
  <si>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</si>
  <si>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</si>
  <si>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</si>
  <si>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</si>
  <si>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</si>
  <si>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</si>
  <si>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</si>
  <si>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</si>
  <si>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</si>
  <si>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</si>
  <si>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</si>
  <si>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</si>
  <si>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</si>
  <si>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</si>
  <si>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</si>
  <si>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</si>
  <si>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</si>
  <si>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</si>
  <si>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</si>
  <si>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</si>
  <si>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</si>
  <si>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</si>
  <si>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</si>
  <si>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</si>
  <si>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</si>
  <si>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</si>
  <si>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</si>
  <si>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</si>
  <si>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</si>
  <si>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</si>
  <si>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</si>
  <si>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</si>
  <si>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</si>
  <si>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</si>
  <si>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</si>
  <si>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</si>
  <si>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</si>
  <si>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</si>
  <si>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</si>
  <si>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</si>
  <si>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</si>
  <si>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</si>
  <si>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</si>
  <si>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</si>
  <si>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</si>
  <si>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</si>
  <si>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</si>
  <si>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</si>
  <si>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</si>
  <si>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</si>
  <si>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</si>
  <si>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</si>
  <si>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</si>
  <si>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</si>
  <si>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</si>
  <si>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</si>
  <si>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</si>
  <si>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</si>
  <si>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</si>
  <si>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</si>
  <si>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</si>
  <si>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</si>
  <si>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</si>
  <si>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</si>
  <si>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</si>
  <si>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</si>
  <si>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</si>
  <si>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</si>
  <si>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</si>
  <si>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</si>
  <si>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</si>
  <si>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</si>
  <si>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</si>
  <si>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</si>
  <si>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</si>
  <si>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</si>
  <si>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</si>
  <si>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</si>
  <si>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</si>
  <si>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</si>
  <si>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</si>
  <si>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</si>
  <si>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</si>
  <si>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</si>
  <si>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</si>
  <si>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</si>
  <si>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</si>
  <si>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</si>
  <si>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</si>
  <si>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</si>
  <si>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</si>
  <si>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</si>
  <si>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</si>
  <si>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</si>
  <si>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</si>
  <si>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</si>
  <si>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</si>
  <si>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</si>
  <si>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</si>
  <si>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</si>
  <si>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</si>
  <si>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</si>
  <si>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</si>
  <si>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</si>
  <si>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</si>
  <si>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</si>
  <si>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</si>
  <si>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</si>
  <si>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</si>
  <si>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</si>
  <si>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</si>
  <si>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</si>
  <si>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</si>
  <si>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</si>
  <si>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</si>
  <si>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</si>
  <si>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</si>
  <si>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</si>
  <si>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</si>
  <si>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</si>
  <si>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</si>
  <si>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</si>
  <si>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</si>
  <si>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</si>
  <si>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</si>
  <si>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</si>
  <si>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</si>
  <si>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</si>
  <si>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</si>
  <si>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</si>
  <si>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</si>
  <si>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</si>
  <si>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</si>
  <si>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</si>
  <si>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</si>
  <si>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</si>
  <si>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</si>
  <si>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</si>
  <si>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</si>
  <si>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</si>
  <si>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</si>
  <si>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</si>
  <si>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</si>
  <si>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</si>
  <si>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</si>
  <si>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</si>
  <si>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</si>
  <si>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</si>
  <si>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</si>
  <si>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</si>
  <si>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</si>
  <si>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</si>
  <si>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</si>
  <si>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</si>
  <si>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</si>
  <si>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</si>
  <si>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</si>
  <si>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</si>
  <si>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</si>
  <si>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</si>
  <si>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</si>
  <si>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</si>
  <si>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</si>
  <si>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</si>
  <si>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</si>
  <si>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</si>
  <si>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</si>
  <si>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</si>
  <si>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</si>
  <si>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</si>
  <si>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</si>
  <si>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</si>
  <si>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</si>
  <si>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</si>
  <si>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</si>
  <si>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</si>
  <si>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</si>
  <si>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</si>
  <si>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</si>
  <si>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</si>
  <si>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</si>
  <si>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</si>
  <si>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</si>
  <si>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</si>
  <si>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</si>
  <si>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</si>
  <si>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</si>
  <si>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</si>
  <si>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</si>
  <si>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</si>
  <si>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</si>
  <si>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</si>
  <si>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</si>
  <si>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</si>
  <si>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</si>
  <si>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</si>
  <si>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</si>
  <si>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</si>
  <si>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</si>
  <si>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</si>
  <si>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</si>
  <si>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</si>
  <si>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</si>
  <si>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</si>
  <si>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</si>
  <si>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</si>
  <si>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</si>
  <si>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</si>
  <si>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</si>
  <si>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</si>
  <si>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</si>
  <si>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</si>
  <si>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</si>
  <si>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</si>
  <si>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</si>
  <si>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</si>
  <si>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</si>
  <si>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</si>
  <si>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</si>
  <si>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</si>
  <si>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</si>
  <si>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</si>
  <si>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</si>
  <si>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</si>
  <si>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</si>
  <si>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</si>
  <si>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</si>
  <si>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</si>
  <si>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</si>
  <si>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</si>
  <si>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</si>
  <si>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</si>
  <si>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</si>
  <si>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</si>
  <si>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</si>
  <si>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</si>
  <si>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</si>
  <si>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</si>
  <si>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</si>
  <si>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</si>
  <si>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</si>
  <si>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</si>
  <si>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</si>
  <si>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</si>
  <si>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</si>
  <si>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</si>
  <si>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</si>
  <si>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</si>
  <si>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</si>
  <si>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</si>
  <si>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</si>
  <si>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</si>
  <si>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</si>
  <si>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</si>
  <si>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</si>
  <si>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</si>
  <si>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</si>
  <si>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</si>
  <si>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</si>
  <si>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</si>
  <si>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</si>
  <si>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</si>
  <si>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</si>
  <si>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</si>
  <si>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</si>
  <si>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</si>
  <si>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</si>
  <si>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</si>
  <si>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</si>
  <si>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</si>
  <si>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</si>
  <si>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</si>
  <si>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</si>
  <si>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</si>
  <si>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</si>
  <si>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</si>
  <si>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</si>
  <si>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</si>
  <si>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</si>
  <si>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</si>
  <si>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</si>
  <si>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</si>
  <si>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</si>
  <si>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</si>
  <si>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</si>
  <si>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</si>
  <si>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</si>
  <si>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</si>
  <si>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</si>
  <si>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</si>
  <si>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</si>
  <si>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</si>
  <si>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</si>
  <si>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</si>
  <si>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</si>
  <si>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</si>
  <si>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</si>
  <si>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</si>
  <si>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</si>
  <si>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</si>
  <si>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</si>
  <si>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</si>
  <si>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</si>
  <si>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</si>
  <si>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</si>
  <si>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</si>
  <si>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</si>
  <si>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</si>
  <si>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</si>
  <si>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</si>
  <si>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</si>
  <si>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</si>
  <si>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</si>
  <si>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</si>
  <si>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</si>
  <si>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</si>
  <si>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</si>
  <si>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</si>
  <si>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</si>
  <si>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</si>
  <si>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</si>
  <si>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</si>
  <si>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</si>
  <si>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</si>
  <si>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</si>
  <si>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</si>
  <si>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</si>
  <si>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</si>
  <si>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</si>
  <si>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</si>
  <si>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</si>
  <si>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</si>
  <si>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</si>
  <si>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</si>
  <si>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</si>
  <si>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</si>
  <si>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</si>
  <si>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</si>
  <si>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</si>
  <si>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</si>
  <si>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</si>
  <si>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</si>
  <si>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</si>
  <si>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</si>
  <si>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</si>
  <si>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</si>
  <si>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</si>
  <si>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</si>
  <si>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</si>
  <si>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</si>
  <si>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</si>
  <si>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</si>
  <si>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</si>
  <si>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</si>
  <si>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</si>
  <si>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</si>
  <si>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</si>
  <si>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</si>
  <si>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</si>
  <si>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</si>
  <si>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</si>
  <si>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</si>
  <si>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</si>
  <si>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</si>
  <si>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</si>
  <si>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</si>
  <si>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</si>
  <si>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</si>
  <si>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</si>
  <si>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</si>
  <si>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</si>
  <si>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</si>
  <si>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</si>
  <si>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</si>
  <si>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</si>
  <si>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</si>
  <si>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</si>
  <si>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</si>
  <si>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</si>
  <si>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</si>
  <si>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</si>
  <si>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</si>
  <si>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</si>
  <si>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</si>
  <si>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</si>
  <si>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</si>
  <si>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</si>
  <si>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</si>
  <si>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</si>
  <si>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</si>
  <si>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</si>
  <si>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</si>
  <si>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</si>
  <si>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</si>
  <si>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</si>
  <si>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</si>
  <si>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</si>
  <si>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</si>
  <si>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</si>
  <si>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</si>
  <si>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</si>
  <si>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</si>
  <si>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</si>
  <si>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</si>
  <si>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</si>
  <si>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</si>
  <si>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</si>
  <si>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</si>
  <si>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</si>
  <si>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</si>
  <si>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</si>
  <si>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</si>
  <si>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</si>
  <si>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</si>
  <si>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</si>
  <si>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</si>
  <si>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</si>
  <si>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</si>
  <si>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</si>
  <si>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</si>
  <si>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</si>
  <si>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</si>
  <si>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</si>
  <si>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</si>
  <si>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</si>
  <si>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</si>
  <si>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</si>
  <si>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</si>
  <si>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</si>
  <si>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</si>
  <si>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</si>
  <si>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</si>
  <si>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</si>
  <si>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</si>
  <si>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</si>
  <si>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</si>
  <si>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</si>
  <si>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</si>
  <si>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</si>
  <si>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</si>
  <si>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</si>
  <si>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</si>
  <si>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</si>
  <si>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</si>
  <si>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</si>
  <si>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</si>
  <si>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</si>
  <si>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</si>
  <si>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</si>
  <si>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</si>
  <si>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</si>
  <si>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</si>
  <si>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</si>
  <si>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</si>
  <si>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</si>
  <si>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</si>
  <si>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</si>
  <si>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</si>
  <si>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</si>
  <si>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</si>
  <si>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</si>
  <si>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</si>
  <si>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</si>
  <si>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</si>
  <si>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</si>
  <si>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</si>
  <si>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</si>
  <si>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</si>
  <si>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</si>
  <si>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</si>
  <si>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</si>
  <si>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</si>
  <si>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</si>
  <si>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</si>
  <si>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</si>
  <si>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</si>
  <si>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</si>
  <si>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</si>
  <si>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</si>
  <si>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</si>
  <si>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</si>
  <si>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</si>
  <si>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</si>
  <si>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</si>
  <si>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</si>
  <si>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</si>
  <si>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</si>
  <si>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</si>
  <si>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</si>
  <si>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</si>
  <si>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</si>
  <si>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</si>
  <si>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</si>
  <si>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</si>
  <si>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</si>
  <si>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</si>
  <si>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</si>
  <si>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</si>
  <si>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</si>
  <si>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</si>
  <si>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</si>
  <si>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</si>
  <si>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</si>
  <si>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</si>
  <si>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</si>
  <si>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</si>
  <si>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</si>
  <si>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</si>
  <si>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</si>
  <si>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</si>
  <si>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</si>
  <si>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</si>
  <si>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</si>
  <si>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</si>
  <si>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</si>
  <si>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</si>
  <si>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</si>
  <si>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</si>
  <si>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</si>
  <si>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</si>
  <si>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</si>
  <si>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</si>
  <si>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</si>
  <si>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</si>
  <si>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</si>
  <si>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</si>
  <si>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</si>
  <si>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</si>
  <si>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</si>
  <si>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</si>
  <si>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</si>
  <si>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</si>
  <si>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</si>
  <si>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</si>
  <si>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</si>
  <si>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</si>
  <si>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</si>
  <si>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</si>
  <si>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</si>
  <si>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</si>
  <si>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</si>
  <si>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</si>
  <si>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</si>
  <si>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</si>
  <si>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</si>
  <si>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</si>
  <si>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</si>
  <si>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</si>
  <si>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</si>
  <si>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</si>
  <si>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</si>
  <si>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</si>
  <si>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</si>
  <si>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</si>
  <si>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</si>
  <si>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</si>
  <si>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</si>
  <si>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</si>
  <si>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</si>
  <si>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</si>
  <si>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</si>
  <si>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</si>
  <si>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</si>
  <si>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</si>
  <si>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</si>
  <si>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</si>
  <si>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</si>
  <si>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</si>
  <si>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</si>
  <si>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</si>
  <si>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</si>
  <si>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</si>
  <si>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</si>
  <si>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</si>
  <si>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</si>
  <si>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</si>
  <si>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</si>
  <si>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</si>
  <si>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</si>
  <si>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</si>
  <si>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</si>
  <si>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</si>
  <si>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</si>
  <si>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</si>
  <si>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</si>
  <si>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</si>
  <si>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</si>
  <si>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</si>
  <si>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</si>
  <si>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</si>
  <si>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</si>
  <si>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</si>
  <si>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</si>
  <si>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</si>
  <si>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</si>
  <si>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</si>
  <si>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</si>
  <si>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</si>
  <si>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</si>
  <si>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</si>
  <si>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</si>
  <si>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</si>
  <si>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</si>
  <si>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</si>
  <si>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</si>
  <si>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</si>
  <si>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</si>
  <si>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</si>
  <si>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</si>
  <si>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</si>
  <si>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</si>
  <si>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</si>
  <si>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</si>
  <si>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</si>
  <si>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</si>
  <si>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</si>
  <si>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</si>
  <si>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</si>
  <si>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</si>
  <si>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</si>
  <si>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</si>
  <si>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</si>
  <si>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</si>
  <si>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</si>
  <si>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</si>
  <si>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</si>
  <si>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</si>
  <si>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</si>
  <si>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</si>
  <si>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</si>
  <si>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</si>
  <si>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</si>
  <si>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</si>
  <si>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</si>
  <si>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</si>
  <si>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</si>
  <si>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</si>
  <si>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</si>
  <si>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</si>
  <si>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</si>
  <si>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</si>
  <si>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</si>
  <si>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</si>
  <si>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</si>
  <si>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</si>
  <si>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</si>
  <si>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</si>
  <si>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</si>
  <si>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</si>
  <si>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</si>
  <si>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</si>
  <si>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</si>
  <si>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</si>
  <si>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</si>
  <si>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</si>
  <si>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</si>
  <si>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</si>
  <si>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</si>
  <si>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</si>
  <si>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</si>
  <si>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</si>
  <si>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</si>
  <si>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</si>
  <si>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</si>
  <si>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</si>
  <si>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</si>
  <si>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</si>
  <si>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</si>
  <si>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</si>
  <si>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</si>
  <si>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</si>
  <si>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</si>
  <si>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</si>
  <si>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</si>
  <si>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</si>
  <si>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</si>
  <si>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</si>
  <si>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</si>
  <si>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</si>
  <si>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</si>
  <si>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</si>
  <si>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</si>
  <si>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</si>
  <si>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</si>
  <si>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</si>
  <si>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</si>
  <si>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</si>
  <si>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</si>
  <si>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</si>
  <si>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</si>
  <si>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</si>
  <si>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</si>
  <si>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</si>
  <si>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</si>
  <si>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</si>
  <si>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</si>
  <si>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</si>
  <si>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</si>
  <si>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</si>
  <si>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</si>
  <si>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</si>
  <si>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</si>
  <si>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</si>
  <si>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</si>
  <si>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</si>
  <si>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</si>
  <si>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</si>
  <si>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</si>
  <si>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</si>
  <si>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</si>
  <si>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</si>
  <si>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</si>
  <si>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</si>
  <si>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</si>
  <si>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</si>
  <si>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</si>
  <si>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</si>
  <si>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</si>
  <si>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</si>
  <si>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</si>
  <si>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</si>
  <si>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</si>
  <si>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</si>
  <si>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</si>
  <si>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</si>
  <si>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</si>
  <si>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</si>
  <si>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</si>
  <si>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</si>
  <si>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</si>
  <si>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</si>
  <si>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</si>
  <si>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</si>
  <si>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</si>
  <si>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</si>
  <si>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</si>
  <si>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</si>
  <si>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</si>
  <si>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</si>
  <si>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</si>
  <si>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</si>
  <si>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</si>
  <si>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</si>
  <si>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</si>
  <si>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</si>
  <si>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</si>
  <si>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</si>
  <si>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</si>
  <si>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</si>
  <si>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</si>
  <si>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</si>
  <si>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</si>
  <si>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</si>
  <si>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</si>
  <si>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</si>
  <si>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</si>
  <si>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</si>
  <si>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</si>
  <si>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</si>
  <si>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</si>
  <si>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</si>
  <si>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</si>
  <si>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</si>
  <si>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</si>
  <si>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</si>
  <si>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</si>
  <si>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</si>
  <si>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</si>
  <si>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</si>
  <si>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</si>
  <si>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</si>
  <si>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</si>
  <si>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</si>
  <si>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</si>
  <si>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</si>
  <si>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</si>
  <si>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</si>
  <si>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</si>
  <si>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</si>
  <si>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</si>
  <si>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</si>
  <si>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</si>
  <si>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</si>
  <si>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</si>
  <si>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</si>
  <si>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</si>
  <si>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</si>
  <si>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</si>
  <si>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</si>
  <si>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</si>
  <si>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</si>
  <si>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</si>
  <si>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</si>
  <si>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</si>
  <si>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</si>
  <si>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</si>
  <si>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</si>
  <si>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</si>
  <si>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</si>
  <si>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</si>
  <si>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</si>
  <si>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</si>
  <si>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</si>
  <si>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</si>
  <si>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</si>
  <si>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</si>
  <si>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</si>
  <si>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</si>
  <si>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</si>
  <si>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</si>
  <si>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</si>
  <si>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</si>
  <si>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</si>
  <si>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</si>
  <si>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</si>
  <si>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</si>
  <si>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</si>
  <si>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</si>
  <si>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</si>
  <si>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</si>
  <si>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</si>
  <si>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</si>
  <si>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</si>
  <si>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</si>
  <si>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</si>
  <si>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</si>
  <si>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</si>
  <si>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</si>
  <si>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</si>
  <si>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</si>
  <si>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</si>
  <si>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</si>
  <si>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</si>
  <si>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</si>
  <si>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</si>
  <si>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</si>
  <si>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</si>
  <si>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</si>
  <si>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</si>
  <si>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</si>
  <si>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</si>
  <si>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</si>
  <si>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</si>
  <si>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</si>
  <si>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</si>
  <si>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</si>
  <si>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</si>
  <si>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</si>
  <si>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</si>
  <si>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</si>
  <si>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</si>
  <si>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</si>
  <si>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</si>
  <si>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</si>
  <si>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</si>
  <si>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</si>
  <si>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</si>
  <si>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</si>
  <si>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</si>
  <si>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</si>
  <si>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</si>
  <si>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</si>
  <si>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</si>
  <si>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</si>
  <si>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</si>
  <si>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</si>
  <si>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</si>
  <si>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</si>
  <si>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</si>
  <si>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</si>
  <si>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</si>
  <si>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</si>
  <si>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</si>
  <si>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</si>
  <si>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</si>
  <si>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</si>
  <si>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</si>
  <si>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</si>
  <si>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</si>
  <si>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</si>
  <si>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</si>
  <si>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</si>
  <si>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</si>
  <si>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</si>
  <si>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</si>
  <si>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</si>
  <si>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</si>
  <si>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</si>
  <si>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</si>
  <si>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</si>
  <si>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</si>
  <si>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</si>
  <si>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</si>
  <si>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</si>
  <si>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</si>
  <si>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</si>
  <si>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</si>
  <si>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</si>
  <si>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</si>
  <si>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</si>
  <si>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</si>
  <si>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</si>
  <si>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</si>
  <si>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</si>
  <si>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</si>
  <si>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</si>
  <si>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</si>
  <si>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</si>
  <si>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</si>
  <si>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</si>
  <si>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</si>
  <si>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</si>
  <si>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</si>
  <si>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</si>
  <si>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</si>
  <si>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</si>
  <si>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</si>
  <si>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</si>
  <si>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</si>
  <si>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</si>
  <si>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</si>
  <si>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</si>
  <si>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</si>
  <si>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</si>
  <si>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</si>
  <si>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</si>
  <si>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</si>
  <si>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</si>
  <si>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</si>
  <si>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</si>
  <si>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</si>
  <si>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</si>
  <si>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</si>
  <si>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</si>
  <si>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</si>
  <si>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</si>
  <si>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</si>
  <si>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</si>
  <si>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</si>
  <si>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</si>
  <si>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</si>
  <si>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</si>
  <si>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</si>
  <si>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</si>
  <si>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</si>
  <si>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</si>
  <si>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</si>
  <si>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</si>
  <si>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</si>
  <si>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</si>
  <si>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</si>
  <si>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</si>
  <si>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</si>
  <si>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</si>
  <si>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</si>
  <si>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</si>
  <si>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</si>
  <si>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</si>
  <si>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</si>
  <si>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</si>
  <si>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</si>
  <si>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</si>
  <si>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</si>
  <si>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</si>
  <si>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</si>
  <si>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</si>
  <si>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</si>
  <si>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</si>
  <si>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</si>
  <si>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</si>
  <si>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</si>
  <si>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</si>
  <si>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</si>
  <si>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</si>
  <si>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</si>
  <si>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</si>
  <si>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</si>
  <si>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</si>
  <si>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</si>
  <si>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</si>
  <si>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</si>
  <si>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</si>
  <si>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</si>
  <si>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</si>
  <si>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</si>
  <si>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</si>
  <si>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</si>
  <si>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</si>
  <si>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</si>
  <si>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</si>
  <si>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</si>
  <si>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</si>
  <si>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</si>
  <si>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</si>
  <si>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</si>
  <si>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</si>
  <si>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</si>
  <si>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</si>
  <si>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</si>
  <si>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</si>
  <si>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</si>
  <si>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</si>
  <si>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</si>
  <si>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</si>
  <si>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</si>
  <si>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</si>
  <si>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</si>
  <si>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</si>
  <si>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</si>
  <si>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</si>
  <si>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</si>
  <si>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</si>
  <si>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</si>
  <si>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</si>
  <si>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</si>
  <si>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</si>
  <si>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</si>
  <si>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</si>
  <si>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</si>
  <si>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</si>
  <si>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</si>
  <si>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</si>
  <si>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</si>
  <si>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</si>
  <si>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</si>
  <si>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</si>
  <si>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</si>
  <si>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</si>
  <si>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</si>
  <si>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</si>
  <si>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</si>
  <si>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</si>
  <si>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</si>
  <si>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</si>
  <si>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</si>
  <si>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</si>
  <si>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</si>
  <si>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</si>
  <si>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</si>
  <si>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</si>
  <si>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</si>
  <si>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</si>
  <si>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</si>
  <si>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</si>
  <si>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</si>
  <si>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</si>
  <si>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</si>
  <si>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</si>
  <si>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</si>
  <si>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</si>
  <si>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</si>
  <si>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</si>
  <si>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</si>
  <si>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</si>
  <si>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</si>
  <si>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</si>
  <si>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</si>
  <si>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</si>
  <si>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</si>
  <si>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</si>
  <si>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</si>
  <si>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</si>
  <si>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</si>
  <si>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</si>
  <si>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</si>
  <si>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</si>
  <si>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</si>
  <si>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</si>
  <si>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</si>
  <si>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</si>
  <si>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</si>
  <si>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</si>
  <si>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</si>
  <si>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</si>
  <si>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</si>
  <si>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</si>
  <si>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</si>
  <si>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</si>
  <si>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</si>
  <si>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</si>
  <si>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</si>
  <si>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</si>
  <si>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</si>
  <si>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</si>
  <si>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</si>
  <si>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</si>
  <si>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</si>
  <si>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</si>
  <si>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</si>
  <si>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</si>
  <si>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</si>
  <si>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</si>
  <si>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</si>
  <si>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</si>
  <si>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</si>
  <si>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</si>
  <si>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</si>
  <si>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</si>
  <si>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</si>
  <si>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</si>
  <si>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</si>
  <si>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</si>
  <si>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</si>
  <si>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</si>
  <si>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</si>
  <si>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</si>
  <si>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</si>
  <si>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</si>
  <si>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</si>
  <si>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</si>
  <si>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</si>
  <si>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</si>
  <si>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</si>
  <si>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</si>
  <si>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</si>
  <si>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</si>
  <si>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</si>
  <si>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</si>
  <si>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</si>
  <si>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</si>
  <si>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</si>
  <si>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</si>
  <si>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</si>
  <si>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</si>
  <si>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</si>
  <si>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</si>
  <si>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</si>
  <si>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</si>
  <si>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</si>
  <si>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</si>
  <si>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</si>
  <si>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</si>
  <si>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</si>
  <si>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</si>
  <si>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</si>
  <si>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</si>
  <si>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</si>
  <si>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</si>
  <si>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</si>
  <si>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</si>
  <si>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</si>
  <si>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</si>
  <si>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</si>
  <si>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</si>
  <si>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</si>
  <si>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</si>
  <si>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</si>
  <si>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</si>
  <si>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</si>
  <si>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</si>
  <si>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</si>
  <si>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</si>
  <si>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</si>
  <si>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</si>
  <si>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</si>
  <si>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</si>
  <si>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</si>
  <si>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</si>
  <si>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</si>
  <si>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</si>
  <si>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</si>
  <si>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</si>
  <si>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</si>
  <si>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</si>
  <si>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</si>
  <si>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</si>
  <si>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</si>
  <si>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</si>
  <si>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</si>
  <si>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</si>
  <si>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</si>
  <si>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</si>
  <si>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</si>
  <si>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</si>
  <si>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</si>
  <si>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</si>
  <si>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</si>
  <si>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</si>
  <si>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</si>
  <si>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</si>
  <si>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</si>
  <si>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</si>
  <si>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</si>
  <si>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</si>
  <si>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</si>
  <si>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</si>
  <si>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</si>
  <si>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</si>
  <si>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</si>
  <si>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</si>
  <si>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</si>
  <si>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</si>
  <si>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</si>
  <si>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</si>
  <si>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</si>
  <si>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</si>
  <si>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</si>
  <si>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</si>
  <si>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</si>
  <si>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</si>
  <si>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</si>
  <si>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</si>
  <si>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</si>
  <si>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</si>
  <si>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</si>
  <si>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</si>
  <si>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</si>
  <si>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</si>
  <si>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</si>
  <si>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</si>
  <si>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</si>
  <si>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</si>
  <si>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</si>
  <si>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</si>
  <si>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</si>
  <si>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</si>
  <si>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</si>
  <si>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</si>
  <si>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</si>
  <si>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</si>
  <si>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</si>
  <si>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</si>
  <si>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</si>
  <si>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</si>
  <si>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</si>
  <si>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</si>
  <si>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</si>
  <si>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</si>
  <si>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</si>
  <si>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</si>
  <si>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</si>
  <si>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</si>
  <si>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</si>
  <si>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</si>
  <si>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</si>
  <si>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</si>
  <si>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</si>
  <si>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</si>
  <si>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</si>
  <si>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</si>
  <si>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</si>
  <si>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</si>
  <si>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</si>
  <si>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</si>
  <si>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</si>
  <si>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</si>
  <si>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</si>
  <si>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</si>
  <si>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</si>
  <si>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</si>
  <si>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</si>
  <si>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</si>
  <si>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</si>
  <si>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</si>
  <si>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</si>
  <si>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</si>
  <si>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</si>
  <si>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</si>
  <si>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</si>
  <si>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</si>
  <si>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</si>
  <si>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</si>
  <si>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</si>
  <si>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</si>
  <si>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</si>
  <si>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</si>
  <si>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</si>
  <si>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</si>
  <si>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</si>
  <si>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</si>
  <si>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</si>
  <si>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</si>
  <si>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</si>
  <si>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</si>
  <si>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</si>
  <si>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</si>
  <si>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</si>
  <si>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</si>
  <si>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</si>
  <si>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</si>
  <si>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</si>
  <si>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</si>
  <si>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</si>
  <si>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</si>
  <si>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</si>
  <si>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</si>
  <si>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</si>
  <si>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</si>
  <si>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</si>
  <si>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</si>
  <si>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</si>
  <si>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</si>
  <si>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</si>
  <si>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</si>
  <si>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</si>
  <si>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</si>
  <si>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</si>
  <si>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</si>
  <si>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</si>
  <si>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</si>
  <si>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</si>
  <si>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</si>
  <si>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</si>
  <si>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</si>
  <si>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</si>
  <si>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</si>
  <si>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</si>
  <si>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</si>
  <si>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</si>
  <si>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</si>
  <si>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</si>
  <si>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</si>
  <si>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</si>
  <si>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</si>
  <si>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</si>
  <si>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</si>
  <si>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</si>
  <si>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</si>
  <si>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</si>
  <si>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</si>
  <si>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</si>
  <si>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</si>
  <si>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</si>
  <si>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</si>
  <si>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</si>
  <si>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</si>
  <si>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</si>
  <si>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</si>
  <si>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</si>
  <si>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</si>
  <si>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</si>
  <si>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</si>
  <si>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</si>
  <si>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</si>
  <si>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</si>
  <si>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</si>
  <si>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</si>
  <si>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</si>
  <si>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</si>
  <si>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</si>
  <si>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</si>
  <si>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</si>
  <si>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</si>
  <si>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</si>
  <si>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</si>
  <si>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</si>
  <si>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</si>
  <si>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</si>
  <si>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</si>
  <si>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</si>
  <si>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</si>
  <si>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</si>
  <si>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</si>
  <si>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</si>
  <si>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</si>
  <si>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</si>
  <si>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</si>
  <si>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</si>
  <si>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</si>
  <si>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</si>
  <si>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</si>
  <si>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</si>
  <si>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</si>
  <si>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</si>
  <si>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</si>
  <si>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</si>
  <si>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</si>
  <si>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</si>
  <si>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</si>
  <si>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</si>
  <si>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</si>
  <si>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</si>
  <si>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</si>
  <si>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</si>
  <si>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</si>
  <si>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</si>
  <si>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</si>
  <si>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</si>
  <si>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</si>
  <si>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</si>
  <si>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</si>
  <si>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</si>
  <si>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</si>
  <si>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</si>
  <si>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</si>
  <si>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</si>
  <si>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</si>
  <si>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</si>
  <si>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</si>
  <si>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</si>
  <si>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</si>
  <si>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</si>
  <si>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</si>
  <si>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</si>
  <si>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</si>
  <si>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</si>
  <si>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</si>
  <si>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</si>
  <si>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</si>
  <si>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</si>
  <si>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</si>
  <si>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</si>
  <si>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</si>
  <si>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</si>
  <si>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</si>
  <si>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</si>
  <si>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</si>
  <si>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</si>
  <si>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</si>
  <si>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</si>
  <si>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</si>
  <si>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</si>
  <si>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</si>
  <si>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</si>
  <si>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</si>
  <si>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</si>
  <si>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</si>
  <si>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</si>
  <si>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</si>
  <si>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</si>
  <si>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</si>
  <si>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</si>
  <si>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</si>
  <si>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</si>
  <si>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</si>
  <si>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</si>
  <si>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</si>
  <si>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</si>
  <si>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</si>
  <si>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</si>
  <si>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</si>
  <si>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</si>
  <si>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</si>
  <si>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</si>
  <si>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</si>
  <si>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</si>
  <si>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</si>
  <si>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</si>
  <si>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</si>
  <si>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</si>
  <si>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</si>
  <si>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</si>
  <si>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</si>
  <si>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</si>
  <si>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</si>
  <si>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</si>
  <si>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</si>
  <si>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</si>
  <si>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</si>
  <si>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</si>
  <si>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</si>
  <si>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</si>
  <si>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</si>
  <si>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</si>
  <si>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</si>
  <si>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</si>
  <si>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</si>
  <si>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</si>
  <si>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</si>
  <si>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</si>
  <si>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</si>
  <si>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</si>
  <si>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</si>
  <si>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</si>
  <si>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</si>
  <si>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</si>
  <si>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</si>
  <si>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</si>
  <si>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</si>
  <si>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</si>
  <si>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</si>
  <si>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</si>
  <si>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</si>
  <si>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</si>
  <si>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</si>
  <si>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</si>
  <si>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</si>
  <si>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</si>
  <si>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</si>
  <si>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</si>
  <si>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</si>
  <si>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</si>
  <si>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</si>
  <si>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</si>
  <si>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</si>
  <si>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</si>
  <si>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</si>
  <si>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</si>
  <si>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</si>
  <si>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</si>
  <si>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</si>
  <si>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</si>
  <si>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</si>
  <si>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</si>
  <si>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</si>
  <si>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</si>
  <si>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</si>
  <si>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</si>
  <si>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</si>
  <si>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</si>
  <si>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</si>
  <si>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</si>
  <si>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</si>
  <si>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</si>
  <si>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</si>
  <si>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</si>
  <si>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</si>
  <si>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</si>
  <si>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</si>
  <si>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</si>
  <si>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</si>
  <si>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</si>
  <si>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</si>
  <si>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</si>
  <si>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</si>
  <si>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</si>
  <si>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</si>
  <si>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</si>
  <si>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</si>
  <si>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</si>
  <si>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</si>
  <si>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</si>
  <si>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</si>
  <si>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</si>
  <si>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</si>
  <si>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</si>
  <si>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</si>
  <si>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</si>
  <si>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</si>
  <si>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</si>
  <si>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</si>
  <si>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</si>
  <si>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</si>
  <si>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</si>
  <si>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</si>
  <si>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</si>
  <si>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</si>
  <si>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</si>
  <si>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</si>
  <si>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</si>
  <si>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</si>
  <si>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</si>
  <si>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</si>
  <si>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</si>
  <si>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</si>
  <si>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</si>
  <si>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</si>
  <si>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</si>
  <si>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</si>
  <si>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</si>
  <si>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</si>
  <si>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</si>
  <si>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</si>
  <si>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</si>
  <si>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</si>
  <si>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</si>
  <si>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</si>
  <si>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</si>
  <si>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</si>
  <si>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</si>
  <si>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</si>
  <si>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</si>
  <si>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</si>
  <si>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</si>
  <si>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</si>
  <si>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</si>
  <si>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</si>
  <si>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</si>
  <si>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</si>
  <si>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</si>
  <si>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</si>
  <si>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</si>
  <si>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</si>
  <si>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</si>
  <si>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</si>
  <si>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</si>
  <si>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</si>
  <si>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</si>
  <si>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</si>
  <si>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</si>
  <si>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</si>
  <si>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</si>
  <si>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</si>
  <si>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</si>
  <si>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</si>
  <si>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</si>
  <si>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</si>
  <si>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</si>
  <si>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</si>
  <si>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</si>
  <si>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</si>
  <si>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</si>
  <si>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</si>
  <si>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</si>
  <si>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</si>
  <si>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</si>
  <si>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</si>
  <si>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</si>
  <si>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</si>
  <si>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</si>
  <si>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</si>
  <si>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</si>
  <si>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</si>
  <si>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</si>
  <si>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</si>
  <si>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</si>
  <si>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</si>
  <si>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</si>
  <si>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</si>
  <si>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</si>
  <si>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</si>
  <si>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</si>
  <si>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</si>
  <si>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</si>
  <si>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</si>
  <si>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</si>
  <si>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</si>
  <si>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</si>
  <si>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</si>
  <si>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</si>
  <si>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</si>
  <si>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</si>
  <si>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</si>
  <si>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</si>
  <si>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</si>
  <si>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</si>
  <si>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</si>
  <si>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</si>
  <si>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</si>
  <si>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</si>
  <si>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</si>
  <si>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</si>
  <si>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</si>
  <si>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</si>
  <si>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</si>
  <si>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</si>
  <si>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</si>
  <si>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</si>
  <si>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</si>
  <si>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</si>
  <si>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</si>
  <si>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</si>
  <si>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</si>
  <si>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</si>
  <si>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</si>
  <si>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</si>
  <si>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</si>
  <si>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</si>
  <si>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</si>
  <si>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</si>
  <si>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</si>
  <si>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</si>
  <si>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</si>
  <si>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</si>
  <si>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</si>
  <si>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</si>
  <si>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</si>
  <si>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</si>
  <si>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</si>
  <si>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</si>
  <si>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</si>
  <si>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</si>
  <si>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</si>
  <si>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</si>
  <si>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</si>
  <si>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</si>
  <si>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</si>
  <si>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</si>
  <si>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</si>
  <si>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</si>
  <si>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</si>
  <si>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</si>
  <si>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</si>
  <si>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</si>
  <si>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</si>
  <si>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</si>
  <si>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</si>
  <si>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</si>
  <si>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</si>
  <si>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</si>
  <si>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</si>
  <si>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</si>
  <si>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</si>
  <si>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</si>
  <si>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</si>
  <si>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</si>
  <si>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</si>
  <si>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</si>
  <si>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</si>
  <si>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</si>
  <si>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</si>
  <si>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</si>
  <si>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</si>
  <si>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</si>
  <si>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</si>
  <si>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</si>
  <si>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</si>
  <si>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</si>
  <si>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</si>
  <si>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</si>
  <si>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</si>
  <si>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</si>
  <si>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</si>
  <si>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</si>
  <si>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</si>
  <si>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</si>
  <si>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</si>
  <si>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</si>
  <si>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</si>
  <si>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</si>
  <si>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</si>
  <si>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</si>
  <si>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</si>
  <si>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</si>
  <si>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</si>
  <si>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</si>
  <si>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</si>
  <si>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</si>
  <si>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</si>
  <si>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</si>
  <si>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</si>
  <si>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</si>
  <si>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</si>
  <si>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</si>
  <si>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</si>
  <si>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</si>
  <si>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</si>
  <si>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</si>
  <si>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</si>
  <si>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</si>
  <si>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</si>
  <si>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</si>
  <si>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</si>
  <si>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</si>
  <si>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</si>
  <si>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</si>
  <si>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</si>
  <si>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</si>
  <si>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</si>
  <si>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</si>
  <si>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</si>
  <si>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</si>
  <si>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</si>
  <si>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</si>
  <si>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</si>
  <si>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</si>
  <si>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</si>
  <si>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</si>
  <si>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</si>
  <si>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</si>
  <si>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</si>
  <si>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</si>
  <si>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</si>
  <si>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</si>
  <si>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</si>
  <si>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</si>
  <si>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</si>
  <si>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</si>
  <si>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</si>
  <si>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</si>
  <si>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</si>
  <si>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</si>
  <si>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</si>
  <si>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</si>
  <si>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</si>
  <si>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</si>
  <si>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</si>
  <si>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</si>
  <si>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</si>
  <si>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</si>
  <si>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</si>
  <si>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</si>
  <si>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</si>
  <si>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</si>
  <si>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</si>
  <si>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</si>
  <si>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</si>
  <si>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</si>
  <si>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</si>
  <si>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</si>
  <si>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</si>
  <si>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</si>
  <si>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</si>
  <si>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</si>
  <si>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</si>
  <si>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</si>
  <si>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</si>
  <si>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</si>
  <si>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</si>
  <si>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</si>
  <si>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</si>
  <si>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</si>
  <si>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</si>
  <si>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</si>
  <si>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</si>
  <si>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</si>
  <si>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</si>
  <si>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</si>
  <si>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</si>
  <si>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</si>
  <si>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</si>
  <si>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</si>
  <si>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</si>
  <si>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</si>
  <si>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</si>
  <si>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</si>
  <si>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</si>
  <si>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</si>
  <si>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</si>
  <si>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</si>
  <si>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</si>
  <si>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</si>
  <si>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</si>
  <si>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</si>
  <si>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</si>
  <si>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</si>
  <si>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</si>
  <si>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</si>
  <si>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</si>
  <si>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</si>
  <si>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</si>
  <si>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</si>
  <si>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</si>
  <si>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</si>
  <si>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</si>
  <si>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</si>
  <si>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</si>
  <si>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</si>
  <si>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</si>
  <si>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</si>
  <si>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</si>
  <si>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</si>
  <si>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</si>
  <si>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</si>
  <si>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</si>
  <si>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</si>
  <si>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</si>
  <si>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</si>
  <si>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</si>
  <si>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</si>
  <si>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</si>
  <si>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</si>
  <si>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</si>
  <si>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</si>
  <si>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</si>
  <si>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</si>
  <si>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</si>
  <si>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</si>
  <si>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</si>
  <si>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</si>
  <si>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</si>
  <si>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</si>
  <si>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</si>
  <si>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</si>
  <si>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</si>
  <si>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</si>
  <si>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</si>
  <si>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</si>
  <si>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</si>
  <si>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</si>
  <si>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</si>
  <si>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</si>
  <si>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</si>
  <si>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</si>
  <si>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</si>
  <si>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</si>
  <si>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</si>
  <si>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</si>
  <si>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</si>
  <si>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</si>
  <si>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</si>
  <si>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</si>
  <si>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</si>
  <si>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</si>
  <si>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</si>
  <si>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</si>
  <si>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</si>
  <si>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</si>
  <si>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</si>
  <si>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</si>
  <si>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</si>
  <si>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</si>
  <si>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</si>
  <si>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</si>
  <si>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</si>
  <si>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</si>
  <si>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</si>
  <si>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</si>
  <si>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</si>
  <si>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</si>
  <si>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</si>
  <si>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</si>
  <si>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</si>
  <si>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</si>
  <si>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</si>
  <si>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</si>
  <si>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</si>
  <si>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</si>
  <si>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</si>
  <si>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</si>
  <si>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</si>
  <si>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</si>
  <si>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</si>
  <si>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</si>
  <si>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</si>
  <si>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</si>
  <si>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</si>
  <si>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</si>
  <si>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</si>
  <si>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</si>
  <si>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</si>
  <si>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</si>
  <si>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</si>
  <si>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</si>
  <si>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</si>
  <si>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</si>
  <si>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</si>
  <si>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</si>
  <si>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</si>
  <si>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</si>
  <si>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</si>
  <si>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</si>
  <si>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</si>
  <si>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</si>
  <si>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</si>
  <si>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</si>
  <si>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</si>
  <si>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</si>
  <si>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</si>
  <si>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</si>
  <si>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</si>
  <si>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</si>
  <si>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</si>
  <si>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</si>
  <si>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</si>
  <si>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</si>
  <si>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</si>
  <si>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</si>
  <si>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</si>
  <si>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</si>
  <si>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</si>
  <si>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</si>
  <si>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</si>
  <si>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</si>
  <si>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</si>
  <si>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</si>
  <si>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</si>
  <si>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</si>
  <si>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</si>
  <si>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</si>
  <si>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</si>
  <si>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</si>
  <si>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</si>
  <si>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</si>
  <si>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</si>
  <si>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</si>
  <si>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</si>
  <si>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</si>
  <si>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</si>
  <si>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</si>
  <si>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</si>
  <si>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</si>
  <si>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</si>
  <si>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</si>
  <si>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</si>
  <si>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</si>
  <si>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</si>
  <si>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</si>
  <si>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</si>
  <si>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</si>
  <si>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</si>
  <si>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</si>
  <si>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</si>
  <si>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</si>
  <si>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</si>
  <si>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</si>
  <si>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</si>
  <si>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</si>
  <si>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</si>
  <si>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</si>
  <si>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</si>
  <si>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</si>
  <si>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</si>
  <si>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</si>
  <si>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</si>
  <si>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</si>
  <si>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</si>
  <si>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</si>
  <si>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</si>
  <si>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</si>
  <si>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</si>
  <si>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</si>
  <si>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</si>
  <si>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</si>
  <si>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</si>
  <si>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</si>
  <si>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</si>
  <si>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</si>
  <si>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</si>
  <si>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</si>
  <si>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</si>
  <si>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</si>
  <si>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</si>
  <si>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</si>
  <si>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</si>
  <si>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</si>
  <si>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</si>
  <si>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</si>
  <si>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</si>
  <si>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</si>
  <si>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</si>
  <si>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</si>
  <si>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</si>
  <si>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</si>
  <si>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</si>
  <si>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</si>
  <si>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</si>
  <si>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</si>
  <si>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</si>
  <si>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</si>
  <si>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</si>
  <si>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</si>
  <si>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</si>
  <si>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</si>
  <si>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</si>
  <si>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</si>
  <si>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</si>
  <si>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</si>
  <si>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</si>
  <si>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</si>
  <si>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</si>
  <si>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</si>
  <si>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</si>
  <si>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</si>
  <si>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</si>
  <si>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</si>
  <si>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</si>
  <si>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</si>
  <si>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</si>
  <si>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</si>
  <si>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</si>
  <si>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</si>
  <si>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</si>
  <si>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</si>
  <si>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</si>
  <si>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</si>
  <si>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</si>
  <si>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</si>
  <si>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</si>
  <si>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</si>
  <si>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</si>
  <si>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</si>
  <si>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</si>
  <si>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</si>
  <si>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</si>
  <si>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</si>
  <si>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</si>
  <si>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</si>
  <si>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</si>
  <si>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</si>
  <si>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</si>
  <si>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</si>
  <si>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</si>
  <si>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</si>
  <si>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</si>
  <si>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</si>
  <si>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</si>
  <si>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</si>
  <si>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</si>
  <si>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</si>
  <si>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</si>
  <si>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</si>
  <si>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</si>
  <si>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</si>
  <si>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</si>
  <si>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</si>
  <si>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</si>
  <si>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</si>
  <si>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</si>
  <si>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</si>
  <si>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</si>
  <si>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</si>
  <si>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</si>
  <si>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</si>
  <si>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</si>
  <si>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</si>
  <si>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</si>
  <si>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</si>
  <si>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</si>
  <si>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</si>
  <si>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</si>
  <si>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</si>
  <si>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</si>
  <si>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</si>
  <si>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</si>
  <si>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</si>
  <si>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</si>
  <si>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</si>
  <si>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</si>
  <si>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</si>
  <si>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</si>
  <si>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</si>
  <si>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</si>
  <si>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</si>
  <si>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</si>
  <si>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</si>
  <si>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</si>
  <si>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</si>
  <si>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</si>
  <si>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</si>
  <si>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</si>
  <si>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</si>
  <si>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</si>
  <si>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</si>
  <si>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</si>
  <si>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</si>
  <si>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</si>
  <si>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</si>
  <si>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</si>
  <si>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</si>
  <si>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</si>
  <si>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</si>
  <si>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</si>
  <si>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</si>
  <si>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</si>
  <si>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</si>
  <si>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</si>
  <si>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</si>
  <si>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</si>
  <si>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</si>
  <si>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</si>
  <si>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</si>
  <si>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</si>
  <si>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</si>
  <si>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</si>
  <si>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</si>
  <si>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</si>
  <si>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</si>
  <si>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</si>
  <si>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</si>
  <si>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</si>
  <si>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</si>
  <si>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</si>
  <si>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</si>
  <si>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</si>
  <si>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</si>
  <si>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</si>
  <si>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</si>
  <si>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</si>
  <si>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</si>
  <si>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</si>
  <si>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</si>
  <si>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</si>
  <si>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</si>
  <si>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</si>
  <si>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</si>
  <si>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</si>
  <si>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</si>
  <si>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</si>
  <si>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</si>
  <si>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</si>
  <si>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</si>
  <si>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</si>
  <si>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</si>
  <si>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</si>
  <si>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</si>
  <si>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</si>
  <si>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</si>
  <si>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</si>
  <si>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</si>
  <si>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</si>
  <si>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</si>
  <si>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</si>
  <si>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</si>
  <si>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</si>
  <si>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</si>
  <si>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</si>
  <si>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</si>
  <si>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</si>
  <si>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</si>
  <si>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</si>
  <si>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</si>
  <si>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</si>
  <si>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</si>
  <si>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</si>
  <si>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</si>
  <si>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</si>
  <si>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</si>
  <si>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</si>
  <si>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</si>
  <si>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</si>
  <si>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</si>
  <si>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</si>
  <si>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</si>
  <si>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</si>
  <si>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</si>
  <si>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</si>
  <si>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</si>
  <si>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</si>
  <si>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</si>
  <si>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</si>
  <si>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</si>
  <si>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</si>
  <si>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</si>
  <si>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</si>
  <si>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</si>
  <si>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</si>
  <si>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</si>
  <si>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</si>
  <si>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</si>
  <si>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</si>
  <si>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</si>
  <si>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</si>
  <si>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</si>
  <si>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</si>
  <si>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</si>
  <si>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</si>
  <si>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</si>
  <si>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</si>
  <si>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</si>
  <si>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</si>
  <si>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</si>
  <si>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</si>
  <si>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</si>
  <si>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</si>
  <si>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</si>
  <si>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</si>
  <si>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</si>
  <si>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</si>
  <si>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</si>
  <si>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</si>
  <si>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</si>
  <si>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</si>
  <si>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</si>
  <si>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</si>
  <si>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</si>
  <si>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</si>
  <si>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</si>
  <si>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</si>
  <si>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</si>
  <si>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</si>
  <si>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</si>
  <si>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</si>
  <si>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</si>
  <si>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</si>
  <si>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</si>
  <si>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</si>
  <si>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</si>
  <si>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</si>
  <si>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</si>
  <si>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</si>
  <si>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</si>
  <si>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</si>
  <si>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</si>
  <si>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</si>
  <si>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</si>
  <si>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</si>
  <si>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</si>
  <si>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</si>
  <si>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</si>
  <si>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</si>
  <si>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</si>
  <si>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</si>
  <si>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</si>
  <si>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</si>
  <si>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</si>
  <si>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</si>
  <si>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</si>
  <si>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</si>
  <si>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</si>
  <si>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</si>
  <si>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</si>
  <si>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</si>
  <si>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</si>
  <si>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</si>
  <si>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</si>
  <si>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</si>
  <si>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</si>
  <si>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</si>
  <si>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</si>
  <si>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</si>
  <si>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</si>
  <si>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</si>
  <si>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</si>
  <si>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</si>
  <si>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</si>
  <si>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</si>
  <si>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</si>
  <si>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</si>
  <si>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</si>
  <si>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</si>
  <si>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</si>
  <si>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</si>
  <si>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</si>
  <si>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</si>
  <si>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</si>
  <si>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</si>
  <si>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</si>
  <si>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</si>
  <si>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</si>
  <si>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</si>
  <si>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</si>
  <si>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</si>
  <si>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</si>
  <si>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</si>
  <si>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</si>
  <si>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</si>
  <si>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</si>
  <si>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</si>
  <si>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</si>
  <si>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</si>
  <si>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</si>
  <si>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</si>
  <si>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</si>
  <si>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</si>
  <si>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</si>
  <si>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</si>
  <si>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</si>
  <si>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</si>
  <si>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</si>
  <si>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</si>
  <si>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</si>
  <si>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</si>
  <si>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</si>
  <si>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</si>
  <si>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</si>
  <si>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</si>
  <si>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</si>
  <si>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</si>
  <si>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</si>
  <si>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</si>
  <si>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</si>
  <si>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</si>
  <si>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</si>
  <si>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</si>
  <si>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</si>
  <si>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</si>
  <si>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</si>
  <si>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</si>
  <si>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</si>
  <si>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</si>
  <si>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</si>
  <si>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</si>
  <si>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</si>
  <si>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</si>
  <si>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</si>
  <si>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</si>
  <si>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</si>
  <si>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</si>
  <si>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</si>
  <si>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</si>
  <si>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</si>
  <si>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</si>
  <si>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</si>
  <si>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</si>
  <si>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</si>
  <si>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</si>
  <si>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</si>
  <si>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</si>
  <si>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</si>
  <si>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</si>
  <si>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</si>
  <si>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</si>
  <si>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</si>
  <si>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</si>
  <si>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</si>
  <si>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</si>
  <si>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</si>
  <si>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</si>
  <si>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</si>
  <si>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</si>
  <si>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</si>
  <si>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</si>
  <si>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</si>
  <si>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</si>
  <si>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</si>
  <si>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</si>
  <si>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</si>
  <si>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</si>
  <si>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</si>
  <si>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</si>
  <si>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</si>
  <si>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</si>
  <si>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</si>
  <si>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</si>
  <si>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</si>
  <si>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</si>
  <si>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</si>
  <si>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</si>
  <si>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</si>
  <si>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</si>
  <si>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</si>
  <si>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</si>
  <si>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</si>
  <si>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</si>
  <si>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</si>
  <si>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</si>
  <si>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</si>
  <si>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</si>
  <si>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</si>
  <si>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</si>
  <si>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</si>
  <si>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</si>
  <si>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</si>
  <si>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</si>
  <si>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</si>
  <si>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</si>
  <si>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</si>
  <si>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</si>
  <si>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</si>
  <si>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</si>
  <si>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</si>
  <si>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</si>
  <si>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</si>
  <si>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</si>
  <si>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</si>
  <si>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</si>
  <si>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</si>
  <si>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</si>
  <si>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</si>
  <si>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</si>
  <si>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</si>
  <si>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</si>
  <si>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</si>
  <si>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</si>
  <si>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</si>
  <si>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</si>
  <si>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</si>
  <si>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</si>
  <si>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</si>
  <si>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</si>
  <si>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</si>
  <si>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</si>
  <si>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</si>
  <si>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</si>
  <si>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</si>
  <si>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</si>
  <si>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</si>
  <si>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</si>
  <si>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</si>
  <si>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</si>
  <si>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</si>
  <si>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</si>
  <si>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</si>
  <si>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</si>
  <si>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</si>
  <si>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</si>
  <si>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</si>
  <si>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</si>
  <si>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</si>
  <si>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</si>
  <si>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</si>
  <si>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</si>
  <si>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</si>
  <si>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</si>
  <si>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</si>
  <si>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</si>
  <si>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</si>
  <si>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</si>
  <si>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</si>
  <si>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</si>
  <si>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</si>
  <si>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</si>
  <si>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</si>
  <si>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</si>
  <si>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</si>
  <si>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</si>
  <si>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</si>
  <si>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</si>
  <si>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</si>
  <si>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</si>
  <si>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</si>
  <si>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</si>
  <si>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</si>
  <si>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</si>
  <si>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</si>
  <si>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</si>
  <si>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</si>
  <si>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</si>
  <si>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</si>
  <si>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</si>
  <si>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</si>
  <si>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</si>
  <si>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</si>
  <si>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</si>
  <si>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</si>
  <si>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</si>
  <si>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</si>
  <si>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</si>
  <si>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</si>
  <si>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</si>
  <si>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</si>
  <si>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</si>
  <si>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</si>
  <si>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</si>
  <si>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</si>
  <si>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</si>
  <si>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</si>
  <si>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</si>
  <si>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</si>
  <si>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</si>
  <si>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</si>
  <si>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</si>
  <si>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</si>
  <si>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</si>
  <si>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</si>
  <si>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</si>
  <si>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</si>
  <si>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</si>
  <si>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</si>
  <si>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</si>
  <si>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</si>
  <si>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</si>
  <si>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</si>
  <si>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</si>
  <si>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</si>
  <si>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</si>
  <si>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</si>
  <si>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</si>
  <si>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</si>
  <si>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</si>
  <si>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</si>
  <si>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</si>
  <si>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</si>
  <si>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</si>
  <si>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</si>
  <si>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</si>
  <si>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</si>
  <si>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</si>
  <si>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</si>
  <si>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</si>
  <si>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</si>
  <si>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</si>
  <si>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</si>
  <si>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</si>
  <si>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</si>
  <si>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</si>
  <si>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</si>
  <si>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</si>
  <si>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</si>
  <si>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</si>
  <si>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</si>
  <si>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</si>
  <si>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</si>
  <si>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</si>
  <si>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</si>
  <si>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</si>
  <si>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</si>
  <si>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</si>
  <si>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</si>
  <si>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</si>
  <si>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</si>
  <si>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</si>
  <si>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</si>
  <si>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</si>
  <si>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</si>
  <si>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</si>
  <si>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</si>
  <si>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</si>
  <si>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</si>
  <si>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</si>
  <si>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</si>
  <si>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</si>
  <si>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</si>
  <si>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</si>
  <si>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</si>
  <si>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</si>
  <si>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</si>
  <si>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</si>
  <si>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</si>
  <si>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</si>
  <si>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</si>
  <si>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</si>
  <si>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</si>
  <si>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</si>
  <si>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</si>
  <si>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</si>
  <si>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</si>
  <si>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</si>
  <si>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</si>
  <si>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</si>
  <si>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</si>
  <si>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</si>
  <si>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</si>
  <si>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</si>
  <si>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</si>
  <si>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</si>
  <si>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</si>
  <si>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</si>
  <si>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</si>
  <si>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</si>
  <si>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</si>
  <si>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</si>
  <si>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</si>
  <si>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</si>
  <si>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</si>
  <si>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</si>
  <si>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</si>
  <si>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</si>
  <si>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</si>
  <si>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</si>
  <si>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</si>
  <si>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</si>
  <si>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</si>
  <si>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</si>
  <si>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</si>
  <si>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Wearables</t>
  </si>
  <si>
    <t>Musicals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</si>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</sst>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1-DD4F-BE2C-EFEC8FFE2F0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1-DD4F-BE2C-EFEC8FFE2F0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41-DD4F-BE2C-EFEC8FFE2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338447"/>
        <c:axId val="1954495455"/>
      </c:lineChart>
      <c:catAx>
        <c:axId val="196333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95455"/>
        <c:crosses val="autoZero"/>
        <c:auto val="1"/>
        <c:lblAlgn val="ctr"/>
        <c:lblOffset val="100"/>
        <c:noMultiLvlLbl val="0"/>
      </c:catAx>
      <c:valAx>
        <c:axId val="195449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3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OutcomesBasedOnGoals!$F$2:$F$13</c:f>
              <c:numCache>
                <c:formatCode>General</c:formatCode>
                <c:ptCount val="12"/>
                <c:pt idx="0">
                  <c:v>76</c:v>
                </c:pt>
                <c:pt idx="1">
                  <c:v>79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64E-264D-A17C-8335BB638A79}"/>
            </c:ext>
          </c:extLst>
        </c:ser>
        <c:ser>
          <c:idx val="1"/>
          <c:order val="1"/>
          <c:tx>
            <c:strRef>
              <c:f>OutcomesBasedOnGoals!$G$1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OutcomesBasedOnGoals!$G$2:$G$13</c:f>
              <c:numCache>
                <c:formatCode>General</c:formatCode>
                <c:ptCount val="12"/>
                <c:pt idx="0">
                  <c:v>24</c:v>
                </c:pt>
                <c:pt idx="1">
                  <c:v>21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64E-264D-A17C-8335BB638A79}"/>
            </c:ext>
          </c:extLst>
        </c:ser>
        <c:ser>
          <c:idx val="2"/>
          <c:order val="2"/>
          <c:tx>
            <c:strRef>
              <c:f>OutcomesBasedOnGoals!$H$1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64E-264D-A17C-8335BB63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8335903"/>
        <c:axId val="1953930607"/>
      </c:lineChart>
      <c:catAx>
        <c:axId val="195833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930607"/>
        <c:crosses val="autoZero"/>
        <c:auto val="1"/>
        <c:lblAlgn val="ctr"/>
        <c:lblOffset val="100"/>
        <c:noMultiLvlLbl val="0"/>
      </c:catAx>
      <c:valAx>
        <c:axId val="195393060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33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E2-444B-BDF2-D12AF38F36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E2-444B-BDF2-D12AF38F36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E2-444B-BDF2-D12AF38F36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E2-444B-BDF2-D12AF38F3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4924496"/>
        <c:axId val="1694926128"/>
      </c:barChart>
      <c:catAx>
        <c:axId val="169492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26128"/>
        <c:crosses val="autoZero"/>
        <c:auto val="1"/>
        <c:lblAlgn val="ctr"/>
        <c:lblOffset val="100"/>
        <c:noMultiLvlLbl val="0"/>
      </c:catAx>
      <c:valAx>
        <c:axId val="169492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2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1-0E44-9C4F-AF206ECBBF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461-0E44-9C4F-AF206ECBBF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461-0E44-9C4F-AF206ECBB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8260304"/>
        <c:axId val="1698261984"/>
      </c:barChart>
      <c:catAx>
        <c:axId val="169826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261984"/>
        <c:crosses val="autoZero"/>
        <c:auto val="1"/>
        <c:lblAlgn val="ctr"/>
        <c:lblOffset val="100"/>
        <c:noMultiLvlLbl val="0"/>
      </c:catAx>
      <c:valAx>
        <c:axId val="16982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26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1!PivotTable4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 1'!$A$6:$A$22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 1'!$B$6:$B$22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A-FB49-AACD-5A479B6B3F01}"/>
            </c:ext>
          </c:extLst>
        </c:ser>
        <c:ser>
          <c:idx val="1"/>
          <c:order val="1"/>
          <c:tx>
            <c:strRef>
              <c:f>'Outcomes Based on Launch Date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 1'!$A$6:$A$22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 1'!$C$6:$C$22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1A-FB49-AACD-5A479B6B3F01}"/>
            </c:ext>
          </c:extLst>
        </c:ser>
        <c:ser>
          <c:idx val="2"/>
          <c:order val="2"/>
          <c:tx>
            <c:strRef>
              <c:f>'Outcomes Based on Launch Date 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 1'!$A$6:$A$22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 1'!$D$6:$D$22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1A-FB49-AACD-5A479B6B3F01}"/>
            </c:ext>
          </c:extLst>
        </c:ser>
        <c:ser>
          <c:idx val="3"/>
          <c:order val="3"/>
          <c:tx>
            <c:strRef>
              <c:f>'Outcomes Based on Launch Date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 1'!$A$6:$A$22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 1'!$E$6:$E$22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1A-FB49-AACD-5A479B6B3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589072"/>
        <c:axId val="1704564048"/>
      </c:lineChart>
      <c:catAx>
        <c:axId val="170458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564048"/>
        <c:crosses val="autoZero"/>
        <c:auto val="1"/>
        <c:lblAlgn val="ctr"/>
        <c:lblOffset val="100"/>
        <c:noMultiLvlLbl val="0"/>
      </c:catAx>
      <c:valAx>
        <c:axId val="170456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58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482600</xdr:colOff>
      <xdr:row>20</xdr:row>
      <xdr:rowOff>133350</xdr:rowOff>
    </xdr:from>
    <xdr:to>
      <xdr:col>15</xdr:col>
      <xdr:colOff>101600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E6D38-D590-3149-8821-0AFC1C2F6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14</xdr:row>
      <xdr:rowOff>19050</xdr:rowOff>
    </xdr:from>
    <xdr:to>
      <xdr:col>7</xdr:col>
      <xdr:colOff>1270000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C25187-1A29-4D4D-854A-9591310A5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546100</xdr:colOff>
      <xdr:row>11</xdr:row>
      <xdr:rowOff>152400</xdr:rowOff>
    </xdr:from>
    <xdr:to>
      <xdr:col>19</xdr:col>
      <xdr:colOff>25400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BD95A-7EE8-3D41-A54B-344BF8F7B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6</xdr:row>
      <xdr:rowOff>101600</xdr:rowOff>
    </xdr:from>
    <xdr:to>
      <xdr:col>20</xdr:col>
      <xdr:colOff>114300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08497D-028A-ED4F-8DBB-04AEAB9E6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133350</xdr:rowOff>
    </xdr:from>
    <xdr:to>
      <xdr:col>15</xdr:col>
      <xdr:colOff>508000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69C97-85BB-E343-88EF-714C9D077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6.363759143518" createdVersion="6" refreshedVersion="6" minRefreshableVersion="3" recordCount="4114" xr:uid="{E3530FF6-8A24-4642-ADA5-92D90F033E5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6.363759953703" createdVersion="6" refreshedVersion="6" minRefreshableVersion="3" recordCount="4114" xr:uid="{ABD8FE00-CF75-BA4F-98AB-46E9A9EDBD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6.363760532404" createdVersion="6" refreshedVersion="6" minRefreshableVersion="3" recordCount="4114" xr:uid="{8995AACB-3715-014B-A182-2D838FFE6B1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F1D3F-74BF-E54E-B870-AD232D09CD83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3C8AF-1708-5145-B314-61829D7E50D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BA971-860C-A149-BFBC-F5ECD0E883BA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A4299-3CCE-024B-96C5-A8B63724A83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8" zoomScaleNormal="138" workbookViewId="0">
      <pane xSplit="3" ySplit="1" topLeftCell="D4104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8383</v>
      </c>
    </row>
    <row r="2" spans="1:21" ht="48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5114E5E4-2F4D-9A4A-8140-DEBE95EDBB54}"/>
  <conditionalFormatting sqref="F1:F1048576">
    <cfRule type="containsText" dxfId="4" priority="4" operator="containsText" text="canceled">
      <formula>NOT(ISERROR(SEARCH("canceled",F1)))</formula>
    </cfRule>
    <cfRule type="containsText" dxfId="3" priority="5" operator="containsText" text="cancelled">
      <formula>NOT(ISERROR(SEARCH("cancelled",F1)))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27B52-4E69-DA4C-B3F2-91EC27210929}">
  <dimension ref="A1:E18"/>
  <sheetViews>
    <sheetView workbookViewId="0">
      <selection activeCell="Q25" sqref="Q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8383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8377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6" t="s">
        <v>8378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6" t="s">
        <v>8379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6" t="s">
        <v>8380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6" t="s">
        <v>8368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6" t="s">
        <v>8381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6" t="s">
        <v>8370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6" t="s">
        <v>8371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6" t="s">
        <v>8372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6" t="s">
        <v>8374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6" t="s">
        <v>8375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6" t="s">
        <v>8382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6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0A90-3A08-1141-8C48-0F7410B4569C}">
  <dimension ref="A1:H13"/>
  <sheetViews>
    <sheetView tabSelected="1" workbookViewId="0">
      <selection activeCell="C4" sqref="C4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.1640625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8386</v>
      </c>
      <c r="B1" t="s">
        <v>8405</v>
      </c>
      <c r="C1" t="s">
        <v>8406</v>
      </c>
      <c r="D1" t="s">
        <v>8423</v>
      </c>
      <c r="E1" t="s">
        <v>8407</v>
      </c>
      <c r="F1" t="s">
        <v>8408</v>
      </c>
      <c r="G1" t="s">
        <v>8409</v>
      </c>
      <c r="H1" t="s">
        <v>8410</v>
      </c>
    </row>
    <row r="2" spans="1:8" x14ac:dyDescent="0.2">
      <c r="A2" t="s">
        <v>8411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"&lt;1000", Kickstarter!$R:$R, "plays")</f>
        <v>0</v>
      </c>
      <c r="E2">
        <f>SUM(B2, C2, D2)</f>
        <v>186</v>
      </c>
      <c r="F2">
        <f>ROUND(B2/E2*100, 0)</f>
        <v>76</v>
      </c>
      <c r="G2">
        <f>ROUND(C2/E2*100, 0)</f>
        <v>24</v>
      </c>
      <c r="H2">
        <f>ROUND(D2/E2*100, 0)</f>
        <v>0</v>
      </c>
    </row>
    <row r="3" spans="1:8" x14ac:dyDescent="0.2">
      <c r="A3" t="s">
        <v>8412</v>
      </c>
      <c r="B3">
        <f>COUNTIFS(Kickstarter!$F:$F, "Successful", Kickstarter!$D:$D, "&gt;=1000", Kickstarter!$D:$D, "&lt;=49999", Kickstarter!$R:$R, "plays")</f>
        <v>551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SUM(B3, C3, D3)</f>
        <v>697</v>
      </c>
      <c r="F3">
        <f t="shared" ref="F3:F13" si="1">ROUND(B3/E3*100, 0)</f>
        <v>79</v>
      </c>
      <c r="G3">
        <f t="shared" ref="G3:G13" si="2">ROUND(C3/E3*100, 0)</f>
        <v>21</v>
      </c>
      <c r="H3">
        <f t="shared" ref="H3:H13" si="3">ROUND(D3/E3*100, 0)</f>
        <v>0</v>
      </c>
    </row>
    <row r="4" spans="1:8" x14ac:dyDescent="0.2">
      <c r="A4" t="s">
        <v>8413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8414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8415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8416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8417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8422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8418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8419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8420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8421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42C75-F6B4-4543-ACDE-8065F5A5E9DE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">
      <c r="A6" s="12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8A207-270C-664C-A0A2-48F9C703FC01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">
      <c r="A7" s="12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2C6FB-C760-C44D-8714-C59D70D576ED}">
  <dimension ref="A1:F22"/>
  <sheetViews>
    <sheetView workbookViewId="0">
      <selection activeCell="R48" sqref="R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8383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8376</v>
      </c>
      <c r="B6" s="8"/>
      <c r="C6" s="8"/>
      <c r="D6" s="8"/>
      <c r="E6" s="8"/>
      <c r="F6" s="8"/>
    </row>
    <row r="7" spans="1:6" x14ac:dyDescent="0.2">
      <c r="A7" s="14" t="s">
        <v>8377</v>
      </c>
      <c r="B7" s="8">
        <v>7</v>
      </c>
      <c r="C7" s="8">
        <v>33</v>
      </c>
      <c r="D7" s="8">
        <v>2</v>
      </c>
      <c r="E7" s="8">
        <v>56</v>
      </c>
      <c r="F7" s="8">
        <v>98</v>
      </c>
    </row>
    <row r="8" spans="1:6" x14ac:dyDescent="0.2">
      <c r="A8" s="14" t="s">
        <v>8378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2">
      <c r="A9" s="14" t="s">
        <v>8379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2">
      <c r="A10" s="12" t="s">
        <v>8367</v>
      </c>
      <c r="B10" s="8"/>
      <c r="C10" s="8"/>
      <c r="D10" s="8"/>
      <c r="E10" s="8"/>
      <c r="F10" s="8"/>
    </row>
    <row r="11" spans="1:6" x14ac:dyDescent="0.2">
      <c r="A11" s="14" t="s">
        <v>8380</v>
      </c>
      <c r="B11" s="8">
        <v>2</v>
      </c>
      <c r="C11" s="8">
        <v>40</v>
      </c>
      <c r="D11" s="8"/>
      <c r="E11" s="8">
        <v>71</v>
      </c>
      <c r="F11" s="8">
        <v>113</v>
      </c>
    </row>
    <row r="12" spans="1:6" x14ac:dyDescent="0.2">
      <c r="A12" s="14" t="s">
        <v>8368</v>
      </c>
      <c r="B12" s="8">
        <v>3</v>
      </c>
      <c r="C12" s="8">
        <v>52</v>
      </c>
      <c r="D12" s="8"/>
      <c r="E12" s="8">
        <v>111</v>
      </c>
      <c r="F12" s="8">
        <v>166</v>
      </c>
    </row>
    <row r="13" spans="1:6" x14ac:dyDescent="0.2">
      <c r="A13" s="14" t="s">
        <v>8381</v>
      </c>
      <c r="B13" s="8">
        <v>4</v>
      </c>
      <c r="C13" s="8">
        <v>49</v>
      </c>
      <c r="D13" s="8"/>
      <c r="E13" s="8">
        <v>100</v>
      </c>
      <c r="F13" s="8">
        <v>153</v>
      </c>
    </row>
    <row r="14" spans="1:6" x14ac:dyDescent="0.2">
      <c r="A14" s="12" t="s">
        <v>8369</v>
      </c>
      <c r="B14" s="8"/>
      <c r="C14" s="8"/>
      <c r="D14" s="8"/>
      <c r="E14" s="8"/>
      <c r="F14" s="8"/>
    </row>
    <row r="15" spans="1:6" x14ac:dyDescent="0.2">
      <c r="A15" s="14" t="s">
        <v>8370</v>
      </c>
      <c r="B15" s="8">
        <v>1</v>
      </c>
      <c r="C15" s="8">
        <v>50</v>
      </c>
      <c r="D15" s="8"/>
      <c r="E15" s="8">
        <v>87</v>
      </c>
      <c r="F15" s="8">
        <v>138</v>
      </c>
    </row>
    <row r="16" spans="1:6" x14ac:dyDescent="0.2">
      <c r="A16" s="14" t="s">
        <v>8371</v>
      </c>
      <c r="B16" s="8">
        <v>4</v>
      </c>
      <c r="C16" s="8">
        <v>47</v>
      </c>
      <c r="D16" s="8"/>
      <c r="E16" s="8">
        <v>72</v>
      </c>
      <c r="F16" s="8">
        <v>123</v>
      </c>
    </row>
    <row r="17" spans="1:6" x14ac:dyDescent="0.2">
      <c r="A17" s="14" t="s">
        <v>8372</v>
      </c>
      <c r="B17" s="8">
        <v>4</v>
      </c>
      <c r="C17" s="8">
        <v>34</v>
      </c>
      <c r="D17" s="8"/>
      <c r="E17" s="8">
        <v>59</v>
      </c>
      <c r="F17" s="8">
        <v>97</v>
      </c>
    </row>
    <row r="18" spans="1:6" x14ac:dyDescent="0.2">
      <c r="A18" s="12" t="s">
        <v>8373</v>
      </c>
      <c r="B18" s="8"/>
      <c r="C18" s="8"/>
      <c r="D18" s="8"/>
      <c r="E18" s="8"/>
      <c r="F18" s="8"/>
    </row>
    <row r="19" spans="1:6" x14ac:dyDescent="0.2">
      <c r="A19" s="14" t="s">
        <v>8374</v>
      </c>
      <c r="B19" s="8"/>
      <c r="C19" s="8">
        <v>50</v>
      </c>
      <c r="D19" s="8"/>
      <c r="E19" s="8">
        <v>65</v>
      </c>
      <c r="F19" s="8">
        <v>115</v>
      </c>
    </row>
    <row r="20" spans="1:6" x14ac:dyDescent="0.2">
      <c r="A20" s="14" t="s">
        <v>8375</v>
      </c>
      <c r="B20" s="8">
        <v>3</v>
      </c>
      <c r="C20" s="8">
        <v>31</v>
      </c>
      <c r="D20" s="8"/>
      <c r="E20" s="8">
        <v>54</v>
      </c>
      <c r="F20" s="8">
        <v>88</v>
      </c>
    </row>
    <row r="21" spans="1:6" x14ac:dyDescent="0.2">
      <c r="A21" s="14" t="s">
        <v>8382</v>
      </c>
      <c r="B21" s="8">
        <v>3</v>
      </c>
      <c r="C21" s="8">
        <v>35</v>
      </c>
      <c r="D21" s="8"/>
      <c r="E21" s="8">
        <v>37</v>
      </c>
      <c r="F21" s="8">
        <v>75</v>
      </c>
    </row>
    <row r="22" spans="1:6" x14ac:dyDescent="0.2">
      <c r="A22" s="12" t="s">
        <v>8361</v>
      </c>
      <c r="B22" s="8">
        <v>37</v>
      </c>
      <c r="C22" s="8">
        <v>493</v>
      </c>
      <c r="D22" s="8">
        <v>24</v>
      </c>
      <c r="E22" s="8">
        <v>839</v>
      </c>
      <c r="F22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5B3B6-98E2-C942-8C46-F203A77222EB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54.33203125" customWidth="1"/>
    <col min="5" max="5" width="14.5" bestFit="1" customWidth="1"/>
  </cols>
  <sheetData>
    <row r="1" spans="1:6" x14ac:dyDescent="0.2">
      <c r="A1" t="s">
        <v>8384</v>
      </c>
      <c r="B1" t="s">
        <v>8385</v>
      </c>
      <c r="C1" t="s">
        <v>8386</v>
      </c>
      <c r="D1" t="s">
        <v>8387</v>
      </c>
      <c r="E1" t="s">
        <v>8307</v>
      </c>
      <c r="F1" t="s">
        <v>8388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+VLOOKUP(A2, Kickstarter!B:P, 15, FALSE)</f>
        <v>51.79</v>
      </c>
      <c r="F2">
        <f>VLOOKUP(A2,Kickstarter!B:L,11,FALSE)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+VLOOKUP(A3, Kickstarter!B:P, 15, 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+VLOOKUP(A4, Kickstarter!B:P, 15, FALSE)</f>
        <v>33.03</v>
      </c>
      <c r="F4">
        <f>VLOOKUP(A4,Kickstarter!B:L,11,FALSE)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+VLOOKUP(A5, Kickstarter!B:P, 15, 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+VLOOKUP(A6, Kickstarter!B:P, 15, 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33CBC-A5FD-054D-BE90-5750791F120F}">
  <dimension ref="A1:C30"/>
  <sheetViews>
    <sheetView workbookViewId="0">
      <selection activeCell="A15" sqref="A15"/>
    </sheetView>
  </sheetViews>
  <sheetFormatPr baseColWidth="10" defaultRowHeight="15" x14ac:dyDescent="0.2"/>
  <cols>
    <col min="1" max="1" width="21.6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8393</v>
      </c>
      <c r="C1" t="s">
        <v>8394</v>
      </c>
    </row>
    <row r="2" spans="1:3" x14ac:dyDescent="0.2">
      <c r="A2" t="s">
        <v>8389</v>
      </c>
      <c r="B2" s="15" t="e">
        <f>AVERAGE(#REF!)</f>
        <v>#REF!</v>
      </c>
      <c r="C2" s="15" t="e">
        <f>AVERAGE(#REF!)</f>
        <v>#REF!</v>
      </c>
    </row>
    <row r="3" spans="1:3" x14ac:dyDescent="0.2">
      <c r="A3" t="s">
        <v>8390</v>
      </c>
      <c r="B3" s="15" t="e">
        <f>MEDIAN(#REF!)</f>
        <v>#REF!</v>
      </c>
      <c r="C3" s="15" t="e">
        <f>MEDIAN(#REF!)</f>
        <v>#REF!</v>
      </c>
    </row>
    <row r="4" spans="1:3" x14ac:dyDescent="0.2">
      <c r="A4" t="s">
        <v>8397</v>
      </c>
      <c r="B4" s="15" t="e">
        <f>_xlfn.STDEV.P(#REF!)</f>
        <v>#REF!</v>
      </c>
      <c r="C4" s="15" t="e">
        <f>_xlfn.STDEV.P(#REF!)</f>
        <v>#REF!</v>
      </c>
    </row>
    <row r="5" spans="1:3" x14ac:dyDescent="0.2">
      <c r="A5" t="s">
        <v>8398</v>
      </c>
      <c r="B5" s="15" t="e">
        <f>_xlfn.QUARTILE.EXC(#REF!, 3)</f>
        <v>#REF!</v>
      </c>
      <c r="C5" s="15" t="e">
        <f>_xlfn.QUARTILE.EXC(#REF!, 3)</f>
        <v>#REF!</v>
      </c>
    </row>
    <row r="6" spans="1:3" x14ac:dyDescent="0.2">
      <c r="A6" t="s">
        <v>8399</v>
      </c>
      <c r="B6" s="15" t="e">
        <f>_xlfn.QUARTILE.EXC(#REF!, 1)</f>
        <v>#REF!</v>
      </c>
      <c r="C6" s="15" t="e">
        <f>_xlfn.QUARTILE.EXC(#REF!, 1)</f>
        <v>#REF!</v>
      </c>
    </row>
    <row r="7" spans="1:3" x14ac:dyDescent="0.2">
      <c r="A7" t="s">
        <v>8400</v>
      </c>
      <c r="B7" s="15" t="e">
        <f>B5-B6</f>
        <v>#REF!</v>
      </c>
      <c r="C7" s="15" t="e">
        <f>C5-C6</f>
        <v>#REF!</v>
      </c>
    </row>
    <row r="8" spans="1:3" x14ac:dyDescent="0.2">
      <c r="B8" s="15"/>
      <c r="C8" s="15"/>
    </row>
    <row r="9" spans="1:3" x14ac:dyDescent="0.2">
      <c r="A9" t="s">
        <v>8391</v>
      </c>
      <c r="B9" s="15" t="e">
        <f>AVERAGE(#REF!)</f>
        <v>#REF!</v>
      </c>
      <c r="C9" s="15" t="e">
        <f>AVERAGE(#REF!)</f>
        <v>#REF!</v>
      </c>
    </row>
    <row r="10" spans="1:3" x14ac:dyDescent="0.2">
      <c r="A10" t="s">
        <v>8392</v>
      </c>
      <c r="B10" s="15" t="e">
        <f>MEDIAN(#REF!)</f>
        <v>#REF!</v>
      </c>
      <c r="C10" s="15" t="e">
        <f>MEDIAN(#REF!)</f>
        <v>#REF!</v>
      </c>
    </row>
    <row r="11" spans="1:3" x14ac:dyDescent="0.2">
      <c r="A11" t="s">
        <v>8401</v>
      </c>
      <c r="B11" s="15" t="e">
        <f>_xlfn.STDEV.P(#REF!)</f>
        <v>#REF!</v>
      </c>
      <c r="C11" s="15" t="e">
        <f>_xlfn.STDEV.P(#REF!)</f>
        <v>#REF!</v>
      </c>
    </row>
    <row r="12" spans="1:3" x14ac:dyDescent="0.2">
      <c r="A12" t="s">
        <v>8402</v>
      </c>
      <c r="B12" s="15" t="e">
        <f>_xlfn.QUARTILE.EXC(#REF!, 3)</f>
        <v>#REF!</v>
      </c>
      <c r="C12" s="15" t="e">
        <f>_xlfn.QUARTILE.EXC(#REF!, 3)</f>
        <v>#REF!</v>
      </c>
    </row>
    <row r="13" spans="1:3" x14ac:dyDescent="0.2">
      <c r="A13" t="s">
        <v>8403</v>
      </c>
      <c r="B13" s="15" t="e">
        <f>_xlfn.QUARTILE.EXC(#REF!, 1)</f>
        <v>#REF!</v>
      </c>
      <c r="C13" s="15" t="e">
        <f>_xlfn.QUARTILE.EXC(#REF!, 1)</f>
        <v>#REF!</v>
      </c>
    </row>
    <row r="14" spans="1:3" x14ac:dyDescent="0.2">
      <c r="A14" t="s">
        <v>8404</v>
      </c>
      <c r="B14" s="15" t="e">
        <f>B12-B13</f>
        <v>#REF!</v>
      </c>
      <c r="C14" s="15" t="e">
        <f>C12-C13</f>
        <v>#REF!</v>
      </c>
    </row>
    <row r="17" spans="1:3" x14ac:dyDescent="0.2">
      <c r="A17" t="s">
        <v>8395</v>
      </c>
    </row>
    <row r="18" spans="1:3" x14ac:dyDescent="0.2">
      <c r="A18" t="s">
        <v>8389</v>
      </c>
      <c r="B18" s="15" t="e">
        <f>AVERAGE(#REF!)</f>
        <v>#REF!</v>
      </c>
      <c r="C18" s="15" t="e">
        <f>AVERAGE(#REF!)</f>
        <v>#REF!</v>
      </c>
    </row>
    <row r="19" spans="1:3" x14ac:dyDescent="0.2">
      <c r="A19" t="s">
        <v>8390</v>
      </c>
      <c r="B19" s="15" t="e">
        <f>MEDIAN(#REF!)</f>
        <v>#REF!</v>
      </c>
      <c r="C19" s="15" t="e">
        <f>MEDIAN(#REF!)</f>
        <v>#REF!</v>
      </c>
    </row>
    <row r="20" spans="1:3" x14ac:dyDescent="0.2">
      <c r="B20" s="15"/>
      <c r="C20" s="15"/>
    </row>
    <row r="21" spans="1:3" x14ac:dyDescent="0.2">
      <c r="A21" t="s">
        <v>8391</v>
      </c>
      <c r="B21" s="15" t="e">
        <f>AVERAGE(#REF!)</f>
        <v>#REF!</v>
      </c>
      <c r="C21" s="15" t="e">
        <f>AVERAGE(#REF!)</f>
        <v>#REF!</v>
      </c>
    </row>
    <row r="22" spans="1:3" x14ac:dyDescent="0.2">
      <c r="A22" t="s">
        <v>8392</v>
      </c>
      <c r="B22" s="15" t="e">
        <f>MEDIAN(#REF!)</f>
        <v>#REF!</v>
      </c>
      <c r="C22" s="15" t="e">
        <f>MEDIAN(#REF!)</f>
        <v>#REF!</v>
      </c>
    </row>
    <row r="23" spans="1:3" x14ac:dyDescent="0.2">
      <c r="B23" s="15"/>
      <c r="C23" s="15"/>
    </row>
    <row r="24" spans="1:3" x14ac:dyDescent="0.2">
      <c r="B24" s="15"/>
      <c r="C24" s="15"/>
    </row>
    <row r="25" spans="1:3" x14ac:dyDescent="0.2">
      <c r="A25" t="s">
        <v>8396</v>
      </c>
      <c r="B25" s="15"/>
      <c r="C25" s="15"/>
    </row>
    <row r="26" spans="1:3" x14ac:dyDescent="0.2">
      <c r="A26" t="s">
        <v>8389</v>
      </c>
      <c r="B26" s="15" t="e">
        <f>AVERAGE(#REF!)</f>
        <v>#REF!</v>
      </c>
      <c r="C26" s="15" t="e">
        <f>AVERAGE(#REF!)</f>
        <v>#REF!</v>
      </c>
    </row>
    <row r="27" spans="1:3" x14ac:dyDescent="0.2">
      <c r="A27" t="s">
        <v>8390</v>
      </c>
      <c r="B27" s="15" t="e">
        <f>MEDIAN(#REF!)</f>
        <v>#REF!</v>
      </c>
      <c r="C27" s="15" t="e">
        <f>MEDIAN(#REF!)</f>
        <v>#REF!</v>
      </c>
    </row>
    <row r="28" spans="1:3" x14ac:dyDescent="0.2">
      <c r="B28" s="15"/>
      <c r="C28" s="15"/>
    </row>
    <row r="29" spans="1:3" x14ac:dyDescent="0.2">
      <c r="A29" t="s">
        <v>8391</v>
      </c>
      <c r="B29" s="15" t="e">
        <f>AVERAGE(#REF!)</f>
        <v>#REF!</v>
      </c>
      <c r="C29" s="15" t="e">
        <f>AVERAGE(#REF!)</f>
        <v>#REF!</v>
      </c>
    </row>
    <row r="30" spans="1:3" x14ac:dyDescent="0.2">
      <c r="A30" t="s">
        <v>8392</v>
      </c>
      <c r="B30" s="15" t="e">
        <f>MEDIAN(#REF!)</f>
        <v>#REF!</v>
      </c>
      <c r="C30" s="15" t="e">
        <f>MEDIAN(#REF!)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OutcomesBasedOnGoals</vt:lpstr>
      <vt:lpstr>Category Statistics</vt:lpstr>
      <vt:lpstr>Subcategory Statistics</vt:lpstr>
      <vt:lpstr>Outcomes Based on Launch Date 1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2020-08-06T15:51:17Z</dcterms:modified>
</cp:coreProperties>
</file>