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TFG/INTERVENCIÓN/"/>
    </mc:Choice>
  </mc:AlternateContent>
  <xr:revisionPtr revIDLastSave="0" documentId="13_ncr:1_{3DC592B8-1E4E-8D48-A952-9B41E3D4A9EB}" xr6:coauthVersionLast="36" xr6:coauthVersionMax="36" xr10:uidLastSave="{00000000-0000-0000-0000-000000000000}"/>
  <bookViews>
    <workbookView xWindow="1520" yWindow="520" windowWidth="27280" windowHeight="15880" activeTab="3" xr2:uid="{1BA2A1B3-8379-1C47-B187-04C3935AEBAC}"/>
  </bookViews>
  <sheets>
    <sheet name="PRE-POST" sheetId="1" r:id="rId1"/>
    <sheet name="VALORACIÓN DIARIA " sheetId="2" r:id="rId2"/>
    <sheet name="DESCRIPTIVOS" sheetId="3" r:id="rId3"/>
    <sheet name="ESTADÍSTICO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M52" i="4"/>
  <c r="M51" i="4"/>
  <c r="M50" i="4"/>
  <c r="M49" i="4"/>
  <c r="M48" i="4"/>
  <c r="E58" i="4"/>
  <c r="L49" i="4"/>
  <c r="L53" i="4"/>
  <c r="H60" i="4"/>
  <c r="G60" i="4"/>
  <c r="H59" i="4"/>
  <c r="G59" i="4"/>
  <c r="H58" i="4"/>
  <c r="G58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M47" i="4" s="1"/>
  <c r="G48" i="4"/>
  <c r="E60" i="4"/>
  <c r="L59" i="4" s="1"/>
  <c r="D60" i="4"/>
  <c r="E59" i="4"/>
  <c r="L58" i="4" s="1"/>
  <c r="D59" i="4"/>
  <c r="D58" i="4"/>
  <c r="D57" i="4"/>
  <c r="E56" i="4"/>
  <c r="D56" i="4"/>
  <c r="L55" i="4" s="1"/>
  <c r="E55" i="4"/>
  <c r="L54" i="4" s="1"/>
  <c r="D55" i="4"/>
  <c r="E54" i="4"/>
  <c r="D54" i="4"/>
  <c r="E53" i="4"/>
  <c r="L52" i="4" s="1"/>
  <c r="D53" i="4"/>
  <c r="E52" i="4"/>
  <c r="D52" i="4"/>
  <c r="L51" i="4" s="1"/>
  <c r="E51" i="4"/>
  <c r="L50" i="4" s="1"/>
  <c r="D51" i="4"/>
  <c r="E50" i="4"/>
  <c r="D50" i="4"/>
  <c r="D49" i="4"/>
  <c r="E49" i="4"/>
  <c r="L48" i="4" s="1"/>
  <c r="E48" i="4"/>
  <c r="D48" i="4"/>
  <c r="L47" i="4" s="1"/>
  <c r="P15" i="4"/>
  <c r="P16" i="4"/>
  <c r="D43" i="4" s="1"/>
  <c r="P17" i="4"/>
  <c r="P18" i="4"/>
  <c r="P19" i="4"/>
  <c r="P26" i="4" s="1"/>
  <c r="P20" i="4"/>
  <c r="P21" i="4"/>
  <c r="P22" i="4"/>
  <c r="P14" i="4"/>
  <c r="P24" i="4" s="1"/>
  <c r="O15" i="4"/>
  <c r="O16" i="4"/>
  <c r="O17" i="4"/>
  <c r="O18" i="4"/>
  <c r="O19" i="4"/>
  <c r="E42" i="4" s="1"/>
  <c r="O20" i="4"/>
  <c r="O21" i="4"/>
  <c r="O22" i="4"/>
  <c r="O14" i="4"/>
  <c r="D42" i="4" s="1"/>
  <c r="N15" i="4"/>
  <c r="N21" i="4"/>
  <c r="N22" i="4"/>
  <c r="N16" i="4"/>
  <c r="N25" i="4" s="1"/>
  <c r="N17" i="4"/>
  <c r="N18" i="4"/>
  <c r="N19" i="4"/>
  <c r="E41" i="4" s="1"/>
  <c r="N20" i="4"/>
  <c r="N14" i="4"/>
  <c r="M15" i="4"/>
  <c r="M17" i="4"/>
  <c r="M18" i="4"/>
  <c r="M20" i="4"/>
  <c r="M21" i="4"/>
  <c r="M22" i="4"/>
  <c r="M14" i="4"/>
  <c r="L15" i="4"/>
  <c r="L16" i="4"/>
  <c r="D39" i="4" s="1"/>
  <c r="L17" i="4"/>
  <c r="L18" i="4"/>
  <c r="L19" i="4"/>
  <c r="L26" i="4" s="1"/>
  <c r="L20" i="4"/>
  <c r="L21" i="4"/>
  <c r="L22" i="4"/>
  <c r="L14" i="4"/>
  <c r="L24" i="4" s="1"/>
  <c r="K21" i="4"/>
  <c r="K26" i="4" s="1"/>
  <c r="K22" i="4"/>
  <c r="K15" i="4"/>
  <c r="K16" i="4"/>
  <c r="K17" i="4"/>
  <c r="K18" i="4"/>
  <c r="K19" i="4"/>
  <c r="K20" i="4"/>
  <c r="K14" i="4"/>
  <c r="D38" i="4" s="1"/>
  <c r="J15" i="4"/>
  <c r="J16" i="4"/>
  <c r="J17" i="4"/>
  <c r="D37" i="4" s="1"/>
  <c r="J18" i="4"/>
  <c r="J19" i="4"/>
  <c r="E37" i="4" s="1"/>
  <c r="J20" i="4"/>
  <c r="J21" i="4"/>
  <c r="J26" i="4" s="1"/>
  <c r="J22" i="4"/>
  <c r="J14" i="4"/>
  <c r="I15" i="4"/>
  <c r="I16" i="4"/>
  <c r="I17" i="4"/>
  <c r="C36" i="4" s="1"/>
  <c r="I18" i="4"/>
  <c r="I19" i="4"/>
  <c r="E36" i="4" s="1"/>
  <c r="I20" i="4"/>
  <c r="I21" i="4"/>
  <c r="I22" i="4"/>
  <c r="I14" i="4"/>
  <c r="I24" i="4" s="1"/>
  <c r="H15" i="4"/>
  <c r="H16" i="4"/>
  <c r="H17" i="4"/>
  <c r="H18" i="4"/>
  <c r="H19" i="4"/>
  <c r="H26" i="4" s="1"/>
  <c r="H20" i="4"/>
  <c r="H21" i="4"/>
  <c r="H22" i="4"/>
  <c r="H14" i="4"/>
  <c r="C35" i="4" s="1"/>
  <c r="G15" i="4"/>
  <c r="G16" i="4"/>
  <c r="G17" i="4"/>
  <c r="G18" i="4"/>
  <c r="G19" i="4"/>
  <c r="E34" i="4" s="1"/>
  <c r="G20" i="4"/>
  <c r="G21" i="4"/>
  <c r="G22" i="4"/>
  <c r="G14" i="4"/>
  <c r="D34" i="4" s="1"/>
  <c r="F15" i="4"/>
  <c r="F16" i="4"/>
  <c r="F17" i="4"/>
  <c r="F25" i="4" s="1"/>
  <c r="F18" i="4"/>
  <c r="F19" i="4"/>
  <c r="E33" i="4" s="1"/>
  <c r="F20" i="4"/>
  <c r="F21" i="4"/>
  <c r="F26" i="4" s="1"/>
  <c r="F22" i="4"/>
  <c r="F14" i="4"/>
  <c r="C33" i="4" s="1"/>
  <c r="E22" i="4"/>
  <c r="E15" i="4"/>
  <c r="D14" i="4"/>
  <c r="E14" i="4"/>
  <c r="O26" i="4" l="1"/>
  <c r="G26" i="4"/>
  <c r="K25" i="4"/>
  <c r="G25" i="4"/>
  <c r="K24" i="4"/>
  <c r="C41" i="4"/>
  <c r="D36" i="4"/>
  <c r="E38" i="4"/>
  <c r="N26" i="4"/>
  <c r="J25" i="4"/>
  <c r="N24" i="4"/>
  <c r="F24" i="4"/>
  <c r="C37" i="4"/>
  <c r="D33" i="4"/>
  <c r="E35" i="4"/>
  <c r="E43" i="4"/>
  <c r="I26" i="4"/>
  <c r="I25" i="4"/>
  <c r="C34" i="4"/>
  <c r="C39" i="4"/>
  <c r="C43" i="4"/>
  <c r="D35" i="4"/>
  <c r="C38" i="4"/>
  <c r="D41" i="4"/>
  <c r="L57" i="4"/>
  <c r="O25" i="4"/>
  <c r="O24" i="4"/>
  <c r="G24" i="4"/>
  <c r="J24" i="4"/>
  <c r="C42" i="4"/>
  <c r="E39" i="4"/>
  <c r="P25" i="4"/>
  <c r="L25" i="4"/>
  <c r="H25" i="4"/>
  <c r="H24" i="4"/>
  <c r="E16" i="4"/>
  <c r="E17" i="4"/>
  <c r="E18" i="4"/>
  <c r="E24" i="4" s="1"/>
  <c r="E19" i="4"/>
  <c r="E20" i="4"/>
  <c r="E21" i="4"/>
  <c r="D15" i="4"/>
  <c r="D31" i="4" s="1"/>
  <c r="D16" i="4"/>
  <c r="D17" i="4"/>
  <c r="D18" i="4"/>
  <c r="D19" i="4"/>
  <c r="D20" i="4"/>
  <c r="D21" i="4"/>
  <c r="D22" i="4"/>
  <c r="W7" i="4"/>
  <c r="W4" i="4"/>
  <c r="M19" i="4" l="1"/>
  <c r="H57" i="4"/>
  <c r="D25" i="4"/>
  <c r="D32" i="4"/>
  <c r="C31" i="4"/>
  <c r="E25" i="4"/>
  <c r="C32" i="4"/>
  <c r="E31" i="4"/>
  <c r="D26" i="4"/>
  <c r="D24" i="4"/>
  <c r="E57" i="4"/>
  <c r="L56" i="4" s="1"/>
  <c r="M16" i="4"/>
  <c r="E32" i="4"/>
  <c r="E26" i="4"/>
  <c r="W35" i="1"/>
  <c r="W38" i="1"/>
  <c r="D40" i="4" l="1"/>
  <c r="M25" i="4"/>
  <c r="C40" i="4"/>
  <c r="M24" i="4"/>
  <c r="E40" i="4"/>
  <c r="M26" i="4"/>
  <c r="L46" i="3"/>
  <c r="L45" i="3"/>
  <c r="L44" i="3"/>
  <c r="K46" i="3"/>
  <c r="K45" i="3"/>
  <c r="K44" i="3"/>
  <c r="J46" i="3"/>
  <c r="J45" i="3"/>
  <c r="J44" i="3"/>
  <c r="I46" i="3"/>
  <c r="I45" i="3"/>
  <c r="I44" i="3"/>
  <c r="G46" i="3"/>
  <c r="G45" i="3"/>
  <c r="G44" i="3"/>
  <c r="F46" i="3"/>
  <c r="F44" i="3"/>
  <c r="E46" i="3"/>
  <c r="E45" i="3"/>
  <c r="E44" i="3"/>
  <c r="D46" i="3"/>
  <c r="D45" i="3"/>
  <c r="D44" i="3"/>
  <c r="L39" i="3"/>
  <c r="L38" i="3"/>
  <c r="L37" i="3"/>
  <c r="L36" i="3"/>
  <c r="L35" i="3"/>
  <c r="L34" i="3"/>
  <c r="L33" i="3"/>
  <c r="L32" i="3"/>
  <c r="L31" i="3"/>
  <c r="K39" i="3"/>
  <c r="K38" i="3"/>
  <c r="K37" i="3"/>
  <c r="K36" i="3"/>
  <c r="K35" i="3"/>
  <c r="K34" i="3"/>
  <c r="K33" i="3"/>
  <c r="K32" i="3"/>
  <c r="K31" i="3"/>
  <c r="J39" i="3"/>
  <c r="J38" i="3"/>
  <c r="J37" i="3"/>
  <c r="J36" i="3"/>
  <c r="J35" i="3"/>
  <c r="J34" i="3"/>
  <c r="J33" i="3"/>
  <c r="J32" i="3"/>
  <c r="J31" i="3"/>
  <c r="I39" i="3"/>
  <c r="I38" i="3"/>
  <c r="I37" i="3"/>
  <c r="I36" i="3"/>
  <c r="I35" i="3"/>
  <c r="I34" i="3"/>
  <c r="I33" i="3"/>
  <c r="I32" i="3"/>
  <c r="I31" i="3"/>
  <c r="G39" i="3"/>
  <c r="G38" i="3"/>
  <c r="G37" i="3"/>
  <c r="G36" i="3"/>
  <c r="G35" i="3"/>
  <c r="G34" i="3"/>
  <c r="G33" i="3"/>
  <c r="G32" i="3"/>
  <c r="G31" i="3"/>
  <c r="F39" i="3"/>
  <c r="F38" i="3"/>
  <c r="F37" i="3"/>
  <c r="F36" i="3"/>
  <c r="F35" i="3"/>
  <c r="F34" i="3"/>
  <c r="F33" i="3"/>
  <c r="F32" i="3"/>
  <c r="F31" i="3"/>
  <c r="E39" i="3"/>
  <c r="E38" i="3"/>
  <c r="E37" i="3"/>
  <c r="E36" i="3"/>
  <c r="E35" i="3"/>
  <c r="E34" i="3"/>
  <c r="E33" i="3"/>
  <c r="E32" i="3"/>
  <c r="E31" i="3"/>
  <c r="D39" i="3"/>
  <c r="D38" i="3"/>
  <c r="D37" i="3"/>
  <c r="D36" i="3"/>
  <c r="D35" i="3"/>
  <c r="D34" i="3"/>
  <c r="D33" i="3"/>
  <c r="D32" i="3"/>
  <c r="D31" i="3"/>
  <c r="L26" i="3"/>
  <c r="K26" i="3"/>
  <c r="J26" i="3"/>
  <c r="I26" i="3"/>
  <c r="G26" i="3"/>
  <c r="F26" i="3"/>
  <c r="E26" i="3"/>
  <c r="D26" i="3"/>
  <c r="L24" i="3"/>
  <c r="K24" i="3"/>
  <c r="J24" i="3"/>
  <c r="I24" i="3"/>
  <c r="G24" i="3"/>
  <c r="F24" i="3"/>
  <c r="E24" i="3"/>
  <c r="D24" i="3"/>
  <c r="L23" i="3"/>
  <c r="K23" i="3"/>
  <c r="J23" i="3"/>
  <c r="I23" i="3"/>
  <c r="G23" i="3"/>
  <c r="J20" i="3"/>
  <c r="I20" i="3"/>
  <c r="F23" i="3"/>
  <c r="E23" i="3"/>
  <c r="D23" i="3"/>
  <c r="L20" i="3"/>
  <c r="G20" i="3"/>
  <c r="E20" i="3"/>
  <c r="D20" i="3"/>
  <c r="L19" i="3"/>
  <c r="I19" i="3"/>
  <c r="D19" i="3"/>
  <c r="J19" i="3"/>
  <c r="G19" i="3"/>
  <c r="F20" i="3"/>
  <c r="F19" i="3"/>
  <c r="E19" i="3"/>
  <c r="F45" i="3" l="1"/>
  <c r="K19" i="3"/>
  <c r="K20" i="3"/>
  <c r="I10" i="3"/>
  <c r="I3" i="3"/>
  <c r="I6" i="3"/>
  <c r="I9" i="3"/>
  <c r="I5" i="3"/>
  <c r="I7" i="3"/>
  <c r="I4" i="3"/>
  <c r="I8" i="3"/>
  <c r="I11" i="3"/>
  <c r="P23" i="1" l="1"/>
  <c r="P22" i="1" l="1"/>
</calcChain>
</file>

<file path=xl/sharedStrings.xml><?xml version="1.0" encoding="utf-8"?>
<sst xmlns="http://schemas.openxmlformats.org/spreadsheetml/2006/main" count="513" uniqueCount="208">
  <si>
    <t>Sujeto</t>
  </si>
  <si>
    <t>Nombre</t>
  </si>
  <si>
    <t>Peso</t>
  </si>
  <si>
    <t>Dolor desde</t>
  </si>
  <si>
    <t>Dolor</t>
  </si>
  <si>
    <t>Emociones Negativas</t>
  </si>
  <si>
    <t>Limitaciones actividad física</t>
  </si>
  <si>
    <t>COS</t>
  </si>
  <si>
    <t>BPI</t>
  </si>
  <si>
    <t>Estrés (PSS10)</t>
  </si>
  <si>
    <t>Oswestry</t>
  </si>
  <si>
    <t>T. Shober</t>
  </si>
  <si>
    <t>Lassegue</t>
  </si>
  <si>
    <t>Patrick</t>
  </si>
  <si>
    <t>Gaenslen</t>
  </si>
  <si>
    <t>HRV</t>
  </si>
  <si>
    <t>Dolor (EVA)</t>
  </si>
  <si>
    <t>VALORACIÓN INICIAL</t>
  </si>
  <si>
    <t>SUJETO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</si>
  <si>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</si>
  <si>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</si>
  <si>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</si>
  <si>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</si>
  <si>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</si>
  <si>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</si>
  <si>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</si>
  <si>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</si>
  <si>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</si>
  <si>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</si>
  <si>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</si>
  <si>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</si>
  <si>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</si>
  <si>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</si>
  <si>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</si>
  <si>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</si>
  <si>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</si>
  <si>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</si>
  <si>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</si>
  <si>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</si>
  <si>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RMSSD</t>
  </si>
  <si>
    <t>DOLOR (EVA)</t>
  </si>
  <si>
    <t>VALORACIÓN FINAL</t>
  </si>
  <si>
    <t>Satisfacción sueño</t>
  </si>
  <si>
    <t>Hiperinsomnio</t>
  </si>
  <si>
    <t>Insomnio</t>
  </si>
  <si>
    <t>Ejercicio?</t>
  </si>
  <si>
    <t>T. Schober*</t>
  </si>
  <si>
    <t>Juan Jose Recio Herrero</t>
  </si>
  <si>
    <t>Edad</t>
  </si>
  <si>
    <t>Madeline Piedrahita Montoya</t>
  </si>
  <si>
    <t>Eugenia Escalona Castro</t>
  </si>
  <si>
    <t>Concepción Fernandez Baquero</t>
  </si>
  <si>
    <t>Paula Barrios Pérez</t>
  </si>
  <si>
    <t>Miguel Angel Pérez</t>
  </si>
  <si>
    <t>Cristina del Río monlla</t>
  </si>
  <si>
    <t>Mº Carmen Ortiz Martín</t>
  </si>
  <si>
    <t>Dolores Álvarez Berbegal</t>
  </si>
  <si>
    <t>no</t>
  </si>
  <si>
    <t>2 años</t>
  </si>
  <si>
    <t>negativo</t>
  </si>
  <si>
    <t>si</t>
  </si>
  <si>
    <t>1 años</t>
  </si>
  <si>
    <t>muy medicada y con paralisis del tibial anterior</t>
  </si>
  <si>
    <t>Operación reciente para retirar clavos en perone. No bioimpedancia por precaución</t>
  </si>
  <si>
    <t>20 años</t>
  </si>
  <si>
    <t>Negativo</t>
  </si>
  <si>
    <t>Operación de corazón</t>
  </si>
  <si>
    <t>Yoga + gimnasio</t>
  </si>
  <si>
    <t>5 años</t>
  </si>
  <si>
    <t>Deporte diario: pilates, yoga y andar. DEPRESIÓN</t>
  </si>
  <si>
    <t>GRUPO EXPERIMENTAL</t>
  </si>
  <si>
    <t>COS SATISFACCIÓN DEL SUEÑO</t>
  </si>
  <si>
    <t xml:space="preserve"> PREGUNTAS 3,4,5,6,7</t>
  </si>
  <si>
    <t>DIA 1*</t>
  </si>
  <si>
    <t>Pastillas para dormir</t>
  </si>
  <si>
    <t>No</t>
  </si>
  <si>
    <t>Maria Rosa</t>
  </si>
  <si>
    <t>María Rosa</t>
  </si>
  <si>
    <t>Positivo</t>
  </si>
  <si>
    <t>12'5</t>
  </si>
  <si>
    <t>18 años</t>
  </si>
  <si>
    <t>positivo</t>
  </si>
  <si>
    <t>Si</t>
  </si>
  <si>
    <t>COS INSOMNIO</t>
  </si>
  <si>
    <t>DATOS ANTROPOMÉTRICOS</t>
  </si>
  <si>
    <t>MEDIA</t>
  </si>
  <si>
    <t>MÁXIMO</t>
  </si>
  <si>
    <t>MÍNIMO</t>
  </si>
  <si>
    <t>DESVIACIÓN ESTÁNDAR</t>
  </si>
  <si>
    <t>EDAD</t>
  </si>
  <si>
    <t>PESO</t>
  </si>
  <si>
    <t>FC</t>
  </si>
  <si>
    <t>DATOS FISIOLÓGICOS</t>
  </si>
  <si>
    <t>DURACIÓN DEL DOLOR</t>
  </si>
  <si>
    <t>INTENSIDAD DEL DOLOR (EVA)</t>
  </si>
  <si>
    <t>GRUPO CONTROL</t>
  </si>
  <si>
    <t>EXPERIMENTAL</t>
  </si>
  <si>
    <t>ODI (puntuación)</t>
  </si>
  <si>
    <t>DATOS SOBRE DOLOR</t>
  </si>
  <si>
    <t>CARACTERISTICAS DE LOS SUJETOS</t>
  </si>
  <si>
    <t>VALORES DE LOS CUESTIONARIOS</t>
  </si>
  <si>
    <t>DOLOR (BPI)</t>
  </si>
  <si>
    <t>EMOCIONES NEGATIVAS (BPI)</t>
  </si>
  <si>
    <t>LIMITACIONES ACTIVIDAD FÍSICA (BPI)</t>
  </si>
  <si>
    <t>PSS10</t>
  </si>
  <si>
    <t>SATIFACCIÓN SUEÑO (COS)</t>
  </si>
  <si>
    <t>INSOMNIO (COS)</t>
  </si>
  <si>
    <t>HIPERINSOMNIO (COS)</t>
  </si>
  <si>
    <t>TEST ORTOPÉDICOS</t>
  </si>
  <si>
    <t>SCHOBER</t>
  </si>
  <si>
    <t>LASSEGUE</t>
  </si>
  <si>
    <t>PATRICK</t>
  </si>
  <si>
    <t>SEXO (hombre/mujeres)</t>
  </si>
  <si>
    <t>GAENSLEN (-/+)</t>
  </si>
  <si>
    <t>PRE POST RMSSD</t>
  </si>
  <si>
    <t>PRE POST PNN50</t>
  </si>
  <si>
    <t>PRE POST HF ms^2</t>
  </si>
  <si>
    <t xml:space="preserve">PRE POST N.U. </t>
  </si>
  <si>
    <t>Grupo</t>
  </si>
  <si>
    <t>Peso pre</t>
  </si>
  <si>
    <t>Peso post</t>
  </si>
  <si>
    <t>Eva pre</t>
  </si>
  <si>
    <t>Eva post</t>
  </si>
  <si>
    <t>Dolor pre</t>
  </si>
  <si>
    <t>Dolor post</t>
  </si>
  <si>
    <t>Emociones pre</t>
  </si>
  <si>
    <t>Emociones post</t>
  </si>
  <si>
    <t>Limitaciones Act pre</t>
  </si>
  <si>
    <t>Limitaciones Act post</t>
  </si>
  <si>
    <t>Estrés pre</t>
  </si>
  <si>
    <t>Estrés post</t>
  </si>
  <si>
    <t>Satis sueño pre</t>
  </si>
  <si>
    <t>Satis sueño post</t>
  </si>
  <si>
    <t>Insomnio pre</t>
  </si>
  <si>
    <t>Insomnio post</t>
  </si>
  <si>
    <t>Hiperinsomnio pre</t>
  </si>
  <si>
    <t>Hiperinsomnio post</t>
  </si>
  <si>
    <t>Oswestry pre</t>
  </si>
  <si>
    <t>Oswestry post</t>
  </si>
  <si>
    <t>Schober pre</t>
  </si>
  <si>
    <t>Schober post</t>
  </si>
  <si>
    <t>Lassegue pre</t>
  </si>
  <si>
    <t>Lassegue post</t>
  </si>
  <si>
    <t>Patrick pre</t>
  </si>
  <si>
    <t>Patrick post</t>
  </si>
  <si>
    <t>%cambio_peso</t>
  </si>
  <si>
    <t>%cambio_eva</t>
  </si>
  <si>
    <t>%cambio_dolor</t>
  </si>
  <si>
    <t>%cambio_emociones</t>
  </si>
  <si>
    <t>%cambio_limitaciones</t>
  </si>
  <si>
    <t>%cambio_estrés</t>
  </si>
  <si>
    <t>%cambio_satisfacción</t>
  </si>
  <si>
    <t>%cambio_insomnio</t>
  </si>
  <si>
    <t>%cambio_hiperinsomnio</t>
  </si>
  <si>
    <t>%cambio_oswestry</t>
  </si>
  <si>
    <t>%cambio_Schober</t>
  </si>
  <si>
    <t>%cambio_lassegue</t>
  </si>
  <si>
    <t>%cambio_patrick</t>
  </si>
  <si>
    <t>Promedio todos (n=9)</t>
  </si>
  <si>
    <t>Promedio experimental (n=5)</t>
  </si>
  <si>
    <t>Promedio Control (n=4)</t>
  </si>
  <si>
    <t>RELATIVO</t>
  </si>
  <si>
    <t>Grupo A (n=5)</t>
  </si>
  <si>
    <t>Grupo B (n=4)</t>
  </si>
  <si>
    <t>Dif (t-test)</t>
  </si>
  <si>
    <t>EVA</t>
  </si>
  <si>
    <t xml:space="preserve">BPI </t>
  </si>
  <si>
    <t>Emociones</t>
  </si>
  <si>
    <t>Limitaciones Act</t>
  </si>
  <si>
    <t>Estrés</t>
  </si>
  <si>
    <t>COS (sueño)</t>
  </si>
  <si>
    <t>Satisf Sueño</t>
  </si>
  <si>
    <t>Isomnio</t>
  </si>
  <si>
    <t>Schober</t>
  </si>
  <si>
    <t>ABSOLUTO</t>
  </si>
  <si>
    <t>Media Pre</t>
  </si>
  <si>
    <t>Media Post</t>
  </si>
  <si>
    <t>%cambio-GrupoA</t>
  </si>
  <si>
    <t>%cambio-GrupoB</t>
  </si>
  <si>
    <t>Diff (t-test entre grupos)</t>
  </si>
  <si>
    <t>,559</t>
  </si>
  <si>
    <t>,061</t>
  </si>
  <si>
    <t>,364</t>
  </si>
  <si>
    <t>,500</t>
  </si>
  <si>
    <t>,428</t>
  </si>
  <si>
    <t>,079</t>
  </si>
  <si>
    <t>,443</t>
  </si>
  <si>
    <t>,823</t>
  </si>
  <si>
    <t>,726</t>
  </si>
  <si>
    <t>,794</t>
  </si>
  <si>
    <t>,158</t>
  </si>
  <si>
    <t>,296</t>
  </si>
  <si>
    <t>,415</t>
  </si>
  <si>
    <t>*</t>
  </si>
  <si>
    <t>*sin hacer, no se de donde sacarlo</t>
  </si>
  <si>
    <t>% cambio peso</t>
  </si>
  <si>
    <t>% cambio eva</t>
  </si>
  <si>
    <t>% cambio dolor</t>
  </si>
  <si>
    <t>% cambio emociones</t>
  </si>
  <si>
    <t>% cambio limitaciones</t>
  </si>
  <si>
    <t>% cambio estrés</t>
  </si>
  <si>
    <t>% cambio satisfacción</t>
  </si>
  <si>
    <t>% cambio insomnio</t>
  </si>
  <si>
    <t>% cambio hiperinsomnio</t>
  </si>
  <si>
    <t>% cambio Oswestry</t>
  </si>
  <si>
    <t>% cambio Schober</t>
  </si>
  <si>
    <t>% cambio Lassegue</t>
  </si>
  <si>
    <t>% cambio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</si>
</sst>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10205"/>
      <name val="Arial"/>
      <family val="2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10205"/>
      <name val="Arial"/>
      <family val="2"/>
    </font>
    <font>
      <i/>
      <sz val="12"/>
      <color rgb="FFFF0000"/>
      <name val="Arial"/>
      <family val="2"/>
    </font>
    <font>
      <i/>
      <sz val="12"/>
      <color theme="5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23" xfId="0" applyBorder="1"/>
    <xf numFmtId="0" fontId="0" fillId="0" borderId="24" xfId="0" applyBorder="1"/>
    <xf numFmtId="0" fontId="0" fillId="0" borderId="13" xfId="0" applyBorder="1"/>
    <xf numFmtId="0" fontId="0" fillId="0" borderId="26" xfId="0" applyBorder="1"/>
    <xf numFmtId="0" fontId="3" fillId="0" borderId="2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23" xfId="0" applyFont="1" applyBorder="1"/>
    <xf numFmtId="0" fontId="3" fillId="0" borderId="6" xfId="0" applyFont="1" applyBorder="1"/>
    <xf numFmtId="0" fontId="3" fillId="0" borderId="2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0" fillId="0" borderId="2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/>
    <xf numFmtId="0" fontId="0" fillId="0" borderId="20" xfId="0" applyFill="1" applyBorder="1"/>
    <xf numFmtId="0" fontId="0" fillId="0" borderId="21" xfId="0" applyFill="1" applyBorder="1"/>
    <xf numFmtId="0" fontId="0" fillId="2" borderId="20" xfId="0" applyFill="1" applyBorder="1"/>
    <xf numFmtId="0" fontId="0" fillId="2" borderId="0" xfId="0" applyFill="1" applyAlignment="1">
      <alignment wrapText="1"/>
    </xf>
    <xf numFmtId="0" fontId="0" fillId="0" borderId="0" xfId="0" applyNumberFormat="1" applyFill="1" applyBorder="1"/>
    <xf numFmtId="0" fontId="0" fillId="0" borderId="21" xfId="0" applyNumberFormat="1" applyFill="1" applyBorder="1"/>
    <xf numFmtId="0" fontId="0" fillId="0" borderId="21" xfId="0" applyFill="1" applyBorder="1" applyAlignment="1">
      <alignment horizontal="right"/>
    </xf>
    <xf numFmtId="0" fontId="0" fillId="0" borderId="18" xfId="0" applyFill="1" applyBorder="1"/>
    <xf numFmtId="0" fontId="0" fillId="0" borderId="18" xfId="0" applyNumberFormat="1" applyBorder="1"/>
    <xf numFmtId="0" fontId="0" fillId="0" borderId="26" xfId="0" applyNumberFormat="1" applyFill="1" applyBorder="1"/>
    <xf numFmtId="0" fontId="0" fillId="0" borderId="0" xfId="0" applyNumberFormat="1" applyBorder="1"/>
    <xf numFmtId="0" fontId="0" fillId="0" borderId="26" xfId="0" applyNumberFormat="1" applyBorder="1"/>
    <xf numFmtId="0" fontId="0" fillId="0" borderId="13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0" xfId="0" applyFill="1"/>
    <xf numFmtId="0" fontId="0" fillId="0" borderId="5" xfId="0" applyFill="1" applyBorder="1"/>
    <xf numFmtId="0" fontId="0" fillId="0" borderId="6" xfId="0" applyFill="1" applyBorder="1"/>
    <xf numFmtId="0" fontId="0" fillId="0" borderId="18" xfId="0" applyNumberFormat="1" applyFill="1" applyBorder="1"/>
    <xf numFmtId="0" fontId="0" fillId="0" borderId="26" xfId="0" applyFill="1" applyBorder="1"/>
    <xf numFmtId="0" fontId="0" fillId="0" borderId="28" xfId="0" applyBorder="1"/>
    <xf numFmtId="0" fontId="0" fillId="0" borderId="29" xfId="0" applyBorder="1"/>
    <xf numFmtId="0" fontId="3" fillId="0" borderId="0" xfId="0" applyFont="1" applyBorder="1"/>
    <xf numFmtId="0" fontId="0" fillId="0" borderId="19" xfId="0" applyFill="1" applyBorder="1"/>
    <xf numFmtId="0" fontId="0" fillId="0" borderId="22" xfId="0" applyNumberFormat="1" applyBorder="1"/>
    <xf numFmtId="0" fontId="0" fillId="0" borderId="10" xfId="0" applyBorder="1" applyAlignment="1"/>
    <xf numFmtId="0" fontId="0" fillId="2" borderId="17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2" borderId="7" xfId="0" applyFill="1" applyBorder="1"/>
    <xf numFmtId="0" fontId="0" fillId="0" borderId="3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30" xfId="0" applyBorder="1"/>
    <xf numFmtId="0" fontId="0" fillId="0" borderId="31" xfId="0" applyBorder="1"/>
    <xf numFmtId="0" fontId="4" fillId="0" borderId="14" xfId="0" applyFont="1" applyBorder="1"/>
    <xf numFmtId="0" fontId="4" fillId="0" borderId="15" xfId="0" applyFont="1" applyBorder="1"/>
    <xf numFmtId="0" fontId="4" fillId="0" borderId="21" xfId="0" applyFont="1" applyBorder="1"/>
    <xf numFmtId="0" fontId="4" fillId="0" borderId="16" xfId="0" applyFont="1" applyBorder="1"/>
    <xf numFmtId="0" fontId="3" fillId="0" borderId="32" xfId="0" applyFont="1" applyBorder="1"/>
    <xf numFmtId="0" fontId="3" fillId="0" borderId="26" xfId="0" applyFont="1" applyBorder="1"/>
    <xf numFmtId="0" fontId="3" fillId="0" borderId="28" xfId="0" applyFont="1" applyBorder="1"/>
    <xf numFmtId="0" fontId="3" fillId="0" borderId="33" xfId="0" applyFont="1" applyBorder="1"/>
    <xf numFmtId="0" fontId="3" fillId="0" borderId="30" xfId="0" applyFont="1" applyBorder="1"/>
    <xf numFmtId="0" fontId="3" fillId="0" borderId="31" xfId="0" applyFont="1" applyBorder="1"/>
    <xf numFmtId="0" fontId="0" fillId="0" borderId="26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Fill="1" applyBorder="1"/>
    <xf numFmtId="0" fontId="0" fillId="0" borderId="30" xfId="0" applyNumberFormat="1" applyFill="1" applyBorder="1"/>
    <xf numFmtId="0" fontId="0" fillId="0" borderId="30" xfId="0" applyNumberFormat="1" applyBorder="1"/>
    <xf numFmtId="0" fontId="0" fillId="0" borderId="8" xfId="0" applyNumberFormat="1" applyBorder="1"/>
    <xf numFmtId="0" fontId="4" fillId="0" borderId="23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21" xfId="0" applyNumberFormat="1" applyFont="1" applyFill="1" applyBorder="1"/>
    <xf numFmtId="0" fontId="4" fillId="0" borderId="18" xfId="0" applyFont="1" applyBorder="1"/>
    <xf numFmtId="0" fontId="4" fillId="0" borderId="6" xfId="0" applyFont="1" applyBorder="1"/>
    <xf numFmtId="0" fontId="4" fillId="0" borderId="0" xfId="0" applyFont="1"/>
    <xf numFmtId="0" fontId="4" fillId="0" borderId="19" xfId="0" applyFont="1" applyBorder="1"/>
    <xf numFmtId="0" fontId="4" fillId="0" borderId="20" xfId="0" applyFont="1" applyBorder="1"/>
    <xf numFmtId="0" fontId="0" fillId="0" borderId="1" xfId="0" applyFill="1" applyBorder="1" applyAlignment="1">
      <alignment horizontal="center" vertical="center" wrapText="1"/>
    </xf>
    <xf numFmtId="0" fontId="0" fillId="0" borderId="35" xfId="0" applyBorder="1"/>
    <xf numFmtId="0" fontId="0" fillId="0" borderId="2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2" fontId="0" fillId="0" borderId="0" xfId="0" applyNumberFormat="1" applyBorder="1"/>
    <xf numFmtId="0" fontId="0" fillId="2" borderId="0" xfId="0" applyFill="1" applyBorder="1"/>
    <xf numFmtId="0" fontId="0" fillId="2" borderId="21" xfId="0" applyFill="1" applyBorder="1"/>
    <xf numFmtId="0" fontId="0" fillId="2" borderId="0" xfId="0" applyFill="1"/>
    <xf numFmtId="0" fontId="0" fillId="2" borderId="30" xfId="0" applyFill="1" applyBorder="1"/>
    <xf numFmtId="0" fontId="0" fillId="2" borderId="34" xfId="0" applyFill="1" applyBorder="1"/>
    <xf numFmtId="0" fontId="0" fillId="2" borderId="8" xfId="0" applyFill="1" applyBorder="1"/>
    <xf numFmtId="0" fontId="0" fillId="2" borderId="31" xfId="0" applyFill="1" applyBorder="1"/>
    <xf numFmtId="0" fontId="0" fillId="2" borderId="5" xfId="0" applyFill="1" applyBorder="1"/>
    <xf numFmtId="0" fontId="0" fillId="2" borderId="22" xfId="0" applyFill="1" applyBorder="1"/>
    <xf numFmtId="0" fontId="0" fillId="2" borderId="6" xfId="0" applyFill="1" applyBorder="1"/>
    <xf numFmtId="2" fontId="0" fillId="0" borderId="8" xfId="0" applyNumberFormat="1" applyBorder="1"/>
    <xf numFmtId="0" fontId="1" fillId="0" borderId="5" xfId="0" applyFont="1" applyBorder="1" applyAlignment="1">
      <alignment horizontal="center"/>
    </xf>
    <xf numFmtId="2" fontId="0" fillId="0" borderId="0" xfId="0" applyNumberFormat="1" applyFont="1" applyBorder="1"/>
    <xf numFmtId="0" fontId="0" fillId="0" borderId="8" xfId="0" applyFont="1" applyBorder="1" applyAlignment="1">
      <alignment horizontal="center"/>
    </xf>
    <xf numFmtId="2" fontId="0" fillId="0" borderId="0" xfId="0" applyNumberFormat="1" applyBorder="1" applyAlignment="1"/>
    <xf numFmtId="2" fontId="0" fillId="0" borderId="6" xfId="0" applyNumberFormat="1" applyBorder="1" applyAlignment="1"/>
    <xf numFmtId="0" fontId="0" fillId="2" borderId="2" xfId="0" applyFill="1" applyBorder="1"/>
    <xf numFmtId="0" fontId="0" fillId="2" borderId="3" xfId="0" applyFill="1" applyBorder="1"/>
    <xf numFmtId="0" fontId="0" fillId="2" borderId="29" xfId="0" applyFill="1" applyBorder="1"/>
    <xf numFmtId="0" fontId="0" fillId="2" borderId="26" xfId="0" applyFill="1" applyBorder="1"/>
    <xf numFmtId="0" fontId="0" fillId="2" borderId="4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7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Fill="1" applyBorder="1"/>
    <xf numFmtId="0" fontId="3" fillId="0" borderId="39" xfId="0" applyFont="1" applyBorder="1"/>
    <xf numFmtId="0" fontId="3" fillId="0" borderId="41" xfId="0" applyFont="1" applyBorder="1"/>
    <xf numFmtId="0" fontId="0" fillId="0" borderId="15" xfId="0" applyFill="1" applyBorder="1"/>
    <xf numFmtId="0" fontId="3" fillId="0" borderId="38" xfId="0" applyFont="1" applyBorder="1"/>
    <xf numFmtId="0" fontId="0" fillId="3" borderId="39" xfId="0" applyFill="1" applyBorder="1"/>
    <xf numFmtId="3" fontId="0" fillId="0" borderId="0" xfId="0" applyNumberFormat="1" applyBorder="1"/>
    <xf numFmtId="0" fontId="0" fillId="0" borderId="43" xfId="0" applyBorder="1"/>
    <xf numFmtId="0" fontId="1" fillId="0" borderId="36" xfId="0" applyFont="1" applyBorder="1" applyAlignment="1">
      <alignment vertical="center"/>
    </xf>
    <xf numFmtId="2" fontId="0" fillId="0" borderId="47" xfId="0" applyNumberFormat="1" applyFill="1" applyBorder="1"/>
    <xf numFmtId="0" fontId="4" fillId="0" borderId="1" xfId="0" applyFont="1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51" xfId="0" applyNumberFormat="1" applyBorder="1"/>
    <xf numFmtId="2" fontId="0" fillId="0" borderId="36" xfId="0" applyNumberFormat="1" applyBorder="1"/>
    <xf numFmtId="0" fontId="0" fillId="0" borderId="33" xfId="0" applyFill="1" applyBorder="1"/>
    <xf numFmtId="2" fontId="0" fillId="0" borderId="53" xfId="0" applyNumberFormat="1" applyBorder="1"/>
    <xf numFmtId="2" fontId="0" fillId="0" borderId="54" xfId="0" applyNumberFormat="1" applyBorder="1"/>
    <xf numFmtId="0" fontId="0" fillId="0" borderId="1" xfId="0" applyFill="1" applyBorder="1"/>
    <xf numFmtId="0" fontId="6" fillId="0" borderId="32" xfId="0" applyFont="1" applyFill="1" applyBorder="1"/>
    <xf numFmtId="0" fontId="6" fillId="0" borderId="13" xfId="0" applyFont="1" applyFill="1" applyBorder="1"/>
    <xf numFmtId="0" fontId="6" fillId="0" borderId="36" xfId="0" applyFont="1" applyFill="1" applyBorder="1"/>
    <xf numFmtId="0" fontId="4" fillId="0" borderId="41" xfId="0" applyFont="1" applyFill="1" applyBorder="1"/>
    <xf numFmtId="0" fontId="0" fillId="0" borderId="43" xfId="0" applyFill="1" applyBorder="1"/>
    <xf numFmtId="2" fontId="0" fillId="0" borderId="56" xfId="0" applyNumberFormat="1" applyBorder="1"/>
    <xf numFmtId="2" fontId="0" fillId="0" borderId="57" xfId="0" applyNumberFormat="1" applyBorder="1"/>
    <xf numFmtId="0" fontId="7" fillId="0" borderId="43" xfId="0" applyFont="1" applyFill="1" applyBorder="1"/>
    <xf numFmtId="2" fontId="7" fillId="0" borderId="48" xfId="0" applyNumberFormat="1" applyFont="1" applyBorder="1"/>
    <xf numFmtId="2" fontId="7" fillId="0" borderId="49" xfId="0" applyNumberFormat="1" applyFont="1" applyBorder="1"/>
    <xf numFmtId="2" fontId="7" fillId="0" borderId="59" xfId="0" applyNumberFormat="1" applyFont="1" applyBorder="1"/>
    <xf numFmtId="2" fontId="7" fillId="0" borderId="60" xfId="0" applyNumberFormat="1" applyFont="1" applyBorder="1"/>
    <xf numFmtId="2" fontId="0" fillId="0" borderId="36" xfId="0" applyNumberFormat="1" applyFill="1" applyBorder="1"/>
    <xf numFmtId="2" fontId="0" fillId="0" borderId="36" xfId="0" applyNumberFormat="1" applyFont="1" applyFill="1" applyBorder="1"/>
    <xf numFmtId="2" fontId="5" fillId="0" borderId="36" xfId="0" applyNumberFormat="1" applyFont="1" applyFill="1" applyBorder="1"/>
    <xf numFmtId="2" fontId="5" fillId="0" borderId="36" xfId="0" applyNumberFormat="1" applyFont="1" applyFill="1" applyBorder="1" applyAlignment="1">
      <alignment horizontal="center"/>
    </xf>
    <xf numFmtId="0" fontId="7" fillId="0" borderId="36" xfId="0" applyFont="1" applyBorder="1"/>
    <xf numFmtId="0" fontId="6" fillId="0" borderId="36" xfId="0" applyFont="1" applyBorder="1"/>
    <xf numFmtId="0" fontId="7" fillId="0" borderId="36" xfId="0" applyFont="1" applyFill="1" applyBorder="1"/>
    <xf numFmtId="0" fontId="8" fillId="0" borderId="47" xfId="0" applyFont="1" applyBorder="1"/>
    <xf numFmtId="0" fontId="9" fillId="0" borderId="49" xfId="0" applyFont="1" applyBorder="1"/>
    <xf numFmtId="0" fontId="8" fillId="0" borderId="45" xfId="0" applyFont="1" applyBorder="1"/>
    <xf numFmtId="0" fontId="8" fillId="0" borderId="36" xfId="0" applyFont="1" applyFill="1" applyBorder="1"/>
    <xf numFmtId="0" fontId="8" fillId="0" borderId="54" xfId="0" applyFont="1" applyFill="1" applyBorder="1"/>
    <xf numFmtId="0" fontId="8" fillId="0" borderId="49" xfId="0" applyFont="1" applyFill="1" applyBorder="1"/>
    <xf numFmtId="0" fontId="10" fillId="0" borderId="45" xfId="0" applyFont="1" applyFill="1" applyBorder="1"/>
    <xf numFmtId="0" fontId="10" fillId="0" borderId="36" xfId="0" applyFont="1" applyFill="1" applyBorder="1"/>
    <xf numFmtId="0" fontId="9" fillId="0" borderId="49" xfId="0" applyFont="1" applyFill="1" applyBorder="1"/>
    <xf numFmtId="0" fontId="8" fillId="0" borderId="57" xfId="0" applyFont="1" applyFill="1" applyBorder="1"/>
    <xf numFmtId="0" fontId="11" fillId="0" borderId="49" xfId="0" applyFont="1" applyFill="1" applyBorder="1"/>
    <xf numFmtId="0" fontId="11" fillId="0" borderId="60" xfId="0" applyFont="1" applyFill="1" applyBorder="1"/>
    <xf numFmtId="0" fontId="12" fillId="0" borderId="47" xfId="0" applyFont="1" applyBorder="1"/>
    <xf numFmtId="0" fontId="13" fillId="0" borderId="50" xfId="0" applyFont="1" applyBorder="1"/>
    <xf numFmtId="0" fontId="12" fillId="0" borderId="46" xfId="0" applyFont="1" applyBorder="1"/>
    <xf numFmtId="0" fontId="13" fillId="0" borderId="52" xfId="0" applyFont="1" applyBorder="1"/>
    <xf numFmtId="0" fontId="13" fillId="0" borderId="55" xfId="0" applyFont="1" applyBorder="1"/>
    <xf numFmtId="0" fontId="14" fillId="0" borderId="52" xfId="0" applyFont="1" applyBorder="1"/>
    <xf numFmtId="0" fontId="12" fillId="0" borderId="55" xfId="0" applyFont="1" applyBorder="1"/>
    <xf numFmtId="0" fontId="14" fillId="0" borderId="50" xfId="0" applyFont="1" applyBorder="1"/>
    <xf numFmtId="0" fontId="12" fillId="0" borderId="58" xfId="0" applyFont="1" applyBorder="1"/>
    <xf numFmtId="0" fontId="15" fillId="0" borderId="50" xfId="0" applyFont="1" applyBorder="1"/>
    <xf numFmtId="0" fontId="15" fillId="0" borderId="61" xfId="0" applyFont="1" applyBorder="1"/>
    <xf numFmtId="2" fontId="12" fillId="0" borderId="36" xfId="0" applyNumberFormat="1" applyFont="1" applyBorder="1" applyAlignment="1">
      <alignment horizontal="center"/>
    </xf>
    <xf numFmtId="2" fontId="14" fillId="0" borderId="36" xfId="0" applyNumberFormat="1" applyFont="1" applyBorder="1" applyAlignment="1">
      <alignment horizontal="center"/>
    </xf>
    <xf numFmtId="2" fontId="12" fillId="0" borderId="57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43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%</a:t>
            </a:r>
            <a:r>
              <a:rPr lang="es-ES_tradnl" baseline="0"/>
              <a:t> cambio PRE-POST (n=9)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ESTADÍSTICOS!$C$28:$C$30</c:f>
              <c:strCache>
                <c:ptCount val="3"/>
                <c:pt idx="0">
                  <c:v>Promedio todos (n=9)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ESTADÍSTICOS!$B$31:$B$43</c:f>
              <c:strCache>
                <c:ptCount val="13"/>
                <c:pt idx="0">
                  <c:v>% cambio peso</c:v>
                </c:pt>
                <c:pt idx="1">
                  <c:v>% cambio eva</c:v>
                </c:pt>
                <c:pt idx="2">
                  <c:v>% cambio dolor</c:v>
                </c:pt>
                <c:pt idx="3">
                  <c:v>% cambio emociones</c:v>
                </c:pt>
                <c:pt idx="4">
                  <c:v>% cambio limitaciones</c:v>
                </c:pt>
                <c:pt idx="5">
                  <c:v>% cambio estrés</c:v>
                </c:pt>
                <c:pt idx="6">
                  <c:v>% cambio satisfacción</c:v>
                </c:pt>
                <c:pt idx="7">
                  <c:v>% cambio insomnio</c:v>
                </c:pt>
                <c:pt idx="8">
                  <c:v>% cambio hiperinsomnio</c:v>
                </c:pt>
                <c:pt idx="9">
                  <c:v>% cambio Oswestry</c:v>
                </c:pt>
                <c:pt idx="10">
                  <c:v>% cambio Schober</c:v>
                </c:pt>
                <c:pt idx="11">
                  <c:v>% cambio Lassegue</c:v>
                </c:pt>
                <c:pt idx="12">
                  <c:v>% cambio Patrick</c:v>
                </c:pt>
              </c:strCache>
            </c:strRef>
          </c:cat>
          <c:val>
            <c:numRef>
              <c:f>ESTADÍSTICOS!$C$31:$C$43</c:f>
              <c:numCache>
                <c:formatCode>General</c:formatCode>
                <c:ptCount val="13"/>
                <c:pt idx="0">
                  <c:v>-0.64650103425450289</c:v>
                </c:pt>
                <c:pt idx="1">
                  <c:v>-47.896825396825392</c:v>
                </c:pt>
                <c:pt idx="2">
                  <c:v>2.0794796466465435</c:v>
                </c:pt>
                <c:pt idx="3">
                  <c:v>-15.212449942320525</c:v>
                </c:pt>
                <c:pt idx="4">
                  <c:v>-16.154107174742691</c:v>
                </c:pt>
                <c:pt idx="5">
                  <c:v>-21.720227654613399</c:v>
                </c:pt>
                <c:pt idx="6">
                  <c:v>125</c:v>
                </c:pt>
                <c:pt idx="7">
                  <c:v>-26.921568441305283</c:v>
                </c:pt>
                <c:pt idx="8">
                  <c:v>-3.8035113035113031</c:v>
                </c:pt>
                <c:pt idx="9">
                  <c:v>-34.19232176301319</c:v>
                </c:pt>
                <c:pt idx="10">
                  <c:v>1.574074074074074</c:v>
                </c:pt>
                <c:pt idx="11">
                  <c:v>28.483245149911813</c:v>
                </c:pt>
                <c:pt idx="12">
                  <c:v>96.08024691358024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D-C74F-B6A6-B103E21CF24C}"/>
            </c:ext>
          </c:extLst>
        </c:ser>
        <c:ser>
          <c:idx val="1"/>
          <c:order val="1"/>
          <c:tx>
            <c:strRef>
              <c:f>ESTADÍSTICOS!$D$28:$D$30</c:f>
              <c:strCache>
                <c:ptCount val="3"/>
                <c:pt idx="0">
                  <c:v>Promedio experimental (n=5)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ESTADÍSTICOS!$B$31:$B$43</c:f>
              <c:strCache>
                <c:ptCount val="13"/>
                <c:pt idx="0">
                  <c:v>% cambio peso</c:v>
                </c:pt>
                <c:pt idx="1">
                  <c:v>% cambio eva</c:v>
                </c:pt>
                <c:pt idx="2">
                  <c:v>% cambio dolor</c:v>
                </c:pt>
                <c:pt idx="3">
                  <c:v>% cambio emociones</c:v>
                </c:pt>
                <c:pt idx="4">
                  <c:v>% cambio limitaciones</c:v>
                </c:pt>
                <c:pt idx="5">
                  <c:v>% cambio estrés</c:v>
                </c:pt>
                <c:pt idx="6">
                  <c:v>% cambio satisfacción</c:v>
                </c:pt>
                <c:pt idx="7">
                  <c:v>% cambio insomnio</c:v>
                </c:pt>
                <c:pt idx="8">
                  <c:v>% cambio hiperinsomnio</c:v>
                </c:pt>
                <c:pt idx="9">
                  <c:v>% cambio Oswestry</c:v>
                </c:pt>
                <c:pt idx="10">
                  <c:v>% cambio Schober</c:v>
                </c:pt>
                <c:pt idx="11">
                  <c:v>% cambio Lassegue</c:v>
                </c:pt>
                <c:pt idx="12">
                  <c:v>% cambio Patrick</c:v>
                </c:pt>
              </c:strCache>
            </c:strRef>
          </c:cat>
          <c:val>
            <c:numRef>
              <c:f>ESTADÍSTICOS!$D$31:$D$43</c:f>
              <c:numCache>
                <c:formatCode>General</c:formatCode>
                <c:ptCount val="13"/>
                <c:pt idx="0">
                  <c:v>-0.37034515648989996</c:v>
                </c:pt>
                <c:pt idx="1">
                  <c:v>-32.214285714285708</c:v>
                </c:pt>
                <c:pt idx="2">
                  <c:v>-3.5407841859454772</c:v>
                </c:pt>
                <c:pt idx="3">
                  <c:v>-10.297355036539887</c:v>
                </c:pt>
                <c:pt idx="4">
                  <c:v>1.3270060496447322</c:v>
                </c:pt>
                <c:pt idx="5">
                  <c:v>-7.1356107660455477</c:v>
                </c:pt>
                <c:pt idx="6">
                  <c:v>170</c:v>
                </c:pt>
                <c:pt idx="7">
                  <c:v>-25.525489861016176</c:v>
                </c:pt>
                <c:pt idx="8">
                  <c:v>5.7727272727272734</c:v>
                </c:pt>
                <c:pt idx="9">
                  <c:v>-35.75271512113617</c:v>
                </c:pt>
                <c:pt idx="10">
                  <c:v>-0.50000000000000022</c:v>
                </c:pt>
                <c:pt idx="11">
                  <c:v>43.055555555555557</c:v>
                </c:pt>
                <c:pt idx="1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D-C74F-B6A6-B103E21CF24C}"/>
            </c:ext>
          </c:extLst>
        </c:ser>
        <c:ser>
          <c:idx val="2"/>
          <c:order val="2"/>
          <c:tx>
            <c:strRef>
              <c:f>ESTADÍSTICOS!$E$28:$E$30</c:f>
              <c:strCache>
                <c:ptCount val="3"/>
                <c:pt idx="0">
                  <c:v>Promedio Control (n=4)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ESTADÍSTICOS!$B$31:$B$43</c:f>
              <c:strCache>
                <c:ptCount val="13"/>
                <c:pt idx="0">
                  <c:v>% cambio peso</c:v>
                </c:pt>
                <c:pt idx="1">
                  <c:v>% cambio eva</c:v>
                </c:pt>
                <c:pt idx="2">
                  <c:v>% cambio dolor</c:v>
                </c:pt>
                <c:pt idx="3">
                  <c:v>% cambio emociones</c:v>
                </c:pt>
                <c:pt idx="4">
                  <c:v>% cambio limitaciones</c:v>
                </c:pt>
                <c:pt idx="5">
                  <c:v>% cambio estrés</c:v>
                </c:pt>
                <c:pt idx="6">
                  <c:v>% cambio satisfacción</c:v>
                </c:pt>
                <c:pt idx="7">
                  <c:v>% cambio insomnio</c:v>
                </c:pt>
                <c:pt idx="8">
                  <c:v>% cambio hiperinsomnio</c:v>
                </c:pt>
                <c:pt idx="9">
                  <c:v>% cambio Oswestry</c:v>
                </c:pt>
                <c:pt idx="10">
                  <c:v>% cambio Schober</c:v>
                </c:pt>
                <c:pt idx="11">
                  <c:v>% cambio Lassegue</c:v>
                </c:pt>
                <c:pt idx="12">
                  <c:v>% cambio Patrick</c:v>
                </c:pt>
              </c:strCache>
            </c:strRef>
          </c:cat>
          <c:val>
            <c:numRef>
              <c:f>ESTADÍSTICOS!$E$31:$E$43</c:f>
              <c:numCache>
                <c:formatCode>General</c:formatCode>
                <c:ptCount val="13"/>
                <c:pt idx="0">
                  <c:v>-0.99169588146025656</c:v>
                </c:pt>
                <c:pt idx="1">
                  <c:v>-67.5</c:v>
                </c:pt>
                <c:pt idx="2">
                  <c:v>9.1048094373865691</c:v>
                </c:pt>
                <c:pt idx="3">
                  <c:v>-21.356318574546322</c:v>
                </c:pt>
                <c:pt idx="4">
                  <c:v>-38.005498705226969</c:v>
                </c:pt>
                <c:pt idx="5">
                  <c:v>-39.95099876532322</c:v>
                </c:pt>
                <c:pt idx="6">
                  <c:v>68.75</c:v>
                </c:pt>
                <c:pt idx="7">
                  <c:v>-28.666666666666664</c:v>
                </c:pt>
                <c:pt idx="8">
                  <c:v>-15.773809523809524</c:v>
                </c:pt>
                <c:pt idx="9">
                  <c:v>-32.24183006535948</c:v>
                </c:pt>
                <c:pt idx="10">
                  <c:v>4.166666666666667</c:v>
                </c:pt>
                <c:pt idx="11">
                  <c:v>10.267857142857142</c:v>
                </c:pt>
                <c:pt idx="12">
                  <c:v>21.180555555555557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D-C74F-B6A6-B103E21C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4348719"/>
        <c:axId val="1074883071"/>
      </c:barChart>
      <c:catAx>
        <c:axId val="105434871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883071"/>
        <c:crosses val="autoZero"/>
        <c:auto val="1"/>
        <c:lblAlgn val="ctr"/>
        <c:lblOffset val="100"/>
        <c:noMultiLvlLbl val="0"/>
      </c:catAx>
      <c:valAx>
        <c:axId val="10748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3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ESTADÍSTICOS!$L$46</c:f>
              <c:strCache>
                <c:ptCount val="1"/>
                <c:pt idx="0">
                  <c:v>%cambio-GrupoA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ESTADÍSTICOS!$K$47:$K$59</c:f>
              <c:strCache>
                <c:ptCount val="13"/>
                <c:pt idx="0">
                  <c:v>Peso</c:v>
                </c:pt>
                <c:pt idx="1">
                  <c:v>EVA</c:v>
                </c:pt>
                <c:pt idx="2">
                  <c:v>Dolor</c:v>
                </c:pt>
                <c:pt idx="3">
                  <c:v>Emociones</c:v>
                </c:pt>
                <c:pt idx="4">
                  <c:v>Limitaciones Act</c:v>
                </c:pt>
                <c:pt idx="5">
                  <c:v>Estrés</c:v>
                </c:pt>
                <c:pt idx="6">
                  <c:v>Satisf Sueño</c:v>
                </c:pt>
                <c:pt idx="7">
                  <c:v>Isomnio</c:v>
                </c:pt>
                <c:pt idx="8">
                  <c:v>Hiperinsomnio</c:v>
                </c:pt>
                <c:pt idx="9">
                  <c:v>Oswestry</c:v>
                </c:pt>
                <c:pt idx="10">
                  <c:v>Schober</c:v>
                </c:pt>
                <c:pt idx="11">
                  <c:v>Lassegue</c:v>
                </c:pt>
                <c:pt idx="12">
                  <c:v>Patrick</c:v>
                </c:pt>
              </c:strCache>
            </c:strRef>
          </c:cat>
          <c:val>
            <c:numRef>
              <c:f>ESTADÍSTICOS!$L$47:$L$59</c:f>
              <c:numCache>
                <c:formatCode>0.00</c:formatCode>
                <c:ptCount val="13"/>
                <c:pt idx="0">
                  <c:v>-0.63981042654030862</c:v>
                </c:pt>
                <c:pt idx="1">
                  <c:v>-32.432432432432435</c:v>
                </c:pt>
                <c:pt idx="2">
                  <c:v>-5.3030303030302974</c:v>
                </c:pt>
                <c:pt idx="3">
                  <c:v>-10.676156583629892</c:v>
                </c:pt>
                <c:pt idx="4">
                  <c:v>-15.436241610738261</c:v>
                </c:pt>
                <c:pt idx="5">
                  <c:v>-13.084112149532698</c:v>
                </c:pt>
                <c:pt idx="6">
                  <c:v>71.428571428571431</c:v>
                </c:pt>
                <c:pt idx="7">
                  <c:v>-28.571428571428577</c:v>
                </c:pt>
                <c:pt idx="8">
                  <c:v>-31.428571428571434</c:v>
                </c:pt>
                <c:pt idx="9">
                  <c:v>-32</c:v>
                </c:pt>
                <c:pt idx="10">
                  <c:v>-0.70422535211267356</c:v>
                </c:pt>
                <c:pt idx="11">
                  <c:v>25</c:v>
                </c:pt>
                <c:pt idx="12">
                  <c:v>36.666666666666664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F34F-A68E-60B17E3FA0D8}"/>
            </c:ext>
          </c:extLst>
        </c:ser>
        <c:ser>
          <c:idx val="1"/>
          <c:order val="1"/>
          <c:tx>
            <c:strRef>
              <c:f>ESTADÍSTICOS!$M$46</c:f>
              <c:strCache>
                <c:ptCount val="1"/>
                <c:pt idx="0">
                  <c:v>%cambio-GrupoB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ESTADÍSTICOS!$K$47:$K$59</c:f>
              <c:strCache>
                <c:ptCount val="13"/>
                <c:pt idx="0">
                  <c:v>Peso</c:v>
                </c:pt>
                <c:pt idx="1">
                  <c:v>EVA</c:v>
                </c:pt>
                <c:pt idx="2">
                  <c:v>Dolor</c:v>
                </c:pt>
                <c:pt idx="3">
                  <c:v>Emociones</c:v>
                </c:pt>
                <c:pt idx="4">
                  <c:v>Limitaciones Act</c:v>
                </c:pt>
                <c:pt idx="5">
                  <c:v>Estrés</c:v>
                </c:pt>
                <c:pt idx="6">
                  <c:v>Satisf Sueño</c:v>
                </c:pt>
                <c:pt idx="7">
                  <c:v>Isomnio</c:v>
                </c:pt>
                <c:pt idx="8">
                  <c:v>Hiperinsomnio</c:v>
                </c:pt>
                <c:pt idx="9">
                  <c:v>Oswestry</c:v>
                </c:pt>
                <c:pt idx="10">
                  <c:v>Schober</c:v>
                </c:pt>
                <c:pt idx="11">
                  <c:v>Lassegue</c:v>
                </c:pt>
                <c:pt idx="12">
                  <c:v>Patrick</c:v>
                </c:pt>
              </c:strCache>
            </c:strRef>
          </c:cat>
          <c:val>
            <c:numRef>
              <c:f>ESTADÍSTICOS!$M$47:$M$59</c:f>
              <c:numCache>
                <c:formatCode>0.00</c:formatCode>
                <c:ptCount val="13"/>
                <c:pt idx="0">
                  <c:v>-1.0324483775811248</c:v>
                </c:pt>
                <c:pt idx="1">
                  <c:v>-64.516129032258064</c:v>
                </c:pt>
                <c:pt idx="2">
                  <c:v>6.4516129032258061</c:v>
                </c:pt>
                <c:pt idx="3">
                  <c:v>-21.374045801526716</c:v>
                </c:pt>
                <c:pt idx="4">
                  <c:v>-36.68639053254438</c:v>
                </c:pt>
                <c:pt idx="5">
                  <c:v>-38.532110091743121</c:v>
                </c:pt>
                <c:pt idx="6">
                  <c:v>42.857142857142854</c:v>
                </c:pt>
                <c:pt idx="7">
                  <c:v>-33.707865168539328</c:v>
                </c:pt>
                <c:pt idx="8">
                  <c:v>-23.809523809523807</c:v>
                </c:pt>
                <c:pt idx="9">
                  <c:v>-33.766233766233768</c:v>
                </c:pt>
                <c:pt idx="10">
                  <c:v>3.5714285714285712</c:v>
                </c:pt>
                <c:pt idx="11">
                  <c:v>9.0909090909090917</c:v>
                </c:pt>
                <c:pt idx="12">
                  <c:v>16.363636363636363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F34F-A68E-60B17E3F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005119"/>
        <c:axId val="1090542639"/>
      </c:barChart>
      <c:catAx>
        <c:axId val="109100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0542639"/>
        <c:crosses val="autoZero"/>
        <c:auto val="1"/>
        <c:lblAlgn val="ctr"/>
        <c:lblOffset val="100"/>
        <c:noMultiLvlLbl val="0"/>
      </c:catAx>
      <c:valAx>
        <c:axId val="10905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1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729074</xdr:colOff>
      <xdr:row>27</xdr:row>
      <xdr:rowOff>51270</xdr:rowOff>
    </xdr:from>
    <xdr:to>
      <xdr:col>9</xdr:col>
      <xdr:colOff>870185</xdr:colOff>
      <xdr:row>43</xdr:row>
      <xdr:rowOff>47037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3D8FE-EDAE-E24F-9C11-FE32821E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1629832</xdr:colOff>
      <xdr:row>61</xdr:row>
      <xdr:rowOff>4233</xdr:rowOff>
    </xdr:from>
    <xdr:to>
      <xdr:col>6</xdr:col>
      <xdr:colOff>1446388</xdr:colOff>
      <xdr:row>75</xdr:row>
      <xdr:rowOff>176389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AB1ED8-B543-C140-A1F9-3363B4BC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7D0-8410-1649-AB94-17A5CDAB3AA0}">
  <dimension ref="A1:AC41"/>
  <sheetViews>
    <sheetView topLeftCell="A15" workbookViewId="0">
      <selection activeCell="A32" sqref="A32:XFD41"/>
    </sheetView>
  </sheetViews>
  <sheetFormatPr baseColWidth="10" defaultRowHeight="16" x14ac:dyDescent="0.2"/>
  <cols>
    <col min="3" max="3" width="30.33203125" customWidth="1"/>
    <col min="4" max="4" width="9" customWidth="1"/>
    <col min="5" max="5" width="8.6640625" customWidth="1"/>
    <col min="6" max="6" width="10.5" customWidth="1"/>
    <col min="7" max="7" width="10.33203125" customWidth="1"/>
    <col min="11" max="11" width="12.5" customWidth="1"/>
  </cols>
  <sheetData>
    <row r="1" spans="2:22" ht="17" thickBot="1" x14ac:dyDescent="0.25"/>
    <row r="2" spans="2:22" ht="17" thickBot="1" x14ac:dyDescent="0.25">
      <c r="B2" s="220" t="s">
        <v>17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2"/>
    </row>
    <row r="3" spans="2:22" ht="18" customHeight="1" thickBot="1" x14ac:dyDescent="0.25">
      <c r="B3" s="1"/>
      <c r="C3" s="2"/>
      <c r="D3" s="2"/>
      <c r="E3" s="65"/>
      <c r="F3" s="2"/>
      <c r="G3" s="2"/>
      <c r="H3" s="2"/>
      <c r="I3" s="223" t="s">
        <v>8</v>
      </c>
      <c r="J3" s="224"/>
      <c r="K3" s="225"/>
      <c r="L3" s="2"/>
      <c r="M3" s="226" t="s">
        <v>7</v>
      </c>
      <c r="N3" s="227"/>
      <c r="O3" s="228"/>
      <c r="P3" s="2"/>
      <c r="Q3" s="2"/>
      <c r="R3" s="2"/>
      <c r="S3" s="2"/>
      <c r="T3" s="3"/>
    </row>
    <row r="4" spans="2:22" ht="52" thickBot="1" x14ac:dyDescent="0.25">
      <c r="B4" s="8" t="s">
        <v>0</v>
      </c>
      <c r="C4" s="38" t="s">
        <v>1</v>
      </c>
      <c r="D4" s="38" t="s">
        <v>48</v>
      </c>
      <c r="E4" s="8" t="s">
        <v>2</v>
      </c>
      <c r="F4" s="37" t="s">
        <v>45</v>
      </c>
      <c r="G4" s="9" t="s">
        <v>3</v>
      </c>
      <c r="H4" s="9" t="s">
        <v>16</v>
      </c>
      <c r="I4" s="5" t="s">
        <v>4</v>
      </c>
      <c r="J4" s="6" t="s">
        <v>5</v>
      </c>
      <c r="K4" s="7" t="s">
        <v>6</v>
      </c>
      <c r="L4" s="36" t="s">
        <v>9</v>
      </c>
      <c r="M4" s="35" t="s">
        <v>42</v>
      </c>
      <c r="N4" s="35" t="s">
        <v>44</v>
      </c>
      <c r="O4" s="35" t="s">
        <v>43</v>
      </c>
      <c r="P4" s="37" t="s">
        <v>10</v>
      </c>
      <c r="Q4" s="9" t="s">
        <v>46</v>
      </c>
      <c r="R4" s="9" t="s">
        <v>12</v>
      </c>
      <c r="S4" s="9" t="s">
        <v>13</v>
      </c>
      <c r="T4" s="9" t="s">
        <v>14</v>
      </c>
      <c r="V4" s="43" t="s">
        <v>70</v>
      </c>
    </row>
    <row r="5" spans="2:22" x14ac:dyDescent="0.2">
      <c r="B5" s="138">
        <v>1</v>
      </c>
      <c r="C5" s="67" t="s">
        <v>47</v>
      </c>
      <c r="D5" s="67">
        <v>50</v>
      </c>
      <c r="E5" s="67">
        <v>89.9</v>
      </c>
      <c r="F5" s="67" t="s">
        <v>57</v>
      </c>
      <c r="G5" s="67" t="s">
        <v>58</v>
      </c>
      <c r="H5" s="67">
        <v>10</v>
      </c>
      <c r="I5" s="67">
        <v>32</v>
      </c>
      <c r="J5" s="23">
        <v>15</v>
      </c>
      <c r="K5" s="67">
        <v>14</v>
      </c>
      <c r="L5" s="68">
        <v>15</v>
      </c>
      <c r="M5" s="68">
        <v>4</v>
      </c>
      <c r="N5" s="68">
        <v>21</v>
      </c>
      <c r="O5" s="68">
        <v>3</v>
      </c>
      <c r="P5" s="68">
        <v>54</v>
      </c>
      <c r="Q5" s="68">
        <v>15</v>
      </c>
      <c r="R5" s="68">
        <v>44</v>
      </c>
      <c r="S5" s="68">
        <v>10</v>
      </c>
      <c r="T5" s="69" t="s">
        <v>59</v>
      </c>
    </row>
    <row r="6" spans="2:22" x14ac:dyDescent="0.2">
      <c r="B6" s="76">
        <v>2</v>
      </c>
      <c r="C6" s="77" t="s">
        <v>49</v>
      </c>
      <c r="D6" s="77">
        <v>54</v>
      </c>
      <c r="E6" s="77">
        <v>67.400000000000006</v>
      </c>
      <c r="F6" s="77" t="s">
        <v>60</v>
      </c>
      <c r="G6" s="77" t="s">
        <v>61</v>
      </c>
      <c r="H6" s="77">
        <v>5</v>
      </c>
      <c r="I6" s="77">
        <v>12</v>
      </c>
      <c r="J6" s="78">
        <v>5</v>
      </c>
      <c r="K6" s="77">
        <v>22</v>
      </c>
      <c r="L6" s="77">
        <v>0</v>
      </c>
      <c r="M6" s="77">
        <v>7</v>
      </c>
      <c r="N6" s="77">
        <v>15</v>
      </c>
      <c r="O6" s="77">
        <v>4</v>
      </c>
      <c r="P6" s="77">
        <v>26</v>
      </c>
      <c r="Q6" s="77">
        <v>16</v>
      </c>
      <c r="R6" s="77">
        <v>89</v>
      </c>
      <c r="S6" s="77">
        <v>90</v>
      </c>
      <c r="T6" s="79" t="s">
        <v>59</v>
      </c>
      <c r="U6" t="s">
        <v>63</v>
      </c>
    </row>
    <row r="7" spans="2:22" x14ac:dyDescent="0.2">
      <c r="B7" s="42">
        <v>3</v>
      </c>
      <c r="C7" s="39" t="s">
        <v>53</v>
      </c>
      <c r="D7" s="39">
        <v>80</v>
      </c>
      <c r="E7" s="39">
        <v>98.5</v>
      </c>
      <c r="F7" s="39" t="s">
        <v>57</v>
      </c>
      <c r="G7" s="39" t="s">
        <v>64</v>
      </c>
      <c r="H7" s="39">
        <v>5</v>
      </c>
      <c r="I7" s="39">
        <v>20</v>
      </c>
      <c r="J7" s="15">
        <v>7</v>
      </c>
      <c r="K7" s="39">
        <v>27</v>
      </c>
      <c r="L7" s="39">
        <v>18</v>
      </c>
      <c r="M7" s="39">
        <v>1</v>
      </c>
      <c r="N7" s="39">
        <v>22</v>
      </c>
      <c r="O7" s="39">
        <v>3</v>
      </c>
      <c r="P7" s="39">
        <v>28</v>
      </c>
      <c r="Q7" s="39">
        <v>12</v>
      </c>
      <c r="R7" s="39">
        <v>44</v>
      </c>
      <c r="S7" s="39">
        <v>90</v>
      </c>
      <c r="T7" s="3" t="s">
        <v>65</v>
      </c>
      <c r="U7" t="s">
        <v>66</v>
      </c>
    </row>
    <row r="8" spans="2:22" x14ac:dyDescent="0.2">
      <c r="B8" s="1">
        <v>4</v>
      </c>
      <c r="C8" s="39" t="s">
        <v>50</v>
      </c>
      <c r="D8" s="39">
        <v>72</v>
      </c>
      <c r="E8" s="2">
        <v>79.3</v>
      </c>
      <c r="F8" s="39" t="s">
        <v>57</v>
      </c>
      <c r="G8" s="39" t="s">
        <v>64</v>
      </c>
      <c r="H8" s="39">
        <v>5</v>
      </c>
      <c r="I8" s="39">
        <v>25</v>
      </c>
      <c r="J8" s="15">
        <v>13</v>
      </c>
      <c r="K8" s="39">
        <v>37</v>
      </c>
      <c r="L8" s="39">
        <v>23</v>
      </c>
      <c r="M8" s="39">
        <v>1</v>
      </c>
      <c r="N8" s="39">
        <v>24</v>
      </c>
      <c r="O8" s="39">
        <v>7</v>
      </c>
      <c r="P8" s="39">
        <v>50</v>
      </c>
      <c r="Q8" s="39">
        <v>15</v>
      </c>
      <c r="R8" s="39">
        <v>90</v>
      </c>
      <c r="S8" s="39">
        <v>90</v>
      </c>
      <c r="T8" s="3" t="s">
        <v>65</v>
      </c>
    </row>
    <row r="9" spans="2:22" x14ac:dyDescent="0.2">
      <c r="B9" s="42">
        <v>5</v>
      </c>
      <c r="C9" s="15" t="s">
        <v>51</v>
      </c>
      <c r="D9" s="15">
        <v>77</v>
      </c>
      <c r="E9" s="15">
        <v>63.7</v>
      </c>
      <c r="F9" s="15" t="s">
        <v>60</v>
      </c>
      <c r="G9" s="15" t="s">
        <v>64</v>
      </c>
      <c r="H9" s="15">
        <v>7</v>
      </c>
      <c r="I9" s="15">
        <v>27</v>
      </c>
      <c r="J9" s="15">
        <v>8</v>
      </c>
      <c r="K9" s="15">
        <v>33</v>
      </c>
      <c r="L9" s="15">
        <v>16</v>
      </c>
      <c r="M9" s="15">
        <v>4</v>
      </c>
      <c r="N9" s="15">
        <v>32</v>
      </c>
      <c r="O9" s="15">
        <v>10</v>
      </c>
      <c r="P9" s="15">
        <v>38</v>
      </c>
      <c r="Q9" s="15">
        <v>15</v>
      </c>
      <c r="R9" s="15">
        <v>92</v>
      </c>
      <c r="S9" s="15">
        <v>60</v>
      </c>
      <c r="T9" s="16" t="s">
        <v>65</v>
      </c>
    </row>
    <row r="10" spans="2:22" x14ac:dyDescent="0.2">
      <c r="B10" s="1">
        <v>6</v>
      </c>
      <c r="C10" s="39" t="s">
        <v>77</v>
      </c>
      <c r="D10" s="39">
        <v>59</v>
      </c>
      <c r="E10" s="39">
        <v>59.1</v>
      </c>
      <c r="F10" s="39" t="s">
        <v>57</v>
      </c>
      <c r="G10" s="39" t="s">
        <v>64</v>
      </c>
      <c r="H10" s="39">
        <v>10</v>
      </c>
      <c r="I10" s="39">
        <v>29</v>
      </c>
      <c r="J10" s="41">
        <v>17</v>
      </c>
      <c r="K10" s="39">
        <v>54</v>
      </c>
      <c r="L10" s="39">
        <v>29</v>
      </c>
      <c r="M10" s="39">
        <v>2</v>
      </c>
      <c r="N10" s="39">
        <v>25</v>
      </c>
      <c r="O10" s="39">
        <v>4</v>
      </c>
      <c r="P10" s="39">
        <v>68</v>
      </c>
      <c r="Q10" s="39">
        <v>10</v>
      </c>
      <c r="R10" s="39">
        <v>81</v>
      </c>
      <c r="S10" s="39">
        <v>45</v>
      </c>
      <c r="T10" s="3" t="s">
        <v>78</v>
      </c>
      <c r="U10" t="s">
        <v>62</v>
      </c>
    </row>
    <row r="11" spans="2:22" x14ac:dyDescent="0.2">
      <c r="B11" s="42">
        <v>7</v>
      </c>
      <c r="C11" s="15" t="s">
        <v>52</v>
      </c>
      <c r="D11" s="15">
        <v>21</v>
      </c>
      <c r="E11" s="15">
        <v>48</v>
      </c>
      <c r="F11" s="15" t="s">
        <v>60</v>
      </c>
      <c r="G11" s="15" t="s">
        <v>58</v>
      </c>
      <c r="H11" s="15">
        <v>8</v>
      </c>
      <c r="I11" s="15">
        <v>22</v>
      </c>
      <c r="J11" s="15">
        <v>16</v>
      </c>
      <c r="K11" s="15">
        <v>29</v>
      </c>
      <c r="L11" s="15">
        <v>35</v>
      </c>
      <c r="M11" s="15">
        <v>4</v>
      </c>
      <c r="N11" s="15">
        <v>20</v>
      </c>
      <c r="O11" s="15">
        <v>8</v>
      </c>
      <c r="P11" s="15">
        <v>20</v>
      </c>
      <c r="Q11" s="15">
        <v>14</v>
      </c>
      <c r="R11" s="15">
        <v>78</v>
      </c>
      <c r="S11" s="15">
        <v>90</v>
      </c>
      <c r="T11" s="16" t="s">
        <v>65</v>
      </c>
      <c r="U11" t="s">
        <v>67</v>
      </c>
    </row>
    <row r="12" spans="2:22" x14ac:dyDescent="0.2">
      <c r="B12" s="1">
        <v>8</v>
      </c>
      <c r="C12" s="41" t="s">
        <v>56</v>
      </c>
      <c r="D12" s="41">
        <v>74</v>
      </c>
      <c r="E12" s="41">
        <v>73.7</v>
      </c>
      <c r="F12" s="41" t="s">
        <v>60</v>
      </c>
      <c r="G12" s="41" t="s">
        <v>68</v>
      </c>
      <c r="H12" s="41">
        <v>10</v>
      </c>
      <c r="I12" s="41">
        <v>20</v>
      </c>
      <c r="J12" s="15">
        <v>10</v>
      </c>
      <c r="K12" s="41">
        <v>32</v>
      </c>
      <c r="L12" s="41">
        <v>17</v>
      </c>
      <c r="M12" s="41">
        <v>7</v>
      </c>
      <c r="N12" s="41">
        <v>10</v>
      </c>
      <c r="O12" s="41">
        <v>3</v>
      </c>
      <c r="P12" s="41">
        <v>18</v>
      </c>
      <c r="Q12" s="41">
        <v>16</v>
      </c>
      <c r="R12" s="41">
        <v>91</v>
      </c>
      <c r="S12" s="41">
        <v>60</v>
      </c>
      <c r="T12" s="16" t="s">
        <v>65</v>
      </c>
    </row>
    <row r="13" spans="2:22" x14ac:dyDescent="0.2">
      <c r="B13" s="40">
        <v>9</v>
      </c>
      <c r="C13" s="39" t="s">
        <v>54</v>
      </c>
      <c r="D13" s="39">
        <v>50</v>
      </c>
      <c r="E13" s="39">
        <v>59.1</v>
      </c>
      <c r="F13" s="39" t="s">
        <v>57</v>
      </c>
      <c r="G13" s="39" t="s">
        <v>61</v>
      </c>
      <c r="H13" s="39">
        <v>6</v>
      </c>
      <c r="I13" s="39">
        <v>19</v>
      </c>
      <c r="J13" s="15">
        <v>14</v>
      </c>
      <c r="K13" s="39">
        <v>46</v>
      </c>
      <c r="L13" s="39">
        <v>40</v>
      </c>
      <c r="M13" s="39">
        <v>4</v>
      </c>
      <c r="N13" s="39">
        <v>30</v>
      </c>
      <c r="O13" s="39">
        <v>7</v>
      </c>
      <c r="P13" s="39">
        <v>18</v>
      </c>
      <c r="Q13" s="39">
        <v>15</v>
      </c>
      <c r="R13" s="39">
        <v>70</v>
      </c>
      <c r="S13" s="39">
        <v>80</v>
      </c>
      <c r="T13" s="13" t="s">
        <v>65</v>
      </c>
      <c r="U13" t="s">
        <v>69</v>
      </c>
    </row>
    <row r="14" spans="2:22" ht="17" thickBot="1" x14ac:dyDescent="0.25">
      <c r="B14" s="70">
        <v>10</v>
      </c>
      <c r="C14" s="74" t="s">
        <v>55</v>
      </c>
      <c r="D14" s="74">
        <v>37</v>
      </c>
      <c r="E14" s="74">
        <v>121.9</v>
      </c>
      <c r="F14" s="74" t="s">
        <v>60</v>
      </c>
      <c r="G14" s="74" t="s">
        <v>61</v>
      </c>
      <c r="H14" s="74">
        <v>7</v>
      </c>
      <c r="I14" s="74">
        <v>31</v>
      </c>
      <c r="J14" s="4">
        <v>17</v>
      </c>
      <c r="K14" s="74">
        <v>46</v>
      </c>
      <c r="L14" s="74">
        <v>23</v>
      </c>
      <c r="M14" s="74">
        <v>1</v>
      </c>
      <c r="N14" s="74">
        <v>38</v>
      </c>
      <c r="O14" s="74">
        <v>11</v>
      </c>
      <c r="P14" s="74">
        <v>60</v>
      </c>
      <c r="Q14" s="74">
        <v>15</v>
      </c>
      <c r="R14" s="74">
        <v>22</v>
      </c>
      <c r="S14" s="74">
        <v>50</v>
      </c>
      <c r="T14" s="75" t="s">
        <v>65</v>
      </c>
    </row>
    <row r="15" spans="2:22" ht="17" thickBot="1" x14ac:dyDescent="0.25"/>
    <row r="16" spans="2:22" ht="17" thickBot="1" x14ac:dyDescent="0.25">
      <c r="B16" s="220" t="s">
        <v>41</v>
      </c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2"/>
    </row>
    <row r="17" spans="1:29" ht="17" thickBot="1" x14ac:dyDescent="0.25">
      <c r="B17" s="1"/>
      <c r="C17" s="2"/>
      <c r="D17" s="2"/>
      <c r="E17" s="2"/>
      <c r="F17" s="2"/>
      <c r="G17" s="2"/>
      <c r="H17" s="2"/>
      <c r="I17" s="223" t="s">
        <v>8</v>
      </c>
      <c r="J17" s="224"/>
      <c r="K17" s="225"/>
      <c r="L17" s="2"/>
      <c r="M17" s="226" t="s">
        <v>7</v>
      </c>
      <c r="N17" s="227"/>
      <c r="O17" s="228"/>
      <c r="P17" s="2"/>
      <c r="Q17" s="2"/>
      <c r="R17" s="2"/>
      <c r="S17" s="2"/>
      <c r="T17" s="3"/>
    </row>
    <row r="18" spans="1:29" ht="52" thickBot="1" x14ac:dyDescent="0.25">
      <c r="B18" s="8" t="s">
        <v>0</v>
      </c>
      <c r="C18" s="8" t="s">
        <v>1</v>
      </c>
      <c r="D18" s="8" t="s">
        <v>48</v>
      </c>
      <c r="E18" s="8" t="s">
        <v>2</v>
      </c>
      <c r="F18" s="9"/>
      <c r="G18" s="9" t="s">
        <v>3</v>
      </c>
      <c r="H18" s="9" t="s">
        <v>16</v>
      </c>
      <c r="I18" s="5" t="s">
        <v>4</v>
      </c>
      <c r="J18" s="6" t="s">
        <v>5</v>
      </c>
      <c r="K18" s="7" t="s">
        <v>6</v>
      </c>
      <c r="L18" s="9" t="s">
        <v>9</v>
      </c>
      <c r="M18" s="35" t="s">
        <v>42</v>
      </c>
      <c r="N18" s="35" t="s">
        <v>44</v>
      </c>
      <c r="O18" s="35" t="s">
        <v>43</v>
      </c>
      <c r="P18" s="9" t="s">
        <v>10</v>
      </c>
      <c r="Q18" s="9" t="s">
        <v>11</v>
      </c>
      <c r="R18" s="9" t="s">
        <v>12</v>
      </c>
      <c r="S18" s="9" t="s">
        <v>13</v>
      </c>
      <c r="T18" s="9" t="s">
        <v>14</v>
      </c>
      <c r="U18" s="103" t="s">
        <v>74</v>
      </c>
    </row>
    <row r="19" spans="1:29" x14ac:dyDescent="0.2">
      <c r="B19" s="138">
        <v>1</v>
      </c>
      <c r="C19" s="67" t="s">
        <v>47</v>
      </c>
      <c r="D19" s="67">
        <v>50</v>
      </c>
      <c r="E19" s="67">
        <v>89.8</v>
      </c>
      <c r="F19" s="67"/>
      <c r="G19" s="67" t="s">
        <v>58</v>
      </c>
      <c r="H19" s="67">
        <v>7</v>
      </c>
      <c r="I19" s="67">
        <v>24</v>
      </c>
      <c r="J19" s="67">
        <v>16</v>
      </c>
      <c r="K19" s="67">
        <v>36</v>
      </c>
      <c r="L19" s="67">
        <v>20</v>
      </c>
      <c r="M19" s="68">
        <v>4</v>
      </c>
      <c r="N19" s="68">
        <v>22</v>
      </c>
      <c r="O19" s="68">
        <v>9</v>
      </c>
      <c r="P19" s="67">
        <v>42</v>
      </c>
      <c r="Q19" s="68">
        <v>15</v>
      </c>
      <c r="R19" s="68">
        <v>45</v>
      </c>
      <c r="S19" s="68">
        <v>80</v>
      </c>
      <c r="T19" s="69" t="s">
        <v>59</v>
      </c>
      <c r="U19" s="104" t="s">
        <v>60</v>
      </c>
    </row>
    <row r="20" spans="1:29" x14ac:dyDescent="0.2">
      <c r="B20" s="14">
        <v>2</v>
      </c>
      <c r="C20" s="15"/>
      <c r="D20" s="15"/>
      <c r="E20" s="10"/>
      <c r="F20" s="10"/>
      <c r="G20" s="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20"/>
    </row>
    <row r="21" spans="1:29" s="55" customFormat="1" x14ac:dyDescent="0.2">
      <c r="B21" s="66">
        <v>3</v>
      </c>
      <c r="C21" s="41" t="s">
        <v>53</v>
      </c>
      <c r="D21" s="41">
        <v>80</v>
      </c>
      <c r="E21" s="41">
        <v>97.9</v>
      </c>
      <c r="F21" s="41"/>
      <c r="G21" s="41" t="s">
        <v>64</v>
      </c>
      <c r="H21" s="41">
        <v>3</v>
      </c>
      <c r="I21" s="41">
        <v>25</v>
      </c>
      <c r="J21" s="41">
        <v>7</v>
      </c>
      <c r="K21" s="41">
        <v>19</v>
      </c>
      <c r="L21" s="41">
        <v>15</v>
      </c>
      <c r="M21" s="41">
        <v>4</v>
      </c>
      <c r="N21" s="41">
        <v>13</v>
      </c>
      <c r="O21" s="41">
        <v>3</v>
      </c>
      <c r="P21" s="41">
        <v>16</v>
      </c>
      <c r="Q21" s="46" t="s">
        <v>79</v>
      </c>
      <c r="R21" s="41">
        <v>80</v>
      </c>
      <c r="S21" s="41">
        <v>90</v>
      </c>
      <c r="T21" s="54" t="s">
        <v>65</v>
      </c>
      <c r="U21" s="53" t="s">
        <v>75</v>
      </c>
    </row>
    <row r="22" spans="1:29" x14ac:dyDescent="0.2">
      <c r="B22" s="1">
        <v>4</v>
      </c>
      <c r="C22" s="39" t="s">
        <v>50</v>
      </c>
      <c r="D22" s="39">
        <v>72</v>
      </c>
      <c r="E22" s="2">
        <v>79.3</v>
      </c>
      <c r="F22" s="2"/>
      <c r="G22" s="39" t="s">
        <v>64</v>
      </c>
      <c r="H22" s="2">
        <v>0</v>
      </c>
      <c r="I22" s="2">
        <v>23</v>
      </c>
      <c r="J22" s="15">
        <v>12</v>
      </c>
      <c r="K22" s="2">
        <v>27</v>
      </c>
      <c r="L22" s="2">
        <v>17</v>
      </c>
      <c r="M22" s="2">
        <v>1</v>
      </c>
      <c r="N22" s="2">
        <v>16</v>
      </c>
      <c r="O22" s="2">
        <v>6</v>
      </c>
      <c r="P22" s="2">
        <f>(14*100)/50</f>
        <v>28</v>
      </c>
      <c r="Q22" s="39">
        <v>16</v>
      </c>
      <c r="R22" s="39">
        <v>90</v>
      </c>
      <c r="S22" s="39">
        <v>90</v>
      </c>
      <c r="T22" s="3" t="s">
        <v>59</v>
      </c>
      <c r="U22" s="20" t="s">
        <v>82</v>
      </c>
    </row>
    <row r="23" spans="1:29" x14ac:dyDescent="0.2">
      <c r="B23" s="42">
        <v>5</v>
      </c>
      <c r="C23" s="15" t="s">
        <v>51</v>
      </c>
      <c r="D23" s="15">
        <v>77</v>
      </c>
      <c r="E23" s="15">
        <v>63.2</v>
      </c>
      <c r="F23" s="15"/>
      <c r="G23" s="15" t="s">
        <v>64</v>
      </c>
      <c r="H23" s="15">
        <v>6</v>
      </c>
      <c r="I23" s="15">
        <v>28</v>
      </c>
      <c r="J23" s="15">
        <v>8</v>
      </c>
      <c r="K23" s="15">
        <v>20</v>
      </c>
      <c r="L23" s="15">
        <v>18</v>
      </c>
      <c r="M23" s="15">
        <v>5</v>
      </c>
      <c r="N23" s="15">
        <v>21</v>
      </c>
      <c r="O23" s="15">
        <v>3</v>
      </c>
      <c r="P23" s="15">
        <f>500/50</f>
        <v>10</v>
      </c>
      <c r="Q23" s="15">
        <v>15</v>
      </c>
      <c r="R23" s="15">
        <v>93</v>
      </c>
      <c r="S23" s="15">
        <v>60</v>
      </c>
      <c r="T23" s="16" t="s">
        <v>59</v>
      </c>
      <c r="U23" s="20" t="s">
        <v>60</v>
      </c>
    </row>
    <row r="24" spans="1:29" s="55" customFormat="1" x14ac:dyDescent="0.2">
      <c r="B24" s="56">
        <v>6</v>
      </c>
      <c r="C24" s="39" t="s">
        <v>76</v>
      </c>
      <c r="D24" s="39">
        <v>80</v>
      </c>
      <c r="E24" s="39">
        <v>58</v>
      </c>
      <c r="F24" s="39"/>
      <c r="G24" s="39" t="s">
        <v>80</v>
      </c>
      <c r="H24" s="39">
        <v>6</v>
      </c>
      <c r="I24" s="39">
        <v>27</v>
      </c>
      <c r="J24" s="41">
        <v>9</v>
      </c>
      <c r="K24" s="39">
        <v>35</v>
      </c>
      <c r="L24" s="39">
        <v>15</v>
      </c>
      <c r="M24" s="39">
        <v>7</v>
      </c>
      <c r="N24" s="39">
        <v>13</v>
      </c>
      <c r="O24" s="39">
        <v>3</v>
      </c>
      <c r="P24" s="39">
        <v>48</v>
      </c>
      <c r="Q24" s="39">
        <v>11</v>
      </c>
      <c r="R24" s="39">
        <v>89</v>
      </c>
      <c r="S24" s="39">
        <v>70</v>
      </c>
      <c r="T24" s="57" t="s">
        <v>78</v>
      </c>
      <c r="U24" s="53" t="s">
        <v>75</v>
      </c>
    </row>
    <row r="25" spans="1:29" x14ac:dyDescent="0.2">
      <c r="B25" s="42">
        <v>7</v>
      </c>
      <c r="C25" s="15" t="s">
        <v>52</v>
      </c>
      <c r="D25" s="15">
        <v>21</v>
      </c>
      <c r="E25" s="15">
        <v>48.7</v>
      </c>
      <c r="F25" s="15"/>
      <c r="G25" s="15" t="s">
        <v>58</v>
      </c>
      <c r="H25" s="15">
        <v>3</v>
      </c>
      <c r="I25" s="15">
        <v>18</v>
      </c>
      <c r="J25" s="15">
        <v>8</v>
      </c>
      <c r="K25" s="15">
        <v>6</v>
      </c>
      <c r="L25" s="15">
        <v>26</v>
      </c>
      <c r="M25" s="15">
        <v>5</v>
      </c>
      <c r="N25" s="15">
        <v>17</v>
      </c>
      <c r="O25" s="15">
        <v>5</v>
      </c>
      <c r="P25" s="15">
        <v>14</v>
      </c>
      <c r="Q25" s="15">
        <v>14</v>
      </c>
      <c r="R25" s="15">
        <v>93</v>
      </c>
      <c r="S25" s="15">
        <v>90</v>
      </c>
      <c r="T25" s="16" t="s">
        <v>65</v>
      </c>
      <c r="U25" s="20" t="s">
        <v>60</v>
      </c>
    </row>
    <row r="26" spans="1:29" x14ac:dyDescent="0.2">
      <c r="B26" s="1">
        <v>8</v>
      </c>
      <c r="C26" s="41" t="s">
        <v>56</v>
      </c>
      <c r="D26" s="41">
        <v>74</v>
      </c>
      <c r="E26" s="39">
        <v>71.400000000000006</v>
      </c>
      <c r="F26" s="2"/>
      <c r="G26" s="41" t="s">
        <v>68</v>
      </c>
      <c r="H26" s="39">
        <v>2</v>
      </c>
      <c r="I26" s="39">
        <v>25</v>
      </c>
      <c r="J26" s="15">
        <v>10</v>
      </c>
      <c r="K26" s="39">
        <v>13</v>
      </c>
      <c r="L26" s="39">
        <v>8</v>
      </c>
      <c r="M26" s="39">
        <v>7</v>
      </c>
      <c r="N26" s="39">
        <v>10</v>
      </c>
      <c r="O26" s="39">
        <v>4</v>
      </c>
      <c r="P26" s="2">
        <v>14</v>
      </c>
      <c r="Q26" s="39">
        <v>16</v>
      </c>
      <c r="R26" s="39">
        <v>91</v>
      </c>
      <c r="S26" s="39">
        <v>70</v>
      </c>
      <c r="T26" s="3" t="s">
        <v>81</v>
      </c>
      <c r="U26" s="20" t="s">
        <v>75</v>
      </c>
    </row>
    <row r="27" spans="1:29" s="55" customFormat="1" x14ac:dyDescent="0.2">
      <c r="B27" s="40">
        <v>9</v>
      </c>
      <c r="C27" s="39" t="s">
        <v>54</v>
      </c>
      <c r="D27" s="39">
        <v>50</v>
      </c>
      <c r="E27" s="41">
        <v>59.7</v>
      </c>
      <c r="F27" s="41"/>
      <c r="G27" s="39" t="s">
        <v>61</v>
      </c>
      <c r="H27" s="41">
        <v>3</v>
      </c>
      <c r="I27" s="41">
        <v>24</v>
      </c>
      <c r="J27" s="41">
        <v>13</v>
      </c>
      <c r="K27" s="41">
        <v>32</v>
      </c>
      <c r="L27" s="41">
        <v>27</v>
      </c>
      <c r="M27" s="41">
        <v>5</v>
      </c>
      <c r="N27" s="41">
        <v>20</v>
      </c>
      <c r="O27" s="41">
        <v>3</v>
      </c>
      <c r="P27" s="41">
        <v>12</v>
      </c>
      <c r="Q27" s="41">
        <v>15</v>
      </c>
      <c r="R27" s="41">
        <v>88</v>
      </c>
      <c r="S27" s="41">
        <v>90</v>
      </c>
      <c r="T27" s="54" t="s">
        <v>78</v>
      </c>
      <c r="U27" s="53" t="s">
        <v>82</v>
      </c>
    </row>
    <row r="28" spans="1:29" s="55" customFormat="1" ht="17" thickBot="1" x14ac:dyDescent="0.25">
      <c r="B28" s="70">
        <v>10</v>
      </c>
      <c r="C28" s="71" t="s">
        <v>55</v>
      </c>
      <c r="D28" s="71">
        <v>37</v>
      </c>
      <c r="E28" s="72">
        <v>119.7</v>
      </c>
      <c r="F28" s="72"/>
      <c r="G28" s="71" t="s">
        <v>61</v>
      </c>
      <c r="H28" s="72">
        <v>6</v>
      </c>
      <c r="I28" s="72">
        <v>30</v>
      </c>
      <c r="J28" s="72">
        <v>15</v>
      </c>
      <c r="K28" s="72">
        <v>45</v>
      </c>
      <c r="L28" s="72">
        <v>14</v>
      </c>
      <c r="M28" s="72">
        <v>6</v>
      </c>
      <c r="N28" s="72">
        <v>22</v>
      </c>
      <c r="O28" s="72">
        <v>4</v>
      </c>
      <c r="P28" s="72">
        <v>54</v>
      </c>
      <c r="Q28" s="72">
        <v>14</v>
      </c>
      <c r="R28" s="72">
        <v>43</v>
      </c>
      <c r="S28" s="72">
        <v>90</v>
      </c>
      <c r="T28" s="73" t="s">
        <v>78</v>
      </c>
      <c r="U28" s="105" t="s">
        <v>82</v>
      </c>
    </row>
    <row r="32" spans="1:29" x14ac:dyDescent="0.2">
      <c r="A32" s="2" t="s">
        <v>0</v>
      </c>
      <c r="B32" s="2" t="s">
        <v>118</v>
      </c>
      <c r="C32" s="2" t="s">
        <v>48</v>
      </c>
      <c r="D32" s="2" t="s">
        <v>119</v>
      </c>
      <c r="E32" s="2" t="s">
        <v>120</v>
      </c>
      <c r="F32" s="2" t="s">
        <v>121</v>
      </c>
      <c r="G32" s="2" t="s">
        <v>122</v>
      </c>
      <c r="H32" s="2" t="s">
        <v>123</v>
      </c>
      <c r="I32" s="2" t="s">
        <v>124</v>
      </c>
      <c r="J32" s="2" t="s">
        <v>125</v>
      </c>
      <c r="K32" s="2" t="s">
        <v>126</v>
      </c>
      <c r="L32" s="2" t="s">
        <v>127</v>
      </c>
      <c r="M32" s="2" t="s">
        <v>128</v>
      </c>
      <c r="N32" s="2" t="s">
        <v>129</v>
      </c>
      <c r="O32" s="2" t="s">
        <v>130</v>
      </c>
      <c r="P32" s="2" t="s">
        <v>131</v>
      </c>
      <c r="Q32" s="2" t="s">
        <v>132</v>
      </c>
      <c r="R32" s="2" t="s">
        <v>133</v>
      </c>
      <c r="S32" s="2" t="s">
        <v>134</v>
      </c>
      <c r="T32" s="2" t="s">
        <v>135</v>
      </c>
      <c r="U32" s="2" t="s">
        <v>136</v>
      </c>
      <c r="V32" s="2" t="s">
        <v>137</v>
      </c>
      <c r="W32" s="2" t="s">
        <v>138</v>
      </c>
      <c r="X32" s="2" t="s">
        <v>139</v>
      </c>
      <c r="Y32" s="2" t="s">
        <v>140</v>
      </c>
      <c r="Z32" s="2" t="s">
        <v>141</v>
      </c>
      <c r="AA32" s="2" t="s">
        <v>142</v>
      </c>
      <c r="AB32" s="2" t="s">
        <v>143</v>
      </c>
      <c r="AC32" s="2" t="s">
        <v>144</v>
      </c>
    </row>
    <row r="33" spans="1:29" x14ac:dyDescent="0.2">
      <c r="A33" s="143">
        <v>1</v>
      </c>
      <c r="B33" s="39">
        <v>1</v>
      </c>
      <c r="C33" s="2">
        <v>50</v>
      </c>
      <c r="D33" s="2">
        <v>89.9</v>
      </c>
      <c r="E33" s="2">
        <v>89.8</v>
      </c>
      <c r="F33" s="2">
        <v>10</v>
      </c>
      <c r="G33" s="2">
        <v>7</v>
      </c>
      <c r="H33" s="2">
        <v>32</v>
      </c>
      <c r="I33" s="2">
        <v>24</v>
      </c>
      <c r="J33" s="2">
        <v>46</v>
      </c>
      <c r="K33" s="39">
        <v>60</v>
      </c>
      <c r="L33" s="2">
        <v>14</v>
      </c>
      <c r="M33" s="2">
        <v>36</v>
      </c>
      <c r="N33" s="39">
        <v>15</v>
      </c>
      <c r="O33" s="2">
        <v>20</v>
      </c>
      <c r="P33" s="39">
        <v>4</v>
      </c>
      <c r="Q33" s="39">
        <v>4</v>
      </c>
      <c r="R33" s="39">
        <v>21</v>
      </c>
      <c r="S33" s="39">
        <v>22</v>
      </c>
      <c r="T33" s="39">
        <v>3</v>
      </c>
      <c r="U33" s="39">
        <v>9</v>
      </c>
      <c r="V33" s="39">
        <v>54</v>
      </c>
      <c r="W33" s="2">
        <v>42</v>
      </c>
      <c r="X33" s="39">
        <v>15</v>
      </c>
      <c r="Y33" s="39">
        <v>15</v>
      </c>
      <c r="Z33" s="39">
        <v>45</v>
      </c>
      <c r="AA33" s="39">
        <v>45</v>
      </c>
      <c r="AB33" s="39">
        <v>10</v>
      </c>
      <c r="AC33" s="39">
        <v>80</v>
      </c>
    </row>
    <row r="34" spans="1:29" x14ac:dyDescent="0.2">
      <c r="A34" s="143">
        <v>3</v>
      </c>
      <c r="B34" s="39">
        <v>1</v>
      </c>
      <c r="C34" s="39">
        <v>80</v>
      </c>
      <c r="D34" s="39">
        <v>98.5</v>
      </c>
      <c r="E34" s="39">
        <v>97.9</v>
      </c>
      <c r="F34" s="39">
        <v>5</v>
      </c>
      <c r="G34" s="39">
        <v>3</v>
      </c>
      <c r="H34" s="39">
        <v>20</v>
      </c>
      <c r="I34" s="39">
        <v>25</v>
      </c>
      <c r="J34" s="2">
        <v>47</v>
      </c>
      <c r="K34" s="39">
        <v>44</v>
      </c>
      <c r="L34" s="39">
        <v>27</v>
      </c>
      <c r="M34" s="39">
        <v>19</v>
      </c>
      <c r="N34" s="39">
        <v>18</v>
      </c>
      <c r="O34" s="39">
        <v>15</v>
      </c>
      <c r="P34" s="39">
        <v>1</v>
      </c>
      <c r="Q34" s="39">
        <v>4</v>
      </c>
      <c r="R34" s="39">
        <v>22</v>
      </c>
      <c r="S34" s="39">
        <v>13</v>
      </c>
      <c r="T34" s="39">
        <v>3</v>
      </c>
      <c r="U34" s="39">
        <v>3</v>
      </c>
      <c r="V34" s="39">
        <v>28</v>
      </c>
      <c r="W34" s="39">
        <v>16</v>
      </c>
      <c r="X34" s="39">
        <v>12</v>
      </c>
      <c r="Y34" s="144" t="s">
        <v>79</v>
      </c>
      <c r="Z34" s="39">
        <v>45</v>
      </c>
      <c r="AA34" s="39">
        <v>80</v>
      </c>
      <c r="AB34" s="39">
        <v>90</v>
      </c>
      <c r="AC34" s="39">
        <v>90</v>
      </c>
    </row>
    <row r="35" spans="1:29" x14ac:dyDescent="0.2">
      <c r="A35" s="143">
        <v>5</v>
      </c>
      <c r="B35" s="39">
        <v>1</v>
      </c>
      <c r="C35" s="2">
        <v>77</v>
      </c>
      <c r="D35" s="2">
        <v>63.7</v>
      </c>
      <c r="E35" s="2">
        <v>63.2</v>
      </c>
      <c r="F35" s="2">
        <v>7</v>
      </c>
      <c r="G35" s="2">
        <v>6</v>
      </c>
      <c r="H35" s="2">
        <v>27</v>
      </c>
      <c r="I35" s="2">
        <v>28</v>
      </c>
      <c r="J35" s="2">
        <v>60</v>
      </c>
      <c r="K35" s="39">
        <v>48</v>
      </c>
      <c r="L35" s="2">
        <v>33</v>
      </c>
      <c r="M35" s="2">
        <v>20</v>
      </c>
      <c r="N35" s="2">
        <v>16</v>
      </c>
      <c r="O35" s="2">
        <v>18</v>
      </c>
      <c r="P35" s="2">
        <v>4</v>
      </c>
      <c r="Q35" s="2">
        <v>5</v>
      </c>
      <c r="R35" s="2">
        <v>32</v>
      </c>
      <c r="S35" s="2">
        <v>21</v>
      </c>
      <c r="T35" s="2">
        <v>10</v>
      </c>
      <c r="U35" s="2">
        <v>3</v>
      </c>
      <c r="V35" s="2">
        <v>38</v>
      </c>
      <c r="W35" s="2">
        <f>500/50</f>
        <v>10</v>
      </c>
      <c r="X35" s="2">
        <v>15</v>
      </c>
      <c r="Y35" s="2">
        <v>15</v>
      </c>
      <c r="Z35" s="2">
        <v>90</v>
      </c>
      <c r="AA35" s="2">
        <v>90</v>
      </c>
      <c r="AB35" s="2">
        <v>60</v>
      </c>
      <c r="AC35" s="2">
        <v>60</v>
      </c>
    </row>
    <row r="36" spans="1:29" x14ac:dyDescent="0.2">
      <c r="A36" s="143">
        <v>7</v>
      </c>
      <c r="B36" s="39">
        <v>1</v>
      </c>
      <c r="C36" s="2">
        <v>21</v>
      </c>
      <c r="D36" s="2">
        <v>48</v>
      </c>
      <c r="E36" s="2">
        <v>48.7</v>
      </c>
      <c r="F36" s="2">
        <v>8</v>
      </c>
      <c r="G36" s="2">
        <v>3</v>
      </c>
      <c r="H36" s="2">
        <v>22</v>
      </c>
      <c r="I36" s="2">
        <v>18</v>
      </c>
      <c r="J36" s="2">
        <v>51</v>
      </c>
      <c r="K36" s="39">
        <v>24</v>
      </c>
      <c r="L36" s="2">
        <v>29</v>
      </c>
      <c r="M36" s="2">
        <v>6</v>
      </c>
      <c r="N36" s="2">
        <v>35</v>
      </c>
      <c r="O36" s="2">
        <v>26</v>
      </c>
      <c r="P36" s="2">
        <v>4</v>
      </c>
      <c r="Q36" s="2">
        <v>5</v>
      </c>
      <c r="R36" s="2">
        <v>20</v>
      </c>
      <c r="S36" s="2">
        <v>17</v>
      </c>
      <c r="T36" s="2">
        <v>8</v>
      </c>
      <c r="U36" s="2">
        <v>5</v>
      </c>
      <c r="V36" s="2">
        <v>20</v>
      </c>
      <c r="W36" s="2">
        <v>14</v>
      </c>
      <c r="X36" s="2">
        <v>14</v>
      </c>
      <c r="Y36" s="2">
        <v>14</v>
      </c>
      <c r="Z36" s="2">
        <v>80</v>
      </c>
      <c r="AA36" s="2">
        <v>90</v>
      </c>
      <c r="AB36" s="2">
        <v>90</v>
      </c>
      <c r="AC36" s="2">
        <v>90</v>
      </c>
    </row>
    <row r="37" spans="1:29" x14ac:dyDescent="0.2">
      <c r="A37" s="143">
        <v>10</v>
      </c>
      <c r="B37" s="39">
        <v>1</v>
      </c>
      <c r="C37" s="2">
        <v>37</v>
      </c>
      <c r="D37" s="2">
        <v>121.9</v>
      </c>
      <c r="E37" s="39">
        <v>119.7</v>
      </c>
      <c r="F37" s="2">
        <v>7</v>
      </c>
      <c r="G37" s="39">
        <v>6</v>
      </c>
      <c r="H37" s="2">
        <v>31</v>
      </c>
      <c r="I37" s="39">
        <v>30</v>
      </c>
      <c r="J37" s="2">
        <v>77</v>
      </c>
      <c r="K37" s="39">
        <v>75</v>
      </c>
      <c r="L37" s="2">
        <v>46</v>
      </c>
      <c r="M37" s="39">
        <v>45</v>
      </c>
      <c r="N37" s="2">
        <v>23</v>
      </c>
      <c r="O37" s="39">
        <v>14</v>
      </c>
      <c r="P37" s="2">
        <v>1</v>
      </c>
      <c r="Q37" s="39">
        <v>6</v>
      </c>
      <c r="R37" s="2">
        <v>38</v>
      </c>
      <c r="S37" s="39">
        <v>22</v>
      </c>
      <c r="T37" s="2">
        <v>11</v>
      </c>
      <c r="U37" s="39">
        <v>4</v>
      </c>
      <c r="V37" s="2">
        <v>60</v>
      </c>
      <c r="W37" s="39">
        <v>54</v>
      </c>
      <c r="X37" s="2">
        <v>15</v>
      </c>
      <c r="Y37" s="39">
        <v>14</v>
      </c>
      <c r="Z37" s="2">
        <v>20</v>
      </c>
      <c r="AA37" s="39">
        <v>45</v>
      </c>
      <c r="AB37" s="2">
        <v>50</v>
      </c>
      <c r="AC37" s="39">
        <v>90</v>
      </c>
    </row>
    <row r="38" spans="1:29" x14ac:dyDescent="0.2">
      <c r="A38" s="2">
        <v>4</v>
      </c>
      <c r="B38" s="39">
        <v>0</v>
      </c>
      <c r="C38" s="39">
        <v>72</v>
      </c>
      <c r="D38" s="2">
        <v>79.3</v>
      </c>
      <c r="E38" s="2">
        <v>79.3</v>
      </c>
      <c r="F38" s="39">
        <v>5</v>
      </c>
      <c r="G38" s="2">
        <v>0</v>
      </c>
      <c r="H38" s="39">
        <v>25</v>
      </c>
      <c r="I38" s="2">
        <v>23</v>
      </c>
      <c r="J38" s="2">
        <v>62</v>
      </c>
      <c r="K38" s="39">
        <v>50</v>
      </c>
      <c r="L38" s="39">
        <v>37</v>
      </c>
      <c r="M38" s="2">
        <v>27</v>
      </c>
      <c r="N38" s="39">
        <v>23</v>
      </c>
      <c r="O38" s="2">
        <v>17</v>
      </c>
      <c r="P38" s="39">
        <v>1</v>
      </c>
      <c r="Q38" s="2">
        <v>1</v>
      </c>
      <c r="R38" s="39">
        <v>24</v>
      </c>
      <c r="S38" s="2">
        <v>16</v>
      </c>
      <c r="T38" s="39">
        <v>7</v>
      </c>
      <c r="U38" s="2">
        <v>6</v>
      </c>
      <c r="V38" s="39">
        <v>50</v>
      </c>
      <c r="W38" s="2">
        <f>(14*100)/50</f>
        <v>28</v>
      </c>
      <c r="X38" s="39">
        <v>15</v>
      </c>
      <c r="Y38" s="39">
        <v>16</v>
      </c>
      <c r="Z38" s="39">
        <v>90</v>
      </c>
      <c r="AA38" s="39">
        <v>90</v>
      </c>
      <c r="AB38" s="39">
        <v>90</v>
      </c>
      <c r="AC38" s="39">
        <v>90</v>
      </c>
    </row>
    <row r="39" spans="1:29" x14ac:dyDescent="0.2">
      <c r="A39" s="2">
        <v>6</v>
      </c>
      <c r="B39" s="39">
        <v>0</v>
      </c>
      <c r="C39" s="39">
        <v>59</v>
      </c>
      <c r="D39" s="39">
        <v>59.1</v>
      </c>
      <c r="E39" s="39">
        <v>58</v>
      </c>
      <c r="F39" s="39">
        <v>10</v>
      </c>
      <c r="G39" s="39">
        <v>6</v>
      </c>
      <c r="H39" s="39">
        <v>29</v>
      </c>
      <c r="I39" s="39">
        <v>27</v>
      </c>
      <c r="J39" s="39">
        <v>83</v>
      </c>
      <c r="K39" s="39">
        <v>62</v>
      </c>
      <c r="L39" s="39">
        <v>54</v>
      </c>
      <c r="M39" s="39">
        <v>35</v>
      </c>
      <c r="N39" s="39">
        <v>29</v>
      </c>
      <c r="O39" s="39">
        <v>15</v>
      </c>
      <c r="P39" s="39">
        <v>2</v>
      </c>
      <c r="Q39" s="39">
        <v>7</v>
      </c>
      <c r="R39" s="39">
        <v>25</v>
      </c>
      <c r="S39" s="39">
        <v>13</v>
      </c>
      <c r="T39" s="39">
        <v>4</v>
      </c>
      <c r="U39" s="39">
        <v>3</v>
      </c>
      <c r="V39" s="39">
        <v>68</v>
      </c>
      <c r="W39" s="39">
        <v>48</v>
      </c>
      <c r="X39" s="39">
        <v>10</v>
      </c>
      <c r="Y39" s="39">
        <v>11</v>
      </c>
      <c r="Z39" s="39">
        <v>80</v>
      </c>
      <c r="AA39" s="39">
        <v>90</v>
      </c>
      <c r="AB39" s="39">
        <v>45</v>
      </c>
      <c r="AC39" s="39">
        <v>70</v>
      </c>
    </row>
    <row r="40" spans="1:29" x14ac:dyDescent="0.2">
      <c r="A40" s="2">
        <v>8</v>
      </c>
      <c r="B40" s="39">
        <v>0</v>
      </c>
      <c r="C40" s="39">
        <v>74</v>
      </c>
      <c r="D40" s="39">
        <v>73.7</v>
      </c>
      <c r="E40" s="39">
        <v>71.400000000000006</v>
      </c>
      <c r="F40" s="39">
        <v>10</v>
      </c>
      <c r="G40" s="39">
        <v>2</v>
      </c>
      <c r="H40" s="39">
        <v>20</v>
      </c>
      <c r="I40" s="39">
        <v>25</v>
      </c>
      <c r="J40" s="2">
        <v>52</v>
      </c>
      <c r="K40" s="39">
        <v>38</v>
      </c>
      <c r="L40" s="39">
        <v>32</v>
      </c>
      <c r="M40" s="39">
        <v>13</v>
      </c>
      <c r="N40" s="39">
        <v>17</v>
      </c>
      <c r="O40" s="39">
        <v>8</v>
      </c>
      <c r="P40" s="39">
        <v>7</v>
      </c>
      <c r="Q40" s="39">
        <v>7</v>
      </c>
      <c r="R40" s="39">
        <v>10</v>
      </c>
      <c r="S40" s="39">
        <v>10</v>
      </c>
      <c r="T40" s="39">
        <v>3</v>
      </c>
      <c r="U40" s="39">
        <v>4</v>
      </c>
      <c r="V40" s="39">
        <v>18</v>
      </c>
      <c r="W40" s="2">
        <v>14</v>
      </c>
      <c r="X40" s="39">
        <v>16</v>
      </c>
      <c r="Y40" s="39">
        <v>16</v>
      </c>
      <c r="Z40" s="39">
        <v>90</v>
      </c>
      <c r="AA40" s="39">
        <v>90</v>
      </c>
      <c r="AB40" s="39">
        <v>60</v>
      </c>
      <c r="AC40" s="39">
        <v>70</v>
      </c>
    </row>
    <row r="41" spans="1:29" x14ac:dyDescent="0.2">
      <c r="A41" s="2">
        <v>9</v>
      </c>
      <c r="B41" s="39">
        <v>0</v>
      </c>
      <c r="C41" s="39">
        <v>50</v>
      </c>
      <c r="D41" s="39">
        <v>59.1</v>
      </c>
      <c r="E41" s="39">
        <v>59.7</v>
      </c>
      <c r="F41" s="39">
        <v>6</v>
      </c>
      <c r="G41" s="39">
        <v>3</v>
      </c>
      <c r="H41" s="39">
        <v>19</v>
      </c>
      <c r="I41" s="39">
        <v>24</v>
      </c>
      <c r="J41" s="2">
        <v>65</v>
      </c>
      <c r="K41" s="39">
        <v>56</v>
      </c>
      <c r="L41" s="39">
        <v>46</v>
      </c>
      <c r="M41" s="39">
        <v>32</v>
      </c>
      <c r="N41" s="39">
        <v>40</v>
      </c>
      <c r="O41" s="39">
        <v>27</v>
      </c>
      <c r="P41" s="39">
        <v>4</v>
      </c>
      <c r="Q41" s="39">
        <v>5</v>
      </c>
      <c r="R41" s="39">
        <v>30</v>
      </c>
      <c r="S41" s="39">
        <v>20</v>
      </c>
      <c r="T41" s="39">
        <v>7</v>
      </c>
      <c r="U41" s="39">
        <v>3</v>
      </c>
      <c r="V41" s="39">
        <v>18</v>
      </c>
      <c r="W41" s="39">
        <v>12</v>
      </c>
      <c r="X41" s="39">
        <v>15</v>
      </c>
      <c r="Y41" s="39">
        <v>15</v>
      </c>
      <c r="Z41" s="39">
        <v>70</v>
      </c>
      <c r="AA41" s="39">
        <v>90</v>
      </c>
      <c r="AB41" s="39">
        <v>80</v>
      </c>
      <c r="AC41" s="39">
        <v>90</v>
      </c>
    </row>
  </sheetData>
  <mergeCells count="6">
    <mergeCell ref="B2:T2"/>
    <mergeCell ref="B16:T16"/>
    <mergeCell ref="I3:K3"/>
    <mergeCell ref="I17:K17"/>
    <mergeCell ref="M3:O3"/>
    <mergeCell ref="M17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19AC-189A-CA4A-8557-24A64D382705}">
  <dimension ref="B1:AL65"/>
  <sheetViews>
    <sheetView zoomScale="95" workbookViewId="0">
      <selection activeCell="AE12" sqref="AE12"/>
    </sheetView>
  </sheetViews>
  <sheetFormatPr baseColWidth="10" defaultRowHeight="16" x14ac:dyDescent="0.2"/>
  <sheetData>
    <row r="1" spans="2:38" ht="17" thickBot="1" x14ac:dyDescent="0.25"/>
    <row r="2" spans="2:38" ht="17" thickBot="1" x14ac:dyDescent="0.25">
      <c r="B2" s="233" t="s">
        <v>15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5"/>
    </row>
    <row r="3" spans="2:38" ht="17" thickBot="1" x14ac:dyDescent="0.25">
      <c r="B3" s="19" t="s">
        <v>18</v>
      </c>
      <c r="C3" s="17" t="s">
        <v>19</v>
      </c>
      <c r="D3" s="17" t="s">
        <v>20</v>
      </c>
      <c r="E3" s="17" t="s">
        <v>21</v>
      </c>
      <c r="F3" s="17" t="s">
        <v>22</v>
      </c>
      <c r="G3" s="17" t="s">
        <v>23</v>
      </c>
      <c r="H3" s="17" t="s">
        <v>24</v>
      </c>
      <c r="I3" s="17" t="s">
        <v>25</v>
      </c>
      <c r="J3" s="17" t="s">
        <v>26</v>
      </c>
      <c r="K3" s="17" t="s">
        <v>27</v>
      </c>
      <c r="L3" s="17" t="s">
        <v>28</v>
      </c>
      <c r="M3" s="17" t="s">
        <v>29</v>
      </c>
      <c r="N3" s="17" t="s">
        <v>30</v>
      </c>
      <c r="O3" s="17" t="s">
        <v>31</v>
      </c>
      <c r="P3" s="17" t="s">
        <v>32</v>
      </c>
      <c r="Q3" s="17" t="s">
        <v>33</v>
      </c>
      <c r="R3" s="17" t="s">
        <v>34</v>
      </c>
      <c r="S3" s="17" t="s">
        <v>35</v>
      </c>
      <c r="T3" s="17" t="s">
        <v>36</v>
      </c>
      <c r="U3" s="17" t="s">
        <v>37</v>
      </c>
      <c r="V3" s="18" t="s">
        <v>38</v>
      </c>
    </row>
    <row r="4" spans="2:38" x14ac:dyDescent="0.2">
      <c r="B4" s="87">
        <v>1</v>
      </c>
      <c r="C4" s="61">
        <v>57</v>
      </c>
      <c r="D4" s="23">
        <v>54</v>
      </c>
      <c r="E4" s="23">
        <v>54</v>
      </c>
      <c r="F4" s="23"/>
      <c r="G4" s="23">
        <v>55</v>
      </c>
      <c r="H4" s="23">
        <v>55</v>
      </c>
      <c r="I4" s="23"/>
      <c r="J4" s="51">
        <v>41</v>
      </c>
      <c r="K4" s="23"/>
      <c r="L4" s="51">
        <v>43</v>
      </c>
      <c r="M4" s="23">
        <v>52</v>
      </c>
      <c r="N4" s="49">
        <v>48</v>
      </c>
      <c r="O4" s="23">
        <v>44</v>
      </c>
      <c r="P4" s="23">
        <v>49</v>
      </c>
      <c r="Q4" s="51">
        <v>47</v>
      </c>
      <c r="R4" s="23">
        <v>44</v>
      </c>
      <c r="S4" s="23">
        <v>51</v>
      </c>
      <c r="T4" s="23">
        <v>50</v>
      </c>
      <c r="U4" s="23">
        <v>49</v>
      </c>
      <c r="V4" s="60">
        <v>47</v>
      </c>
    </row>
    <row r="5" spans="2:38" s="100" customFormat="1" x14ac:dyDescent="0.2">
      <c r="B5" s="93">
        <v>2</v>
      </c>
      <c r="C5" s="94">
        <v>48</v>
      </c>
      <c r="D5" s="95">
        <v>61</v>
      </c>
      <c r="E5" s="96">
        <v>49</v>
      </c>
      <c r="F5" s="97">
        <v>46</v>
      </c>
      <c r="G5" s="97">
        <v>42</v>
      </c>
      <c r="H5" s="95"/>
      <c r="I5" s="78"/>
      <c r="J5" s="95"/>
      <c r="K5" s="95"/>
      <c r="L5" s="78"/>
      <c r="M5" s="78"/>
      <c r="N5" s="78"/>
      <c r="O5" s="95"/>
      <c r="P5" s="95"/>
      <c r="Q5" s="95"/>
      <c r="R5" s="95"/>
      <c r="S5" s="98"/>
      <c r="T5" s="95"/>
      <c r="U5" s="95"/>
      <c r="V5" s="99"/>
    </row>
    <row r="6" spans="2:38" x14ac:dyDescent="0.2">
      <c r="B6" s="21">
        <v>3</v>
      </c>
      <c r="C6" s="14">
        <v>50</v>
      </c>
      <c r="D6" s="15">
        <v>46</v>
      </c>
      <c r="E6" s="45">
        <v>43</v>
      </c>
      <c r="F6" s="45">
        <v>60</v>
      </c>
      <c r="G6" s="44">
        <v>62</v>
      </c>
      <c r="H6" s="15">
        <v>45</v>
      </c>
      <c r="I6" s="15"/>
      <c r="J6" s="10">
        <v>56</v>
      </c>
      <c r="K6" s="10"/>
      <c r="L6" s="48">
        <v>54</v>
      </c>
      <c r="M6" s="45">
        <v>59</v>
      </c>
      <c r="N6" s="45">
        <v>56</v>
      </c>
      <c r="O6" s="10">
        <v>59</v>
      </c>
      <c r="P6" s="10">
        <v>59</v>
      </c>
      <c r="Q6" s="10"/>
      <c r="R6" s="10">
        <v>64</v>
      </c>
      <c r="S6" s="15">
        <v>53</v>
      </c>
      <c r="T6" s="10">
        <v>60</v>
      </c>
      <c r="U6" s="10">
        <v>44</v>
      </c>
      <c r="V6" s="16">
        <v>54</v>
      </c>
    </row>
    <row r="7" spans="2:38" x14ac:dyDescent="0.2">
      <c r="B7" s="52">
        <v>4</v>
      </c>
      <c r="C7" s="14">
        <v>46</v>
      </c>
      <c r="D7" s="15">
        <v>42</v>
      </c>
      <c r="E7" s="15"/>
      <c r="F7" s="45">
        <v>42</v>
      </c>
      <c r="G7" s="15">
        <v>44</v>
      </c>
      <c r="H7" s="45">
        <v>42</v>
      </c>
      <c r="I7" s="15"/>
      <c r="J7" s="15">
        <v>41</v>
      </c>
      <c r="K7" s="15"/>
      <c r="L7" s="15">
        <v>43</v>
      </c>
      <c r="M7" s="45">
        <v>38</v>
      </c>
      <c r="N7" s="45">
        <v>39</v>
      </c>
      <c r="O7" s="15">
        <v>37</v>
      </c>
      <c r="P7" s="15">
        <v>39</v>
      </c>
      <c r="Q7" s="15">
        <v>45</v>
      </c>
      <c r="R7" s="15">
        <v>42</v>
      </c>
      <c r="S7" s="41">
        <v>32</v>
      </c>
      <c r="T7" s="15">
        <v>40</v>
      </c>
      <c r="U7" s="41">
        <v>34</v>
      </c>
      <c r="V7" s="64">
        <v>39</v>
      </c>
    </row>
    <row r="8" spans="2:38" x14ac:dyDescent="0.2">
      <c r="B8" s="53">
        <v>5</v>
      </c>
      <c r="C8" s="56">
        <v>50</v>
      </c>
      <c r="D8" s="39">
        <v>55</v>
      </c>
      <c r="E8" s="44">
        <v>55</v>
      </c>
      <c r="F8" s="44">
        <v>50</v>
      </c>
      <c r="G8" s="44">
        <v>57</v>
      </c>
      <c r="H8" s="44">
        <v>43</v>
      </c>
      <c r="I8" s="15"/>
      <c r="J8" s="50">
        <v>56</v>
      </c>
      <c r="K8" s="2"/>
      <c r="L8" s="39">
        <v>50</v>
      </c>
      <c r="M8" s="2"/>
      <c r="N8" s="2"/>
      <c r="O8" s="2"/>
      <c r="P8" s="39">
        <v>54</v>
      </c>
      <c r="Q8" s="2">
        <v>62</v>
      </c>
      <c r="R8" s="39">
        <v>58</v>
      </c>
      <c r="S8" s="45">
        <v>52</v>
      </c>
      <c r="T8" s="44">
        <v>57</v>
      </c>
      <c r="U8" s="45">
        <v>57</v>
      </c>
      <c r="V8" s="16"/>
    </row>
    <row r="9" spans="2:38" x14ac:dyDescent="0.2">
      <c r="B9" s="52">
        <v>6</v>
      </c>
      <c r="C9" s="14">
        <v>30</v>
      </c>
      <c r="D9" s="15">
        <v>45</v>
      </c>
      <c r="E9" s="10"/>
      <c r="F9" s="15">
        <v>41</v>
      </c>
      <c r="G9" s="15"/>
      <c r="H9" s="15">
        <v>44</v>
      </c>
      <c r="I9" s="15"/>
      <c r="J9" s="15">
        <v>38</v>
      </c>
      <c r="K9" s="15"/>
      <c r="L9" s="15">
        <v>44</v>
      </c>
      <c r="M9" s="15">
        <v>51</v>
      </c>
      <c r="N9" s="15">
        <v>39</v>
      </c>
      <c r="O9" s="15">
        <v>38</v>
      </c>
      <c r="P9" s="15"/>
      <c r="Q9" s="15"/>
      <c r="R9" s="15">
        <v>39</v>
      </c>
      <c r="S9" s="45">
        <v>39</v>
      </c>
      <c r="T9" s="15">
        <v>38</v>
      </c>
      <c r="U9" s="58">
        <v>35</v>
      </c>
      <c r="V9" s="16"/>
    </row>
    <row r="10" spans="2:38" x14ac:dyDescent="0.2">
      <c r="B10" s="20">
        <v>7</v>
      </c>
      <c r="C10" s="56">
        <v>58</v>
      </c>
      <c r="D10" s="44">
        <v>59</v>
      </c>
      <c r="E10" s="45">
        <v>55</v>
      </c>
      <c r="F10" s="45">
        <v>65</v>
      </c>
      <c r="G10" s="44">
        <v>42</v>
      </c>
      <c r="H10" s="44">
        <v>67</v>
      </c>
      <c r="I10" s="15"/>
      <c r="J10" s="45"/>
      <c r="K10" s="2"/>
      <c r="L10" s="2"/>
      <c r="M10" s="15">
        <v>31</v>
      </c>
      <c r="N10" s="15">
        <v>49</v>
      </c>
      <c r="O10" s="39">
        <v>40</v>
      </c>
      <c r="P10" s="39">
        <v>61</v>
      </c>
      <c r="Q10" s="39">
        <v>34</v>
      </c>
      <c r="R10" s="39">
        <v>44</v>
      </c>
      <c r="S10" s="44">
        <v>43</v>
      </c>
      <c r="T10" s="44">
        <v>42</v>
      </c>
      <c r="U10" s="58">
        <v>47</v>
      </c>
      <c r="V10" s="64">
        <v>41</v>
      </c>
    </row>
    <row r="11" spans="2:38" x14ac:dyDescent="0.2">
      <c r="B11" s="22">
        <v>8</v>
      </c>
      <c r="C11" s="14">
        <v>64</v>
      </c>
      <c r="D11" s="15">
        <v>65</v>
      </c>
      <c r="E11" s="45">
        <v>65</v>
      </c>
      <c r="F11" s="45">
        <v>30</v>
      </c>
      <c r="G11" s="15">
        <v>60</v>
      </c>
      <c r="H11" s="15">
        <v>20</v>
      </c>
      <c r="I11" s="15"/>
      <c r="J11" s="50">
        <v>56</v>
      </c>
      <c r="K11" s="15"/>
      <c r="L11" s="15">
        <v>49</v>
      </c>
      <c r="M11" s="45">
        <v>62</v>
      </c>
      <c r="N11" s="45">
        <v>57</v>
      </c>
      <c r="O11" s="15">
        <v>48</v>
      </c>
      <c r="P11" s="15">
        <v>59</v>
      </c>
      <c r="Q11" s="15">
        <v>56</v>
      </c>
      <c r="R11" s="15">
        <v>64</v>
      </c>
      <c r="S11" s="15">
        <v>59</v>
      </c>
      <c r="T11" s="15">
        <v>62</v>
      </c>
      <c r="U11" s="58">
        <v>52</v>
      </c>
      <c r="V11" s="13">
        <v>45</v>
      </c>
    </row>
    <row r="12" spans="2:38" x14ac:dyDescent="0.2">
      <c r="B12" s="20">
        <v>9</v>
      </c>
      <c r="C12" s="14">
        <v>49</v>
      </c>
      <c r="D12" s="39">
        <v>47</v>
      </c>
      <c r="E12" s="45">
        <v>58</v>
      </c>
      <c r="F12" s="44">
        <v>47</v>
      </c>
      <c r="G12" s="48">
        <v>52</v>
      </c>
      <c r="H12" s="45">
        <v>63</v>
      </c>
      <c r="I12" s="15"/>
      <c r="J12" s="15">
        <v>63</v>
      </c>
      <c r="K12" s="2"/>
      <c r="L12" s="48">
        <v>42</v>
      </c>
      <c r="M12" s="45">
        <v>48</v>
      </c>
      <c r="N12" s="44">
        <v>40</v>
      </c>
      <c r="O12" s="44">
        <v>44</v>
      </c>
      <c r="P12" s="44">
        <v>38</v>
      </c>
      <c r="Q12" s="45">
        <v>40</v>
      </c>
      <c r="R12" s="44">
        <v>47</v>
      </c>
      <c r="S12" s="44">
        <v>47</v>
      </c>
      <c r="T12" s="44">
        <v>38</v>
      </c>
      <c r="U12" s="44">
        <v>46</v>
      </c>
      <c r="V12" s="3">
        <v>46</v>
      </c>
    </row>
    <row r="13" spans="2:38" ht="17" thickBot="1" x14ac:dyDescent="0.25">
      <c r="B13" s="88">
        <v>10</v>
      </c>
      <c r="C13" s="89">
        <v>40</v>
      </c>
      <c r="D13" s="74">
        <v>54</v>
      </c>
      <c r="E13" s="90">
        <v>40</v>
      </c>
      <c r="F13" s="74">
        <v>54</v>
      </c>
      <c r="G13" s="74">
        <v>34</v>
      </c>
      <c r="H13" s="90">
        <v>43</v>
      </c>
      <c r="I13" s="74"/>
      <c r="J13" s="91">
        <v>39</v>
      </c>
      <c r="K13" s="74"/>
      <c r="L13" s="74">
        <v>42</v>
      </c>
      <c r="M13" s="90">
        <v>42</v>
      </c>
      <c r="N13" s="74">
        <v>31</v>
      </c>
      <c r="O13" s="74">
        <v>43</v>
      </c>
      <c r="P13" s="74">
        <v>39</v>
      </c>
      <c r="Q13" s="92">
        <v>35</v>
      </c>
      <c r="R13" s="74">
        <v>46</v>
      </c>
      <c r="S13" s="74">
        <v>41</v>
      </c>
      <c r="T13" s="74">
        <v>51</v>
      </c>
      <c r="U13" s="74">
        <v>43</v>
      </c>
      <c r="V13" s="75">
        <v>41</v>
      </c>
    </row>
    <row r="14" spans="2:38" ht="17" thickBot="1" x14ac:dyDescent="0.25"/>
    <row r="15" spans="2:38" ht="17" thickBot="1" x14ac:dyDescent="0.25">
      <c r="B15" s="233" t="s">
        <v>39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5"/>
      <c r="X15" s="232" t="s">
        <v>114</v>
      </c>
      <c r="Y15" s="232"/>
      <c r="Z15" s="232"/>
      <c r="AB15" s="232" t="s">
        <v>115</v>
      </c>
      <c r="AC15" s="232"/>
      <c r="AD15" s="232"/>
      <c r="AF15" s="232" t="s">
        <v>116</v>
      </c>
      <c r="AG15" s="232"/>
      <c r="AH15" s="232"/>
      <c r="AJ15" s="232" t="s">
        <v>117</v>
      </c>
      <c r="AK15" s="232"/>
      <c r="AL15" s="232"/>
    </row>
    <row r="16" spans="2:38" ht="17" thickBot="1" x14ac:dyDescent="0.25">
      <c r="B16" s="19" t="s">
        <v>18</v>
      </c>
      <c r="C16" s="17" t="s">
        <v>19</v>
      </c>
      <c r="D16" s="17" t="s">
        <v>20</v>
      </c>
      <c r="E16" s="17" t="s">
        <v>21</v>
      </c>
      <c r="F16" s="17" t="s">
        <v>22</v>
      </c>
      <c r="G16" s="17" t="s">
        <v>23</v>
      </c>
      <c r="H16" s="17" t="s">
        <v>24</v>
      </c>
      <c r="I16" s="17" t="s">
        <v>25</v>
      </c>
      <c r="J16" s="17" t="s">
        <v>26</v>
      </c>
      <c r="K16" s="17" t="s">
        <v>27</v>
      </c>
      <c r="L16" s="17" t="s">
        <v>28</v>
      </c>
      <c r="M16" s="17" t="s">
        <v>29</v>
      </c>
      <c r="N16" s="17" t="s">
        <v>30</v>
      </c>
      <c r="O16" s="17" t="s">
        <v>31</v>
      </c>
      <c r="P16" s="17" t="s">
        <v>32</v>
      </c>
      <c r="Q16" s="17" t="s">
        <v>33</v>
      </c>
      <c r="R16" s="17" t="s">
        <v>34</v>
      </c>
      <c r="S16" s="17" t="s">
        <v>35</v>
      </c>
      <c r="T16" s="17" t="s">
        <v>36</v>
      </c>
      <c r="U16" s="17" t="s">
        <v>37</v>
      </c>
      <c r="V16" s="18" t="s">
        <v>38</v>
      </c>
      <c r="X16" s="19" t="s">
        <v>18</v>
      </c>
      <c r="Y16" s="17" t="s">
        <v>19</v>
      </c>
      <c r="Z16" s="17" t="s">
        <v>38</v>
      </c>
      <c r="AB16" s="19" t="s">
        <v>18</v>
      </c>
      <c r="AC16" s="17" t="s">
        <v>19</v>
      </c>
      <c r="AD16" s="17" t="s">
        <v>38</v>
      </c>
      <c r="AF16" s="19" t="s">
        <v>18</v>
      </c>
      <c r="AG16" s="17" t="s">
        <v>19</v>
      </c>
      <c r="AH16" s="17" t="s">
        <v>38</v>
      </c>
      <c r="AJ16" s="19" t="s">
        <v>18</v>
      </c>
      <c r="AK16" s="17" t="s">
        <v>19</v>
      </c>
      <c r="AL16" s="17" t="s">
        <v>38</v>
      </c>
    </row>
    <row r="17" spans="2:38" x14ac:dyDescent="0.2">
      <c r="B17" s="87">
        <v>1</v>
      </c>
      <c r="C17" s="61">
        <v>41.84</v>
      </c>
      <c r="D17" s="23">
        <v>34.36</v>
      </c>
      <c r="E17" s="23">
        <v>33.340000000000003</v>
      </c>
      <c r="F17" s="23"/>
      <c r="G17" s="23">
        <v>36.69</v>
      </c>
      <c r="H17" s="49">
        <v>35.99</v>
      </c>
      <c r="I17" s="23"/>
      <c r="J17" s="49">
        <v>14.71</v>
      </c>
      <c r="K17" s="23"/>
      <c r="L17" s="23">
        <v>16.88</v>
      </c>
      <c r="M17" s="49">
        <v>28.7</v>
      </c>
      <c r="N17" s="49">
        <v>22.35</v>
      </c>
      <c r="O17" s="49">
        <v>17.260000000000002</v>
      </c>
      <c r="P17" s="49">
        <v>23.7</v>
      </c>
      <c r="Q17" s="59">
        <v>21.85</v>
      </c>
      <c r="R17" s="49">
        <v>16.91</v>
      </c>
      <c r="S17" s="49">
        <v>28.33</v>
      </c>
      <c r="T17" s="49">
        <v>25.23</v>
      </c>
      <c r="U17" s="49">
        <v>23.47</v>
      </c>
      <c r="V17" s="60">
        <v>21.17</v>
      </c>
      <c r="X17" s="87">
        <v>1</v>
      </c>
      <c r="Y17" s="61">
        <v>39.19</v>
      </c>
      <c r="Z17" s="23">
        <v>20.946999999999999</v>
      </c>
      <c r="AB17" s="87">
        <v>1</v>
      </c>
      <c r="AC17" s="61">
        <v>16.477</v>
      </c>
      <c r="AD17" s="23">
        <v>3.5</v>
      </c>
      <c r="AF17" s="87">
        <v>1</v>
      </c>
      <c r="AG17" s="61">
        <v>229.88</v>
      </c>
      <c r="AH17" s="23">
        <v>86.45</v>
      </c>
      <c r="AJ17" s="87">
        <v>1</v>
      </c>
      <c r="AK17" s="61">
        <v>30.201000000000001</v>
      </c>
      <c r="AL17" s="23">
        <v>9.8850999999999996</v>
      </c>
    </row>
    <row r="18" spans="2:38" s="100" customFormat="1" x14ac:dyDescent="0.2">
      <c r="B18" s="93">
        <v>2</v>
      </c>
      <c r="C18" s="94">
        <v>22.59</v>
      </c>
      <c r="D18" s="95">
        <v>52.28</v>
      </c>
      <c r="E18" s="95">
        <v>24.74</v>
      </c>
      <c r="F18" s="97">
        <v>20.02</v>
      </c>
      <c r="G18" s="97">
        <v>15.38</v>
      </c>
      <c r="H18" s="95"/>
      <c r="I18" s="78"/>
      <c r="J18" s="78"/>
      <c r="K18" s="95"/>
      <c r="L18" s="78"/>
      <c r="M18" s="78"/>
      <c r="N18" s="78"/>
      <c r="O18" s="78"/>
      <c r="P18" s="78"/>
      <c r="Q18" s="95"/>
      <c r="R18" s="78"/>
      <c r="S18" s="98"/>
      <c r="T18" s="78"/>
      <c r="U18" s="78"/>
      <c r="V18" s="101"/>
      <c r="X18" s="21">
        <v>3</v>
      </c>
      <c r="Y18" s="14">
        <v>25.297000000000001</v>
      </c>
      <c r="Z18" s="45">
        <v>36.334000000000003</v>
      </c>
      <c r="AA18"/>
      <c r="AB18" s="21">
        <v>3</v>
      </c>
      <c r="AC18" s="14">
        <v>0.84985999999999995</v>
      </c>
      <c r="AD18" s="45">
        <v>7.9823000000000004</v>
      </c>
      <c r="AF18" s="21">
        <v>3</v>
      </c>
      <c r="AG18" s="14">
        <v>298.27999999999997</v>
      </c>
      <c r="AH18" s="45">
        <v>156.88</v>
      </c>
      <c r="AI18"/>
      <c r="AJ18" s="21">
        <v>3</v>
      </c>
      <c r="AK18" s="14">
        <v>76.471999999999994</v>
      </c>
      <c r="AL18" s="45">
        <v>76.001000000000005</v>
      </c>
    </row>
    <row r="19" spans="2:38" x14ac:dyDescent="0.2">
      <c r="B19" s="21">
        <v>3</v>
      </c>
      <c r="C19" s="14">
        <v>25.57</v>
      </c>
      <c r="D19" s="45">
        <v>19.91</v>
      </c>
      <c r="E19" s="46">
        <v>16.86</v>
      </c>
      <c r="F19" s="46">
        <v>51.01</v>
      </c>
      <c r="G19" s="44">
        <v>54.81</v>
      </c>
      <c r="H19" s="15">
        <v>18.260000000000002</v>
      </c>
      <c r="I19" s="15"/>
      <c r="J19" s="45">
        <v>37.93</v>
      </c>
      <c r="K19" s="10"/>
      <c r="L19" s="12">
        <v>32.53</v>
      </c>
      <c r="M19" s="45">
        <v>45.11</v>
      </c>
      <c r="N19" s="45">
        <v>38.549999999999997</v>
      </c>
      <c r="O19" s="45">
        <v>46.6</v>
      </c>
      <c r="P19" s="45">
        <v>46.46</v>
      </c>
      <c r="Q19" s="15"/>
      <c r="R19" s="44">
        <v>63.98</v>
      </c>
      <c r="S19" s="45">
        <v>30.64</v>
      </c>
      <c r="T19" s="45">
        <v>49.23</v>
      </c>
      <c r="U19" s="45">
        <v>17.21</v>
      </c>
      <c r="V19" s="13">
        <v>33.14</v>
      </c>
      <c r="X19" s="22">
        <v>4</v>
      </c>
      <c r="Y19" s="14">
        <v>19.372</v>
      </c>
      <c r="Z19" s="15">
        <v>8.4222000000000001</v>
      </c>
      <c r="AB19" s="22">
        <v>4</v>
      </c>
      <c r="AC19" s="14">
        <v>0.8427</v>
      </c>
      <c r="AD19" s="15">
        <v>0</v>
      </c>
      <c r="AF19" s="22">
        <v>4</v>
      </c>
      <c r="AG19" s="14">
        <v>85.38</v>
      </c>
      <c r="AH19" s="15">
        <v>8.0388999999999999</v>
      </c>
      <c r="AJ19" s="22">
        <v>4</v>
      </c>
      <c r="AK19" s="14">
        <v>25.591999999999999</v>
      </c>
      <c r="AL19" s="15">
        <v>11.721</v>
      </c>
    </row>
    <row r="20" spans="2:38" x14ac:dyDescent="0.2">
      <c r="B20" s="22">
        <v>4</v>
      </c>
      <c r="C20" s="14">
        <v>19.34</v>
      </c>
      <c r="D20" s="15">
        <v>15.1</v>
      </c>
      <c r="E20" s="15"/>
      <c r="F20" s="45">
        <v>15.72</v>
      </c>
      <c r="G20" s="15">
        <v>16.97</v>
      </c>
      <c r="H20" s="41">
        <v>15.7</v>
      </c>
      <c r="I20" s="15"/>
      <c r="J20" s="45">
        <v>14.48</v>
      </c>
      <c r="K20" s="15"/>
      <c r="L20" s="12">
        <v>16.670000000000002</v>
      </c>
      <c r="M20" s="41">
        <v>12</v>
      </c>
      <c r="N20" s="45">
        <v>12.95</v>
      </c>
      <c r="O20" s="45">
        <v>10.88</v>
      </c>
      <c r="P20" s="45">
        <v>12.39</v>
      </c>
      <c r="Q20" s="47">
        <v>19.25</v>
      </c>
      <c r="R20" s="15">
        <v>15.15</v>
      </c>
      <c r="S20" s="45">
        <v>8.07</v>
      </c>
      <c r="T20" s="45">
        <v>13.15</v>
      </c>
      <c r="U20" s="45">
        <v>9.09</v>
      </c>
      <c r="V20" s="63">
        <v>12.58</v>
      </c>
      <c r="X20" s="20">
        <v>5</v>
      </c>
      <c r="Y20" s="56">
        <v>23.254000000000001</v>
      </c>
      <c r="Z20" s="45">
        <v>41.53</v>
      </c>
      <c r="AB20" s="20">
        <v>5</v>
      </c>
      <c r="AC20" s="56">
        <v>2.9963000000000002</v>
      </c>
      <c r="AD20" s="45">
        <v>5.7034000000000002</v>
      </c>
      <c r="AF20" s="20">
        <v>5</v>
      </c>
      <c r="AG20" s="56">
        <v>150.79</v>
      </c>
      <c r="AH20" s="45">
        <v>227.53</v>
      </c>
      <c r="AJ20" s="20">
        <v>5</v>
      </c>
      <c r="AK20" s="56">
        <v>42.201000000000001</v>
      </c>
      <c r="AL20" s="45">
        <v>55.746000000000002</v>
      </c>
    </row>
    <row r="21" spans="2:38" x14ac:dyDescent="0.2">
      <c r="B21" s="20">
        <v>5</v>
      </c>
      <c r="C21" s="56">
        <v>26.21</v>
      </c>
      <c r="D21" s="45">
        <v>34.85</v>
      </c>
      <c r="E21" s="45">
        <v>34.78</v>
      </c>
      <c r="F21" s="44">
        <v>26.36</v>
      </c>
      <c r="G21" s="44">
        <v>39.93</v>
      </c>
      <c r="H21" s="45">
        <v>15.98</v>
      </c>
      <c r="I21" s="15"/>
      <c r="J21" s="45">
        <v>50.3</v>
      </c>
      <c r="K21" s="2"/>
      <c r="L21" s="12">
        <v>26.54</v>
      </c>
      <c r="M21" s="15"/>
      <c r="N21" s="15"/>
      <c r="O21" s="15"/>
      <c r="P21" s="44">
        <v>32.380000000000003</v>
      </c>
      <c r="Q21" s="47">
        <v>32.9</v>
      </c>
      <c r="R21" s="45">
        <v>43.62</v>
      </c>
      <c r="S21" s="45">
        <v>41.62</v>
      </c>
      <c r="T21" s="45">
        <v>40.229999999999997</v>
      </c>
      <c r="U21" s="45">
        <v>40.229999999999997</v>
      </c>
      <c r="V21" s="3"/>
      <c r="X21" s="22">
        <v>6</v>
      </c>
      <c r="Y21" s="14">
        <v>6.6570999999999998</v>
      </c>
      <c r="Z21" s="10">
        <v>11.78</v>
      </c>
      <c r="AB21" s="22">
        <v>6</v>
      </c>
      <c r="AC21" s="14">
        <v>0</v>
      </c>
      <c r="AD21" s="10">
        <v>0.27623999999999999</v>
      </c>
      <c r="AF21" s="22">
        <v>6</v>
      </c>
      <c r="AG21" s="14">
        <v>16.806999999999999</v>
      </c>
      <c r="AH21" s="10">
        <v>31.512</v>
      </c>
      <c r="AJ21" s="22">
        <v>6</v>
      </c>
      <c r="AK21" s="14">
        <v>26.821999999999999</v>
      </c>
      <c r="AL21" s="10">
        <v>32.188000000000002</v>
      </c>
    </row>
    <row r="22" spans="2:38" x14ac:dyDescent="0.2">
      <c r="B22" s="22">
        <v>6</v>
      </c>
      <c r="C22" s="14">
        <v>7.02</v>
      </c>
      <c r="D22" s="10">
        <v>18.96</v>
      </c>
      <c r="E22" s="2"/>
      <c r="F22" s="15">
        <v>14.46</v>
      </c>
      <c r="G22" s="15"/>
      <c r="H22" s="45">
        <v>17.18</v>
      </c>
      <c r="I22" s="15"/>
      <c r="J22" s="15">
        <v>11.62</v>
      </c>
      <c r="K22" s="15"/>
      <c r="L22" s="12">
        <v>17.27</v>
      </c>
      <c r="M22" s="45">
        <v>27.78</v>
      </c>
      <c r="N22" s="45">
        <v>12.3</v>
      </c>
      <c r="O22" s="45">
        <v>11.48</v>
      </c>
      <c r="P22" s="15"/>
      <c r="Q22" s="15"/>
      <c r="R22" s="45">
        <v>12.6</v>
      </c>
      <c r="S22" s="45">
        <v>12.56</v>
      </c>
      <c r="T22" s="45">
        <v>11.46</v>
      </c>
      <c r="U22" s="45">
        <v>9.94</v>
      </c>
      <c r="V22" s="16"/>
      <c r="X22" s="20">
        <v>7</v>
      </c>
      <c r="Y22" s="56">
        <v>38.796999999999997</v>
      </c>
      <c r="Z22" s="45">
        <v>14.733000000000001</v>
      </c>
      <c r="AB22" s="20">
        <v>7</v>
      </c>
      <c r="AC22" s="56">
        <v>14.583</v>
      </c>
      <c r="AD22" s="45">
        <v>0.18657000000000001</v>
      </c>
      <c r="AF22" s="20">
        <v>7</v>
      </c>
      <c r="AG22" s="56">
        <v>834.4</v>
      </c>
      <c r="AH22" s="45">
        <v>115.07</v>
      </c>
      <c r="AJ22" s="20">
        <v>7</v>
      </c>
      <c r="AK22" s="56">
        <v>30.488</v>
      </c>
      <c r="AL22" s="45">
        <v>38.741</v>
      </c>
    </row>
    <row r="23" spans="2:38" x14ac:dyDescent="0.2">
      <c r="B23" s="20">
        <v>7</v>
      </c>
      <c r="C23" s="56">
        <v>42.32</v>
      </c>
      <c r="D23" s="45">
        <v>47.1</v>
      </c>
      <c r="E23" s="45">
        <v>36.51</v>
      </c>
      <c r="F23" s="45">
        <v>67.42</v>
      </c>
      <c r="G23" s="44">
        <v>15.34</v>
      </c>
      <c r="H23" s="45">
        <v>77.8</v>
      </c>
      <c r="I23" s="15"/>
      <c r="J23" s="45"/>
      <c r="K23" s="2"/>
      <c r="L23" s="41"/>
      <c r="M23" s="41">
        <v>7.34</v>
      </c>
      <c r="N23" s="45">
        <v>24.87</v>
      </c>
      <c r="O23" s="44">
        <v>13.9</v>
      </c>
      <c r="P23" s="45">
        <v>51.96</v>
      </c>
      <c r="Q23" s="47">
        <v>8.98</v>
      </c>
      <c r="R23" s="45">
        <v>17.8</v>
      </c>
      <c r="S23" s="45">
        <v>16.329999999999998</v>
      </c>
      <c r="T23" s="45">
        <v>15.79</v>
      </c>
      <c r="U23" s="45">
        <v>20.84</v>
      </c>
      <c r="V23" s="54">
        <v>14.66</v>
      </c>
      <c r="X23" s="22">
        <v>8</v>
      </c>
      <c r="Y23" s="14">
        <v>65.956999999999994</v>
      </c>
      <c r="Z23" s="45">
        <v>19.417000000000002</v>
      </c>
      <c r="AB23" s="22">
        <v>8</v>
      </c>
      <c r="AC23" s="14">
        <v>18.986999999999998</v>
      </c>
      <c r="AD23" s="45">
        <v>1.5656000000000001</v>
      </c>
      <c r="AF23" s="22">
        <v>8</v>
      </c>
      <c r="AG23" s="14">
        <v>1632.3</v>
      </c>
      <c r="AH23" s="45">
        <v>48.048999999999999</v>
      </c>
      <c r="AJ23" s="22">
        <v>8</v>
      </c>
      <c r="AK23" s="14">
        <v>45.326999999999998</v>
      </c>
      <c r="AL23" s="45">
        <v>30.337</v>
      </c>
    </row>
    <row r="24" spans="2:38" x14ac:dyDescent="0.2">
      <c r="B24" s="22">
        <v>8</v>
      </c>
      <c r="C24" s="14">
        <v>62.81</v>
      </c>
      <c r="D24" s="45">
        <v>67.3</v>
      </c>
      <c r="E24" s="45">
        <v>69.33</v>
      </c>
      <c r="F24" s="45">
        <v>6.83</v>
      </c>
      <c r="G24" s="15">
        <v>48.26</v>
      </c>
      <c r="H24" s="45">
        <v>5.48</v>
      </c>
      <c r="I24" s="15"/>
      <c r="J24" s="45">
        <v>37.07</v>
      </c>
      <c r="K24" s="15"/>
      <c r="L24" s="12">
        <v>23.79</v>
      </c>
      <c r="M24" s="44">
        <v>57.92</v>
      </c>
      <c r="N24" s="44">
        <v>41.44</v>
      </c>
      <c r="O24" s="15">
        <v>23</v>
      </c>
      <c r="P24" s="44">
        <v>46.96</v>
      </c>
      <c r="Q24" s="47">
        <v>38.06</v>
      </c>
      <c r="R24" s="44">
        <v>65.66</v>
      </c>
      <c r="S24" s="44">
        <v>45.58</v>
      </c>
      <c r="T24" s="44">
        <v>54.47</v>
      </c>
      <c r="U24" s="45">
        <v>29.72</v>
      </c>
      <c r="V24" s="63">
        <v>18.66</v>
      </c>
      <c r="X24" s="20">
        <v>9</v>
      </c>
      <c r="Y24" s="14">
        <v>24.466999999999999</v>
      </c>
      <c r="Z24" s="44">
        <v>19.997</v>
      </c>
      <c r="AB24" s="20">
        <v>9</v>
      </c>
      <c r="AC24" s="14">
        <v>4.4509999999999996</v>
      </c>
      <c r="AD24" s="44">
        <v>4.3795999999999999</v>
      </c>
      <c r="AF24" s="20">
        <v>9</v>
      </c>
      <c r="AG24" s="14">
        <v>130.59</v>
      </c>
      <c r="AH24" s="44">
        <v>33.549999999999997</v>
      </c>
      <c r="AJ24" s="20">
        <v>9</v>
      </c>
      <c r="AK24" s="14">
        <v>20.219000000000001</v>
      </c>
      <c r="AL24" s="44">
        <v>11.234</v>
      </c>
    </row>
    <row r="25" spans="2:38" ht="17" thickBot="1" x14ac:dyDescent="0.25">
      <c r="B25" s="20">
        <v>9</v>
      </c>
      <c r="C25" s="14">
        <v>24.66</v>
      </c>
      <c r="D25" s="44">
        <v>21.03</v>
      </c>
      <c r="E25" s="45">
        <v>44.47</v>
      </c>
      <c r="F25" s="44">
        <v>20.54</v>
      </c>
      <c r="G25" s="47">
        <v>29.56</v>
      </c>
      <c r="H25" s="41">
        <v>59.37</v>
      </c>
      <c r="I25" s="15"/>
      <c r="J25" s="44">
        <v>52.7</v>
      </c>
      <c r="K25" s="2"/>
      <c r="L25" s="12">
        <v>14.97</v>
      </c>
      <c r="M25" s="45">
        <v>22.69</v>
      </c>
      <c r="N25" s="45">
        <v>13.19</v>
      </c>
      <c r="O25" s="45">
        <v>17.27</v>
      </c>
      <c r="P25" s="45">
        <v>12.01</v>
      </c>
      <c r="Q25" s="47">
        <v>13.16</v>
      </c>
      <c r="R25" s="45">
        <v>20.96</v>
      </c>
      <c r="S25" s="45">
        <v>21.64</v>
      </c>
      <c r="T25" s="45">
        <v>12.09</v>
      </c>
      <c r="U25" s="45">
        <v>20.34</v>
      </c>
      <c r="V25" s="63">
        <v>20.2</v>
      </c>
      <c r="X25" s="88">
        <v>10</v>
      </c>
      <c r="Y25" s="89">
        <v>13.058</v>
      </c>
      <c r="Z25" s="74">
        <v>13.356</v>
      </c>
      <c r="AB25" s="88">
        <v>10</v>
      </c>
      <c r="AC25" s="89">
        <v>0</v>
      </c>
      <c r="AD25" s="74">
        <v>0</v>
      </c>
      <c r="AF25" s="88">
        <v>10</v>
      </c>
      <c r="AG25" s="89">
        <v>85.846000000000004</v>
      </c>
      <c r="AH25" s="74">
        <v>60.017000000000003</v>
      </c>
      <c r="AJ25" s="88">
        <v>10</v>
      </c>
      <c r="AK25" s="89">
        <v>31.783999999999999</v>
      </c>
      <c r="AL25" s="74">
        <v>14.465999999999999</v>
      </c>
    </row>
    <row r="26" spans="2:38" ht="17" thickBot="1" x14ac:dyDescent="0.25">
      <c r="B26" s="88">
        <v>10</v>
      </c>
      <c r="C26" s="89">
        <v>13.29</v>
      </c>
      <c r="D26" s="74">
        <v>34.18</v>
      </c>
      <c r="E26" s="90">
        <v>13.27</v>
      </c>
      <c r="F26" s="74">
        <v>33.659999999999997</v>
      </c>
      <c r="G26" s="74">
        <v>9.07</v>
      </c>
      <c r="H26" s="90">
        <v>15.96</v>
      </c>
      <c r="I26" s="74"/>
      <c r="J26" s="90">
        <v>12.66</v>
      </c>
      <c r="K26" s="74"/>
      <c r="L26" s="4">
        <v>15.19</v>
      </c>
      <c r="M26" s="90">
        <v>15.31</v>
      </c>
      <c r="N26" s="90">
        <v>7.41</v>
      </c>
      <c r="O26" s="90">
        <v>16.62</v>
      </c>
      <c r="P26" s="90">
        <v>12.71</v>
      </c>
      <c r="Q26" s="72">
        <v>9.99</v>
      </c>
      <c r="R26" s="90">
        <v>19.25</v>
      </c>
      <c r="S26" s="90">
        <v>41</v>
      </c>
      <c r="T26" s="90">
        <v>27.14</v>
      </c>
      <c r="U26" s="84">
        <v>15.89</v>
      </c>
      <c r="V26" s="73">
        <v>13.96</v>
      </c>
    </row>
    <row r="27" spans="2:38" ht="17" thickBot="1" x14ac:dyDescent="0.25"/>
    <row r="28" spans="2:38" ht="17" thickBot="1" x14ac:dyDescent="0.25">
      <c r="B28" s="229" t="s">
        <v>40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1"/>
    </row>
    <row r="29" spans="2:38" ht="17" thickBot="1" x14ac:dyDescent="0.25">
      <c r="B29" s="24" t="s">
        <v>18</v>
      </c>
      <c r="C29" s="25" t="s">
        <v>19</v>
      </c>
      <c r="D29" s="25" t="s">
        <v>20</v>
      </c>
      <c r="E29" s="25" t="s">
        <v>21</v>
      </c>
      <c r="F29" s="25" t="s">
        <v>22</v>
      </c>
      <c r="G29" s="25" t="s">
        <v>23</v>
      </c>
      <c r="H29" s="25" t="s">
        <v>24</v>
      </c>
      <c r="I29" s="25" t="s">
        <v>25</v>
      </c>
      <c r="J29" s="25" t="s">
        <v>26</v>
      </c>
      <c r="K29" s="25" t="s">
        <v>27</v>
      </c>
      <c r="L29" s="25" t="s">
        <v>28</v>
      </c>
      <c r="M29" s="25" t="s">
        <v>29</v>
      </c>
      <c r="N29" s="25" t="s">
        <v>30</v>
      </c>
      <c r="O29" s="25" t="s">
        <v>31</v>
      </c>
      <c r="P29" s="25" t="s">
        <v>32</v>
      </c>
      <c r="Q29" s="25" t="s">
        <v>33</v>
      </c>
      <c r="R29" s="25" t="s">
        <v>34</v>
      </c>
      <c r="S29" s="25" t="s">
        <v>35</v>
      </c>
      <c r="T29" s="25" t="s">
        <v>36</v>
      </c>
      <c r="U29" s="25" t="s">
        <v>37</v>
      </c>
      <c r="V29" s="26" t="s">
        <v>38</v>
      </c>
    </row>
    <row r="30" spans="2:38" x14ac:dyDescent="0.2">
      <c r="B30" s="80">
        <v>1</v>
      </c>
      <c r="C30" s="67">
        <v>0</v>
      </c>
      <c r="D30" s="81">
        <v>0</v>
      </c>
      <c r="E30" s="81">
        <v>6</v>
      </c>
      <c r="F30" s="81"/>
      <c r="G30" s="81">
        <v>7</v>
      </c>
      <c r="H30" s="81">
        <v>6</v>
      </c>
      <c r="I30" s="23"/>
      <c r="J30" s="81">
        <v>7</v>
      </c>
      <c r="K30" s="81"/>
      <c r="L30" s="81">
        <v>6</v>
      </c>
      <c r="M30" s="81">
        <v>5</v>
      </c>
      <c r="N30" s="81">
        <v>8</v>
      </c>
      <c r="O30" s="81">
        <v>6</v>
      </c>
      <c r="P30" s="81">
        <v>4</v>
      </c>
      <c r="Q30" s="81">
        <v>5</v>
      </c>
      <c r="R30" s="81">
        <v>8</v>
      </c>
      <c r="S30" s="81">
        <v>7</v>
      </c>
      <c r="T30" s="81">
        <v>6</v>
      </c>
      <c r="U30" s="81">
        <v>8</v>
      </c>
      <c r="V30" s="82">
        <v>7</v>
      </c>
    </row>
    <row r="31" spans="2:38" s="100" customFormat="1" x14ac:dyDescent="0.2">
      <c r="B31" s="93">
        <v>2</v>
      </c>
      <c r="C31" s="102">
        <v>5</v>
      </c>
      <c r="D31" s="95">
        <v>3</v>
      </c>
      <c r="E31" s="95">
        <v>0</v>
      </c>
      <c r="F31" s="95">
        <v>5</v>
      </c>
      <c r="G31" s="95">
        <v>5</v>
      </c>
      <c r="H31" s="95"/>
      <c r="I31" s="78"/>
      <c r="J31" s="95"/>
      <c r="K31" s="95"/>
      <c r="L31" s="95"/>
      <c r="M31" s="95"/>
      <c r="N31" s="95"/>
      <c r="O31" s="95"/>
      <c r="P31" s="95"/>
      <c r="Q31" s="95"/>
      <c r="R31" s="95"/>
      <c r="S31" s="98"/>
      <c r="T31" s="95"/>
      <c r="U31" s="95"/>
      <c r="V31" s="99"/>
    </row>
    <row r="32" spans="2:38" x14ac:dyDescent="0.2">
      <c r="B32" s="29">
        <v>3</v>
      </c>
      <c r="C32" s="40">
        <v>5</v>
      </c>
      <c r="D32" s="33">
        <v>10</v>
      </c>
      <c r="E32" s="33">
        <v>8</v>
      </c>
      <c r="F32" s="30">
        <v>7</v>
      </c>
      <c r="G32" s="30">
        <v>5</v>
      </c>
      <c r="H32" s="30">
        <v>5</v>
      </c>
      <c r="I32" s="15"/>
      <c r="J32" s="30">
        <v>5</v>
      </c>
      <c r="K32" s="30"/>
      <c r="L32" s="30">
        <v>5</v>
      </c>
      <c r="M32" s="30">
        <v>5</v>
      </c>
      <c r="N32" s="30">
        <v>5</v>
      </c>
      <c r="O32" s="30">
        <v>5</v>
      </c>
      <c r="P32" s="30">
        <v>5</v>
      </c>
      <c r="Q32" s="30"/>
      <c r="R32" s="30">
        <v>5</v>
      </c>
      <c r="S32" s="62">
        <v>6</v>
      </c>
      <c r="T32" s="30">
        <v>4</v>
      </c>
      <c r="U32" s="30">
        <v>4</v>
      </c>
      <c r="V32" s="31">
        <v>3</v>
      </c>
    </row>
    <row r="33" spans="2:22" x14ac:dyDescent="0.2">
      <c r="B33" s="32">
        <v>4</v>
      </c>
      <c r="C33" s="39">
        <v>5</v>
      </c>
      <c r="D33" s="33">
        <v>4</v>
      </c>
      <c r="E33" s="33"/>
      <c r="F33" s="33">
        <v>5</v>
      </c>
      <c r="G33" s="33">
        <v>4</v>
      </c>
      <c r="H33" s="33">
        <v>7</v>
      </c>
      <c r="I33" s="15"/>
      <c r="J33" s="33">
        <v>8</v>
      </c>
      <c r="K33" s="33"/>
      <c r="L33" s="33">
        <v>5</v>
      </c>
      <c r="M33" s="33">
        <v>6</v>
      </c>
      <c r="N33" s="33">
        <v>8</v>
      </c>
      <c r="O33" s="33">
        <v>6</v>
      </c>
      <c r="P33" s="33">
        <v>10</v>
      </c>
      <c r="Q33" s="33">
        <v>10</v>
      </c>
      <c r="R33" s="33">
        <v>10</v>
      </c>
      <c r="S33" s="33">
        <v>10</v>
      </c>
      <c r="T33" s="33">
        <v>10</v>
      </c>
      <c r="U33" s="33">
        <v>0</v>
      </c>
      <c r="V33" s="34">
        <v>6</v>
      </c>
    </row>
    <row r="34" spans="2:22" x14ac:dyDescent="0.2">
      <c r="B34" s="27">
        <v>5</v>
      </c>
      <c r="C34" s="15">
        <v>7</v>
      </c>
      <c r="D34" s="62">
        <v>2</v>
      </c>
      <c r="E34" s="33">
        <v>5</v>
      </c>
      <c r="F34" s="62">
        <v>7</v>
      </c>
      <c r="G34" s="62">
        <v>2</v>
      </c>
      <c r="H34" s="62">
        <v>5</v>
      </c>
      <c r="I34" s="15"/>
      <c r="J34" s="62">
        <v>5</v>
      </c>
      <c r="K34" s="62"/>
      <c r="L34" s="62">
        <v>5</v>
      </c>
      <c r="M34" s="62"/>
      <c r="N34" s="62"/>
      <c r="O34" s="62"/>
      <c r="P34" s="62">
        <v>6</v>
      </c>
      <c r="Q34" s="62">
        <v>7</v>
      </c>
      <c r="R34" s="62">
        <v>6</v>
      </c>
      <c r="S34" s="62">
        <v>6</v>
      </c>
      <c r="T34" s="62">
        <v>6</v>
      </c>
      <c r="U34" s="62">
        <v>6</v>
      </c>
      <c r="V34" s="28"/>
    </row>
    <row r="35" spans="2:22" x14ac:dyDescent="0.2">
      <c r="B35" s="32">
        <v>6</v>
      </c>
      <c r="C35" s="15">
        <v>10</v>
      </c>
      <c r="D35" s="33">
        <v>10</v>
      </c>
      <c r="E35" s="15"/>
      <c r="F35" s="33">
        <v>10</v>
      </c>
      <c r="G35" s="33"/>
      <c r="H35" s="33">
        <v>9</v>
      </c>
      <c r="I35" s="15"/>
      <c r="J35" s="33">
        <v>6</v>
      </c>
      <c r="K35" s="33"/>
      <c r="L35" s="33">
        <v>6</v>
      </c>
      <c r="M35" s="33">
        <v>6</v>
      </c>
      <c r="N35" s="33">
        <v>5</v>
      </c>
      <c r="O35" s="33">
        <v>7</v>
      </c>
      <c r="P35" s="33"/>
      <c r="Q35" s="33"/>
      <c r="R35" s="33">
        <v>8</v>
      </c>
      <c r="S35" s="33">
        <v>7</v>
      </c>
      <c r="T35" s="33">
        <v>6</v>
      </c>
      <c r="U35" s="33">
        <v>8</v>
      </c>
      <c r="V35" s="34"/>
    </row>
    <row r="36" spans="2:22" x14ac:dyDescent="0.2">
      <c r="B36" s="27">
        <v>7</v>
      </c>
      <c r="C36" s="15">
        <v>8</v>
      </c>
      <c r="D36" s="62">
        <v>3</v>
      </c>
      <c r="E36" s="62">
        <v>5</v>
      </c>
      <c r="F36" s="62">
        <v>8</v>
      </c>
      <c r="G36" s="62">
        <v>5</v>
      </c>
      <c r="H36" s="62">
        <v>4</v>
      </c>
      <c r="I36" s="15"/>
      <c r="J36" s="62"/>
      <c r="K36" s="62"/>
      <c r="L36" s="62"/>
      <c r="M36" s="62">
        <v>0</v>
      </c>
      <c r="N36" s="62">
        <v>2</v>
      </c>
      <c r="O36" s="62">
        <v>5</v>
      </c>
      <c r="P36" s="62">
        <v>5</v>
      </c>
      <c r="Q36" s="62">
        <v>7</v>
      </c>
      <c r="R36" s="62">
        <v>6</v>
      </c>
      <c r="S36" s="62">
        <v>3</v>
      </c>
      <c r="T36" s="62">
        <v>6</v>
      </c>
      <c r="U36" s="62">
        <v>5</v>
      </c>
      <c r="V36" s="28">
        <v>2</v>
      </c>
    </row>
    <row r="37" spans="2:22" x14ac:dyDescent="0.2">
      <c r="B37" s="32">
        <v>8</v>
      </c>
      <c r="C37" s="40">
        <v>10</v>
      </c>
      <c r="D37" s="33">
        <v>5</v>
      </c>
      <c r="E37" s="33">
        <v>7</v>
      </c>
      <c r="F37" s="33">
        <v>6</v>
      </c>
      <c r="G37" s="33">
        <v>7</v>
      </c>
      <c r="H37" s="33">
        <v>8</v>
      </c>
      <c r="I37" s="15"/>
      <c r="J37" s="33">
        <v>6</v>
      </c>
      <c r="K37" s="33"/>
      <c r="L37" s="33">
        <v>7</v>
      </c>
      <c r="M37" s="33">
        <v>7</v>
      </c>
      <c r="N37" s="33">
        <v>5</v>
      </c>
      <c r="O37" s="33">
        <v>8</v>
      </c>
      <c r="P37" s="33">
        <v>7</v>
      </c>
      <c r="Q37" s="33">
        <v>1</v>
      </c>
      <c r="R37" s="33">
        <v>5</v>
      </c>
      <c r="S37" s="33">
        <v>6</v>
      </c>
      <c r="T37" s="33">
        <v>9</v>
      </c>
      <c r="U37" s="33">
        <v>6</v>
      </c>
      <c r="V37" s="34">
        <v>2</v>
      </c>
    </row>
    <row r="38" spans="2:22" x14ac:dyDescent="0.2">
      <c r="B38" s="27">
        <v>9</v>
      </c>
      <c r="C38" s="39">
        <v>6</v>
      </c>
      <c r="D38" s="62">
        <v>7</v>
      </c>
      <c r="E38" s="62">
        <v>5</v>
      </c>
      <c r="F38" s="62">
        <v>10</v>
      </c>
      <c r="G38" s="62">
        <v>8</v>
      </c>
      <c r="H38" s="62">
        <v>4</v>
      </c>
      <c r="I38" s="15"/>
      <c r="J38" s="62">
        <v>5</v>
      </c>
      <c r="K38" s="62"/>
      <c r="L38" s="62">
        <v>10</v>
      </c>
      <c r="M38" s="62">
        <v>7</v>
      </c>
      <c r="N38" s="62">
        <v>4</v>
      </c>
      <c r="O38" s="62">
        <v>7</v>
      </c>
      <c r="P38" s="62">
        <v>5</v>
      </c>
      <c r="Q38" s="62">
        <v>4</v>
      </c>
      <c r="R38" s="62">
        <v>8</v>
      </c>
      <c r="S38" s="62">
        <v>8</v>
      </c>
      <c r="T38" s="62">
        <v>9</v>
      </c>
      <c r="U38" s="62">
        <v>7</v>
      </c>
      <c r="V38" s="28">
        <v>3</v>
      </c>
    </row>
    <row r="39" spans="2:22" ht="17" thickBot="1" x14ac:dyDescent="0.25">
      <c r="B39" s="83">
        <v>10</v>
      </c>
      <c r="C39" s="74">
        <v>7</v>
      </c>
      <c r="D39" s="84">
        <v>6</v>
      </c>
      <c r="E39" s="84">
        <v>8</v>
      </c>
      <c r="F39" s="84">
        <v>7</v>
      </c>
      <c r="G39" s="84">
        <v>9</v>
      </c>
      <c r="H39" s="84">
        <v>5</v>
      </c>
      <c r="I39" s="74"/>
      <c r="J39" s="84">
        <v>10</v>
      </c>
      <c r="K39" s="84"/>
      <c r="L39" s="84">
        <v>7</v>
      </c>
      <c r="M39" s="84">
        <v>6</v>
      </c>
      <c r="N39" s="84">
        <v>8</v>
      </c>
      <c r="O39" s="84">
        <v>6</v>
      </c>
      <c r="P39" s="84">
        <v>7</v>
      </c>
      <c r="Q39" s="84">
        <v>9</v>
      </c>
      <c r="R39" s="84">
        <v>6</v>
      </c>
      <c r="S39" s="84">
        <v>6</v>
      </c>
      <c r="T39" s="84">
        <v>1</v>
      </c>
      <c r="U39" s="84">
        <v>6</v>
      </c>
      <c r="V39" s="85">
        <v>6</v>
      </c>
    </row>
    <row r="40" spans="2:22" ht="17" thickBot="1" x14ac:dyDescent="0.25"/>
    <row r="41" spans="2:22" ht="17" thickBot="1" x14ac:dyDescent="0.25">
      <c r="B41" s="229" t="s">
        <v>71</v>
      </c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1"/>
    </row>
    <row r="42" spans="2:22" ht="17" thickBot="1" x14ac:dyDescent="0.25">
      <c r="B42" s="24" t="s">
        <v>18</v>
      </c>
      <c r="C42" s="25" t="s">
        <v>19</v>
      </c>
      <c r="D42" s="25" t="s">
        <v>20</v>
      </c>
      <c r="E42" s="25" t="s">
        <v>21</v>
      </c>
      <c r="F42" s="25" t="s">
        <v>22</v>
      </c>
      <c r="G42" s="25" t="s">
        <v>23</v>
      </c>
      <c r="H42" s="25" t="s">
        <v>24</v>
      </c>
      <c r="I42" s="25" t="s">
        <v>25</v>
      </c>
      <c r="J42" s="25" t="s">
        <v>26</v>
      </c>
      <c r="K42" s="25" t="s">
        <v>27</v>
      </c>
      <c r="L42" s="25" t="s">
        <v>28</v>
      </c>
      <c r="M42" s="25" t="s">
        <v>29</v>
      </c>
      <c r="N42" s="25" t="s">
        <v>30</v>
      </c>
      <c r="O42" s="25" t="s">
        <v>31</v>
      </c>
      <c r="P42" s="25" t="s">
        <v>32</v>
      </c>
      <c r="Q42" s="25" t="s">
        <v>33</v>
      </c>
      <c r="R42" s="25" t="s">
        <v>34</v>
      </c>
      <c r="S42" s="25" t="s">
        <v>35</v>
      </c>
      <c r="T42" s="25" t="s">
        <v>36</v>
      </c>
      <c r="U42" s="25" t="s">
        <v>37</v>
      </c>
      <c r="V42" s="26" t="s">
        <v>38</v>
      </c>
    </row>
    <row r="43" spans="2:22" x14ac:dyDescent="0.2">
      <c r="B43" s="80">
        <v>1</v>
      </c>
      <c r="C43" s="68">
        <v>4</v>
      </c>
      <c r="D43" s="81">
        <v>6</v>
      </c>
      <c r="E43" s="81">
        <v>6</v>
      </c>
      <c r="F43" s="81"/>
      <c r="G43" s="81">
        <v>4</v>
      </c>
      <c r="H43" s="81">
        <v>4</v>
      </c>
      <c r="I43" s="23"/>
      <c r="J43" s="81">
        <v>3</v>
      </c>
      <c r="K43" s="81"/>
      <c r="L43" s="81">
        <v>4</v>
      </c>
      <c r="M43" s="81">
        <v>1</v>
      </c>
      <c r="N43" s="81">
        <v>6</v>
      </c>
      <c r="O43" s="81">
        <v>6</v>
      </c>
      <c r="P43" s="81">
        <v>5</v>
      </c>
      <c r="Q43" s="81">
        <v>4</v>
      </c>
      <c r="R43" s="81">
        <v>4</v>
      </c>
      <c r="S43" s="86">
        <v>7</v>
      </c>
      <c r="T43" s="81">
        <v>4</v>
      </c>
      <c r="U43" s="81">
        <v>5</v>
      </c>
      <c r="V43" s="82">
        <v>4</v>
      </c>
    </row>
    <row r="44" spans="2:22" s="100" customFormat="1" x14ac:dyDescent="0.2">
      <c r="B44" s="93">
        <v>2</v>
      </c>
      <c r="C44" s="102">
        <v>7</v>
      </c>
      <c r="D44" s="95">
        <v>4</v>
      </c>
      <c r="E44" s="95">
        <v>7</v>
      </c>
      <c r="F44" s="95">
        <v>4</v>
      </c>
      <c r="G44" s="95">
        <v>7</v>
      </c>
      <c r="H44" s="95"/>
      <c r="I44" s="78"/>
      <c r="J44" s="95"/>
      <c r="K44" s="95"/>
      <c r="L44" s="95"/>
      <c r="M44" s="95"/>
      <c r="N44" s="95"/>
      <c r="O44" s="95"/>
      <c r="P44" s="95"/>
      <c r="Q44" s="95"/>
      <c r="R44" s="95"/>
      <c r="S44" s="98"/>
      <c r="T44" s="95"/>
      <c r="U44" s="95"/>
      <c r="V44" s="99"/>
    </row>
    <row r="45" spans="2:22" x14ac:dyDescent="0.2">
      <c r="B45" s="29">
        <v>3</v>
      </c>
      <c r="C45" s="40">
        <v>1</v>
      </c>
      <c r="D45" s="33">
        <v>3</v>
      </c>
      <c r="E45" s="33">
        <v>3</v>
      </c>
      <c r="F45" s="30">
        <v>1</v>
      </c>
      <c r="G45" s="30">
        <v>4</v>
      </c>
      <c r="H45" s="30">
        <v>4</v>
      </c>
      <c r="I45" s="15"/>
      <c r="J45" s="30">
        <v>3</v>
      </c>
      <c r="K45" s="30"/>
      <c r="L45" s="30">
        <v>5</v>
      </c>
      <c r="M45" s="30">
        <v>4</v>
      </c>
      <c r="N45" s="30">
        <v>5</v>
      </c>
      <c r="O45" s="30">
        <v>6</v>
      </c>
      <c r="P45" s="30">
        <v>5</v>
      </c>
      <c r="Q45" s="30"/>
      <c r="R45" s="30">
        <v>5</v>
      </c>
      <c r="S45" s="62">
        <v>4</v>
      </c>
      <c r="T45" s="30">
        <v>4</v>
      </c>
      <c r="U45" s="30">
        <v>5</v>
      </c>
      <c r="V45" s="31">
        <v>4</v>
      </c>
    </row>
    <row r="46" spans="2:22" x14ac:dyDescent="0.2">
      <c r="B46" s="32">
        <v>4</v>
      </c>
      <c r="C46" s="39">
        <v>1</v>
      </c>
      <c r="D46" s="33">
        <v>4</v>
      </c>
      <c r="E46" s="33"/>
      <c r="F46" s="33">
        <v>4</v>
      </c>
      <c r="G46" s="33">
        <v>7</v>
      </c>
      <c r="H46" s="33">
        <v>7</v>
      </c>
      <c r="I46" s="15"/>
      <c r="J46" s="33">
        <v>7</v>
      </c>
      <c r="K46" s="33"/>
      <c r="L46" s="33">
        <v>7</v>
      </c>
      <c r="M46" s="33">
        <v>3</v>
      </c>
      <c r="N46" s="33">
        <v>7</v>
      </c>
      <c r="O46" s="33">
        <v>3</v>
      </c>
      <c r="P46" s="33">
        <v>1</v>
      </c>
      <c r="Q46" s="33">
        <v>1</v>
      </c>
      <c r="R46" s="33">
        <v>4</v>
      </c>
      <c r="S46" s="33">
        <v>1</v>
      </c>
      <c r="T46" s="33">
        <v>1</v>
      </c>
      <c r="U46" s="33">
        <v>1</v>
      </c>
      <c r="V46" s="34">
        <v>7</v>
      </c>
    </row>
    <row r="47" spans="2:22" x14ac:dyDescent="0.2">
      <c r="B47" s="27">
        <v>5</v>
      </c>
      <c r="C47" s="15">
        <v>4</v>
      </c>
      <c r="D47" s="62">
        <v>5</v>
      </c>
      <c r="E47" s="62">
        <v>2</v>
      </c>
      <c r="F47" s="62">
        <v>5</v>
      </c>
      <c r="G47" s="62">
        <v>6</v>
      </c>
      <c r="H47" s="62">
        <v>4</v>
      </c>
      <c r="I47" s="15"/>
      <c r="J47" s="62">
        <v>5</v>
      </c>
      <c r="K47" s="62"/>
      <c r="L47" s="62">
        <v>5</v>
      </c>
      <c r="M47" s="62"/>
      <c r="N47" s="62"/>
      <c r="O47" s="62"/>
      <c r="P47" s="62">
        <v>5</v>
      </c>
      <c r="Q47" s="62">
        <v>5</v>
      </c>
      <c r="R47" s="62">
        <v>4</v>
      </c>
      <c r="S47" s="62">
        <v>5</v>
      </c>
      <c r="T47" s="62">
        <v>6</v>
      </c>
      <c r="U47" s="62">
        <v>5</v>
      </c>
      <c r="V47" s="28"/>
    </row>
    <row r="48" spans="2:22" x14ac:dyDescent="0.2">
      <c r="B48" s="32">
        <v>6</v>
      </c>
      <c r="C48" s="15">
        <v>4</v>
      </c>
      <c r="D48" s="33">
        <v>7</v>
      </c>
      <c r="E48" s="33"/>
      <c r="F48" s="33">
        <v>4</v>
      </c>
      <c r="G48" s="33"/>
      <c r="H48" s="33">
        <v>4</v>
      </c>
      <c r="I48" s="15"/>
      <c r="J48" s="33">
        <v>7</v>
      </c>
      <c r="K48" s="33"/>
      <c r="L48" s="33">
        <v>6</v>
      </c>
      <c r="M48" s="33">
        <v>7</v>
      </c>
      <c r="N48" s="33">
        <v>6</v>
      </c>
      <c r="O48" s="33">
        <v>5</v>
      </c>
      <c r="P48" s="33"/>
      <c r="Q48" s="33"/>
      <c r="R48" s="33">
        <v>5</v>
      </c>
      <c r="S48" s="33">
        <v>5</v>
      </c>
      <c r="T48" s="33">
        <v>6</v>
      </c>
      <c r="U48" s="33">
        <v>5</v>
      </c>
      <c r="V48" s="34"/>
    </row>
    <row r="49" spans="2:23" x14ac:dyDescent="0.2">
      <c r="B49" s="27">
        <v>7</v>
      </c>
      <c r="C49" s="15">
        <v>4</v>
      </c>
      <c r="D49" s="62">
        <v>6</v>
      </c>
      <c r="E49" s="62">
        <v>3</v>
      </c>
      <c r="F49" s="62">
        <v>5</v>
      </c>
      <c r="G49" s="62">
        <v>5</v>
      </c>
      <c r="H49" s="62">
        <v>5</v>
      </c>
      <c r="I49" s="15"/>
      <c r="J49" s="62"/>
      <c r="K49" s="62"/>
      <c r="L49" s="62"/>
      <c r="M49" s="62">
        <v>2</v>
      </c>
      <c r="N49" s="62">
        <v>4</v>
      </c>
      <c r="O49" s="62">
        <v>5</v>
      </c>
      <c r="P49" s="62">
        <v>6</v>
      </c>
      <c r="Q49" s="62">
        <v>3</v>
      </c>
      <c r="R49" s="62">
        <v>2</v>
      </c>
      <c r="S49" s="62">
        <v>4</v>
      </c>
      <c r="T49" s="62">
        <v>6</v>
      </c>
      <c r="U49" s="62">
        <v>7</v>
      </c>
      <c r="V49" s="28">
        <v>5</v>
      </c>
    </row>
    <row r="50" spans="2:23" x14ac:dyDescent="0.2">
      <c r="B50" s="32">
        <v>8</v>
      </c>
      <c r="C50" s="41">
        <v>7</v>
      </c>
      <c r="D50" s="33">
        <v>7</v>
      </c>
      <c r="E50" s="33">
        <v>6</v>
      </c>
      <c r="F50" s="33">
        <v>7</v>
      </c>
      <c r="G50" s="33">
        <v>4</v>
      </c>
      <c r="H50" s="33">
        <v>5</v>
      </c>
      <c r="I50" s="15"/>
      <c r="J50" s="33">
        <v>5</v>
      </c>
      <c r="K50" s="33"/>
      <c r="L50" s="33">
        <v>4</v>
      </c>
      <c r="M50" s="33">
        <v>5</v>
      </c>
      <c r="N50" s="33">
        <v>7</v>
      </c>
      <c r="O50" s="33">
        <v>4</v>
      </c>
      <c r="P50" s="33">
        <v>6</v>
      </c>
      <c r="Q50" s="33">
        <v>7</v>
      </c>
      <c r="R50" s="33">
        <v>7</v>
      </c>
      <c r="S50" s="33">
        <v>7</v>
      </c>
      <c r="T50" s="33">
        <v>7</v>
      </c>
      <c r="U50" s="33">
        <v>4</v>
      </c>
      <c r="V50" s="34">
        <v>7</v>
      </c>
    </row>
    <row r="51" spans="2:23" x14ac:dyDescent="0.2">
      <c r="B51" s="27">
        <v>9</v>
      </c>
      <c r="C51" s="39">
        <v>4</v>
      </c>
      <c r="D51" s="62">
        <v>3</v>
      </c>
      <c r="E51" s="62">
        <v>5</v>
      </c>
      <c r="F51" s="62">
        <v>1</v>
      </c>
      <c r="G51" s="62">
        <v>3</v>
      </c>
      <c r="H51" s="62">
        <v>5</v>
      </c>
      <c r="I51" s="15"/>
      <c r="J51" s="62">
        <v>3</v>
      </c>
      <c r="K51" s="62"/>
      <c r="L51" s="62">
        <v>1</v>
      </c>
      <c r="M51" s="62">
        <v>5</v>
      </c>
      <c r="N51" s="62">
        <v>5</v>
      </c>
      <c r="O51" s="62">
        <v>4</v>
      </c>
      <c r="P51" s="62">
        <v>4</v>
      </c>
      <c r="Q51" s="62">
        <v>3</v>
      </c>
      <c r="R51" s="62">
        <v>3</v>
      </c>
      <c r="S51" s="62">
        <v>5</v>
      </c>
      <c r="T51" s="62">
        <v>1</v>
      </c>
      <c r="U51" s="62">
        <v>5</v>
      </c>
      <c r="V51" s="28">
        <v>5</v>
      </c>
    </row>
    <row r="52" spans="2:23" ht="17" thickBot="1" x14ac:dyDescent="0.25">
      <c r="B52" s="83">
        <v>10</v>
      </c>
      <c r="C52" s="74">
        <v>1</v>
      </c>
      <c r="D52" s="84">
        <v>4</v>
      </c>
      <c r="E52" s="84">
        <v>4</v>
      </c>
      <c r="F52" s="84">
        <v>7</v>
      </c>
      <c r="G52" s="84">
        <v>4</v>
      </c>
      <c r="H52" s="84">
        <v>5</v>
      </c>
      <c r="I52" s="74"/>
      <c r="J52" s="84">
        <v>1</v>
      </c>
      <c r="K52" s="84"/>
      <c r="L52" s="84">
        <v>1</v>
      </c>
      <c r="M52" s="84">
        <v>5</v>
      </c>
      <c r="N52" s="84">
        <v>6</v>
      </c>
      <c r="O52" s="84">
        <v>6</v>
      </c>
      <c r="P52" s="84">
        <v>6</v>
      </c>
      <c r="Q52" s="84">
        <v>2</v>
      </c>
      <c r="R52" s="84">
        <v>4</v>
      </c>
      <c r="S52" s="84">
        <v>5</v>
      </c>
      <c r="T52" s="84">
        <v>1</v>
      </c>
      <c r="U52" s="84">
        <v>7</v>
      </c>
      <c r="V52" s="85">
        <v>6</v>
      </c>
    </row>
    <row r="53" spans="2:23" ht="17" thickBot="1" x14ac:dyDescent="0.25"/>
    <row r="54" spans="2:23" ht="17" thickBot="1" x14ac:dyDescent="0.25">
      <c r="B54" s="229" t="s">
        <v>83</v>
      </c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1"/>
      <c r="W54" t="s">
        <v>72</v>
      </c>
    </row>
    <row r="55" spans="2:23" ht="17" thickBot="1" x14ac:dyDescent="0.25">
      <c r="B55" s="24" t="s">
        <v>18</v>
      </c>
      <c r="C55" s="25" t="s">
        <v>73</v>
      </c>
      <c r="D55" s="25" t="s">
        <v>20</v>
      </c>
      <c r="E55" s="25" t="s">
        <v>21</v>
      </c>
      <c r="F55" s="25" t="s">
        <v>22</v>
      </c>
      <c r="G55" s="25" t="s">
        <v>23</v>
      </c>
      <c r="H55" s="25" t="s">
        <v>24</v>
      </c>
      <c r="I55" s="25" t="s">
        <v>25</v>
      </c>
      <c r="J55" s="25" t="s">
        <v>26</v>
      </c>
      <c r="K55" s="25" t="s">
        <v>27</v>
      </c>
      <c r="L55" s="25" t="s">
        <v>28</v>
      </c>
      <c r="M55" s="25" t="s">
        <v>29</v>
      </c>
      <c r="N55" s="25" t="s">
        <v>30</v>
      </c>
      <c r="O55" s="25" t="s">
        <v>31</v>
      </c>
      <c r="P55" s="25" t="s">
        <v>32</v>
      </c>
      <c r="Q55" s="25" t="s">
        <v>33</v>
      </c>
      <c r="R55" s="25" t="s">
        <v>34</v>
      </c>
      <c r="S55" s="25" t="s">
        <v>35</v>
      </c>
      <c r="T55" s="25" t="s">
        <v>36</v>
      </c>
      <c r="U55" s="25" t="s">
        <v>37</v>
      </c>
      <c r="V55" s="26" t="s">
        <v>38</v>
      </c>
    </row>
    <row r="56" spans="2:23" x14ac:dyDescent="0.2">
      <c r="B56" s="80">
        <v>1</v>
      </c>
      <c r="C56" s="68">
        <v>21</v>
      </c>
      <c r="D56" s="81">
        <v>5</v>
      </c>
      <c r="E56" s="81">
        <v>7</v>
      </c>
      <c r="F56" s="81"/>
      <c r="G56" s="81">
        <v>8</v>
      </c>
      <c r="H56" s="81">
        <v>16</v>
      </c>
      <c r="I56" s="23"/>
      <c r="J56" s="81">
        <v>6</v>
      </c>
      <c r="K56" s="81"/>
      <c r="L56" s="81">
        <v>7</v>
      </c>
      <c r="M56" s="81">
        <v>22</v>
      </c>
      <c r="N56" s="81">
        <v>6</v>
      </c>
      <c r="O56" s="81">
        <v>5</v>
      </c>
      <c r="P56" s="81">
        <v>7</v>
      </c>
      <c r="Q56" s="81">
        <v>19</v>
      </c>
      <c r="R56" s="81">
        <v>12</v>
      </c>
      <c r="S56" s="81">
        <v>5</v>
      </c>
      <c r="T56" s="81">
        <v>6</v>
      </c>
      <c r="U56" s="81">
        <v>9</v>
      </c>
      <c r="V56" s="82">
        <v>11</v>
      </c>
    </row>
    <row r="57" spans="2:23" s="100" customFormat="1" x14ac:dyDescent="0.2">
      <c r="B57" s="93">
        <v>2</v>
      </c>
      <c r="C57" s="102">
        <v>15</v>
      </c>
      <c r="D57" s="95">
        <v>11</v>
      </c>
      <c r="E57" s="95">
        <v>5</v>
      </c>
      <c r="F57" s="95">
        <v>14</v>
      </c>
      <c r="G57" s="95">
        <v>6</v>
      </c>
      <c r="H57" s="95"/>
      <c r="I57" s="78"/>
      <c r="J57" s="95"/>
      <c r="K57" s="95"/>
      <c r="L57" s="95"/>
      <c r="M57" s="95"/>
      <c r="N57" s="95"/>
      <c r="O57" s="95"/>
      <c r="P57" s="95"/>
      <c r="Q57" s="95"/>
      <c r="R57" s="95"/>
      <c r="S57" s="98"/>
      <c r="T57" s="95"/>
      <c r="U57" s="95"/>
      <c r="V57" s="99"/>
    </row>
    <row r="58" spans="2:23" x14ac:dyDescent="0.2">
      <c r="B58" s="29">
        <v>3</v>
      </c>
      <c r="C58" s="40">
        <v>22</v>
      </c>
      <c r="D58" s="33">
        <v>13</v>
      </c>
      <c r="E58" s="33">
        <v>13</v>
      </c>
      <c r="F58" s="30">
        <v>21</v>
      </c>
      <c r="G58" s="30">
        <v>7</v>
      </c>
      <c r="H58" s="30">
        <v>9</v>
      </c>
      <c r="I58" s="15"/>
      <c r="J58" s="30">
        <v>7</v>
      </c>
      <c r="K58" s="30"/>
      <c r="L58" s="30">
        <v>10</v>
      </c>
      <c r="M58" s="30">
        <v>7</v>
      </c>
      <c r="N58" s="30">
        <v>9</v>
      </c>
      <c r="O58" s="30">
        <v>7</v>
      </c>
      <c r="P58" s="30">
        <v>6</v>
      </c>
      <c r="Q58" s="30"/>
      <c r="R58" s="30">
        <v>9</v>
      </c>
      <c r="S58" s="62">
        <v>10</v>
      </c>
      <c r="T58" s="30">
        <v>11</v>
      </c>
      <c r="U58" s="30">
        <v>7</v>
      </c>
      <c r="V58" s="31">
        <v>6</v>
      </c>
    </row>
    <row r="59" spans="2:23" x14ac:dyDescent="0.2">
      <c r="B59" s="32">
        <v>4</v>
      </c>
      <c r="C59" s="39">
        <v>24</v>
      </c>
      <c r="D59" s="33">
        <v>5</v>
      </c>
      <c r="E59" s="33"/>
      <c r="F59" s="33">
        <v>5</v>
      </c>
      <c r="G59" s="33">
        <v>5</v>
      </c>
      <c r="H59" s="33">
        <v>5</v>
      </c>
      <c r="I59" s="15"/>
      <c r="J59" s="33">
        <v>5</v>
      </c>
      <c r="K59" s="33"/>
      <c r="L59" s="33">
        <v>5</v>
      </c>
      <c r="M59" s="33">
        <v>16</v>
      </c>
      <c r="N59" s="33">
        <v>7</v>
      </c>
      <c r="O59" s="33">
        <v>14</v>
      </c>
      <c r="P59" s="33">
        <v>19</v>
      </c>
      <c r="Q59" s="33">
        <v>23</v>
      </c>
      <c r="R59" s="33">
        <v>16</v>
      </c>
      <c r="S59" s="33">
        <v>20</v>
      </c>
      <c r="T59" s="33">
        <v>17</v>
      </c>
      <c r="U59" s="33">
        <v>16</v>
      </c>
      <c r="V59" s="34">
        <v>8</v>
      </c>
    </row>
    <row r="60" spans="2:23" x14ac:dyDescent="0.2">
      <c r="B60" s="27">
        <v>5</v>
      </c>
      <c r="C60" s="15">
        <v>32</v>
      </c>
      <c r="D60" s="62">
        <v>5</v>
      </c>
      <c r="E60" s="62">
        <v>19</v>
      </c>
      <c r="F60" s="62">
        <v>9</v>
      </c>
      <c r="G60" s="62">
        <v>7</v>
      </c>
      <c r="H60" s="62">
        <v>15</v>
      </c>
      <c r="I60" s="12"/>
      <c r="J60" s="62">
        <v>6</v>
      </c>
      <c r="K60" s="62"/>
      <c r="L60" s="62">
        <v>9</v>
      </c>
      <c r="M60" s="62"/>
      <c r="N60" s="62"/>
      <c r="O60" s="62"/>
      <c r="P60" s="62">
        <v>8</v>
      </c>
      <c r="Q60" s="62">
        <v>7</v>
      </c>
      <c r="R60" s="62">
        <v>10</v>
      </c>
      <c r="S60" s="62">
        <v>8</v>
      </c>
      <c r="T60" s="62">
        <v>6</v>
      </c>
      <c r="U60" s="62">
        <v>11</v>
      </c>
      <c r="V60" s="28"/>
    </row>
    <row r="61" spans="2:23" x14ac:dyDescent="0.2">
      <c r="B61" s="32">
        <v>6</v>
      </c>
      <c r="C61" s="15">
        <v>21</v>
      </c>
      <c r="D61" s="33">
        <v>8</v>
      </c>
      <c r="E61" s="33"/>
      <c r="F61" s="33">
        <v>19</v>
      </c>
      <c r="G61" s="33"/>
      <c r="H61" s="33">
        <v>14</v>
      </c>
      <c r="I61" s="15"/>
      <c r="J61" s="33">
        <v>7</v>
      </c>
      <c r="K61" s="33"/>
      <c r="L61" s="33">
        <v>7</v>
      </c>
      <c r="M61" s="33">
        <v>7</v>
      </c>
      <c r="N61" s="33">
        <v>7</v>
      </c>
      <c r="O61" s="33">
        <v>10</v>
      </c>
      <c r="P61" s="33"/>
      <c r="Q61" s="33"/>
      <c r="R61" s="33">
        <v>12</v>
      </c>
      <c r="S61" s="33">
        <v>11</v>
      </c>
      <c r="T61" s="33">
        <v>10</v>
      </c>
      <c r="U61" s="33">
        <v>12</v>
      </c>
      <c r="V61" s="34"/>
    </row>
    <row r="62" spans="2:23" x14ac:dyDescent="0.2">
      <c r="B62" s="27">
        <v>7</v>
      </c>
      <c r="C62" s="15">
        <v>20</v>
      </c>
      <c r="D62" s="62">
        <v>6</v>
      </c>
      <c r="E62" s="62">
        <v>8</v>
      </c>
      <c r="F62" s="62">
        <v>7</v>
      </c>
      <c r="G62" s="62">
        <v>11</v>
      </c>
      <c r="H62" s="62">
        <v>12</v>
      </c>
      <c r="I62" s="15"/>
      <c r="J62" s="62"/>
      <c r="K62" s="62"/>
      <c r="L62" s="62"/>
      <c r="M62" s="62">
        <v>12</v>
      </c>
      <c r="N62" s="62">
        <v>8</v>
      </c>
      <c r="O62" s="62">
        <v>8</v>
      </c>
      <c r="P62" s="62">
        <v>5</v>
      </c>
      <c r="Q62" s="62">
        <v>12</v>
      </c>
      <c r="R62" s="62">
        <v>10</v>
      </c>
      <c r="S62" s="62">
        <v>9</v>
      </c>
      <c r="T62" s="62">
        <v>10</v>
      </c>
      <c r="U62" s="62">
        <v>5</v>
      </c>
      <c r="V62" s="28">
        <v>5</v>
      </c>
    </row>
    <row r="63" spans="2:23" x14ac:dyDescent="0.2">
      <c r="B63" s="32">
        <v>8</v>
      </c>
      <c r="C63" s="41">
        <v>10</v>
      </c>
      <c r="D63" s="33">
        <v>6</v>
      </c>
      <c r="E63" s="33">
        <v>7</v>
      </c>
      <c r="F63" s="33">
        <v>7</v>
      </c>
      <c r="G63" s="33">
        <v>9</v>
      </c>
      <c r="H63" s="33">
        <v>12</v>
      </c>
      <c r="I63" s="15"/>
      <c r="J63" s="33">
        <v>10</v>
      </c>
      <c r="K63" s="33"/>
      <c r="L63" s="33">
        <v>12</v>
      </c>
      <c r="M63" s="33">
        <v>8</v>
      </c>
      <c r="N63" s="33">
        <v>6</v>
      </c>
      <c r="O63" s="33">
        <v>9</v>
      </c>
      <c r="P63" s="33">
        <v>8</v>
      </c>
      <c r="Q63" s="33">
        <v>7</v>
      </c>
      <c r="R63" s="33">
        <v>5</v>
      </c>
      <c r="S63" s="33">
        <v>9</v>
      </c>
      <c r="T63" s="33">
        <v>10</v>
      </c>
      <c r="U63" s="33">
        <v>7</v>
      </c>
      <c r="V63" s="34">
        <v>5</v>
      </c>
    </row>
    <row r="64" spans="2:23" x14ac:dyDescent="0.2">
      <c r="B64" s="27">
        <v>9</v>
      </c>
      <c r="C64" s="39">
        <v>30</v>
      </c>
      <c r="D64" s="62">
        <v>12</v>
      </c>
      <c r="E64" s="62">
        <v>6</v>
      </c>
      <c r="F64" s="62">
        <v>18</v>
      </c>
      <c r="G64" s="62">
        <v>21</v>
      </c>
      <c r="H64" s="62">
        <v>7</v>
      </c>
      <c r="I64" s="15"/>
      <c r="J64" s="62">
        <v>9</v>
      </c>
      <c r="K64" s="62"/>
      <c r="L64" s="62">
        <v>18</v>
      </c>
      <c r="M64" s="62">
        <v>6</v>
      </c>
      <c r="N64" s="62">
        <v>9</v>
      </c>
      <c r="O64" s="62">
        <v>12</v>
      </c>
      <c r="P64" s="62">
        <v>11</v>
      </c>
      <c r="Q64" s="62">
        <v>18</v>
      </c>
      <c r="R64" s="62">
        <v>11</v>
      </c>
      <c r="S64" s="62">
        <v>11</v>
      </c>
      <c r="T64" s="62">
        <v>22</v>
      </c>
      <c r="U64" s="62">
        <v>16</v>
      </c>
      <c r="V64" s="28">
        <v>8</v>
      </c>
    </row>
    <row r="65" spans="2:22" ht="17" thickBot="1" x14ac:dyDescent="0.25">
      <c r="B65" s="83">
        <v>10</v>
      </c>
      <c r="C65" s="74">
        <v>38</v>
      </c>
      <c r="D65" s="84">
        <v>20</v>
      </c>
      <c r="E65" s="84">
        <v>14</v>
      </c>
      <c r="F65" s="84">
        <v>15</v>
      </c>
      <c r="G65" s="84">
        <v>15</v>
      </c>
      <c r="H65" s="84">
        <v>10</v>
      </c>
      <c r="I65" s="74"/>
      <c r="J65" s="84">
        <v>10</v>
      </c>
      <c r="K65" s="84"/>
      <c r="L65" s="84">
        <v>16</v>
      </c>
      <c r="M65" s="84">
        <v>10</v>
      </c>
      <c r="N65" s="84">
        <v>13</v>
      </c>
      <c r="O65" s="84">
        <v>8</v>
      </c>
      <c r="P65" s="84">
        <v>12</v>
      </c>
      <c r="Q65" s="84">
        <v>17</v>
      </c>
      <c r="R65" s="84">
        <v>14</v>
      </c>
      <c r="S65" s="84">
        <v>15</v>
      </c>
      <c r="T65" s="84">
        <v>19</v>
      </c>
      <c r="U65" s="84">
        <v>11</v>
      </c>
      <c r="V65" s="85">
        <v>11</v>
      </c>
    </row>
  </sheetData>
  <mergeCells count="9">
    <mergeCell ref="AJ15:AL15"/>
    <mergeCell ref="B2:V2"/>
    <mergeCell ref="B15:V15"/>
    <mergeCell ref="B28:V28"/>
    <mergeCell ref="B41:V41"/>
    <mergeCell ref="B54:V54"/>
    <mergeCell ref="X15:Z15"/>
    <mergeCell ref="AB15:AD15"/>
    <mergeCell ref="AF15:A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19B9-8639-6F47-A0CA-53E55140A771}">
  <dimension ref="A1:S47"/>
  <sheetViews>
    <sheetView topLeftCell="A16" workbookViewId="0">
      <selection activeCell="Q32" sqref="Q32"/>
    </sheetView>
  </sheetViews>
  <sheetFormatPr baseColWidth="10" defaultRowHeight="16" x14ac:dyDescent="0.2"/>
  <cols>
    <col min="1" max="1" width="33.83203125" customWidth="1"/>
    <col min="3" max="3" width="23" customWidth="1"/>
    <col min="7" max="7" width="13.6640625" bestFit="1" customWidth="1"/>
    <col min="12" max="12" width="11.6640625" bestFit="1" customWidth="1"/>
  </cols>
  <sheetData>
    <row r="1" spans="1:19" ht="18" thickBot="1" x14ac:dyDescent="0.25">
      <c r="H1" s="106" t="s">
        <v>8</v>
      </c>
      <c r="I1" s="107"/>
      <c r="J1" s="108"/>
      <c r="K1" s="2"/>
      <c r="L1" s="109" t="s">
        <v>7</v>
      </c>
      <c r="M1" s="110"/>
      <c r="N1" s="111"/>
      <c r="O1" s="2"/>
      <c r="P1" s="2"/>
      <c r="Q1" s="2"/>
      <c r="R1" s="2"/>
      <c r="S1" s="3"/>
    </row>
    <row r="2" spans="1:19" ht="52" thickBot="1" x14ac:dyDescent="0.25">
      <c r="A2" s="38" t="s">
        <v>1</v>
      </c>
      <c r="B2" s="38" t="s">
        <v>48</v>
      </c>
      <c r="C2" s="8" t="s">
        <v>2</v>
      </c>
      <c r="D2" s="9" t="s">
        <v>3</v>
      </c>
      <c r="E2" s="9" t="s">
        <v>16</v>
      </c>
      <c r="F2" s="112" t="s">
        <v>15</v>
      </c>
      <c r="G2" s="112" t="s">
        <v>91</v>
      </c>
      <c r="H2" s="5" t="s">
        <v>4</v>
      </c>
      <c r="I2" s="6" t="s">
        <v>5</v>
      </c>
      <c r="J2" s="7" t="s">
        <v>6</v>
      </c>
      <c r="K2" s="36" t="s">
        <v>9</v>
      </c>
      <c r="L2" s="35" t="s">
        <v>42</v>
      </c>
      <c r="M2" s="35" t="s">
        <v>44</v>
      </c>
      <c r="N2" s="35" t="s">
        <v>43</v>
      </c>
      <c r="O2" s="37" t="s">
        <v>10</v>
      </c>
      <c r="P2" s="9" t="s">
        <v>46</v>
      </c>
      <c r="Q2" s="9" t="s">
        <v>12</v>
      </c>
      <c r="R2" s="9" t="s">
        <v>13</v>
      </c>
      <c r="S2" s="9" t="s">
        <v>14</v>
      </c>
    </row>
    <row r="3" spans="1:19" s="55" customFormat="1" x14ac:dyDescent="0.2">
      <c r="A3" s="39" t="s">
        <v>54</v>
      </c>
      <c r="B3" s="39">
        <v>50</v>
      </c>
      <c r="C3" s="39">
        <v>59.1</v>
      </c>
      <c r="D3" s="39">
        <v>1</v>
      </c>
      <c r="E3" s="39">
        <v>6</v>
      </c>
      <c r="F3" s="40">
        <v>49</v>
      </c>
      <c r="G3" s="39">
        <v>69</v>
      </c>
      <c r="H3" s="39">
        <v>19</v>
      </c>
      <c r="I3" s="41">
        <f>SUM(H3,J3)</f>
        <v>65</v>
      </c>
      <c r="J3" s="39">
        <v>46</v>
      </c>
      <c r="K3" s="39">
        <v>40</v>
      </c>
      <c r="L3" s="39">
        <v>4</v>
      </c>
      <c r="M3" s="39">
        <v>30</v>
      </c>
      <c r="N3" s="39">
        <v>7</v>
      </c>
      <c r="O3" s="39">
        <v>18</v>
      </c>
      <c r="P3" s="39">
        <v>15</v>
      </c>
      <c r="Q3" s="39">
        <v>70</v>
      </c>
      <c r="R3" s="39">
        <v>80</v>
      </c>
      <c r="S3" s="63" t="s">
        <v>65</v>
      </c>
    </row>
    <row r="4" spans="1:19" x14ac:dyDescent="0.2">
      <c r="A4" s="39" t="s">
        <v>50</v>
      </c>
      <c r="B4" s="39">
        <v>72</v>
      </c>
      <c r="C4" s="2">
        <v>79.3</v>
      </c>
      <c r="D4" s="39">
        <v>20</v>
      </c>
      <c r="E4" s="39">
        <v>5</v>
      </c>
      <c r="F4" s="14">
        <v>46</v>
      </c>
      <c r="G4" s="39">
        <v>72</v>
      </c>
      <c r="H4" s="39">
        <v>25</v>
      </c>
      <c r="I4" s="15">
        <f>SUM(H4,J4)</f>
        <v>62</v>
      </c>
      <c r="J4" s="39">
        <v>37</v>
      </c>
      <c r="K4" s="39">
        <v>23</v>
      </c>
      <c r="L4" s="39">
        <v>1</v>
      </c>
      <c r="M4" s="39">
        <v>24</v>
      </c>
      <c r="N4" s="39">
        <v>7</v>
      </c>
      <c r="O4" s="39">
        <v>50</v>
      </c>
      <c r="P4" s="39">
        <v>15</v>
      </c>
      <c r="Q4" s="39">
        <v>90</v>
      </c>
      <c r="R4" s="39">
        <v>90</v>
      </c>
      <c r="S4" s="3" t="s">
        <v>65</v>
      </c>
    </row>
    <row r="5" spans="1:19" x14ac:dyDescent="0.2">
      <c r="A5" s="39" t="s">
        <v>77</v>
      </c>
      <c r="B5" s="39">
        <v>59</v>
      </c>
      <c r="C5" s="39">
        <v>59.1</v>
      </c>
      <c r="D5" s="39">
        <v>20</v>
      </c>
      <c r="E5" s="39">
        <v>10</v>
      </c>
      <c r="F5" s="14">
        <v>30</v>
      </c>
      <c r="G5" s="39">
        <v>74</v>
      </c>
      <c r="H5" s="39">
        <v>29</v>
      </c>
      <c r="I5" s="41">
        <f>SUM(H5,J5)</f>
        <v>83</v>
      </c>
      <c r="J5" s="39">
        <v>54</v>
      </c>
      <c r="K5" s="39">
        <v>29</v>
      </c>
      <c r="L5" s="39">
        <v>2</v>
      </c>
      <c r="M5" s="39">
        <v>25</v>
      </c>
      <c r="N5" s="39">
        <v>4</v>
      </c>
      <c r="O5" s="39">
        <v>68</v>
      </c>
      <c r="P5" s="39">
        <v>10</v>
      </c>
      <c r="Q5" s="39">
        <v>81</v>
      </c>
      <c r="R5" s="39">
        <v>45</v>
      </c>
      <c r="S5" s="3" t="s">
        <v>78</v>
      </c>
    </row>
    <row r="6" spans="1:19" x14ac:dyDescent="0.2">
      <c r="A6" s="41" t="s">
        <v>56</v>
      </c>
      <c r="B6" s="41">
        <v>74</v>
      </c>
      <c r="C6" s="41">
        <v>73.7</v>
      </c>
      <c r="D6" s="41">
        <v>5</v>
      </c>
      <c r="E6" s="41">
        <v>10</v>
      </c>
      <c r="F6" s="14">
        <v>64</v>
      </c>
      <c r="G6" s="39">
        <v>98</v>
      </c>
      <c r="H6" s="41">
        <v>20</v>
      </c>
      <c r="I6" s="15">
        <f>SUM(H6,J6)</f>
        <v>52</v>
      </c>
      <c r="J6" s="41">
        <v>32</v>
      </c>
      <c r="K6" s="41">
        <v>17</v>
      </c>
      <c r="L6" s="41">
        <v>7</v>
      </c>
      <c r="M6" s="41">
        <v>10</v>
      </c>
      <c r="N6" s="41">
        <v>3</v>
      </c>
      <c r="O6" s="41">
        <v>18</v>
      </c>
      <c r="P6" s="41">
        <v>16</v>
      </c>
      <c r="Q6" s="41">
        <v>91</v>
      </c>
      <c r="R6" s="41">
        <v>60</v>
      </c>
      <c r="S6" s="16" t="s">
        <v>65</v>
      </c>
    </row>
    <row r="7" spans="1:19" s="124" customFormat="1" x14ac:dyDescent="0.2">
      <c r="A7" s="123" t="s">
        <v>51</v>
      </c>
      <c r="B7" s="123">
        <v>77</v>
      </c>
      <c r="C7" s="123">
        <v>63.7</v>
      </c>
      <c r="D7" s="123">
        <v>20</v>
      </c>
      <c r="E7" s="123">
        <v>7</v>
      </c>
      <c r="F7" s="129">
        <v>50</v>
      </c>
      <c r="G7" s="122">
        <v>54</v>
      </c>
      <c r="H7" s="123">
        <v>27</v>
      </c>
      <c r="I7" s="123">
        <f t="shared" ref="I7:I9" si="0">SUM(H7,J7)</f>
        <v>60</v>
      </c>
      <c r="J7" s="123">
        <v>33</v>
      </c>
      <c r="K7" s="123">
        <v>16</v>
      </c>
      <c r="L7" s="123">
        <v>4</v>
      </c>
      <c r="M7" s="123">
        <v>32</v>
      </c>
      <c r="N7" s="123">
        <v>10</v>
      </c>
      <c r="O7" s="123">
        <v>38</v>
      </c>
      <c r="P7" s="123">
        <v>15</v>
      </c>
      <c r="Q7" s="123">
        <v>92</v>
      </c>
      <c r="R7" s="123">
        <v>60</v>
      </c>
      <c r="S7" s="130" t="s">
        <v>65</v>
      </c>
    </row>
    <row r="8" spans="1:19" s="124" customFormat="1" x14ac:dyDescent="0.2">
      <c r="A8" s="122" t="s">
        <v>53</v>
      </c>
      <c r="B8" s="122">
        <v>80</v>
      </c>
      <c r="C8" s="122">
        <v>98.5</v>
      </c>
      <c r="D8" s="122">
        <v>20</v>
      </c>
      <c r="E8" s="122">
        <v>5</v>
      </c>
      <c r="F8" s="42">
        <v>50</v>
      </c>
      <c r="G8" s="122">
        <v>71</v>
      </c>
      <c r="H8" s="122">
        <v>20</v>
      </c>
      <c r="I8" s="123">
        <f>SUM(H8,J8)</f>
        <v>47</v>
      </c>
      <c r="J8" s="122">
        <v>27</v>
      </c>
      <c r="K8" s="122">
        <v>18</v>
      </c>
      <c r="L8" s="122">
        <v>1</v>
      </c>
      <c r="M8" s="122">
        <v>22</v>
      </c>
      <c r="N8" s="122">
        <v>3</v>
      </c>
      <c r="O8" s="122">
        <v>28</v>
      </c>
      <c r="P8" s="122">
        <v>12</v>
      </c>
      <c r="Q8" s="122">
        <v>44</v>
      </c>
      <c r="R8" s="122">
        <v>90</v>
      </c>
      <c r="S8" s="131" t="s">
        <v>65</v>
      </c>
    </row>
    <row r="9" spans="1:19" s="124" customFormat="1" x14ac:dyDescent="0.2">
      <c r="A9" s="123" t="s">
        <v>52</v>
      </c>
      <c r="B9" s="123">
        <v>21</v>
      </c>
      <c r="C9" s="123">
        <v>48</v>
      </c>
      <c r="D9" s="123">
        <v>2</v>
      </c>
      <c r="E9" s="123">
        <v>8</v>
      </c>
      <c r="F9" s="129">
        <v>58</v>
      </c>
      <c r="G9" s="122">
        <v>86</v>
      </c>
      <c r="H9" s="123">
        <v>22</v>
      </c>
      <c r="I9" s="123">
        <f t="shared" si="0"/>
        <v>51</v>
      </c>
      <c r="J9" s="123">
        <v>29</v>
      </c>
      <c r="K9" s="123">
        <v>35</v>
      </c>
      <c r="L9" s="123">
        <v>4</v>
      </c>
      <c r="M9" s="123">
        <v>20</v>
      </c>
      <c r="N9" s="123">
        <v>8</v>
      </c>
      <c r="O9" s="123">
        <v>20</v>
      </c>
      <c r="P9" s="123">
        <v>14</v>
      </c>
      <c r="Q9" s="123">
        <v>78</v>
      </c>
      <c r="R9" s="123">
        <v>90</v>
      </c>
      <c r="S9" s="130" t="s">
        <v>65</v>
      </c>
    </row>
    <row r="10" spans="1:19" s="124" customFormat="1" ht="17" thickBot="1" x14ac:dyDescent="0.25">
      <c r="A10" s="125" t="s">
        <v>55</v>
      </c>
      <c r="B10" s="125">
        <v>37</v>
      </c>
      <c r="C10" s="125">
        <v>121.9</v>
      </c>
      <c r="D10" s="125">
        <v>1</v>
      </c>
      <c r="E10" s="125">
        <v>7</v>
      </c>
      <c r="F10" s="126">
        <v>40</v>
      </c>
      <c r="G10" s="122">
        <v>84</v>
      </c>
      <c r="H10" s="125">
        <v>31</v>
      </c>
      <c r="I10" s="127">
        <f>SUM(H10,J10)</f>
        <v>77</v>
      </c>
      <c r="J10" s="125">
        <v>46</v>
      </c>
      <c r="K10" s="125">
        <v>23</v>
      </c>
      <c r="L10" s="125">
        <v>1</v>
      </c>
      <c r="M10" s="125">
        <v>38</v>
      </c>
      <c r="N10" s="125">
        <v>11</v>
      </c>
      <c r="O10" s="125">
        <v>60</v>
      </c>
      <c r="P10" s="125">
        <v>15</v>
      </c>
      <c r="Q10" s="125">
        <v>22</v>
      </c>
      <c r="R10" s="125">
        <v>50</v>
      </c>
      <c r="S10" s="128" t="s">
        <v>65</v>
      </c>
    </row>
    <row r="11" spans="1:19" s="124" customFormat="1" x14ac:dyDescent="0.2">
      <c r="A11" s="139" t="s">
        <v>47</v>
      </c>
      <c r="B11" s="139">
        <v>50</v>
      </c>
      <c r="C11" s="139">
        <v>89.9</v>
      </c>
      <c r="D11" s="139">
        <v>2</v>
      </c>
      <c r="E11" s="139">
        <v>10</v>
      </c>
      <c r="F11" s="140">
        <v>57</v>
      </c>
      <c r="G11" s="122">
        <v>71</v>
      </c>
      <c r="H11" s="139">
        <v>32</v>
      </c>
      <c r="I11" s="141">
        <f>SUM(H11,J11)</f>
        <v>46</v>
      </c>
      <c r="J11" s="139">
        <v>14</v>
      </c>
      <c r="K11" s="139">
        <v>15</v>
      </c>
      <c r="L11" s="139">
        <v>4</v>
      </c>
      <c r="M11" s="139">
        <v>21</v>
      </c>
      <c r="N11" s="139">
        <v>3</v>
      </c>
      <c r="O11" s="139">
        <v>54</v>
      </c>
      <c r="P11" s="139">
        <v>15</v>
      </c>
      <c r="Q11" s="139">
        <v>44</v>
      </c>
      <c r="R11" s="139">
        <v>10</v>
      </c>
      <c r="S11" s="142" t="s">
        <v>59</v>
      </c>
    </row>
    <row r="14" spans="1:19" ht="17" thickBot="1" x14ac:dyDescent="0.25"/>
    <row r="15" spans="1:19" x14ac:dyDescent="0.2">
      <c r="C15" s="236" t="s">
        <v>99</v>
      </c>
      <c r="D15" s="237"/>
      <c r="E15" s="237"/>
      <c r="F15" s="237"/>
      <c r="G15" s="237"/>
      <c r="H15" s="237"/>
      <c r="I15" s="237"/>
      <c r="J15" s="237"/>
      <c r="K15" s="237"/>
      <c r="L15" s="237"/>
      <c r="M15" s="238"/>
    </row>
    <row r="16" spans="1:19" x14ac:dyDescent="0.2">
      <c r="C16" s="1"/>
      <c r="D16" s="239" t="s">
        <v>95</v>
      </c>
      <c r="E16" s="239"/>
      <c r="F16" s="239"/>
      <c r="G16" s="239"/>
      <c r="H16" s="239"/>
      <c r="I16" s="239" t="s">
        <v>96</v>
      </c>
      <c r="J16" s="239"/>
      <c r="K16" s="239"/>
      <c r="L16" s="239"/>
      <c r="M16" s="240"/>
    </row>
    <row r="17" spans="3:13" x14ac:dyDescent="0.2">
      <c r="C17" s="1"/>
      <c r="D17" s="2" t="s">
        <v>85</v>
      </c>
      <c r="E17" s="2" t="s">
        <v>86</v>
      </c>
      <c r="F17" s="2" t="s">
        <v>87</v>
      </c>
      <c r="G17" s="2" t="s">
        <v>88</v>
      </c>
      <c r="H17" s="2"/>
      <c r="I17" s="2" t="s">
        <v>85</v>
      </c>
      <c r="J17" s="2" t="s">
        <v>86</v>
      </c>
      <c r="K17" s="2" t="s">
        <v>87</v>
      </c>
      <c r="L17" s="2" t="s">
        <v>88</v>
      </c>
      <c r="M17" s="3"/>
    </row>
    <row r="18" spans="3:13" x14ac:dyDescent="0.2">
      <c r="C18" s="242" t="s">
        <v>84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4"/>
    </row>
    <row r="19" spans="3:13" x14ac:dyDescent="0.2">
      <c r="C19" s="1" t="s">
        <v>89</v>
      </c>
      <c r="D19" s="2">
        <f>AVERAGE(B4,B5,B6,B3)</f>
        <v>63.75</v>
      </c>
      <c r="E19" s="2">
        <f>B6</f>
        <v>74</v>
      </c>
      <c r="F19" s="2">
        <f>B3</f>
        <v>50</v>
      </c>
      <c r="G19" s="121">
        <f>STDEV(B4,B5,B6,B3)</f>
        <v>11.324751652906125</v>
      </c>
      <c r="H19" s="2"/>
      <c r="I19" s="2">
        <f>AVERAGE(B11,B8,B7,B9,B10)</f>
        <v>53</v>
      </c>
      <c r="J19" s="2">
        <f>B8</f>
        <v>80</v>
      </c>
      <c r="K19" s="2">
        <f>B9</f>
        <v>21</v>
      </c>
      <c r="L19" s="121">
        <f>STDEV(B11,B8,B7,B9,B10)</f>
        <v>25.465663156493687</v>
      </c>
      <c r="M19" s="3"/>
    </row>
    <row r="20" spans="3:13" x14ac:dyDescent="0.2">
      <c r="C20" s="1" t="s">
        <v>90</v>
      </c>
      <c r="D20" s="2">
        <f>AVERAGE(C4,C5,C6,C3)</f>
        <v>67.800000000000011</v>
      </c>
      <c r="E20" s="2">
        <f>C4</f>
        <v>79.3</v>
      </c>
      <c r="F20" s="2">
        <f>C5</f>
        <v>59.1</v>
      </c>
      <c r="G20" s="121">
        <f>STDEV(C3,C4,C5,C6)</f>
        <v>10.302750441831902</v>
      </c>
      <c r="H20" s="2"/>
      <c r="I20" s="2">
        <f>AVERAGE(C8,C7,C9,C11,C10)</f>
        <v>84.4</v>
      </c>
      <c r="J20" s="2">
        <f>C10</f>
        <v>121.9</v>
      </c>
      <c r="K20" s="2">
        <f>C9</f>
        <v>48</v>
      </c>
      <c r="L20" s="121">
        <f>STDEV(C11,C8,C7,C9,C10)</f>
        <v>29.106528477302142</v>
      </c>
      <c r="M20" s="3"/>
    </row>
    <row r="21" spans="3:13" x14ac:dyDescent="0.2">
      <c r="C21" s="242" t="s">
        <v>92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4"/>
    </row>
    <row r="22" spans="3:13" x14ac:dyDescent="0.2">
      <c r="C22" s="1" t="s">
        <v>112</v>
      </c>
      <c r="D22" s="241">
        <v>0</v>
      </c>
      <c r="E22" s="241"/>
      <c r="F22" s="241">
        <v>4</v>
      </c>
      <c r="G22" s="241"/>
      <c r="H22" s="136"/>
      <c r="I22" s="241">
        <v>2</v>
      </c>
      <c r="J22" s="241"/>
      <c r="K22" s="241">
        <v>3</v>
      </c>
      <c r="L22" s="241"/>
      <c r="M22" s="137"/>
    </row>
    <row r="23" spans="3:13" x14ac:dyDescent="0.2">
      <c r="C23" s="1" t="s">
        <v>91</v>
      </c>
      <c r="D23" s="2">
        <f>AVERAGE(G3,G4,G5,G6)</f>
        <v>78.25</v>
      </c>
      <c r="E23" s="2">
        <f>G6</f>
        <v>98</v>
      </c>
      <c r="F23" s="2">
        <f>G4</f>
        <v>72</v>
      </c>
      <c r="G23" s="121">
        <f>STDEV(G3,G4,G5,G6)</f>
        <v>13.32603967176045</v>
      </c>
      <c r="H23" s="2"/>
      <c r="I23" s="2">
        <f>AVERAGE(G8,G7,G9,G10:G11)</f>
        <v>73.2</v>
      </c>
      <c r="J23" s="2">
        <f>G9</f>
        <v>86</v>
      </c>
      <c r="K23" s="2">
        <f>G7</f>
        <v>54</v>
      </c>
      <c r="L23" s="121">
        <f>STDEV(G8,G7,G9,G10:G11)</f>
        <v>12.833549781724455</v>
      </c>
      <c r="M23" s="3"/>
    </row>
    <row r="24" spans="3:13" x14ac:dyDescent="0.2">
      <c r="C24" s="1" t="s">
        <v>15</v>
      </c>
      <c r="D24" s="2">
        <f>AVERAGE(F3,F4,F5,F6)</f>
        <v>47.25</v>
      </c>
      <c r="E24" s="2">
        <f>F6</f>
        <v>64</v>
      </c>
      <c r="F24" s="2">
        <f>F5</f>
        <v>30</v>
      </c>
      <c r="G24" s="121">
        <f>STDEV(F3:F6)</f>
        <v>13.937359864766353</v>
      </c>
      <c r="H24" s="2"/>
      <c r="I24" s="2">
        <f>AVERAGE(F7:F11)</f>
        <v>51</v>
      </c>
      <c r="J24" s="2">
        <f>F9</f>
        <v>58</v>
      </c>
      <c r="K24" s="2">
        <f>F10</f>
        <v>40</v>
      </c>
      <c r="L24" s="121">
        <f>STDEV(F7:F11)</f>
        <v>7.2111025509279782</v>
      </c>
      <c r="M24" s="3"/>
    </row>
    <row r="25" spans="3:13" x14ac:dyDescent="0.2">
      <c r="C25" s="242" t="s">
        <v>98</v>
      </c>
      <c r="D25" s="243"/>
      <c r="E25" s="243"/>
      <c r="F25" s="243"/>
      <c r="G25" s="243"/>
      <c r="H25" s="243"/>
      <c r="I25" s="243"/>
      <c r="J25" s="243"/>
      <c r="K25" s="243"/>
      <c r="L25" s="243"/>
      <c r="M25" s="244"/>
    </row>
    <row r="26" spans="3:13" ht="17" thickBot="1" x14ac:dyDescent="0.25">
      <c r="C26" s="113" t="s">
        <v>93</v>
      </c>
      <c r="D26" s="4">
        <f>AVERAGE(D3:D6)</f>
        <v>11.5</v>
      </c>
      <c r="E26" s="4">
        <f>D4</f>
        <v>20</v>
      </c>
      <c r="F26" s="4">
        <f>D3</f>
        <v>1</v>
      </c>
      <c r="G26" s="132">
        <f>STDEV(D3:D6)</f>
        <v>9.9498743710661994</v>
      </c>
      <c r="H26" s="4"/>
      <c r="I26" s="4">
        <f>AVERAGE(D7:D11)</f>
        <v>9</v>
      </c>
      <c r="J26" s="4">
        <f>D7</f>
        <v>20</v>
      </c>
      <c r="K26" s="4">
        <f>D10</f>
        <v>1</v>
      </c>
      <c r="L26" s="132">
        <f>STDEV(D7:D11)</f>
        <v>10.04987562112089</v>
      </c>
      <c r="M26" s="114"/>
    </row>
    <row r="27" spans="3:13" ht="17" thickBot="1" x14ac:dyDescent="0.25"/>
    <row r="28" spans="3:13" x14ac:dyDescent="0.2">
      <c r="C28" s="236" t="s">
        <v>100</v>
      </c>
      <c r="D28" s="237"/>
      <c r="E28" s="237"/>
      <c r="F28" s="237"/>
      <c r="G28" s="237"/>
      <c r="H28" s="237"/>
      <c r="I28" s="237"/>
      <c r="J28" s="237"/>
      <c r="K28" s="237"/>
      <c r="L28" s="237"/>
      <c r="M28" s="238"/>
    </row>
    <row r="29" spans="3:13" x14ac:dyDescent="0.2">
      <c r="C29" s="133"/>
      <c r="D29" s="239" t="s">
        <v>95</v>
      </c>
      <c r="E29" s="239"/>
      <c r="F29" s="239"/>
      <c r="G29" s="239"/>
      <c r="H29" s="239"/>
      <c r="I29" s="239" t="s">
        <v>96</v>
      </c>
      <c r="J29" s="239"/>
      <c r="K29" s="239"/>
      <c r="L29" s="239"/>
      <c r="M29" s="240"/>
    </row>
    <row r="30" spans="3:13" x14ac:dyDescent="0.2">
      <c r="C30" s="133"/>
      <c r="D30" s="2" t="s">
        <v>85</v>
      </c>
      <c r="E30" s="2" t="s">
        <v>86</v>
      </c>
      <c r="F30" s="2" t="s">
        <v>87</v>
      </c>
      <c r="G30" s="2" t="s">
        <v>88</v>
      </c>
      <c r="H30" s="2"/>
      <c r="I30" s="2" t="s">
        <v>85</v>
      </c>
      <c r="J30" s="2" t="s">
        <v>86</v>
      </c>
      <c r="K30" s="2" t="s">
        <v>87</v>
      </c>
      <c r="L30" s="2" t="s">
        <v>88</v>
      </c>
      <c r="M30" s="3"/>
    </row>
    <row r="31" spans="3:13" x14ac:dyDescent="0.2">
      <c r="C31" s="1" t="s">
        <v>94</v>
      </c>
      <c r="D31" s="2">
        <f>AVERAGE(E3:E6)</f>
        <v>7.75</v>
      </c>
      <c r="E31" s="2">
        <f>E5</f>
        <v>10</v>
      </c>
      <c r="F31" s="2">
        <f>E4</f>
        <v>5</v>
      </c>
      <c r="G31" s="2">
        <f>STDEV(E3:E6)</f>
        <v>2.6299556396765835</v>
      </c>
      <c r="H31" s="2"/>
      <c r="I31" s="2">
        <f>AVERAGE(E7:E11)</f>
        <v>7.4</v>
      </c>
      <c r="J31" s="2">
        <f>E11</f>
        <v>10</v>
      </c>
      <c r="K31" s="2">
        <f>E8</f>
        <v>5</v>
      </c>
      <c r="L31" s="121">
        <f>STDEV(E7:E11)</f>
        <v>1.8165902124584943</v>
      </c>
      <c r="M31" s="3"/>
    </row>
    <row r="32" spans="3:13" x14ac:dyDescent="0.2">
      <c r="C32" s="1" t="s">
        <v>101</v>
      </c>
      <c r="D32" s="2">
        <f>AVERAGE(H3:H6)</f>
        <v>23.25</v>
      </c>
      <c r="E32" s="2">
        <f>H5</f>
        <v>29</v>
      </c>
      <c r="F32" s="2">
        <f>H3</f>
        <v>19</v>
      </c>
      <c r="G32" s="121">
        <f>STDEV(H3:H6)</f>
        <v>4.6457866215887842</v>
      </c>
      <c r="H32" s="2"/>
      <c r="I32" s="2">
        <f>AVERAGE(H7:H11)</f>
        <v>26.4</v>
      </c>
      <c r="J32" s="2">
        <f>H11</f>
        <v>32</v>
      </c>
      <c r="K32" s="2">
        <f>H8</f>
        <v>20</v>
      </c>
      <c r="L32" s="121">
        <f>STDEV(H7:H11)</f>
        <v>5.3197744313081508</v>
      </c>
      <c r="M32" s="3"/>
    </row>
    <row r="33" spans="3:13" x14ac:dyDescent="0.2">
      <c r="C33" s="1" t="s">
        <v>102</v>
      </c>
      <c r="D33" s="2">
        <f>AVERAGE(I3:I6)</f>
        <v>65.5</v>
      </c>
      <c r="E33" s="2">
        <f>I5</f>
        <v>83</v>
      </c>
      <c r="F33" s="2">
        <f>I6</f>
        <v>52</v>
      </c>
      <c r="G33" s="121">
        <f>STDEV(I3:I6)</f>
        <v>12.922847983320086</v>
      </c>
      <c r="H33" s="2"/>
      <c r="I33" s="2">
        <f>AVERAGE(I7:I11)</f>
        <v>56.2</v>
      </c>
      <c r="J33" s="2">
        <f>I10</f>
        <v>77</v>
      </c>
      <c r="K33" s="2">
        <f>I11</f>
        <v>46</v>
      </c>
      <c r="L33" s="121">
        <f>STDEV(I7:I11)</f>
        <v>12.872451204024811</v>
      </c>
      <c r="M33" s="3"/>
    </row>
    <row r="34" spans="3:13" x14ac:dyDescent="0.2">
      <c r="C34" s="1" t="s">
        <v>103</v>
      </c>
      <c r="D34" s="2">
        <f>AVERAGE(J3:J6)</f>
        <v>42.25</v>
      </c>
      <c r="E34" s="2">
        <f>J5</f>
        <v>54</v>
      </c>
      <c r="F34" s="2">
        <f>J6</f>
        <v>32</v>
      </c>
      <c r="G34" s="121">
        <f>STDEV(J3:J6)</f>
        <v>9.742518497116988</v>
      </c>
      <c r="H34" s="2"/>
      <c r="I34" s="2">
        <f>AVERAGE(J7:J11)</f>
        <v>29.8</v>
      </c>
      <c r="J34" s="2">
        <f>J10</f>
        <v>46</v>
      </c>
      <c r="K34" s="2">
        <f>J11</f>
        <v>14</v>
      </c>
      <c r="L34" s="121">
        <f>STDEV(J7:J11)</f>
        <v>11.519548602267367</v>
      </c>
      <c r="M34" s="3"/>
    </row>
    <row r="35" spans="3:13" x14ac:dyDescent="0.2">
      <c r="C35" s="1" t="s">
        <v>97</v>
      </c>
      <c r="D35" s="2">
        <f>AVERAGE(O3:O6)</f>
        <v>38.5</v>
      </c>
      <c r="E35" s="2">
        <f>O5</f>
        <v>68</v>
      </c>
      <c r="F35" s="2">
        <f>O6</f>
        <v>18</v>
      </c>
      <c r="G35" s="121">
        <f>STDEV(O3:O6)</f>
        <v>24.785748593361738</v>
      </c>
      <c r="H35" s="2"/>
      <c r="I35" s="2">
        <f>AVERAGE(O7:O11)</f>
        <v>40</v>
      </c>
      <c r="J35" s="2">
        <f>O10</f>
        <v>60</v>
      </c>
      <c r="K35" s="2">
        <f>O9</f>
        <v>20</v>
      </c>
      <c r="L35" s="121">
        <f>STDEV(O7:O11)</f>
        <v>16.911534525287763</v>
      </c>
      <c r="M35" s="3"/>
    </row>
    <row r="36" spans="3:13" x14ac:dyDescent="0.2">
      <c r="C36" s="1" t="s">
        <v>104</v>
      </c>
      <c r="D36" s="2">
        <f>AVERAGE(K3:K6)</f>
        <v>27.25</v>
      </c>
      <c r="E36" s="2">
        <f>K3</f>
        <v>40</v>
      </c>
      <c r="F36" s="2">
        <f>K6</f>
        <v>17</v>
      </c>
      <c r="G36" s="121">
        <f>STDEV(K3:K6)</f>
        <v>9.8107084351742913</v>
      </c>
      <c r="H36" s="2"/>
      <c r="I36" s="2">
        <f>AVERAGE(K7:K11)</f>
        <v>21.4</v>
      </c>
      <c r="J36" s="2">
        <f>K9</f>
        <v>35</v>
      </c>
      <c r="K36" s="2">
        <f>K11</f>
        <v>15</v>
      </c>
      <c r="L36" s="121">
        <f>STDEV(K7:K11)</f>
        <v>8.2036577207974712</v>
      </c>
      <c r="M36" s="3"/>
    </row>
    <row r="37" spans="3:13" x14ac:dyDescent="0.2">
      <c r="C37" s="1" t="s">
        <v>105</v>
      </c>
      <c r="D37" s="2">
        <f>AVERAGE(L3:L6)</f>
        <v>3.5</v>
      </c>
      <c r="E37" s="2">
        <f>L6</f>
        <v>7</v>
      </c>
      <c r="F37" s="2">
        <f>L4</f>
        <v>1</v>
      </c>
      <c r="G37" s="121">
        <f>STDEV(L3:L6)</f>
        <v>2.6457513110645907</v>
      </c>
      <c r="H37" s="2"/>
      <c r="I37" s="2">
        <f>AVERAGE(L7:L11)</f>
        <v>2.8</v>
      </c>
      <c r="J37" s="2">
        <f>L9</f>
        <v>4</v>
      </c>
      <c r="K37" s="2">
        <f>L8</f>
        <v>1</v>
      </c>
      <c r="L37" s="121">
        <f>STDEV(L7:L11)</f>
        <v>1.6431676725154982</v>
      </c>
      <c r="M37" s="3"/>
    </row>
    <row r="38" spans="3:13" x14ac:dyDescent="0.2">
      <c r="C38" s="1" t="s">
        <v>106</v>
      </c>
      <c r="D38" s="2">
        <f>AVERAGE(M3:M6)</f>
        <v>22.25</v>
      </c>
      <c r="E38" s="2">
        <f>M3</f>
        <v>30</v>
      </c>
      <c r="F38" s="2">
        <f>M6</f>
        <v>10</v>
      </c>
      <c r="G38" s="121">
        <f>STDEV(M3:M6)</f>
        <v>8.5780728216385143</v>
      </c>
      <c r="H38" s="2"/>
      <c r="I38" s="2">
        <f>AVERAGE(M7:M11)</f>
        <v>26.6</v>
      </c>
      <c r="J38" s="2">
        <f>M10</f>
        <v>38</v>
      </c>
      <c r="K38" s="2">
        <f>M9</f>
        <v>20</v>
      </c>
      <c r="L38" s="121">
        <f>STDEV(M7:M11)</f>
        <v>7.9874902190863404</v>
      </c>
      <c r="M38" s="3"/>
    </row>
    <row r="39" spans="3:13" ht="17" thickBot="1" x14ac:dyDescent="0.25">
      <c r="C39" s="113" t="s">
        <v>107</v>
      </c>
      <c r="D39" s="4">
        <f>AVERAGE(N3:N6)</f>
        <v>5.25</v>
      </c>
      <c r="E39" s="4">
        <f>N4</f>
        <v>7</v>
      </c>
      <c r="F39" s="4">
        <f>N6</f>
        <v>3</v>
      </c>
      <c r="G39" s="132">
        <f>STDEV(N3:N6)</f>
        <v>2.0615528128088303</v>
      </c>
      <c r="H39" s="4"/>
      <c r="I39" s="4">
        <f>AVERAGE(N7:N11)</f>
        <v>7</v>
      </c>
      <c r="J39" s="4">
        <f>N10</f>
        <v>11</v>
      </c>
      <c r="K39" s="4">
        <f>N8</f>
        <v>3</v>
      </c>
      <c r="L39" s="132">
        <f>STDEV(N7:N11)</f>
        <v>3.8078865529319543</v>
      </c>
      <c r="M39" s="114"/>
    </row>
    <row r="40" spans="3:13" ht="17" thickBot="1" x14ac:dyDescent="0.25"/>
    <row r="41" spans="3:13" x14ac:dyDescent="0.2">
      <c r="C41" s="236" t="s">
        <v>108</v>
      </c>
      <c r="D41" s="237"/>
      <c r="E41" s="237"/>
      <c r="F41" s="237"/>
      <c r="G41" s="237"/>
      <c r="H41" s="237"/>
      <c r="I41" s="237"/>
      <c r="J41" s="237"/>
      <c r="K41" s="237"/>
      <c r="L41" s="237"/>
      <c r="M41" s="238"/>
    </row>
    <row r="42" spans="3:13" x14ac:dyDescent="0.2">
      <c r="C42" s="1"/>
      <c r="D42" s="239" t="s">
        <v>95</v>
      </c>
      <c r="E42" s="239"/>
      <c r="F42" s="239"/>
      <c r="G42" s="239"/>
      <c r="H42" s="239"/>
      <c r="I42" s="239" t="s">
        <v>96</v>
      </c>
      <c r="J42" s="239"/>
      <c r="K42" s="239"/>
      <c r="L42" s="239"/>
      <c r="M42" s="240"/>
    </row>
    <row r="43" spans="3:13" x14ac:dyDescent="0.2">
      <c r="C43" s="1"/>
      <c r="D43" s="2" t="s">
        <v>85</v>
      </c>
      <c r="E43" s="2" t="s">
        <v>86</v>
      </c>
      <c r="F43" s="2" t="s">
        <v>87</v>
      </c>
      <c r="G43" s="2" t="s">
        <v>88</v>
      </c>
      <c r="H43" s="2"/>
      <c r="I43" s="2" t="s">
        <v>85</v>
      </c>
      <c r="J43" s="2" t="s">
        <v>86</v>
      </c>
      <c r="K43" s="2" t="s">
        <v>87</v>
      </c>
      <c r="L43" s="2" t="s">
        <v>88</v>
      </c>
      <c r="M43" s="3"/>
    </row>
    <row r="44" spans="3:13" x14ac:dyDescent="0.2">
      <c r="C44" s="115" t="s">
        <v>109</v>
      </c>
      <c r="D44" s="116">
        <f>AVERAGE(P3:P6)</f>
        <v>14</v>
      </c>
      <c r="E44" s="116">
        <f>P6</f>
        <v>16</v>
      </c>
      <c r="F44" s="116">
        <f>P5</f>
        <v>10</v>
      </c>
      <c r="G44" s="134">
        <f>STDEV(P3:P6)</f>
        <v>2.70801280154532</v>
      </c>
      <c r="H44" s="116"/>
      <c r="I44" s="116">
        <f>AVERAGE(P7:P11)</f>
        <v>14.2</v>
      </c>
      <c r="J44" s="116">
        <f>P7</f>
        <v>15</v>
      </c>
      <c r="K44" s="116">
        <f>P8</f>
        <v>12</v>
      </c>
      <c r="L44" s="134">
        <f>STDEV(P7:P11)</f>
        <v>1.30384048104053</v>
      </c>
      <c r="M44" s="117"/>
    </row>
    <row r="45" spans="3:13" x14ac:dyDescent="0.2">
      <c r="C45" s="115" t="s">
        <v>110</v>
      </c>
      <c r="D45" s="116">
        <f>AVERAGE(Q3:Q6)</f>
        <v>83</v>
      </c>
      <c r="E45" s="116">
        <f>Q6</f>
        <v>91</v>
      </c>
      <c r="F45" s="116">
        <f>Q11</f>
        <v>44</v>
      </c>
      <c r="G45" s="134">
        <f>STDEV(Q3:Q6)</f>
        <v>9.7638790105845388</v>
      </c>
      <c r="H45" s="116"/>
      <c r="I45" s="116">
        <f>AVERAGE(Q7:Q11)</f>
        <v>56</v>
      </c>
      <c r="J45" s="116">
        <f>Q7</f>
        <v>92</v>
      </c>
      <c r="K45" s="116">
        <f>Q10</f>
        <v>22</v>
      </c>
      <c r="L45" s="134">
        <f>STDEV(Q7:Q11)</f>
        <v>28.390139133156779</v>
      </c>
      <c r="M45" s="117"/>
    </row>
    <row r="46" spans="3:13" x14ac:dyDescent="0.2">
      <c r="C46" s="115" t="s">
        <v>111</v>
      </c>
      <c r="D46" s="116">
        <f>AVERAGE(R3:R6)</f>
        <v>68.75</v>
      </c>
      <c r="E46" s="116">
        <f>R4</f>
        <v>90</v>
      </c>
      <c r="F46" s="116">
        <f>R5</f>
        <v>45</v>
      </c>
      <c r="G46" s="134">
        <f>STDEV(R3:R6)</f>
        <v>20.155644370746373</v>
      </c>
      <c r="H46" s="116"/>
      <c r="I46" s="116">
        <f>AVERAGE(R7:R11)</f>
        <v>60</v>
      </c>
      <c r="J46" s="116">
        <f>R8</f>
        <v>90</v>
      </c>
      <c r="K46" s="116">
        <f>R11</f>
        <v>10</v>
      </c>
      <c r="L46" s="134">
        <f>STDEV(R7:R11)</f>
        <v>33.166247903554002</v>
      </c>
      <c r="M46" s="117"/>
    </row>
    <row r="47" spans="3:13" ht="17" thickBot="1" x14ac:dyDescent="0.25">
      <c r="C47" s="118" t="s">
        <v>113</v>
      </c>
      <c r="D47" s="135">
        <v>3</v>
      </c>
      <c r="E47" s="135"/>
      <c r="F47" s="135">
        <v>1</v>
      </c>
      <c r="G47" s="135"/>
      <c r="H47" s="119"/>
      <c r="I47" s="135">
        <v>5</v>
      </c>
      <c r="J47" s="135"/>
      <c r="K47" s="135">
        <v>0</v>
      </c>
      <c r="L47" s="135"/>
      <c r="M47" s="120"/>
    </row>
  </sheetData>
  <mergeCells count="16">
    <mergeCell ref="C15:M15"/>
    <mergeCell ref="D42:H42"/>
    <mergeCell ref="I42:M42"/>
    <mergeCell ref="D16:H16"/>
    <mergeCell ref="I16:M16"/>
    <mergeCell ref="D22:E22"/>
    <mergeCell ref="F22:G22"/>
    <mergeCell ref="I22:J22"/>
    <mergeCell ref="K22:L22"/>
    <mergeCell ref="C28:M28"/>
    <mergeCell ref="C41:M41"/>
    <mergeCell ref="C18:M18"/>
    <mergeCell ref="C21:M21"/>
    <mergeCell ref="C25:M25"/>
    <mergeCell ref="D29:H29"/>
    <mergeCell ref="I29:M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7DDD-6804-DC4C-BFB6-6E72DB128BA1}">
  <dimension ref="A1:AC62"/>
  <sheetViews>
    <sheetView tabSelected="1" topLeftCell="A22" zoomScale="108" workbookViewId="0">
      <selection activeCell="B44" sqref="B44"/>
    </sheetView>
  </sheetViews>
  <sheetFormatPr baseColWidth="10" defaultRowHeight="16" x14ac:dyDescent="0.2"/>
  <cols>
    <col min="2" max="2" width="21.5" customWidth="1"/>
    <col min="4" max="4" width="15.1640625" customWidth="1"/>
    <col min="5" max="5" width="14.83203125" customWidth="1"/>
    <col min="6" max="6" width="15.83203125" customWidth="1"/>
    <col min="7" max="7" width="19.1640625" customWidth="1"/>
    <col min="8" max="8" width="19.5" customWidth="1"/>
    <col min="9" max="9" width="15.83203125" customWidth="1"/>
    <col min="10" max="10" width="19.6640625" customWidth="1"/>
    <col min="11" max="11" width="18.33203125" customWidth="1"/>
    <col min="12" max="12" width="21.1640625" customWidth="1"/>
    <col min="13" max="13" width="17.83203125" customWidth="1"/>
    <col min="14" max="14" width="16.83203125" customWidth="1"/>
    <col min="15" max="15" width="18.6640625" customWidth="1"/>
    <col min="16" max="16" width="16.33203125" customWidth="1"/>
  </cols>
  <sheetData>
    <row r="1" spans="1:29" x14ac:dyDescent="0.2">
      <c r="A1" s="2" t="s">
        <v>0</v>
      </c>
      <c r="B1" s="2" t="s">
        <v>118</v>
      </c>
      <c r="C1" s="2" t="s">
        <v>48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</row>
    <row r="2" spans="1:29" x14ac:dyDescent="0.2">
      <c r="A2" s="143">
        <v>1</v>
      </c>
      <c r="B2" s="39">
        <v>1</v>
      </c>
      <c r="C2" s="2">
        <v>50</v>
      </c>
      <c r="D2" s="2">
        <v>89.9</v>
      </c>
      <c r="E2" s="2">
        <v>89.8</v>
      </c>
      <c r="F2" s="2">
        <v>10</v>
      </c>
      <c r="G2" s="2">
        <v>7</v>
      </c>
      <c r="H2" s="2">
        <v>32</v>
      </c>
      <c r="I2" s="2">
        <v>24</v>
      </c>
      <c r="J2" s="2">
        <v>46</v>
      </c>
      <c r="K2" s="39">
        <v>60</v>
      </c>
      <c r="L2" s="2">
        <v>14</v>
      </c>
      <c r="M2" s="2">
        <v>36</v>
      </c>
      <c r="N2" s="39">
        <v>15</v>
      </c>
      <c r="O2" s="2">
        <v>20</v>
      </c>
      <c r="P2" s="39">
        <v>4</v>
      </c>
      <c r="Q2" s="39">
        <v>4</v>
      </c>
      <c r="R2" s="39">
        <v>21</v>
      </c>
      <c r="S2" s="39">
        <v>22</v>
      </c>
      <c r="T2" s="39">
        <v>3</v>
      </c>
      <c r="U2" s="39">
        <v>9</v>
      </c>
      <c r="V2" s="39">
        <v>54</v>
      </c>
      <c r="W2" s="2">
        <v>42</v>
      </c>
      <c r="X2" s="39">
        <v>15</v>
      </c>
      <c r="Y2" s="39">
        <v>15</v>
      </c>
      <c r="Z2" s="39">
        <v>45</v>
      </c>
      <c r="AA2" s="39">
        <v>45</v>
      </c>
      <c r="AB2" s="39">
        <v>10</v>
      </c>
      <c r="AC2" s="39">
        <v>80</v>
      </c>
    </row>
    <row r="3" spans="1:29" x14ac:dyDescent="0.2">
      <c r="A3" s="143">
        <v>3</v>
      </c>
      <c r="B3" s="39">
        <v>1</v>
      </c>
      <c r="C3" s="39">
        <v>80</v>
      </c>
      <c r="D3" s="39">
        <v>98.5</v>
      </c>
      <c r="E3" s="39">
        <v>97.9</v>
      </c>
      <c r="F3" s="39">
        <v>5</v>
      </c>
      <c r="G3" s="39">
        <v>3</v>
      </c>
      <c r="H3" s="39">
        <v>20</v>
      </c>
      <c r="I3" s="39">
        <v>25</v>
      </c>
      <c r="J3" s="2">
        <v>47</v>
      </c>
      <c r="K3" s="39">
        <v>44</v>
      </c>
      <c r="L3" s="39">
        <v>27</v>
      </c>
      <c r="M3" s="39">
        <v>19</v>
      </c>
      <c r="N3" s="39">
        <v>18</v>
      </c>
      <c r="O3" s="39">
        <v>15</v>
      </c>
      <c r="P3" s="39">
        <v>1</v>
      </c>
      <c r="Q3" s="39">
        <v>4</v>
      </c>
      <c r="R3" s="39">
        <v>22</v>
      </c>
      <c r="S3" s="39">
        <v>13</v>
      </c>
      <c r="T3" s="39">
        <v>3</v>
      </c>
      <c r="U3" s="39">
        <v>3</v>
      </c>
      <c r="V3" s="39">
        <v>28</v>
      </c>
      <c r="W3" s="39">
        <v>16</v>
      </c>
      <c r="X3" s="39">
        <v>12</v>
      </c>
      <c r="Y3" s="144">
        <v>12.5</v>
      </c>
      <c r="Z3" s="39">
        <v>45</v>
      </c>
      <c r="AA3" s="39">
        <v>80</v>
      </c>
      <c r="AB3" s="39">
        <v>90</v>
      </c>
      <c r="AC3" s="39">
        <v>90</v>
      </c>
    </row>
    <row r="4" spans="1:29" x14ac:dyDescent="0.2">
      <c r="A4" s="143">
        <v>5</v>
      </c>
      <c r="B4" s="39">
        <v>1</v>
      </c>
      <c r="C4" s="2">
        <v>77</v>
      </c>
      <c r="D4" s="2">
        <v>63.7</v>
      </c>
      <c r="E4" s="2">
        <v>63.2</v>
      </c>
      <c r="F4" s="2">
        <v>7</v>
      </c>
      <c r="G4" s="2">
        <v>6</v>
      </c>
      <c r="H4" s="2">
        <v>27</v>
      </c>
      <c r="I4" s="2">
        <v>28</v>
      </c>
      <c r="J4" s="2">
        <v>60</v>
      </c>
      <c r="K4" s="39">
        <v>48</v>
      </c>
      <c r="L4" s="2">
        <v>33</v>
      </c>
      <c r="M4" s="2">
        <v>20</v>
      </c>
      <c r="N4" s="2">
        <v>16</v>
      </c>
      <c r="O4" s="2">
        <v>18</v>
      </c>
      <c r="P4" s="2">
        <v>4</v>
      </c>
      <c r="Q4" s="2">
        <v>5</v>
      </c>
      <c r="R4" s="2">
        <v>32</v>
      </c>
      <c r="S4" s="2">
        <v>21</v>
      </c>
      <c r="T4" s="2">
        <v>10</v>
      </c>
      <c r="U4" s="2">
        <v>3</v>
      </c>
      <c r="V4" s="2">
        <v>38</v>
      </c>
      <c r="W4" s="2">
        <f>500/50</f>
        <v>10</v>
      </c>
      <c r="X4" s="2">
        <v>15</v>
      </c>
      <c r="Y4" s="2">
        <v>15</v>
      </c>
      <c r="Z4" s="2">
        <v>90</v>
      </c>
      <c r="AA4" s="2">
        <v>90</v>
      </c>
      <c r="AB4" s="2">
        <v>60</v>
      </c>
      <c r="AC4" s="2">
        <v>60</v>
      </c>
    </row>
    <row r="5" spans="1:29" x14ac:dyDescent="0.2">
      <c r="A5" s="143">
        <v>7</v>
      </c>
      <c r="B5" s="39">
        <v>1</v>
      </c>
      <c r="C5" s="2">
        <v>21</v>
      </c>
      <c r="D5" s="2">
        <v>48</v>
      </c>
      <c r="E5" s="2">
        <v>48.7</v>
      </c>
      <c r="F5" s="2">
        <v>8</v>
      </c>
      <c r="G5" s="2">
        <v>3</v>
      </c>
      <c r="H5" s="2">
        <v>22</v>
      </c>
      <c r="I5" s="2">
        <v>18</v>
      </c>
      <c r="J5" s="2">
        <v>51</v>
      </c>
      <c r="K5" s="39">
        <v>24</v>
      </c>
      <c r="L5" s="2">
        <v>29</v>
      </c>
      <c r="M5" s="2">
        <v>6</v>
      </c>
      <c r="N5" s="2">
        <v>35</v>
      </c>
      <c r="O5" s="2">
        <v>26</v>
      </c>
      <c r="P5" s="2">
        <v>4</v>
      </c>
      <c r="Q5" s="2">
        <v>5</v>
      </c>
      <c r="R5" s="2">
        <v>20</v>
      </c>
      <c r="S5" s="2">
        <v>17</v>
      </c>
      <c r="T5" s="2">
        <v>8</v>
      </c>
      <c r="U5" s="2">
        <v>5</v>
      </c>
      <c r="V5" s="2">
        <v>20</v>
      </c>
      <c r="W5" s="2">
        <v>14</v>
      </c>
      <c r="X5" s="2">
        <v>14</v>
      </c>
      <c r="Y5" s="2">
        <v>14</v>
      </c>
      <c r="Z5" s="2">
        <v>80</v>
      </c>
      <c r="AA5" s="2">
        <v>90</v>
      </c>
      <c r="AB5" s="2">
        <v>90</v>
      </c>
      <c r="AC5" s="2">
        <v>90</v>
      </c>
    </row>
    <row r="6" spans="1:29" x14ac:dyDescent="0.2">
      <c r="A6" s="143">
        <v>10</v>
      </c>
      <c r="B6" s="39">
        <v>1</v>
      </c>
      <c r="C6" s="2">
        <v>37</v>
      </c>
      <c r="D6" s="2">
        <v>121.9</v>
      </c>
      <c r="E6" s="39">
        <v>119.7</v>
      </c>
      <c r="F6" s="2">
        <v>7</v>
      </c>
      <c r="G6" s="39">
        <v>6</v>
      </c>
      <c r="H6" s="2">
        <v>31</v>
      </c>
      <c r="I6" s="39">
        <v>30</v>
      </c>
      <c r="J6" s="2">
        <v>77</v>
      </c>
      <c r="K6" s="39">
        <v>75</v>
      </c>
      <c r="L6" s="2">
        <v>46</v>
      </c>
      <c r="M6" s="39">
        <v>45</v>
      </c>
      <c r="N6" s="2">
        <v>23</v>
      </c>
      <c r="O6" s="39">
        <v>14</v>
      </c>
      <c r="P6" s="2">
        <v>1</v>
      </c>
      <c r="Q6" s="39">
        <v>6</v>
      </c>
      <c r="R6" s="2">
        <v>38</v>
      </c>
      <c r="S6" s="39">
        <v>22</v>
      </c>
      <c r="T6" s="2">
        <v>11</v>
      </c>
      <c r="U6" s="39">
        <v>4</v>
      </c>
      <c r="V6" s="2">
        <v>60</v>
      </c>
      <c r="W6" s="39">
        <v>54</v>
      </c>
      <c r="X6" s="2">
        <v>15</v>
      </c>
      <c r="Y6" s="39">
        <v>14</v>
      </c>
      <c r="Z6" s="2">
        <v>20</v>
      </c>
      <c r="AA6" s="39">
        <v>45</v>
      </c>
      <c r="AB6" s="2">
        <v>50</v>
      </c>
      <c r="AC6" s="39">
        <v>90</v>
      </c>
    </row>
    <row r="7" spans="1:29" x14ac:dyDescent="0.2">
      <c r="A7" s="2">
        <v>4</v>
      </c>
      <c r="B7" s="39">
        <v>0</v>
      </c>
      <c r="C7" s="39">
        <v>72</v>
      </c>
      <c r="D7" s="2">
        <v>79.3</v>
      </c>
      <c r="E7" s="2">
        <v>79.3</v>
      </c>
      <c r="F7" s="39">
        <v>5</v>
      </c>
      <c r="G7" s="2">
        <v>0</v>
      </c>
      <c r="H7" s="39">
        <v>25</v>
      </c>
      <c r="I7" s="2">
        <v>23</v>
      </c>
      <c r="J7" s="2">
        <v>62</v>
      </c>
      <c r="K7" s="39">
        <v>50</v>
      </c>
      <c r="L7" s="39">
        <v>37</v>
      </c>
      <c r="M7" s="2">
        <v>27</v>
      </c>
      <c r="N7" s="39">
        <v>23</v>
      </c>
      <c r="O7" s="2">
        <v>17</v>
      </c>
      <c r="P7" s="39">
        <v>1</v>
      </c>
      <c r="Q7" s="2">
        <v>1</v>
      </c>
      <c r="R7" s="39">
        <v>24</v>
      </c>
      <c r="S7" s="2">
        <v>16</v>
      </c>
      <c r="T7" s="39">
        <v>7</v>
      </c>
      <c r="U7" s="2">
        <v>6</v>
      </c>
      <c r="V7" s="39">
        <v>50</v>
      </c>
      <c r="W7" s="2">
        <f>(14*100)/50</f>
        <v>28</v>
      </c>
      <c r="X7" s="39">
        <v>15</v>
      </c>
      <c r="Y7" s="39">
        <v>16</v>
      </c>
      <c r="Z7" s="39">
        <v>90</v>
      </c>
      <c r="AA7" s="39">
        <v>90</v>
      </c>
      <c r="AB7" s="39">
        <v>90</v>
      </c>
      <c r="AC7" s="39">
        <v>90</v>
      </c>
    </row>
    <row r="8" spans="1:29" x14ac:dyDescent="0.2">
      <c r="A8" s="2">
        <v>6</v>
      </c>
      <c r="B8" s="39">
        <v>0</v>
      </c>
      <c r="C8" s="39">
        <v>59</v>
      </c>
      <c r="D8" s="39">
        <v>59.1</v>
      </c>
      <c r="E8" s="39">
        <v>58</v>
      </c>
      <c r="F8" s="39">
        <v>10</v>
      </c>
      <c r="G8" s="39">
        <v>6</v>
      </c>
      <c r="H8" s="39">
        <v>29</v>
      </c>
      <c r="I8" s="39">
        <v>27</v>
      </c>
      <c r="J8" s="39">
        <v>83</v>
      </c>
      <c r="K8" s="39">
        <v>62</v>
      </c>
      <c r="L8" s="39">
        <v>54</v>
      </c>
      <c r="M8" s="39">
        <v>35</v>
      </c>
      <c r="N8" s="39">
        <v>29</v>
      </c>
      <c r="O8" s="39">
        <v>15</v>
      </c>
      <c r="P8" s="39">
        <v>2</v>
      </c>
      <c r="Q8" s="39">
        <v>7</v>
      </c>
      <c r="R8" s="39">
        <v>25</v>
      </c>
      <c r="S8" s="39">
        <v>13</v>
      </c>
      <c r="T8" s="39">
        <v>4</v>
      </c>
      <c r="U8" s="39">
        <v>3</v>
      </c>
      <c r="V8" s="39">
        <v>68</v>
      </c>
      <c r="W8" s="39">
        <v>48</v>
      </c>
      <c r="X8" s="39">
        <v>10</v>
      </c>
      <c r="Y8" s="39">
        <v>11</v>
      </c>
      <c r="Z8" s="39">
        <v>80</v>
      </c>
      <c r="AA8" s="39">
        <v>90</v>
      </c>
      <c r="AB8" s="39">
        <v>45</v>
      </c>
      <c r="AC8" s="39">
        <v>70</v>
      </c>
    </row>
    <row r="9" spans="1:29" x14ac:dyDescent="0.2">
      <c r="A9" s="2">
        <v>8</v>
      </c>
      <c r="B9" s="39">
        <v>0</v>
      </c>
      <c r="C9" s="39">
        <v>74</v>
      </c>
      <c r="D9" s="39">
        <v>73.7</v>
      </c>
      <c r="E9" s="39">
        <v>71.400000000000006</v>
      </c>
      <c r="F9" s="39">
        <v>10</v>
      </c>
      <c r="G9" s="39">
        <v>2</v>
      </c>
      <c r="H9" s="39">
        <v>20</v>
      </c>
      <c r="I9" s="39">
        <v>25</v>
      </c>
      <c r="J9" s="2">
        <v>52</v>
      </c>
      <c r="K9" s="39">
        <v>38</v>
      </c>
      <c r="L9" s="39">
        <v>32</v>
      </c>
      <c r="M9" s="39">
        <v>13</v>
      </c>
      <c r="N9" s="39">
        <v>17</v>
      </c>
      <c r="O9" s="39">
        <v>8</v>
      </c>
      <c r="P9" s="39">
        <v>7</v>
      </c>
      <c r="Q9" s="39">
        <v>7</v>
      </c>
      <c r="R9" s="39">
        <v>10</v>
      </c>
      <c r="S9" s="39">
        <v>10</v>
      </c>
      <c r="T9" s="39">
        <v>3</v>
      </c>
      <c r="U9" s="39">
        <v>4</v>
      </c>
      <c r="V9" s="39">
        <v>18</v>
      </c>
      <c r="W9" s="2">
        <v>14</v>
      </c>
      <c r="X9" s="39">
        <v>16</v>
      </c>
      <c r="Y9" s="39">
        <v>16</v>
      </c>
      <c r="Z9" s="39">
        <v>90</v>
      </c>
      <c r="AA9" s="39">
        <v>90</v>
      </c>
      <c r="AB9" s="39">
        <v>60</v>
      </c>
      <c r="AC9" s="39">
        <v>70</v>
      </c>
    </row>
    <row r="10" spans="1:29" x14ac:dyDescent="0.2">
      <c r="A10" s="2">
        <v>9</v>
      </c>
      <c r="B10" s="39">
        <v>0</v>
      </c>
      <c r="C10" s="39">
        <v>50</v>
      </c>
      <c r="D10" s="39">
        <v>59.1</v>
      </c>
      <c r="E10" s="39">
        <v>59.7</v>
      </c>
      <c r="F10" s="39">
        <v>6</v>
      </c>
      <c r="G10" s="39">
        <v>3</v>
      </c>
      <c r="H10" s="39">
        <v>19</v>
      </c>
      <c r="I10" s="39">
        <v>24</v>
      </c>
      <c r="J10" s="2">
        <v>65</v>
      </c>
      <c r="K10" s="39">
        <v>56</v>
      </c>
      <c r="L10" s="39">
        <v>46</v>
      </c>
      <c r="M10" s="39">
        <v>32</v>
      </c>
      <c r="N10" s="39">
        <v>40</v>
      </c>
      <c r="O10" s="39">
        <v>27</v>
      </c>
      <c r="P10" s="39">
        <v>4</v>
      </c>
      <c r="Q10" s="39">
        <v>5</v>
      </c>
      <c r="R10" s="39">
        <v>30</v>
      </c>
      <c r="S10" s="39">
        <v>20</v>
      </c>
      <c r="T10" s="39">
        <v>7</v>
      </c>
      <c r="U10" s="39">
        <v>3</v>
      </c>
      <c r="V10" s="39">
        <v>18</v>
      </c>
      <c r="W10" s="39">
        <v>12</v>
      </c>
      <c r="X10" s="39">
        <v>15</v>
      </c>
      <c r="Y10" s="39">
        <v>15</v>
      </c>
      <c r="Z10" s="39">
        <v>70</v>
      </c>
      <c r="AA10" s="39">
        <v>90</v>
      </c>
      <c r="AB10" s="39">
        <v>80</v>
      </c>
      <c r="AC10" s="39">
        <v>90</v>
      </c>
    </row>
    <row r="13" spans="1:29" x14ac:dyDescent="0.2">
      <c r="A13" s="151" t="s">
        <v>0</v>
      </c>
      <c r="B13" s="10" t="s">
        <v>118</v>
      </c>
      <c r="C13" s="10" t="s">
        <v>48</v>
      </c>
      <c r="D13" s="156" t="s">
        <v>145</v>
      </c>
      <c r="E13" s="156" t="s">
        <v>146</v>
      </c>
      <c r="F13" s="156" t="s">
        <v>147</v>
      </c>
      <c r="G13" s="156" t="s">
        <v>148</v>
      </c>
      <c r="H13" s="156" t="s">
        <v>149</v>
      </c>
      <c r="I13" s="30" t="s">
        <v>150</v>
      </c>
      <c r="J13" s="30" t="s">
        <v>151</v>
      </c>
      <c r="K13" s="30" t="s">
        <v>152</v>
      </c>
      <c r="L13" s="30" t="s">
        <v>153</v>
      </c>
      <c r="M13" s="30" t="s">
        <v>154</v>
      </c>
      <c r="N13" s="30" t="s">
        <v>155</v>
      </c>
      <c r="O13" s="30" t="s">
        <v>156</v>
      </c>
      <c r="P13" s="157" t="s">
        <v>157</v>
      </c>
    </row>
    <row r="14" spans="1:29" x14ac:dyDescent="0.2">
      <c r="A14" s="158">
        <v>1</v>
      </c>
      <c r="B14" s="39">
        <v>1</v>
      </c>
      <c r="C14" s="2">
        <v>50</v>
      </c>
      <c r="D14" s="2">
        <f>((E2-D2)/D2)*100</f>
        <v>-0.11123470522804062</v>
      </c>
      <c r="E14" s="2">
        <f>((G2-F2)/F2)*100</f>
        <v>-30</v>
      </c>
      <c r="F14" s="2">
        <f>((I2-H2)/H2)*100</f>
        <v>-25</v>
      </c>
      <c r="G14" s="2">
        <f>((K2-J2)/J2)*100</f>
        <v>30.434782608695656</v>
      </c>
      <c r="H14" s="2">
        <f>((M2-L2)/L2)*100</f>
        <v>157.14285714285714</v>
      </c>
      <c r="I14" s="2">
        <f>((O2-N2)/N2)*100</f>
        <v>33.333333333333329</v>
      </c>
      <c r="J14" s="2">
        <f>((Q2-P2)/P2)*100</f>
        <v>0</v>
      </c>
      <c r="K14" s="2">
        <f>((S2-R2)/R2)*100</f>
        <v>4.7619047619047619</v>
      </c>
      <c r="L14" s="2">
        <f>((U2-T2)/T2)*100</f>
        <v>200</v>
      </c>
      <c r="M14" s="2">
        <f>((W2-V2)/V2)*100</f>
        <v>-22.222222222222221</v>
      </c>
      <c r="N14" s="2">
        <f>((Y2-X2)/X2)*100</f>
        <v>0</v>
      </c>
      <c r="O14" s="2">
        <f>((AA2-Z2)/Z2)*100</f>
        <v>0</v>
      </c>
      <c r="P14" s="147">
        <f>((AC2-AB2)/AB2)*100</f>
        <v>700</v>
      </c>
    </row>
    <row r="15" spans="1:29" x14ac:dyDescent="0.2">
      <c r="A15" s="158">
        <v>3</v>
      </c>
      <c r="B15" s="39">
        <v>1</v>
      </c>
      <c r="C15" s="39">
        <v>80</v>
      </c>
      <c r="D15" s="2">
        <f t="shared" ref="D15:D22" si="0">((E3-D3)/D3)*100</f>
        <v>-0.60913705583755773</v>
      </c>
      <c r="E15" s="2">
        <f>((G3-F3)/F3)*100</f>
        <v>-40</v>
      </c>
      <c r="F15" s="2">
        <f t="shared" ref="F15:F22" si="1">((I3-H3)/H3)*100</f>
        <v>25</v>
      </c>
      <c r="G15" s="2">
        <f t="shared" ref="G15:G22" si="2">((K3-J3)/J3)*100</f>
        <v>-6.3829787234042552</v>
      </c>
      <c r="H15" s="2">
        <f t="shared" ref="H15:H22" si="3">((M3-L3)/L3)*100</f>
        <v>-29.629629629629626</v>
      </c>
      <c r="I15" s="2">
        <f t="shared" ref="I15:I22" si="4">((O3-N3)/N3)*100</f>
        <v>-16.666666666666664</v>
      </c>
      <c r="J15" s="2">
        <f t="shared" ref="J15:J22" si="5">((Q3-P3)/P3)*100</f>
        <v>300</v>
      </c>
      <c r="K15" s="2">
        <f t="shared" ref="K15:K22" si="6">((S3-R3)/R3)*100</f>
        <v>-40.909090909090914</v>
      </c>
      <c r="L15" s="2">
        <f t="shared" ref="L15:L22" si="7">((U3-T3)/T3)*100</f>
        <v>0</v>
      </c>
      <c r="M15" s="2">
        <f t="shared" ref="M15:M22" si="8">((W3-V3)/V3)*100</f>
        <v>-42.857142857142854</v>
      </c>
      <c r="N15" s="2">
        <f>((Y3-X3)/X3)*100</f>
        <v>4.1666666666666661</v>
      </c>
      <c r="O15" s="2">
        <f t="shared" ref="O15:O22" si="9">((AA3-Z3)/Z3)*100</f>
        <v>77.777777777777786</v>
      </c>
      <c r="P15" s="147">
        <f t="shared" ref="P15:P22" si="10">((AC3-AB3)/AB3)*100</f>
        <v>0</v>
      </c>
    </row>
    <row r="16" spans="1:29" x14ac:dyDescent="0.2">
      <c r="A16" s="158">
        <v>5</v>
      </c>
      <c r="B16" s="39">
        <v>1</v>
      </c>
      <c r="C16" s="2">
        <v>77</v>
      </c>
      <c r="D16" s="2">
        <f t="shared" si="0"/>
        <v>-0.78492935635792771</v>
      </c>
      <c r="E16" s="2">
        <f t="shared" ref="E16:E21" si="11">((G4-F4)/F4)*100</f>
        <v>-14.285714285714285</v>
      </c>
      <c r="F16" s="2">
        <f t="shared" si="1"/>
        <v>3.7037037037037033</v>
      </c>
      <c r="G16" s="2">
        <f t="shared" si="2"/>
        <v>-20</v>
      </c>
      <c r="H16" s="2">
        <f t="shared" si="3"/>
        <v>-39.393939393939391</v>
      </c>
      <c r="I16" s="2">
        <f t="shared" si="4"/>
        <v>12.5</v>
      </c>
      <c r="J16" s="2">
        <f t="shared" si="5"/>
        <v>25</v>
      </c>
      <c r="K16" s="2">
        <f t="shared" si="6"/>
        <v>-34.375</v>
      </c>
      <c r="L16" s="2">
        <f t="shared" si="7"/>
        <v>-70</v>
      </c>
      <c r="M16" s="2">
        <f t="shared" si="8"/>
        <v>-73.68421052631578</v>
      </c>
      <c r="N16" s="2">
        <f t="shared" ref="N16:N22" si="12">((Y4-X4)/X4)*100</f>
        <v>0</v>
      </c>
      <c r="O16" s="2">
        <f t="shared" si="9"/>
        <v>0</v>
      </c>
      <c r="P16" s="147">
        <f t="shared" si="10"/>
        <v>0</v>
      </c>
    </row>
    <row r="17" spans="1:16" x14ac:dyDescent="0.2">
      <c r="A17" s="158">
        <v>7</v>
      </c>
      <c r="B17" s="39">
        <v>1</v>
      </c>
      <c r="C17" s="2">
        <v>21</v>
      </c>
      <c r="D17" s="2">
        <f t="shared" si="0"/>
        <v>1.4583333333333393</v>
      </c>
      <c r="E17" s="2">
        <f t="shared" si="11"/>
        <v>-62.5</v>
      </c>
      <c r="F17" s="2">
        <f t="shared" si="1"/>
        <v>-18.181818181818183</v>
      </c>
      <c r="G17" s="2">
        <f t="shared" si="2"/>
        <v>-52.941176470588239</v>
      </c>
      <c r="H17" s="2">
        <f t="shared" si="3"/>
        <v>-79.310344827586206</v>
      </c>
      <c r="I17" s="2">
        <f t="shared" si="4"/>
        <v>-25.714285714285712</v>
      </c>
      <c r="J17" s="2">
        <f t="shared" si="5"/>
        <v>25</v>
      </c>
      <c r="K17" s="2">
        <f t="shared" si="6"/>
        <v>-15</v>
      </c>
      <c r="L17" s="2">
        <f t="shared" si="7"/>
        <v>-37.5</v>
      </c>
      <c r="M17" s="2">
        <f t="shared" si="8"/>
        <v>-30</v>
      </c>
      <c r="N17" s="2">
        <f t="shared" si="12"/>
        <v>0</v>
      </c>
      <c r="O17" s="2">
        <f t="shared" si="9"/>
        <v>12.5</v>
      </c>
      <c r="P17" s="147">
        <f t="shared" si="10"/>
        <v>0</v>
      </c>
    </row>
    <row r="18" spans="1:16" x14ac:dyDescent="0.2">
      <c r="A18" s="158">
        <v>10</v>
      </c>
      <c r="B18" s="39">
        <v>1</v>
      </c>
      <c r="C18" s="2">
        <v>37</v>
      </c>
      <c r="D18" s="2">
        <f t="shared" si="0"/>
        <v>-1.8047579983593132</v>
      </c>
      <c r="E18" s="2">
        <f t="shared" si="11"/>
        <v>-14.285714285714285</v>
      </c>
      <c r="F18" s="2">
        <f t="shared" si="1"/>
        <v>-3.225806451612903</v>
      </c>
      <c r="G18" s="2">
        <f t="shared" si="2"/>
        <v>-2.5974025974025974</v>
      </c>
      <c r="H18" s="2">
        <f t="shared" si="3"/>
        <v>-2.1739130434782608</v>
      </c>
      <c r="I18" s="2">
        <f t="shared" si="4"/>
        <v>-39.130434782608695</v>
      </c>
      <c r="J18" s="2">
        <f t="shared" si="5"/>
        <v>500</v>
      </c>
      <c r="K18" s="2">
        <f t="shared" si="6"/>
        <v>-42.105263157894733</v>
      </c>
      <c r="L18" s="2">
        <f t="shared" si="7"/>
        <v>-63.636363636363633</v>
      </c>
      <c r="M18" s="2">
        <f t="shared" si="8"/>
        <v>-10</v>
      </c>
      <c r="N18" s="2">
        <f t="shared" si="12"/>
        <v>-6.666666666666667</v>
      </c>
      <c r="O18" s="2">
        <f t="shared" si="9"/>
        <v>125</v>
      </c>
      <c r="P18" s="147">
        <f t="shared" si="10"/>
        <v>80</v>
      </c>
    </row>
    <row r="19" spans="1:16" x14ac:dyDescent="0.2">
      <c r="A19" s="146">
        <v>4</v>
      </c>
      <c r="B19" s="39">
        <v>0</v>
      </c>
      <c r="C19" s="39">
        <v>72</v>
      </c>
      <c r="D19" s="2">
        <f t="shared" si="0"/>
        <v>0</v>
      </c>
      <c r="E19" s="2">
        <f t="shared" si="11"/>
        <v>-100</v>
      </c>
      <c r="F19" s="2">
        <f t="shared" si="1"/>
        <v>-8</v>
      </c>
      <c r="G19" s="2">
        <f t="shared" si="2"/>
        <v>-19.35483870967742</v>
      </c>
      <c r="H19" s="2">
        <f t="shared" si="3"/>
        <v>-27.027027027027028</v>
      </c>
      <c r="I19" s="2">
        <f t="shared" si="4"/>
        <v>-26.086956521739129</v>
      </c>
      <c r="J19" s="2">
        <f t="shared" si="5"/>
        <v>0</v>
      </c>
      <c r="K19" s="2">
        <f t="shared" si="6"/>
        <v>-33.333333333333329</v>
      </c>
      <c r="L19" s="2">
        <f t="shared" si="7"/>
        <v>-14.285714285714285</v>
      </c>
      <c r="M19" s="2">
        <f t="shared" si="8"/>
        <v>-44</v>
      </c>
      <c r="N19" s="2">
        <f t="shared" si="12"/>
        <v>6.666666666666667</v>
      </c>
      <c r="O19" s="2">
        <f t="shared" si="9"/>
        <v>0</v>
      </c>
      <c r="P19" s="147">
        <f t="shared" si="10"/>
        <v>0</v>
      </c>
    </row>
    <row r="20" spans="1:16" x14ac:dyDescent="0.2">
      <c r="A20" s="146">
        <v>6</v>
      </c>
      <c r="B20" s="39">
        <v>0</v>
      </c>
      <c r="C20" s="39">
        <v>59</v>
      </c>
      <c r="D20" s="2">
        <f t="shared" si="0"/>
        <v>-1.8612521150592241</v>
      </c>
      <c r="E20" s="2">
        <f t="shared" si="11"/>
        <v>-40</v>
      </c>
      <c r="F20" s="2">
        <f t="shared" si="1"/>
        <v>-6.8965517241379306</v>
      </c>
      <c r="G20" s="2">
        <f t="shared" si="2"/>
        <v>-25.301204819277107</v>
      </c>
      <c r="H20" s="2">
        <f t="shared" si="3"/>
        <v>-35.185185185185183</v>
      </c>
      <c r="I20" s="2">
        <f t="shared" si="4"/>
        <v>-48.275862068965516</v>
      </c>
      <c r="J20" s="2">
        <f t="shared" si="5"/>
        <v>250</v>
      </c>
      <c r="K20" s="2">
        <f t="shared" si="6"/>
        <v>-48</v>
      </c>
      <c r="L20" s="2">
        <f t="shared" si="7"/>
        <v>-25</v>
      </c>
      <c r="M20" s="2">
        <f t="shared" si="8"/>
        <v>-29.411764705882355</v>
      </c>
      <c r="N20" s="2">
        <f t="shared" si="12"/>
        <v>10</v>
      </c>
      <c r="O20" s="2">
        <f t="shared" si="9"/>
        <v>12.5</v>
      </c>
      <c r="P20" s="147">
        <f t="shared" si="10"/>
        <v>55.555555555555557</v>
      </c>
    </row>
    <row r="21" spans="1:16" x14ac:dyDescent="0.2">
      <c r="A21" s="146">
        <v>8</v>
      </c>
      <c r="B21" s="39">
        <v>0</v>
      </c>
      <c r="C21" s="39">
        <v>74</v>
      </c>
      <c r="D21" s="2">
        <f t="shared" si="0"/>
        <v>-3.1207598371777436</v>
      </c>
      <c r="E21" s="2">
        <f t="shared" si="11"/>
        <v>-80</v>
      </c>
      <c r="F21" s="2">
        <f t="shared" si="1"/>
        <v>25</v>
      </c>
      <c r="G21" s="2">
        <f t="shared" si="2"/>
        <v>-26.923076923076923</v>
      </c>
      <c r="H21" s="2">
        <f t="shared" si="3"/>
        <v>-59.375</v>
      </c>
      <c r="I21" s="2">
        <f t="shared" si="4"/>
        <v>-52.941176470588239</v>
      </c>
      <c r="J21" s="2">
        <f t="shared" si="5"/>
        <v>0</v>
      </c>
      <c r="K21" s="2">
        <f>((S9-R9)/R9)*100</f>
        <v>0</v>
      </c>
      <c r="L21" s="2">
        <f t="shared" si="7"/>
        <v>33.333333333333329</v>
      </c>
      <c r="M21" s="2">
        <f t="shared" si="8"/>
        <v>-22.222222222222221</v>
      </c>
      <c r="N21" s="2">
        <f>((Y9-X9)/X9)*100</f>
        <v>0</v>
      </c>
      <c r="O21" s="2">
        <f t="shared" si="9"/>
        <v>0</v>
      </c>
      <c r="P21" s="147">
        <f t="shared" si="10"/>
        <v>16.666666666666664</v>
      </c>
    </row>
    <row r="22" spans="1:16" x14ac:dyDescent="0.2">
      <c r="A22" s="148">
        <v>9</v>
      </c>
      <c r="B22" s="47">
        <v>0</v>
      </c>
      <c r="C22" s="47">
        <v>50</v>
      </c>
      <c r="D22" s="12">
        <f t="shared" si="0"/>
        <v>1.0152284263959415</v>
      </c>
      <c r="E22" s="12">
        <f>((G10-F10)/F10)*100</f>
        <v>-50</v>
      </c>
      <c r="F22" s="12">
        <f t="shared" si="1"/>
        <v>26.315789473684209</v>
      </c>
      <c r="G22" s="12">
        <f t="shared" si="2"/>
        <v>-13.846153846153847</v>
      </c>
      <c r="H22" s="12">
        <f t="shared" si="3"/>
        <v>-30.434782608695656</v>
      </c>
      <c r="I22" s="12">
        <f t="shared" si="4"/>
        <v>-32.5</v>
      </c>
      <c r="J22" s="12">
        <f t="shared" si="5"/>
        <v>25</v>
      </c>
      <c r="K22" s="12">
        <f t="shared" si="6"/>
        <v>-33.333333333333329</v>
      </c>
      <c r="L22" s="12">
        <f t="shared" si="7"/>
        <v>-57.142857142857139</v>
      </c>
      <c r="M22" s="12">
        <f t="shared" si="8"/>
        <v>-33.333333333333329</v>
      </c>
      <c r="N22" s="12">
        <f t="shared" si="12"/>
        <v>0</v>
      </c>
      <c r="O22" s="12">
        <f t="shared" si="9"/>
        <v>28.571428571428569</v>
      </c>
      <c r="P22" s="149">
        <f t="shared" si="10"/>
        <v>12.5</v>
      </c>
    </row>
    <row r="23" spans="1:16" x14ac:dyDescent="0.2">
      <c r="D23" s="39" t="s">
        <v>145</v>
      </c>
      <c r="E23" s="39" t="s">
        <v>146</v>
      </c>
      <c r="F23" s="39" t="s">
        <v>147</v>
      </c>
      <c r="G23" s="39" t="s">
        <v>148</v>
      </c>
      <c r="H23" s="39" t="s">
        <v>149</v>
      </c>
      <c r="I23" s="145" t="s">
        <v>150</v>
      </c>
      <c r="J23" s="145" t="s">
        <v>151</v>
      </c>
      <c r="K23" s="145" t="s">
        <v>152</v>
      </c>
      <c r="L23" s="145" t="s">
        <v>153</v>
      </c>
      <c r="M23" s="145" t="s">
        <v>154</v>
      </c>
      <c r="N23" s="145" t="s">
        <v>155</v>
      </c>
      <c r="O23" s="145" t="s">
        <v>156</v>
      </c>
      <c r="P23" s="145" t="s">
        <v>157</v>
      </c>
    </row>
    <row r="24" spans="1:16" x14ac:dyDescent="0.2">
      <c r="A24" s="245" t="s">
        <v>158</v>
      </c>
      <c r="B24" s="245"/>
      <c r="C24" s="245"/>
      <c r="D24">
        <f>AVERAGE(D14:D22)</f>
        <v>-0.64650103425450289</v>
      </c>
      <c r="E24">
        <f t="shared" ref="E24:P24" si="13">AVERAGE(E14:E22)</f>
        <v>-47.896825396825392</v>
      </c>
      <c r="F24">
        <f t="shared" si="13"/>
        <v>2.0794796466465435</v>
      </c>
      <c r="G24">
        <f t="shared" si="13"/>
        <v>-15.212449942320525</v>
      </c>
      <c r="H24">
        <f t="shared" si="13"/>
        <v>-16.154107174742691</v>
      </c>
      <c r="I24">
        <f t="shared" si="13"/>
        <v>-21.720227654613399</v>
      </c>
      <c r="J24">
        <f t="shared" si="13"/>
        <v>125</v>
      </c>
      <c r="K24">
        <f t="shared" si="13"/>
        <v>-26.921568441305283</v>
      </c>
      <c r="L24">
        <f t="shared" si="13"/>
        <v>-3.8035113035113031</v>
      </c>
      <c r="M24">
        <f t="shared" si="13"/>
        <v>-34.19232176301319</v>
      </c>
      <c r="N24">
        <f t="shared" si="13"/>
        <v>1.574074074074074</v>
      </c>
      <c r="O24">
        <f t="shared" si="13"/>
        <v>28.483245149911813</v>
      </c>
      <c r="P24">
        <f t="shared" si="13"/>
        <v>96.08024691358024</v>
      </c>
    </row>
    <row r="25" spans="1:16" x14ac:dyDescent="0.2">
      <c r="A25" s="245" t="s">
        <v>159</v>
      </c>
      <c r="B25" s="245"/>
      <c r="C25" s="245"/>
      <c r="D25">
        <f>AVERAGE(D14:D18)</f>
        <v>-0.37034515648989996</v>
      </c>
      <c r="E25">
        <f t="shared" ref="E25:P25" si="14">AVERAGE(E14:E18)</f>
        <v>-32.214285714285708</v>
      </c>
      <c r="F25">
        <f t="shared" si="14"/>
        <v>-3.5407841859454772</v>
      </c>
      <c r="G25">
        <f t="shared" si="14"/>
        <v>-10.297355036539887</v>
      </c>
      <c r="H25">
        <f t="shared" si="14"/>
        <v>1.3270060496447322</v>
      </c>
      <c r="I25">
        <f t="shared" si="14"/>
        <v>-7.1356107660455477</v>
      </c>
      <c r="J25">
        <f t="shared" si="14"/>
        <v>170</v>
      </c>
      <c r="K25">
        <f t="shared" si="14"/>
        <v>-25.525489861016176</v>
      </c>
      <c r="L25">
        <f t="shared" si="14"/>
        <v>5.7727272727272734</v>
      </c>
      <c r="M25">
        <f t="shared" si="14"/>
        <v>-35.75271512113617</v>
      </c>
      <c r="N25">
        <f t="shared" si="14"/>
        <v>-0.50000000000000022</v>
      </c>
      <c r="O25">
        <f t="shared" si="14"/>
        <v>43.055555555555557</v>
      </c>
      <c r="P25">
        <f t="shared" si="14"/>
        <v>156</v>
      </c>
    </row>
    <row r="26" spans="1:16" x14ac:dyDescent="0.2">
      <c r="A26" s="245" t="s">
        <v>160</v>
      </c>
      <c r="B26" s="245"/>
      <c r="C26" s="245"/>
      <c r="D26">
        <f>AVERAGE(D19:D22)</f>
        <v>-0.99169588146025656</v>
      </c>
      <c r="E26">
        <f t="shared" ref="E26:P26" si="15">AVERAGE(E19:E22)</f>
        <v>-67.5</v>
      </c>
      <c r="F26">
        <f t="shared" si="15"/>
        <v>9.1048094373865691</v>
      </c>
      <c r="G26">
        <f t="shared" si="15"/>
        <v>-21.356318574546322</v>
      </c>
      <c r="H26">
        <f t="shared" si="15"/>
        <v>-38.005498705226969</v>
      </c>
      <c r="I26">
        <f t="shared" si="15"/>
        <v>-39.95099876532322</v>
      </c>
      <c r="J26">
        <f t="shared" si="15"/>
        <v>68.75</v>
      </c>
      <c r="K26">
        <f t="shared" si="15"/>
        <v>-28.666666666666664</v>
      </c>
      <c r="L26">
        <f t="shared" si="15"/>
        <v>-15.773809523809524</v>
      </c>
      <c r="M26">
        <f t="shared" si="15"/>
        <v>-32.24183006535948</v>
      </c>
      <c r="N26">
        <f t="shared" si="15"/>
        <v>4.166666666666667</v>
      </c>
      <c r="O26">
        <f t="shared" si="15"/>
        <v>10.267857142857142</v>
      </c>
      <c r="P26">
        <f t="shared" si="15"/>
        <v>21.180555555555557</v>
      </c>
    </row>
    <row r="28" spans="1:16" x14ac:dyDescent="0.2">
      <c r="B28" s="246" t="s">
        <v>161</v>
      </c>
      <c r="C28" s="248" t="s">
        <v>158</v>
      </c>
      <c r="D28" s="261" t="s">
        <v>159</v>
      </c>
      <c r="E28" s="250" t="s">
        <v>160</v>
      </c>
    </row>
    <row r="29" spans="1:16" x14ac:dyDescent="0.2">
      <c r="B29" s="246"/>
      <c r="C29" s="249"/>
      <c r="D29" s="262"/>
      <c r="E29" s="251"/>
    </row>
    <row r="30" spans="1:16" x14ac:dyDescent="0.2">
      <c r="B30" s="247"/>
      <c r="C30" s="249"/>
      <c r="D30" s="262"/>
      <c r="E30" s="251"/>
    </row>
    <row r="31" spans="1:16" x14ac:dyDescent="0.2">
      <c r="B31" s="150" t="s">
        <v>195</v>
      </c>
      <c r="C31" s="151">
        <f>AVERAGE(D14:D22)</f>
        <v>-0.64650103425450289</v>
      </c>
      <c r="D31" s="10">
        <f>AVERAGE(D14:D18)</f>
        <v>-0.37034515648989996</v>
      </c>
      <c r="E31" s="152">
        <f>AVERAGE(D19:D22)</f>
        <v>-0.99169588146025656</v>
      </c>
    </row>
    <row r="32" spans="1:16" x14ac:dyDescent="0.2">
      <c r="B32" s="153" t="s">
        <v>196</v>
      </c>
      <c r="C32" s="146">
        <f>AVERAGE(E14:E22)</f>
        <v>-47.896825396825392</v>
      </c>
      <c r="D32" s="2">
        <f>AVERAGE(E14:E18)</f>
        <v>-32.214285714285708</v>
      </c>
      <c r="E32" s="147">
        <f>AVERAGE(E19:E22)</f>
        <v>-67.5</v>
      </c>
    </row>
    <row r="33" spans="2:14" x14ac:dyDescent="0.2">
      <c r="B33" s="153" t="s">
        <v>197</v>
      </c>
      <c r="C33" s="146">
        <f>AVERAGE(F14:F22)</f>
        <v>2.0794796466465435</v>
      </c>
      <c r="D33" s="2">
        <f>AVERAGE(F14:F18)</f>
        <v>-3.5407841859454772</v>
      </c>
      <c r="E33" s="147">
        <f>AVERAGE(F19:F22)</f>
        <v>9.1048094373865691</v>
      </c>
    </row>
    <row r="34" spans="2:14" x14ac:dyDescent="0.2">
      <c r="B34" s="153" t="s">
        <v>198</v>
      </c>
      <c r="C34" s="146">
        <f>AVERAGE(G14:G22)</f>
        <v>-15.212449942320525</v>
      </c>
      <c r="D34" s="2">
        <f>AVERAGE(G14:G18)</f>
        <v>-10.297355036539887</v>
      </c>
      <c r="E34" s="147">
        <f>AVERAGE(G19:G22)</f>
        <v>-21.356318574546322</v>
      </c>
    </row>
    <row r="35" spans="2:14" x14ac:dyDescent="0.2">
      <c r="B35" s="153" t="s">
        <v>199</v>
      </c>
      <c r="C35" s="146">
        <f>AVERAGE(H14:H22)</f>
        <v>-16.154107174742691</v>
      </c>
      <c r="D35" s="2">
        <f>AVERAGE(H14:H18)</f>
        <v>1.3270060496447322</v>
      </c>
      <c r="E35" s="147">
        <f>AVERAGE(H19:H22)</f>
        <v>-38.005498705226969</v>
      </c>
    </row>
    <row r="36" spans="2:14" x14ac:dyDescent="0.2">
      <c r="B36" s="154" t="s">
        <v>200</v>
      </c>
      <c r="C36" s="146">
        <f>AVERAGE(I14:I22)</f>
        <v>-21.720227654613399</v>
      </c>
      <c r="D36" s="2">
        <f>AVERAGE(I14:I18)</f>
        <v>-7.1356107660455477</v>
      </c>
      <c r="E36" s="147">
        <f>AVERAGE(I19:I22)</f>
        <v>-39.95099876532322</v>
      </c>
    </row>
    <row r="37" spans="2:14" x14ac:dyDescent="0.2">
      <c r="B37" s="154" t="s">
        <v>201</v>
      </c>
      <c r="C37" s="146">
        <f>AVERAGE(J14:J22)</f>
        <v>125</v>
      </c>
      <c r="D37" s="2">
        <f>AVERAGE(J14:J18)</f>
        <v>170</v>
      </c>
      <c r="E37" s="147">
        <f>AVERAGE(J19:J22)</f>
        <v>68.75</v>
      </c>
    </row>
    <row r="38" spans="2:14" x14ac:dyDescent="0.2">
      <c r="B38" s="154" t="s">
        <v>202</v>
      </c>
      <c r="C38" s="146">
        <f>AVERAGE(K14:K22)</f>
        <v>-26.921568441305283</v>
      </c>
      <c r="D38" s="2">
        <f>AVERAGE(K14:K18)</f>
        <v>-25.525489861016176</v>
      </c>
      <c r="E38" s="147">
        <f>AVERAGE(K19:K22)</f>
        <v>-28.666666666666664</v>
      </c>
    </row>
    <row r="39" spans="2:14" x14ac:dyDescent="0.2">
      <c r="B39" s="154" t="s">
        <v>203</v>
      </c>
      <c r="C39" s="146">
        <f>AVERAGE(L14:L22)</f>
        <v>-3.8035113035113031</v>
      </c>
      <c r="D39" s="2">
        <f>AVERAGE(L14:L18)</f>
        <v>5.7727272727272734</v>
      </c>
      <c r="E39" s="147">
        <f>AVERAGE(L19:L22)</f>
        <v>-15.773809523809524</v>
      </c>
    </row>
    <row r="40" spans="2:14" x14ac:dyDescent="0.2">
      <c r="B40" s="154" t="s">
        <v>204</v>
      </c>
      <c r="C40" s="146">
        <f>AVERAGE(M14:M22)</f>
        <v>-34.19232176301319</v>
      </c>
      <c r="D40" s="2">
        <f>AVERAGE(M14:M18)</f>
        <v>-35.75271512113617</v>
      </c>
      <c r="E40" s="147">
        <f>AVERAGE(M19:M22)</f>
        <v>-32.24183006535948</v>
      </c>
    </row>
    <row r="41" spans="2:14" x14ac:dyDescent="0.2">
      <c r="B41" s="154" t="s">
        <v>205</v>
      </c>
      <c r="C41" s="146">
        <f>AVERAGE(N14:N22)</f>
        <v>1.574074074074074</v>
      </c>
      <c r="D41" s="2">
        <f>AVERAGE(N14:N18)</f>
        <v>-0.50000000000000022</v>
      </c>
      <c r="E41" s="147">
        <f>AVERAGE(N19:N22)</f>
        <v>4.166666666666667</v>
      </c>
    </row>
    <row r="42" spans="2:14" x14ac:dyDescent="0.2">
      <c r="B42" s="154" t="s">
        <v>206</v>
      </c>
      <c r="C42" s="146">
        <f>AVERAGE(O14:O22)</f>
        <v>28.483245149911813</v>
      </c>
      <c r="D42" s="2">
        <f>AVERAGE(O14:O18)</f>
        <v>43.055555555555557</v>
      </c>
      <c r="E42" s="147">
        <f>AVERAGE(O19:O22)</f>
        <v>10.267857142857142</v>
      </c>
    </row>
    <row r="43" spans="2:14" x14ac:dyDescent="0.2">
      <c r="B43" s="155" t="s">
        <v>207</v>
      </c>
      <c r="C43" s="148">
        <f>AVERAGE(P14:P22)</f>
        <v>96.08024691358024</v>
      </c>
      <c r="D43" s="12">
        <f>AVERAGE(P14:P18)</f>
        <v>156</v>
      </c>
      <c r="E43" s="149">
        <f>AVERAGE(P19:P22)</f>
        <v>21.180555555555557</v>
      </c>
    </row>
    <row r="45" spans="2:14" ht="17" thickBot="1" x14ac:dyDescent="0.25"/>
    <row r="46" spans="2:14" x14ac:dyDescent="0.2">
      <c r="B46" s="259" t="s">
        <v>174</v>
      </c>
      <c r="C46" s="160"/>
      <c r="D46" s="252" t="s">
        <v>162</v>
      </c>
      <c r="E46" s="253"/>
      <c r="F46" s="254"/>
      <c r="G46" s="252" t="s">
        <v>163</v>
      </c>
      <c r="H46" s="253"/>
      <c r="I46" s="254"/>
      <c r="K46" s="186"/>
      <c r="L46" s="187" t="s">
        <v>177</v>
      </c>
      <c r="M46" s="188" t="s">
        <v>178</v>
      </c>
      <c r="N46" s="189" t="s">
        <v>179</v>
      </c>
    </row>
    <row r="47" spans="2:14" x14ac:dyDescent="0.2">
      <c r="B47" s="259"/>
      <c r="C47" s="160"/>
      <c r="D47" s="161" t="s">
        <v>175</v>
      </c>
      <c r="E47" s="161" t="s">
        <v>176</v>
      </c>
      <c r="F47" s="161" t="s">
        <v>164</v>
      </c>
      <c r="G47" s="161" t="s">
        <v>175</v>
      </c>
      <c r="H47" s="161" t="s">
        <v>176</v>
      </c>
      <c r="I47" s="161" t="s">
        <v>164</v>
      </c>
      <c r="K47" s="190" t="s">
        <v>2</v>
      </c>
      <c r="L47" s="169">
        <f>((E48-D48)/D48)*100</f>
        <v>-0.63981042654030862</v>
      </c>
      <c r="M47" s="169">
        <f>((H48-G48)/G48)*100</f>
        <v>-1.0324483775811248</v>
      </c>
      <c r="N47" s="216" t="s">
        <v>180</v>
      </c>
    </row>
    <row r="48" spans="2:14" ht="17" thickBot="1" x14ac:dyDescent="0.25">
      <c r="B48" s="259"/>
      <c r="C48" s="151" t="s">
        <v>2</v>
      </c>
      <c r="D48" s="162">
        <f>AVERAGE(D2:D6)</f>
        <v>84.4</v>
      </c>
      <c r="E48" s="162">
        <f>AVERAGE(E2:E6)</f>
        <v>83.859999999999985</v>
      </c>
      <c r="F48" s="193">
        <v>0.318</v>
      </c>
      <c r="G48" s="162">
        <f>AVERAGE(D7:D10)</f>
        <v>67.800000000000011</v>
      </c>
      <c r="H48" s="162">
        <f>AVERAGE(E7:E10)</f>
        <v>67.100000000000009</v>
      </c>
      <c r="I48" s="205">
        <v>0.35299999999999998</v>
      </c>
      <c r="K48" s="191" t="s">
        <v>165</v>
      </c>
      <c r="L48" s="169">
        <f t="shared" ref="L48:L59" si="16">((E49-D49)/D49)*100</f>
        <v>-32.432432432432435</v>
      </c>
      <c r="M48" s="169">
        <f>((H49-G49)/G49)*100</f>
        <v>-64.516129032258064</v>
      </c>
      <c r="N48" s="217" t="s">
        <v>181</v>
      </c>
    </row>
    <row r="49" spans="2:14" ht="17" thickBot="1" x14ac:dyDescent="0.25">
      <c r="B49" s="260"/>
      <c r="C49" s="163" t="s">
        <v>165</v>
      </c>
      <c r="D49" s="164">
        <f>AVERAGE(F2:F6)</f>
        <v>7.4</v>
      </c>
      <c r="E49" s="165">
        <f>AVERAGE(G2:G6)</f>
        <v>5</v>
      </c>
      <c r="F49" s="194">
        <v>0.03</v>
      </c>
      <c r="G49" s="164">
        <f>AVERAGE(F7:F10)</f>
        <v>7.75</v>
      </c>
      <c r="H49" s="165">
        <f>AVERAGE(G7:G10)</f>
        <v>2.75</v>
      </c>
      <c r="I49" s="206">
        <v>1.9E-2</v>
      </c>
      <c r="K49" s="190" t="s">
        <v>4</v>
      </c>
      <c r="L49" s="169">
        <f t="shared" si="16"/>
        <v>-5.3030303030302974</v>
      </c>
      <c r="M49" s="169">
        <f t="shared" ref="M49:M59" si="17">((H50-G50)/G50)*100</f>
        <v>6.4516129032258061</v>
      </c>
      <c r="N49" s="216" t="s">
        <v>182</v>
      </c>
    </row>
    <row r="50" spans="2:14" x14ac:dyDescent="0.2">
      <c r="B50" s="255" t="s">
        <v>166</v>
      </c>
      <c r="C50" s="87" t="s">
        <v>4</v>
      </c>
      <c r="D50" s="166">
        <f>AVERAGE(H2:H6)</f>
        <v>26.4</v>
      </c>
      <c r="E50" s="167">
        <f>AVERAGE(I2:I6)</f>
        <v>25</v>
      </c>
      <c r="F50" s="195">
        <v>0.56000000000000005</v>
      </c>
      <c r="G50" s="166">
        <f>AVERAGE(H7:H10)</f>
        <v>23.25</v>
      </c>
      <c r="H50" s="167">
        <f>AVERAGE(I7:I10)</f>
        <v>24.75</v>
      </c>
      <c r="I50" s="207">
        <v>0.51200000000000001</v>
      </c>
      <c r="K50" s="192" t="s">
        <v>167</v>
      </c>
      <c r="L50" s="169">
        <f t="shared" si="16"/>
        <v>-10.676156583629892</v>
      </c>
      <c r="M50" s="169">
        <f t="shared" si="17"/>
        <v>-21.374045801526716</v>
      </c>
      <c r="N50" s="216" t="s">
        <v>183</v>
      </c>
    </row>
    <row r="51" spans="2:14" x14ac:dyDescent="0.2">
      <c r="B51" s="256"/>
      <c r="C51" s="52" t="s">
        <v>167</v>
      </c>
      <c r="D51" s="168">
        <f>AVERAGE(J2:J6)</f>
        <v>56.2</v>
      </c>
      <c r="E51" s="169">
        <f>AVERAGE(K2:K6)</f>
        <v>50.2</v>
      </c>
      <c r="F51" s="196">
        <v>0.42199999999999999</v>
      </c>
      <c r="G51" s="168">
        <f>AVERAGE(J7:J10)</f>
        <v>65.5</v>
      </c>
      <c r="H51" s="169">
        <f>AVERAGE(K7:K10)</f>
        <v>51.5</v>
      </c>
      <c r="I51" s="208">
        <v>1.2E-2</v>
      </c>
      <c r="K51" s="192" t="s">
        <v>168</v>
      </c>
      <c r="L51" s="169">
        <f t="shared" si="16"/>
        <v>-15.436241610738261</v>
      </c>
      <c r="M51" s="169">
        <f t="shared" si="17"/>
        <v>-36.68639053254438</v>
      </c>
      <c r="N51" s="216" t="s">
        <v>184</v>
      </c>
    </row>
    <row r="52" spans="2:14" ht="17" thickBot="1" x14ac:dyDescent="0.25">
      <c r="B52" s="257"/>
      <c r="C52" s="170" t="s">
        <v>168</v>
      </c>
      <c r="D52" s="171">
        <f>AVERAGE(L2:L6)</f>
        <v>29.8</v>
      </c>
      <c r="E52" s="172">
        <f>AVERAGE(M2:M6)</f>
        <v>25.2</v>
      </c>
      <c r="F52" s="197">
        <v>0.57499999999999996</v>
      </c>
      <c r="G52" s="171">
        <f>AVERAGE(L7:L10)</f>
        <v>42.25</v>
      </c>
      <c r="H52" s="172">
        <f>AVERAGE(M7:M10)</f>
        <v>26.75</v>
      </c>
      <c r="I52" s="209">
        <v>6.0000000000000001E-3</v>
      </c>
      <c r="K52" s="176" t="s">
        <v>169</v>
      </c>
      <c r="L52" s="169">
        <f t="shared" si="16"/>
        <v>-13.084112149532698</v>
      </c>
      <c r="M52" s="169">
        <f t="shared" si="17"/>
        <v>-38.532110091743121</v>
      </c>
      <c r="N52" s="217" t="s">
        <v>185</v>
      </c>
    </row>
    <row r="53" spans="2:14" ht="17" thickBot="1" x14ac:dyDescent="0.25">
      <c r="B53" s="159"/>
      <c r="C53" s="173" t="s">
        <v>169</v>
      </c>
      <c r="D53" s="164">
        <f>AVERAGE(N2:N6)</f>
        <v>21.4</v>
      </c>
      <c r="E53" s="165">
        <f>AVERAGE(O2:O6)</f>
        <v>18.600000000000001</v>
      </c>
      <c r="F53" s="198">
        <v>0.379</v>
      </c>
      <c r="G53" s="164">
        <f>AVERAGE(N7:N10)</f>
        <v>27.25</v>
      </c>
      <c r="H53" s="165">
        <f>AVERAGE(O7:O10)</f>
        <v>16.75</v>
      </c>
      <c r="I53" s="206">
        <v>1.0999999999999999E-2</v>
      </c>
      <c r="K53" s="192" t="s">
        <v>171</v>
      </c>
      <c r="L53" s="169">
        <f t="shared" si="16"/>
        <v>71.428571428571431</v>
      </c>
      <c r="M53" s="169">
        <f t="shared" si="17"/>
        <v>42.857142857142854</v>
      </c>
      <c r="N53" s="216" t="s">
        <v>186</v>
      </c>
    </row>
    <row r="54" spans="2:14" x14ac:dyDescent="0.2">
      <c r="B54" s="258" t="s">
        <v>170</v>
      </c>
      <c r="C54" s="174" t="s">
        <v>171</v>
      </c>
      <c r="D54" s="166">
        <f>AVERAGE(P2:P6)</f>
        <v>2.8</v>
      </c>
      <c r="E54" s="167">
        <f>AVERAGE(Q2:Q6)</f>
        <v>4.8</v>
      </c>
      <c r="F54" s="199">
        <v>8.8999999999999996E-2</v>
      </c>
      <c r="G54" s="166">
        <f>AVERAGE(P7:P10)</f>
        <v>3.5</v>
      </c>
      <c r="H54" s="167">
        <f>AVERAGE(Q7:Q10)</f>
        <v>5</v>
      </c>
      <c r="I54" s="207">
        <v>0.29699999999999999</v>
      </c>
      <c r="K54" s="192" t="s">
        <v>172</v>
      </c>
      <c r="L54" s="169">
        <f t="shared" si="16"/>
        <v>-28.571428571428577</v>
      </c>
      <c r="M54" s="169">
        <f t="shared" si="17"/>
        <v>-33.707865168539328</v>
      </c>
      <c r="N54" s="216" t="s">
        <v>187</v>
      </c>
    </row>
    <row r="55" spans="2:14" x14ac:dyDescent="0.2">
      <c r="B55" s="258"/>
      <c r="C55" s="175" t="s">
        <v>172</v>
      </c>
      <c r="D55" s="168">
        <f>AVERAGE(R2:R6)</f>
        <v>26.6</v>
      </c>
      <c r="E55" s="169">
        <f>AVERAGE(S2:S6)</f>
        <v>19</v>
      </c>
      <c r="F55" s="200">
        <v>6.4000000000000001E-2</v>
      </c>
      <c r="G55" s="168">
        <f>AVERAGE(R7:R10)</f>
        <v>22.25</v>
      </c>
      <c r="H55" s="169">
        <f>AVERAGE(S7:S10)</f>
        <v>14.75</v>
      </c>
      <c r="I55" s="210">
        <v>6.5000000000000002E-2</v>
      </c>
      <c r="K55" s="192" t="s">
        <v>43</v>
      </c>
      <c r="L55" s="169">
        <f t="shared" si="16"/>
        <v>-31.428571428571434</v>
      </c>
      <c r="M55" s="169">
        <f t="shared" si="17"/>
        <v>-23.809523809523807</v>
      </c>
      <c r="N55" s="216" t="s">
        <v>188</v>
      </c>
    </row>
    <row r="56" spans="2:14" ht="17" thickBot="1" x14ac:dyDescent="0.25">
      <c r="B56" s="258"/>
      <c r="C56" s="170" t="s">
        <v>43</v>
      </c>
      <c r="D56" s="171">
        <f>AVERAGE(T2:T6)</f>
        <v>7</v>
      </c>
      <c r="E56" s="172">
        <f>AVERAGE(U2:U6)</f>
        <v>4.8</v>
      </c>
      <c r="F56" s="197">
        <v>0.41799999999999998</v>
      </c>
      <c r="G56" s="171">
        <f>AVERAGE(T7:T10)</f>
        <v>5.25</v>
      </c>
      <c r="H56" s="172">
        <f>AVERAGE(U7:U10)</f>
        <v>4</v>
      </c>
      <c r="I56" s="211">
        <v>0.312</v>
      </c>
      <c r="K56" s="192" t="s">
        <v>10</v>
      </c>
      <c r="L56" s="169">
        <f t="shared" si="16"/>
        <v>-32</v>
      </c>
      <c r="M56" s="169">
        <f t="shared" si="17"/>
        <v>-33.766233766233768</v>
      </c>
      <c r="N56" s="216" t="s">
        <v>189</v>
      </c>
    </row>
    <row r="57" spans="2:14" ht="17" thickBot="1" x14ac:dyDescent="0.25">
      <c r="B57" s="159"/>
      <c r="C57" s="177" t="s">
        <v>10</v>
      </c>
      <c r="D57" s="164">
        <f>AVERAGE(V2:V6)</f>
        <v>40</v>
      </c>
      <c r="E57" s="165">
        <f>AVERAGE(W2:W6)</f>
        <v>27.2</v>
      </c>
      <c r="F57" s="201">
        <v>3.4000000000000002E-2</v>
      </c>
      <c r="G57" s="164">
        <f>AVERAGE(V7:V10)</f>
        <v>38.5</v>
      </c>
      <c r="H57" s="165">
        <f>AVERAGE(W7:W10)</f>
        <v>25.5</v>
      </c>
      <c r="I57" s="212">
        <v>6.8000000000000005E-2</v>
      </c>
      <c r="K57" s="192" t="s">
        <v>173</v>
      </c>
      <c r="L57" s="169">
        <f>((E58-D58)/D58)*100</f>
        <v>-0.70422535211267356</v>
      </c>
      <c r="M57" s="169">
        <f t="shared" si="17"/>
        <v>3.5714285714285712</v>
      </c>
      <c r="N57" s="216" t="s">
        <v>190</v>
      </c>
    </row>
    <row r="58" spans="2:14" ht="17" thickBot="1" x14ac:dyDescent="0.25">
      <c r="B58" s="159"/>
      <c r="C58" s="178" t="s">
        <v>173</v>
      </c>
      <c r="D58" s="179">
        <f>AVERAGE(X2:X6)</f>
        <v>14.2</v>
      </c>
      <c r="E58" s="180">
        <f>AVERAGE(Y2:Y6)</f>
        <v>14.1</v>
      </c>
      <c r="F58" s="202">
        <v>0.70399999999999996</v>
      </c>
      <c r="G58" s="179">
        <f>AVERAGE(X7:X10)</f>
        <v>14</v>
      </c>
      <c r="H58" s="180">
        <f>AVERAGE(Y7:Y10)</f>
        <v>14.5</v>
      </c>
      <c r="I58" s="213">
        <v>0.182</v>
      </c>
      <c r="K58" s="192" t="s">
        <v>12</v>
      </c>
      <c r="L58" s="169">
        <f t="shared" si="16"/>
        <v>25</v>
      </c>
      <c r="M58" s="169">
        <f t="shared" si="17"/>
        <v>9.0909090909090917</v>
      </c>
      <c r="N58" s="216" t="s">
        <v>191</v>
      </c>
    </row>
    <row r="59" spans="2:14" ht="17" thickBot="1" x14ac:dyDescent="0.25">
      <c r="B59" s="2"/>
      <c r="C59" s="181" t="s">
        <v>12</v>
      </c>
      <c r="D59" s="182">
        <f>AVERAGE(Z2:Z6)</f>
        <v>56</v>
      </c>
      <c r="E59" s="183">
        <f>AVERAGE(AA2:AA6)</f>
        <v>70</v>
      </c>
      <c r="F59" s="203">
        <v>0.115</v>
      </c>
      <c r="G59" s="182">
        <f>AVERAGE(Z7:Z10)</f>
        <v>82.5</v>
      </c>
      <c r="H59" s="183">
        <f>AVERAGE(AA7:AA10)</f>
        <v>90</v>
      </c>
      <c r="I59" s="214">
        <v>0.215</v>
      </c>
      <c r="K59" s="192" t="s">
        <v>13</v>
      </c>
      <c r="L59" s="169">
        <f t="shared" si="16"/>
        <v>36.666666666666664</v>
      </c>
      <c r="M59" s="169">
        <f t="shared" si="17"/>
        <v>16.363636363636363</v>
      </c>
      <c r="N59" s="216" t="s">
        <v>192</v>
      </c>
    </row>
    <row r="60" spans="2:14" ht="17" thickBot="1" x14ac:dyDescent="0.25">
      <c r="B60" s="159"/>
      <c r="C60" s="181" t="s">
        <v>13</v>
      </c>
      <c r="D60" s="184">
        <f>AVERAGE(AB2:AB6)</f>
        <v>60</v>
      </c>
      <c r="E60" s="185">
        <f>AVERAGE(AC2:AC6)</f>
        <v>82</v>
      </c>
      <c r="F60" s="204">
        <v>0.19800000000000001</v>
      </c>
      <c r="G60" s="184">
        <f>AVERAGE(AB7:AB10)</f>
        <v>68.75</v>
      </c>
      <c r="H60" s="185">
        <f>AVERAGE(AC7:AC10)</f>
        <v>80</v>
      </c>
      <c r="I60" s="215">
        <v>0.11700000000000001</v>
      </c>
      <c r="N60" s="218" t="s">
        <v>193</v>
      </c>
    </row>
    <row r="61" spans="2:14" x14ac:dyDescent="0.2">
      <c r="F61" t="s">
        <v>193</v>
      </c>
      <c r="I61" t="s">
        <v>193</v>
      </c>
    </row>
    <row r="62" spans="2:14" x14ac:dyDescent="0.2">
      <c r="K62" s="219" t="s">
        <v>194</v>
      </c>
    </row>
  </sheetData>
  <mergeCells count="12">
    <mergeCell ref="E28:E30"/>
    <mergeCell ref="D46:F46"/>
    <mergeCell ref="G46:I46"/>
    <mergeCell ref="B50:B52"/>
    <mergeCell ref="B54:B56"/>
    <mergeCell ref="B46:B49"/>
    <mergeCell ref="D28:D30"/>
    <mergeCell ref="A24:C24"/>
    <mergeCell ref="A25:C25"/>
    <mergeCell ref="A26:C26"/>
    <mergeCell ref="B28:B30"/>
    <mergeCell ref="C28:C3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PRE-POST</vt:lpstr>
      <vt:lpstr>VALORACIÓN DIARIA </vt:lpstr>
      <vt:lpstr>DESCRIPTIVOS</vt:lpstr>
      <vt:lpstr>ESTADÍSTICOS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2022-11-17T09:43:38Z</dcterms:created>
  <dcterms:modified xsi:type="dcterms:W3CDTF">2023-04-07T20:35:31Z</dcterms:modified>
</cp:coreProperties>
</file>