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etz\nextCloud\h2020\PaNOSC\WP\WP2\"/>
    </mc:Choice>
  </mc:AlternateContent>
  <bookViews>
    <workbookView xWindow="0" yWindow="0" windowWidth="14460" windowHeight="7350" activeTab="1"/>
  </bookViews>
  <sheets>
    <sheet name="LEVELS" sheetId="1" r:id="rId1"/>
    <sheet name="FAIR Indicators_v0.9" sheetId="2" r:id="rId2"/>
    <sheet name="calc" sheetId="3" state="hidden" r:id="rId3"/>
    <sheet name="DATA" sheetId="4" state="hidden" r:id="rId4"/>
  </sheets>
  <calcPr calcId="162913"/>
  <extLst>
    <ext uri="GoogleSheetsCustomDataVersion1">
      <go:sheetsCustomData xmlns:go="http://customooxmlschemas.google.com/" r:id="rId8" roundtripDataSignature="AMtx7miV90pCNBnnKAPSrv9kgR71wMQT1g=="/>
    </ext>
  </extLst>
</workbook>
</file>

<file path=xl/calcChain.xml><?xml version="1.0" encoding="utf-8"?>
<calcChain xmlns="http://schemas.openxmlformats.org/spreadsheetml/2006/main">
  <c r="F3" i="4" l="1"/>
  <c r="F4" i="4" s="1"/>
  <c r="F5" i="4" s="1"/>
  <c r="F6" i="4" s="1"/>
  <c r="F2" i="4"/>
  <c r="B10" i="3"/>
  <c r="B8" i="3"/>
  <c r="B6" i="3"/>
  <c r="J44" i="2"/>
  <c r="K44" i="2" s="1"/>
  <c r="I44" i="2"/>
  <c r="C44" i="2"/>
  <c r="L43" i="2"/>
  <c r="J43" i="2"/>
  <c r="M43" i="2" s="1"/>
  <c r="I43" i="2"/>
  <c r="C43" i="2"/>
  <c r="J42" i="2"/>
  <c r="K42" i="2" s="1"/>
  <c r="I42" i="2"/>
  <c r="C42" i="2"/>
  <c r="L41" i="2"/>
  <c r="J41" i="2"/>
  <c r="M41" i="2" s="1"/>
  <c r="I41" i="2"/>
  <c r="C41" i="2"/>
  <c r="J40" i="2"/>
  <c r="K40" i="2" s="1"/>
  <c r="I40" i="2"/>
  <c r="C40" i="2"/>
  <c r="L39" i="2"/>
  <c r="J39" i="2"/>
  <c r="M39" i="2" s="1"/>
  <c r="I39" i="2"/>
  <c r="C39" i="2"/>
  <c r="J38" i="2"/>
  <c r="K38" i="2" s="1"/>
  <c r="I38" i="2"/>
  <c r="C38" i="2"/>
  <c r="L37" i="2"/>
  <c r="J37" i="2"/>
  <c r="M37" i="2" s="1"/>
  <c r="I37" i="2"/>
  <c r="C37" i="2"/>
  <c r="J36" i="2"/>
  <c r="K36" i="2" s="1"/>
  <c r="I36" i="2"/>
  <c r="C36" i="2"/>
  <c r="L35" i="2"/>
  <c r="J35" i="2"/>
  <c r="M35" i="2" s="1"/>
  <c r="I35" i="2"/>
  <c r="C35" i="2"/>
  <c r="B35" i="2"/>
  <c r="M34" i="2"/>
  <c r="K34" i="2"/>
  <c r="J34" i="2"/>
  <c r="L34" i="2" s="1"/>
  <c r="I34" i="2"/>
  <c r="C34" i="2"/>
  <c r="M33" i="2"/>
  <c r="K33" i="2"/>
  <c r="J33" i="2"/>
  <c r="L33" i="2" s="1"/>
  <c r="I33" i="2"/>
  <c r="C33" i="2"/>
  <c r="M32" i="2"/>
  <c r="L32" i="2"/>
  <c r="K32" i="2"/>
  <c r="J32" i="2"/>
  <c r="I32" i="2"/>
  <c r="C32" i="2"/>
  <c r="M31" i="2"/>
  <c r="K31" i="2"/>
  <c r="J31" i="2"/>
  <c r="L31" i="2" s="1"/>
  <c r="I31" i="2"/>
  <c r="C31" i="2"/>
  <c r="M30" i="2"/>
  <c r="L30" i="2"/>
  <c r="K30" i="2"/>
  <c r="J30" i="2"/>
  <c r="I30" i="2"/>
  <c r="C30" i="2"/>
  <c r="M29" i="2"/>
  <c r="K29" i="2"/>
  <c r="J29" i="2"/>
  <c r="L29" i="2" s="1"/>
  <c r="I29" i="2"/>
  <c r="C29" i="2"/>
  <c r="M28" i="2"/>
  <c r="L28" i="2"/>
  <c r="K28" i="2"/>
  <c r="J28" i="2"/>
  <c r="I28" i="2"/>
  <c r="C28" i="2"/>
  <c r="M27" i="2"/>
  <c r="K27" i="2"/>
  <c r="J27" i="2"/>
  <c r="L27" i="2" s="1"/>
  <c r="I27" i="2"/>
  <c r="C27" i="2"/>
  <c r="M26" i="2"/>
  <c r="L26" i="2"/>
  <c r="K26" i="2"/>
  <c r="J26" i="2"/>
  <c r="I26" i="2"/>
  <c r="C26" i="2"/>
  <c r="M25" i="2"/>
  <c r="J25" i="2"/>
  <c r="L25" i="2" s="1"/>
  <c r="I25" i="2"/>
  <c r="C25" i="2"/>
  <c r="M24" i="2"/>
  <c r="L24" i="2"/>
  <c r="K24" i="2"/>
  <c r="J24" i="2"/>
  <c r="I24" i="2"/>
  <c r="C24" i="2"/>
  <c r="M23" i="2"/>
  <c r="J23" i="2"/>
  <c r="L23" i="2" s="1"/>
  <c r="I23" i="2"/>
  <c r="C23" i="2"/>
  <c r="L22" i="2"/>
  <c r="K22" i="2"/>
  <c r="J22" i="2"/>
  <c r="M22" i="2" s="1"/>
  <c r="I22" i="2"/>
  <c r="C22" i="2"/>
  <c r="J21" i="2"/>
  <c r="M21" i="2" s="1"/>
  <c r="I21" i="2"/>
  <c r="C21" i="2"/>
  <c r="L20" i="2"/>
  <c r="K20" i="2"/>
  <c r="J20" i="2"/>
  <c r="M20" i="2" s="1"/>
  <c r="I20" i="2"/>
  <c r="C20" i="2"/>
  <c r="J19" i="2"/>
  <c r="M19" i="2" s="1"/>
  <c r="I19" i="2"/>
  <c r="C19" i="2"/>
  <c r="B19" i="2"/>
  <c r="M18" i="2"/>
  <c r="L18" i="2"/>
  <c r="J18" i="2"/>
  <c r="K18" i="2" s="1"/>
  <c r="I18" i="2"/>
  <c r="C18" i="2"/>
  <c r="J17" i="2"/>
  <c r="K17" i="2" s="1"/>
  <c r="I17" i="2"/>
  <c r="C17" i="2"/>
  <c r="M16" i="2"/>
  <c r="L16" i="2"/>
  <c r="J16" i="2"/>
  <c r="K16" i="2" s="1"/>
  <c r="I16" i="2"/>
  <c r="C16" i="2"/>
  <c r="J15" i="2"/>
  <c r="K15" i="2" s="1"/>
  <c r="I15" i="2"/>
  <c r="C15" i="2"/>
  <c r="M14" i="2"/>
  <c r="L14" i="2"/>
  <c r="J14" i="2"/>
  <c r="K14" i="2" s="1"/>
  <c r="I14" i="2"/>
  <c r="C14" i="2"/>
  <c r="J13" i="2"/>
  <c r="K13" i="2" s="1"/>
  <c r="I13" i="2"/>
  <c r="C13" i="2"/>
  <c r="M12" i="2"/>
  <c r="L12" i="2"/>
  <c r="J12" i="2"/>
  <c r="K12" i="2" s="1"/>
  <c r="I12" i="2"/>
  <c r="C12" i="2"/>
  <c r="J11" i="2"/>
  <c r="K11" i="2" s="1"/>
  <c r="I11" i="2"/>
  <c r="C11" i="2"/>
  <c r="M10" i="2"/>
  <c r="L10" i="2"/>
  <c r="J10" i="2"/>
  <c r="K10" i="2" s="1"/>
  <c r="I10" i="2"/>
  <c r="C10" i="2"/>
  <c r="J9" i="2"/>
  <c r="K9" i="2" s="1"/>
  <c r="I9" i="2"/>
  <c r="C9" i="2"/>
  <c r="B9" i="2"/>
  <c r="M8" i="2"/>
  <c r="J8" i="2"/>
  <c r="L8" i="2" s="1"/>
  <c r="I8" i="2"/>
  <c r="C8" i="2"/>
  <c r="L7" i="2"/>
  <c r="K7" i="2"/>
  <c r="J7" i="2"/>
  <c r="M7" i="2" s="1"/>
  <c r="I7" i="2"/>
  <c r="C7" i="2"/>
  <c r="J6" i="2"/>
  <c r="M6" i="2" s="1"/>
  <c r="I6" i="2"/>
  <c r="C6" i="2"/>
  <c r="L5" i="2"/>
  <c r="K5" i="2"/>
  <c r="J5" i="2"/>
  <c r="M5" i="2" s="1"/>
  <c r="I5" i="2"/>
  <c r="C5" i="2"/>
  <c r="J4" i="2"/>
  <c r="L4" i="2" s="1"/>
  <c r="I4" i="2"/>
  <c r="C4" i="2"/>
  <c r="L3" i="2"/>
  <c r="K3" i="2"/>
  <c r="J3" i="2"/>
  <c r="M3" i="2" s="1"/>
  <c r="I3" i="2"/>
  <c r="C3" i="2"/>
  <c r="J2" i="2"/>
  <c r="M2" i="2" s="1"/>
  <c r="I2" i="2"/>
  <c r="C2" i="2"/>
  <c r="E10" i="3" s="1"/>
  <c r="B2" i="2"/>
  <c r="K2" i="2" l="1"/>
  <c r="K4" i="2"/>
  <c r="K6" i="2"/>
  <c r="K8" i="2"/>
  <c r="L9" i="2"/>
  <c r="L11" i="2"/>
  <c r="L13" i="2"/>
  <c r="L15" i="2"/>
  <c r="L17" i="2"/>
  <c r="K19" i="2"/>
  <c r="K21" i="2"/>
  <c r="K23" i="2"/>
  <c r="K25" i="2"/>
  <c r="L36" i="2"/>
  <c r="L38" i="2"/>
  <c r="L40" i="2"/>
  <c r="L42" i="2"/>
  <c r="L44" i="2"/>
  <c r="D6" i="3"/>
  <c r="E8" i="3"/>
  <c r="F10" i="3"/>
  <c r="M4" i="2"/>
  <c r="D11" i="3" s="1"/>
  <c r="L2" i="2"/>
  <c r="L6" i="2"/>
  <c r="M9" i="2"/>
  <c r="E11" i="3" s="1"/>
  <c r="M11" i="2"/>
  <c r="M13" i="2"/>
  <c r="M15" i="2"/>
  <c r="M17" i="2"/>
  <c r="L19" i="2"/>
  <c r="L21" i="2"/>
  <c r="K35" i="2"/>
  <c r="M36" i="2"/>
  <c r="K37" i="2"/>
  <c r="M38" i="2"/>
  <c r="K39" i="2"/>
  <c r="M40" i="2"/>
  <c r="K41" i="2"/>
  <c r="M42" i="2"/>
  <c r="K43" i="2"/>
  <c r="M44" i="2"/>
  <c r="E6" i="3"/>
  <c r="F8" i="3"/>
  <c r="C10" i="3"/>
  <c r="F6" i="3"/>
  <c r="C8" i="3"/>
  <c r="D10" i="3"/>
  <c r="C6" i="3"/>
  <c r="D8" i="3"/>
  <c r="C9" i="3" l="1"/>
  <c r="F9" i="3"/>
  <c r="E9" i="3"/>
  <c r="D9" i="3"/>
  <c r="F11" i="3"/>
  <c r="C11" i="3"/>
  <c r="F7" i="3"/>
  <c r="E7" i="3"/>
  <c r="E13" i="3" s="1"/>
  <c r="E23" i="3" s="1"/>
  <c r="D7" i="3"/>
  <c r="D13" i="3" s="1"/>
  <c r="D23" i="3" s="1"/>
  <c r="C7" i="3"/>
  <c r="F13" i="3" l="1"/>
  <c r="F23" i="3" s="1"/>
  <c r="C13" i="3"/>
  <c r="C23" i="3" s="1"/>
  <c r="G11" i="3"/>
  <c r="G7" i="3"/>
  <c r="G6" i="3"/>
  <c r="G10" i="3"/>
  <c r="G9" i="3"/>
  <c r="G8" i="3"/>
</calcChain>
</file>

<file path=xl/sharedStrings.xml><?xml version="1.0" encoding="utf-8"?>
<sst xmlns="http://schemas.openxmlformats.org/spreadsheetml/2006/main" count="326" uniqueCount="184">
  <si>
    <t>ID</t>
  </si>
  <si>
    <t>FINDABLE</t>
  </si>
  <si>
    <t>ACCESSIBLE</t>
  </si>
  <si>
    <t>INTEROPERABLE</t>
  </si>
  <si>
    <t>REUSABLE</t>
  </si>
  <si>
    <t>SUM</t>
  </si>
  <si>
    <t>PRINCIPLE</t>
  </si>
  <si>
    <t>INDICATOR_ID</t>
  </si>
  <si>
    <t>INDICATORS</t>
  </si>
  <si>
    <t>PRIORITY</t>
  </si>
  <si>
    <t>METRIC</t>
  </si>
  <si>
    <t>VIZ</t>
  </si>
  <si>
    <t>SCORE/1</t>
  </si>
  <si>
    <t>SCORE/E</t>
  </si>
  <si>
    <t>SCORE/I</t>
  </si>
  <si>
    <t>SCORE/U</t>
  </si>
  <si>
    <t>Data Policy Element</t>
  </si>
  <si>
    <t>F1</t>
  </si>
  <si>
    <t>Metadata is identified by a persistent identifier</t>
  </si>
  <si>
    <t>Essential</t>
  </si>
  <si>
    <t>4 – fully implemented</t>
  </si>
  <si>
    <t>item 3.3.1</t>
  </si>
  <si>
    <t>Data is identified by a persistent identifier</t>
  </si>
  <si>
    <t>Metadata is identified by a universally unique identifier</t>
  </si>
  <si>
    <t>FAIRness per area</t>
  </si>
  <si>
    <t>Data is identified by a universally unique identifier</t>
  </si>
  <si>
    <t>F2</t>
  </si>
  <si>
    <t>Sufficient metadata is provided to allow discovery, following domain/discipline-specific metadata standard</t>
  </si>
  <si>
    <t>Level 0</t>
  </si>
  <si>
    <t>Important</t>
  </si>
  <si>
    <t>Level 1</t>
  </si>
  <si>
    <t>Level 2</t>
  </si>
  <si>
    <t>Level 3</t>
  </si>
  <si>
    <t>Level 4</t>
  </si>
  <si>
    <t>Level 5</t>
  </si>
  <si>
    <t>Value</t>
  </si>
  <si>
    <t>item 3.2.5</t>
  </si>
  <si>
    <t>F3</t>
  </si>
  <si>
    <t>Metadata includes the identifier for the data</t>
  </si>
  <si>
    <t>3 – in implementation phase</t>
  </si>
  <si>
    <t>F4</t>
  </si>
  <si>
    <t>FAIRNESS LEVELS PER AREA</t>
  </si>
  <si>
    <t>Metadata is offered/published/exposed in such a way that it can be harvested and indexed</t>
  </si>
  <si>
    <t>What level describes your digital object?</t>
  </si>
  <si>
    <t>Not FAIR</t>
  </si>
  <si>
    <t>FAIR essential criteria only</t>
  </si>
  <si>
    <t>item 3.2.16</t>
  </si>
  <si>
    <t>FAIR essential criteria + 50 % of important criteria</t>
  </si>
  <si>
    <t>FAIR essential criteria + 100% of important criteria</t>
  </si>
  <si>
    <t>FAIR essential criteria + 100% of important criteria + 50% of useful criteria</t>
  </si>
  <si>
    <t>FAIRness</t>
  </si>
  <si>
    <t>A1</t>
  </si>
  <si>
    <t>Metadata includes information about access conditions</t>
  </si>
  <si>
    <t>FAIR essential criteria + 100% of important criteria + 100% of useful criteria</t>
  </si>
  <si>
    <t>FAIRNESS PROGRESS PER INDICATOR</t>
  </si>
  <si>
    <t>Maturity level per indicator (per FAIR area)</t>
  </si>
  <si>
    <t>0 – not applicable</t>
  </si>
  <si>
    <t>1 – not being considered this yet</t>
  </si>
  <si>
    <t>2 – under consideration or in planning phase</t>
  </si>
  <si>
    <t>IN-5</t>
  </si>
  <si>
    <t>Data can be accessed automatically (i.e. by a computer program)</t>
  </si>
  <si>
    <t>Mandatory</t>
  </si>
  <si>
    <t>PASS</t>
  </si>
  <si>
    <t>F</t>
  </si>
  <si>
    <t>Recommended</t>
  </si>
  <si>
    <t>FAIL</t>
  </si>
  <si>
    <t>FAIR Mandatory criteria only</t>
  </si>
  <si>
    <t>A</t>
  </si>
  <si>
    <t>Optional</t>
  </si>
  <si>
    <t>Useful</t>
  </si>
  <si>
    <t>similar to A1-01D for programmatic access</t>
  </si>
  <si>
    <t>FAIR Mandatory criteria + 50 % of recommended criteria</t>
  </si>
  <si>
    <t>I</t>
  </si>
  <si>
    <t>FAIR Mandatory criteria + 100% of recommended criteria</t>
  </si>
  <si>
    <t>R</t>
  </si>
  <si>
    <t>FAIR Mandatory criteria + 100% of recommended criteria + 50% of optional criteria</t>
  </si>
  <si>
    <t>FAIR Mandatory criteria + 100% of recommended criteria + 100% of optional criteria</t>
  </si>
  <si>
    <t>Metadata identifier resolves to a metadata record</t>
  </si>
  <si>
    <t>add IN on registering with resolution service</t>
  </si>
  <si>
    <t>Data identifier resolves to a digital object</t>
  </si>
  <si>
    <t>Metadata is accessed through standardised protocol</t>
  </si>
  <si>
    <t>same as A1-01M</t>
  </si>
  <si>
    <t>Data is accessible through standardised protocol</t>
  </si>
  <si>
    <t>A1.1</t>
  </si>
  <si>
    <t>Metadata is accessible through a free access protocol</t>
  </si>
  <si>
    <t>Data is accessible through a free access protocol</t>
  </si>
  <si>
    <t>TODO: add to DP</t>
  </si>
  <si>
    <t>A1.2</t>
  </si>
  <si>
    <t>Data is accessible through an access protocol that supports authorisation</t>
  </si>
  <si>
    <t>TODO: add note on what happens if and when data is removed</t>
  </si>
  <si>
    <t>A2</t>
  </si>
  <si>
    <t>Metadata is guaranteed to remain available after data is no longer available</t>
  </si>
  <si>
    <t>same as above</t>
  </si>
  <si>
    <t>I1</t>
  </si>
  <si>
    <t>Metadata uses knowledge representation expressed in standardised format</t>
  </si>
  <si>
    <t>Nexus is recommended but other standards can be listed in IN (TODO)</t>
  </si>
  <si>
    <t>Data uses knowledge representation expressed in standardised format</t>
  </si>
  <si>
    <t>HDF5 is recommended as preferred data format</t>
  </si>
  <si>
    <t>Metadata uses machine-understandable knowledge representation</t>
  </si>
  <si>
    <t>Nexus standard classes are machine interpretable</t>
  </si>
  <si>
    <t>Data uses machine-understandable knowledge representation</t>
  </si>
  <si>
    <t>covered by HDF5</t>
  </si>
  <si>
    <t>Metadata uses self-describing knowledge representation</t>
  </si>
  <si>
    <t>Nexus is structured</t>
  </si>
  <si>
    <t>Data uses self-describing knowledge representation</t>
  </si>
  <si>
    <t>I2</t>
  </si>
  <si>
    <t>Metadata uses standard vocabularies</t>
  </si>
  <si>
    <t>yes this is the case for Nexus see nexusformat.org</t>
  </si>
  <si>
    <t>Data uses standard vocabularies</t>
  </si>
  <si>
    <t>examples are MX "golden standard" but other domains are not so far (mention in IN?</t>
  </si>
  <si>
    <t>Metadata uses FAIR-compliant vocabularies</t>
  </si>
  <si>
    <t>Nexus does not have a PID, but is documented</t>
  </si>
  <si>
    <t>Data uses FAIR-compliant vocabularies</t>
  </si>
  <si>
    <t>TODO: check if HDF5 has a PID</t>
  </si>
  <si>
    <t>I3</t>
  </si>
  <si>
    <t>Metadata includes references to other metadata</t>
  </si>
  <si>
    <t>TODO: add IN on ORCID for user identities</t>
  </si>
  <si>
    <t>Data includes references to other data</t>
  </si>
  <si>
    <t>covered by the auxiliary data + processed data</t>
  </si>
  <si>
    <t>Metadata includes references to other data</t>
  </si>
  <si>
    <t>TODO: add IN on metadata of auxiliary data</t>
  </si>
  <si>
    <t>Data includes sufficiently qualified references to other data</t>
  </si>
  <si>
    <t>TODO: same as above</t>
  </si>
  <si>
    <t>Metadata includes sufficiently qualified references to other metadata</t>
  </si>
  <si>
    <t>TODO: check if IN is needed - refers to provenance of processed data</t>
  </si>
  <si>
    <t>Metadata include sufficiently qualified references to other data</t>
  </si>
  <si>
    <t>TODO: add to IN on metadata for auxiliary data</t>
  </si>
  <si>
    <t>R1</t>
  </si>
  <si>
    <t>Sufficient metadata is provided to allow reuse, following domain/discipline-specific metadata standard</t>
  </si>
  <si>
    <t>R1.1</t>
  </si>
  <si>
    <t>Metadata includes information about the licence under which the data can be reused</t>
  </si>
  <si>
    <t>Metadata refers to a standard reuse licence</t>
  </si>
  <si>
    <t>Metadata includes licence information in the appropriate element of the metadata standard used</t>
  </si>
  <si>
    <t>R1.2</t>
  </si>
  <si>
    <t>Metadata includes provenance information according to community-specific standards</t>
  </si>
  <si>
    <t>Metadata includes provenance information according to a cross-domain language</t>
  </si>
  <si>
    <t>R1.3</t>
  </si>
  <si>
    <t>Metadata complies with a community standard</t>
  </si>
  <si>
    <t>Data complies with a community standard</t>
  </si>
  <si>
    <t>Metadata is expressed in compliance with a machine-understandable community standard</t>
  </si>
  <si>
    <t>Data is expressed in compliance with a machine-understandable community standard</t>
  </si>
  <si>
    <t>RDA-F1-01M</t>
  </si>
  <si>
    <t>RDA-F1-01D</t>
  </si>
  <si>
    <t>RDA-F1-02M</t>
  </si>
  <si>
    <t>RDA-F1-02D</t>
  </si>
  <si>
    <t>RDA-F2-01M</t>
  </si>
  <si>
    <t>RDA-F3-01M</t>
  </si>
  <si>
    <t>RDA-F4-01M</t>
  </si>
  <si>
    <t>RDA-A1-01M</t>
  </si>
  <si>
    <t>RDA-A1-02D</t>
  </si>
  <si>
    <t>RDA-A1-02M</t>
  </si>
  <si>
    <t>RDA-A1-03D</t>
  </si>
  <si>
    <t>RDA-A1-03M</t>
  </si>
  <si>
    <t>RDA-A1-04D</t>
  </si>
  <si>
    <t>RDA-A1.1-01M</t>
  </si>
  <si>
    <t>RDA-A1.1-01D</t>
  </si>
  <si>
    <t>RDA-A1.2-02D</t>
  </si>
  <si>
    <t>RDA-A2-01M</t>
  </si>
  <si>
    <t>RDA-I1-01M</t>
  </si>
  <si>
    <t>RDA-I1-01D</t>
  </si>
  <si>
    <t>RDA-I1-02M</t>
  </si>
  <si>
    <t>RDA-I1-02D</t>
  </si>
  <si>
    <t>RDA-I1-03M</t>
  </si>
  <si>
    <t>RDA-I1-03D</t>
  </si>
  <si>
    <t>RDA-I2-01M</t>
  </si>
  <si>
    <t>RDA-I2-01D</t>
  </si>
  <si>
    <t>RDA-I2-02M</t>
  </si>
  <si>
    <t>RDA-I2-02D</t>
  </si>
  <si>
    <t>RDA-I3-01M</t>
  </si>
  <si>
    <t>RDA-I3-01D</t>
  </si>
  <si>
    <t>RDA-I3-02M</t>
  </si>
  <si>
    <t>RDA-I3-02D</t>
  </si>
  <si>
    <t>RDA-I3-03M</t>
  </si>
  <si>
    <t>RDA-I3-04M</t>
  </si>
  <si>
    <t>RDA-R1-01M</t>
  </si>
  <si>
    <t>RDA-R1.1-01M</t>
  </si>
  <si>
    <t>RDA-R1.1-02M</t>
  </si>
  <si>
    <t>RDA-R1.1-03M</t>
  </si>
  <si>
    <t>RDA-R1.2-01M</t>
  </si>
  <si>
    <t>RDA-R1.2-02M</t>
  </si>
  <si>
    <t>RDA-R1.3-01M</t>
  </si>
  <si>
    <t>RDA-R1.3-01D</t>
  </si>
  <si>
    <t>RDA-R1.3-02M</t>
  </si>
  <si>
    <t>RDA-R1.3-02D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</si>
</sst>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0"/>
      <color theme="1"/>
      <name val="Roboto"/>
    </font>
    <font>
      <b/>
      <sz val="10"/>
      <color rgb="FFFFFFFF"/>
      <name val="Roboto"/>
    </font>
    <font>
      <b/>
      <sz val="10"/>
      <color theme="1"/>
      <name val="Roboto"/>
    </font>
    <font>
      <sz val="10"/>
      <color theme="1"/>
      <name val="Verdana"/>
    </font>
    <font>
      <b/>
      <i/>
      <sz val="10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b/>
      <sz val="24"/>
      <color rgb="FF000000"/>
      <name val="Roboto"/>
    </font>
    <font>
      <sz val="11"/>
      <color rgb="FF000000"/>
      <name val="Roboto"/>
    </font>
    <font>
      <b/>
      <sz val="10"/>
      <color rgb="FF000000"/>
      <name val="Roboto"/>
    </font>
    <font>
      <sz val="10"/>
      <color rgb="FF000000"/>
      <name val="Roboto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2"/>
      <color theme="0"/>
      <name val="Arial"/>
    </font>
    <font>
      <b/>
      <i/>
      <sz val="10"/>
      <color rgb="FF000000"/>
      <name val="Arial"/>
    </font>
    <font>
      <i/>
      <sz val="10"/>
      <color theme="1"/>
      <name val="Roboto"/>
    </font>
    <font>
      <i/>
      <sz val="10"/>
      <color theme="0"/>
      <name val="Roboto"/>
    </font>
    <font>
      <sz val="10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D3D3D3"/>
        <bgColor rgb="FFD3D3D3"/>
      </patternFill>
    </fill>
    <fill>
      <patternFill patternType="solid">
        <fgColor rgb="FFBDBDBD"/>
        <bgColor rgb="FFBDBDBD"/>
      </patternFill>
    </fill>
    <fill>
      <patternFill patternType="solid">
        <fgColor rgb="FF9E9E9E"/>
        <bgColor rgb="FF9E9E9E"/>
      </patternFill>
    </fill>
    <fill>
      <patternFill patternType="solid">
        <fgColor rgb="FF7D7D7D"/>
        <bgColor rgb="FF7D7D7D"/>
      </patternFill>
    </fill>
    <fill>
      <patternFill patternType="solid">
        <fgColor rgb="FF696969"/>
        <bgColor rgb="FF696969"/>
      </patternFill>
    </fill>
    <fill>
      <patternFill patternType="solid">
        <fgColor rgb="FF9FC5E8"/>
        <bgColor rgb="FF9FC5E8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</fills>
  <borders count="2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FFC000"/>
      </left>
      <right style="medium">
        <color rgb="FFFFC000"/>
      </right>
      <top style="medium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theme="0"/>
      </top>
      <bottom style="medium">
        <color rgb="FFFFC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3" borderId="2" xfId="0" applyFont="1" applyFill="1" applyBorder="1"/>
    <xf numFmtId="0" fontId="2" fillId="2" borderId="1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5" fillId="3" borderId="7" xfId="0" applyFont="1" applyFill="1" applyBorder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5" fillId="6" borderId="7" xfId="0" applyFont="1" applyFill="1" applyBorder="1"/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5" fillId="7" borderId="2" xfId="0" applyFont="1" applyFill="1" applyBorder="1"/>
    <xf numFmtId="0" fontId="3" fillId="7" borderId="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5" fillId="7" borderId="7" xfId="0" applyFont="1" applyFill="1" applyBorder="1"/>
    <xf numFmtId="0" fontId="1" fillId="7" borderId="7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8" borderId="17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11" fillId="6" borderId="4" xfId="0" applyFont="1" applyFill="1" applyBorder="1" applyAlignment="1">
      <alignment vertical="center" wrapText="1"/>
    </xf>
    <xf numFmtId="9" fontId="14" fillId="0" borderId="0" xfId="0" applyNumberFormat="1" applyFont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9" fontId="14" fillId="4" borderId="7" xfId="0" applyNumberFormat="1" applyFont="1" applyFill="1" applyBorder="1" applyAlignment="1">
      <alignment horizontal="center" vertical="center"/>
    </xf>
    <xf numFmtId="0" fontId="17" fillId="10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7" fillId="11" borderId="7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8" fillId="13" borderId="7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vertical="center"/>
    </xf>
    <xf numFmtId="0" fontId="9" fillId="15" borderId="4" xfId="0" applyFont="1" applyFill="1" applyBorder="1" applyAlignment="1">
      <alignment horizontal="center" vertical="center"/>
    </xf>
    <xf numFmtId="9" fontId="14" fillId="16" borderId="7" xfId="0" applyNumberFormat="1" applyFont="1" applyFill="1" applyBorder="1" applyAlignment="1">
      <alignment horizontal="center" vertical="center"/>
    </xf>
    <xf numFmtId="0" fontId="18" fillId="17" borderId="7" xfId="0" applyFont="1" applyFill="1" applyBorder="1" applyAlignment="1">
      <alignment horizontal="center" vertical="center"/>
    </xf>
    <xf numFmtId="9" fontId="1" fillId="0" borderId="0" xfId="0" applyNumberFormat="1" applyFont="1"/>
    <xf numFmtId="0" fontId="7" fillId="0" borderId="0" xfId="0" applyFont="1" applyAlignment="1">
      <alignment vertical="center"/>
    </xf>
    <xf numFmtId="0" fontId="19" fillId="0" borderId="0" xfId="0" applyFont="1" applyAlignment="1"/>
    <xf numFmtId="0" fontId="11" fillId="7" borderId="4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20" borderId="19" xfId="0" applyFont="1" applyFill="1" applyBorder="1" applyAlignment="1">
      <alignment horizontal="left" vertical="center"/>
    </xf>
    <xf numFmtId="0" fontId="13" fillId="0" borderId="20" xfId="0" applyFont="1" applyBorder="1"/>
    <xf numFmtId="0" fontId="13" fillId="0" borderId="21" xfId="0" applyFont="1" applyBorder="1"/>
    <xf numFmtId="0" fontId="1" fillId="21" borderId="19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4" borderId="19" xfId="0" applyFont="1" applyFill="1" applyBorder="1" applyAlignment="1">
      <alignment horizontal="left" vertical="center"/>
    </xf>
    <xf numFmtId="0" fontId="1" fillId="18" borderId="19" xfId="0" applyFont="1" applyFill="1" applyBorder="1" applyAlignment="1">
      <alignment horizontal="left" vertical="center"/>
    </xf>
    <xf numFmtId="0" fontId="1" fillId="19" borderId="1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13" fillId="0" borderId="14" xfId="0" applyFont="1" applyBorder="1"/>
    <xf numFmtId="0" fontId="13" fillId="0" borderId="18" xfId="0" applyFont="1" applyBorder="1"/>
    <xf numFmtId="0" fontId="8" fillId="22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80000"/>
      </font>
      <fill>
        <patternFill patternType="solid">
          <fgColor rgb="FFDD7E6B"/>
          <bgColor rgb="FFDD7E6B"/>
        </patternFill>
      </fill>
    </dxf>
    <dxf>
      <font>
        <color rgb="FF274E13"/>
      </font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>
              <a:solidFill>
                <a:srgbClr val="FF0000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</c:dPt>
          <c:cat>
            <c:strRef>
              <c:f>'FAIR Indicators_v0.9'!$E$2:$E$8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Indicators_v0.9'!$I$2:$I$8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F-4291-9AFA-7D88E89D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23798"/>
        <c:axId val="478569748"/>
      </c:radarChart>
      <c:catAx>
        <c:axId val="75172379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9748"/>
        <c:crosses val="autoZero"/>
        <c:auto val="1"/>
        <c:lblAlgn val="ctr"/>
        <c:lblOffset val="100"/>
        <c:noMultiLvlLbl val="1"/>
      </c:catAx>
      <c:valAx>
        <c:axId val="478569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237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ACCESSIBLE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'FAIR Indicators_v0.9'!$E$9:$E$18</c:f>
              <c:strCache>
                <c:ptCount val="10"/>
                <c:pt idx="0">
                  <c:v>RDA-A1-01M</c:v>
                </c:pt>
                <c:pt idx="1">
                  <c:v>RDA-A1-02D</c:v>
                </c:pt>
                <c:pt idx="2">
                  <c:v>RDA-A1-02M</c:v>
                </c:pt>
                <c:pt idx="3">
                  <c:v>RDA-A1-03D</c:v>
                </c:pt>
                <c:pt idx="4">
                  <c:v>RDA-A1-03M</c:v>
                </c:pt>
                <c:pt idx="5">
                  <c:v>RDA-A1-04D</c:v>
                </c:pt>
                <c:pt idx="6">
                  <c:v>RDA-A1.1-01M</c:v>
                </c:pt>
                <c:pt idx="7">
                  <c:v>RDA-A1.1-01D</c:v>
                </c:pt>
                <c:pt idx="8">
                  <c:v>RDA-A1.2-02D</c:v>
                </c:pt>
                <c:pt idx="9">
                  <c:v>RDA-A2-01M</c:v>
                </c:pt>
              </c:strCache>
            </c:strRef>
          </c:cat>
          <c:val>
            <c:numRef>
              <c:f>'FAIR Indicators_v0.9'!$I$9:$I$18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AAE-85C1-1AAC871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17376"/>
        <c:axId val="355114205"/>
      </c:radarChart>
      <c:catAx>
        <c:axId val="9546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114205"/>
        <c:crosses val="autoZero"/>
        <c:auto val="1"/>
        <c:lblAlgn val="ctr"/>
        <c:lblOffset val="100"/>
        <c:noMultiLvlLbl val="1"/>
      </c:catAx>
      <c:valAx>
        <c:axId val="355114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4617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INTEROPERABLE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'FAIR Indicators_v0.9'!$E$19:$E$34</c:f>
              <c:strCache>
                <c:ptCount val="16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RDA-I1-03M</c:v>
                </c:pt>
                <c:pt idx="5">
                  <c:v>RDA-I1-03D</c:v>
                </c:pt>
                <c:pt idx="6">
                  <c:v>RDA-I2-01M</c:v>
                </c:pt>
                <c:pt idx="7">
                  <c:v>RDA-I2-01D</c:v>
                </c:pt>
                <c:pt idx="8">
                  <c:v>RDA-I2-02M</c:v>
                </c:pt>
                <c:pt idx="9">
                  <c:v>RDA-I2-02D</c:v>
                </c:pt>
                <c:pt idx="10">
                  <c:v>RDA-I3-01M</c:v>
                </c:pt>
                <c:pt idx="11">
                  <c:v>RDA-I3-01D</c:v>
                </c:pt>
                <c:pt idx="12">
                  <c:v>RDA-I3-02M</c:v>
                </c:pt>
                <c:pt idx="13">
                  <c:v>RDA-I3-02D</c:v>
                </c:pt>
                <c:pt idx="14">
                  <c:v>RDA-I3-03M</c:v>
                </c:pt>
                <c:pt idx="15">
                  <c:v>RDA-I3-04M</c:v>
                </c:pt>
              </c:strCache>
            </c:strRef>
          </c:cat>
          <c:val>
            <c:numRef>
              <c:f>'FAIR Indicators_v0.9'!$I$19:$I$34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7-43C4-BECC-0E34FC3A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4336"/>
        <c:axId val="848196082"/>
      </c:radarChart>
      <c:catAx>
        <c:axId val="6903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196082"/>
        <c:crosses val="autoZero"/>
        <c:auto val="1"/>
        <c:lblAlgn val="ctr"/>
        <c:lblOffset val="100"/>
        <c:noMultiLvlLbl val="1"/>
      </c:catAx>
      <c:valAx>
        <c:axId val="848196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3743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calc!$B$17</c:f>
              <c:strCache>
                <c:ptCount val="1"/>
                <c:pt idx="0">
                  <c:v>Level 0</c:v>
                </c:pt>
              </c:strCache>
            </c:strRef>
          </c:tx>
          <c:spPr>
            <a:solidFill>
              <a:srgbClr val="D3D3D3"/>
            </a:solidFill>
          </c:spPr>
          <c:invertIfNegative val="1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5A5-4610-9D20-C8484172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309097"/>
        <c:axId val="2040842434"/>
      </c:barChart>
      <c:lineChart>
        <c:grouping val="standard"/>
        <c:varyColors val="1"/>
        <c:ser>
          <c:idx val="1"/>
          <c:order val="1"/>
          <c:tx>
            <c:strRef>
              <c:f>calc!$B$18</c:f>
              <c:strCache>
                <c:ptCount val="1"/>
                <c:pt idx="0">
                  <c:v>Level 1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5-4610-9D20-C8484172C4F6}"/>
            </c:ext>
          </c:extLst>
        </c:ser>
        <c:ser>
          <c:idx val="2"/>
          <c:order val="2"/>
          <c:tx>
            <c:strRef>
              <c:f>calc!$B$19</c:f>
              <c:strCache>
                <c:ptCount val="1"/>
                <c:pt idx="0">
                  <c:v>Level 2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5-4610-9D20-C8484172C4F6}"/>
            </c:ext>
          </c:extLst>
        </c:ser>
        <c:ser>
          <c:idx val="3"/>
          <c:order val="3"/>
          <c:tx>
            <c:strRef>
              <c:f>calc!$B$20</c:f>
              <c:strCache>
                <c:ptCount val="1"/>
                <c:pt idx="0">
                  <c:v>Level 3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5-4610-9D20-C8484172C4F6}"/>
            </c:ext>
          </c:extLst>
        </c:ser>
        <c:ser>
          <c:idx val="4"/>
          <c:order val="4"/>
          <c:tx>
            <c:strRef>
              <c:f>calc!$B$21</c:f>
              <c:strCache>
                <c:ptCount val="1"/>
                <c:pt idx="0">
                  <c:v>Level 4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A5-4610-9D20-C8484172C4F6}"/>
            </c:ext>
          </c:extLst>
        </c:ser>
        <c:ser>
          <c:idx val="5"/>
          <c:order val="5"/>
          <c:tx>
            <c:strRef>
              <c:f>calc!$B$22</c:f>
              <c:strCache>
                <c:ptCount val="1"/>
                <c:pt idx="0">
                  <c:v>Level 5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A5-4610-9D20-C8484172C4F6}"/>
            </c:ext>
          </c:extLst>
        </c:ser>
        <c:ser>
          <c:idx val="6"/>
          <c:order val="6"/>
          <c:tx>
            <c:strRef>
              <c:f>calc!$B$23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0%</c:formatCode>
                <c:ptCount val="4"/>
                <c:pt idx="0">
                  <c:v>0.42166665000000003</c:v>
                </c:pt>
                <c:pt idx="1">
                  <c:v>8.8333330000000002E-2</c:v>
                </c:pt>
                <c:pt idx="2">
                  <c:v>8.8333330000000002E-2</c:v>
                </c:pt>
                <c:pt idx="3">
                  <c:v>8.8333330000000002E-2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A5-4610-9D20-C8484172C4F6}"/>
            </c:ext>
          </c:extLst>
        </c:ser>
        <c:ser>
          <c:idx val="7"/>
          <c:order val="7"/>
          <c:tx>
            <c:strRef>
              <c:f>calc!$B$24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mpd="sng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A5-4610-9D20-C8484172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309097"/>
        <c:axId val="2040842434"/>
      </c:lineChart>
      <c:catAx>
        <c:axId val="2000309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0842434"/>
        <c:crosses val="autoZero"/>
        <c:auto val="1"/>
        <c:lblAlgn val="ctr"/>
        <c:lblOffset val="100"/>
        <c:noMultiLvlLbl val="1"/>
      </c:catAx>
      <c:valAx>
        <c:axId val="2040842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30909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chemeClr val="dk1"/>
                </a:solidFill>
                <a:latin typeface="Arial"/>
              </a:defRPr>
            </a:pPr>
            <a:r>
              <a:rPr lang="en-GB"/>
              <a:t>REUSABLE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w="3492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'FAIR Indicators_v0.9'!$E$35:$E$44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Indicators_v0.9'!$I$35:$I$44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A-4F99-9FAE-8A7DE060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274643"/>
        <c:axId val="514244280"/>
      </c:radarChart>
      <c:catAx>
        <c:axId val="1274274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244280"/>
        <c:crosses val="autoZero"/>
        <c:auto val="1"/>
        <c:lblAlgn val="ctr"/>
        <c:lblOffset val="100"/>
        <c:noMultiLvlLbl val="1"/>
      </c:catAx>
      <c:valAx>
        <c:axId val="51424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42746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39</xdr:row>
      <xdr:rowOff>66675</xdr:rowOff>
    </xdr:from>
    <xdr:ext cx="3448050" cy="2543175"/>
    <xdr:graphicFrame macro="">
      <xdr:nvGraphicFramePr>
        <xdr:cNvPr id="17681227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857250</xdr:colOff>
      <xdr:row>39</xdr:row>
      <xdr:rowOff>66675</xdr:rowOff>
    </xdr:from>
    <xdr:ext cx="3638550" cy="2514600"/>
    <xdr:graphicFrame macro="">
      <xdr:nvGraphicFramePr>
        <xdr:cNvPr id="100429082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314325</xdr:colOff>
      <xdr:row>53</xdr:row>
      <xdr:rowOff>9525</xdr:rowOff>
    </xdr:from>
    <xdr:ext cx="3676650" cy="2743200"/>
    <xdr:graphicFrame macro="">
      <xdr:nvGraphicFramePr>
        <xdr:cNvPr id="94384962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819150</xdr:colOff>
      <xdr:row>11</xdr:row>
      <xdr:rowOff>9525</xdr:rowOff>
    </xdr:from>
    <xdr:ext cx="7629525" cy="3362325"/>
    <xdr:graphicFrame macro="">
      <xdr:nvGraphicFramePr>
        <xdr:cNvPr id="28825747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781050</xdr:colOff>
      <xdr:row>53</xdr:row>
      <xdr:rowOff>123825</xdr:rowOff>
    </xdr:from>
    <xdr:ext cx="3648075" cy="2743200"/>
    <xdr:graphicFrame macro="">
      <xdr:nvGraphicFramePr>
        <xdr:cNvPr id="70903156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666750</xdr:colOff>
      <xdr:row>39</xdr:row>
      <xdr:rowOff>38100</xdr:rowOff>
    </xdr:from>
    <xdr:ext cx="38100" cy="5772150"/>
    <xdr:grpSp>
      <xdr:nvGrpSpPr>
        <xdr:cNvPr id="2" name="Shape 2"/>
        <xdr:cNvGrpSpPr/>
      </xdr:nvGrpSpPr>
      <xdr:grpSpPr>
        <a:xfrm>
          <a:off x="4286250" y="8201025"/>
          <a:ext cx="38100" cy="5772150"/>
          <a:chOff x="5346000" y="893925"/>
          <a:chExt cx="0" cy="5772150"/>
        </a:xfrm>
      </xdr:grpSpPr>
      <xdr:cxnSp macro="">
        <xdr:nvCxnSpPr>
          <xdr:cNvPr id="3" name="Shape 3"/>
          <xdr:cNvCxnSpPr/>
        </xdr:nvCxnSpPr>
        <xdr:spPr>
          <a:xfrm>
            <a:off x="5346000" y="893925"/>
            <a:ext cx="0" cy="5772150"/>
          </a:xfrm>
          <a:prstGeom prst="straightConnector1">
            <a:avLst/>
          </a:prstGeom>
          <a:noFill/>
          <a:ln w="19050" cap="flat" cmpd="sng">
            <a:solidFill>
              <a:srgbClr val="7F7F7F"/>
            </a:solidFill>
            <a:prstDash val="solid"/>
            <a:miter lim="800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1</xdr:col>
      <xdr:colOff>304800</xdr:colOff>
      <xdr:row>52</xdr:row>
      <xdr:rowOff>95250</xdr:rowOff>
    </xdr:from>
    <xdr:ext cx="7620000" cy="38100"/>
    <xdr:grpSp>
      <xdr:nvGrpSpPr>
        <xdr:cNvPr id="4" name="Shape 2"/>
        <xdr:cNvGrpSpPr/>
      </xdr:nvGrpSpPr>
      <xdr:grpSpPr>
        <a:xfrm>
          <a:off x="514350" y="10858500"/>
          <a:ext cx="7620000" cy="38100"/>
          <a:chOff x="1536000" y="3780000"/>
          <a:chExt cx="7620000" cy="0"/>
        </a:xfrm>
      </xdr:grpSpPr>
      <xdr:cxnSp macro="">
        <xdr:nvCxnSpPr>
          <xdr:cNvPr id="5" name="Shape 4"/>
          <xdr:cNvCxnSpPr/>
        </xdr:nvCxnSpPr>
        <xdr:spPr>
          <a:xfrm>
            <a:off x="1536000" y="3780000"/>
            <a:ext cx="7620000" cy="0"/>
          </a:xfrm>
          <a:prstGeom prst="straightConnector1">
            <a:avLst/>
          </a:prstGeom>
          <a:noFill/>
          <a:ln w="19050" cap="flat" cmpd="sng">
            <a:solidFill>
              <a:srgbClr val="7F7F7F"/>
            </a:solidFill>
            <a:prstDash val="solid"/>
            <a:miter lim="800000"/>
            <a:headEnd type="oval" w="med" len="med"/>
            <a:tailEnd type="oval" w="med" len="med"/>
          </a:ln>
        </xdr:spPr>
      </xdr:cxnSp>
    </xdr:grpSp>
    <xdr:clientData fLocksWithSheet="0"/>
  </xdr:oneCellAnchor>
  <xdr:oneCellAnchor>
    <xdr:from>
      <xdr:col>4</xdr:col>
      <xdr:colOff>590550</xdr:colOff>
      <xdr:row>52</xdr:row>
      <xdr:rowOff>0</xdr:rowOff>
    </xdr:from>
    <xdr:ext cx="180975" cy="190500"/>
    <xdr:sp macro="" textlink="">
      <xdr:nvSpPr>
        <xdr:cNvPr id="6" name="Shape 5"/>
        <xdr:cNvSpPr/>
      </xdr:nvSpPr>
      <xdr:spPr>
        <a:xfrm flipH="1">
          <a:off x="5260275" y="3694275"/>
          <a:ext cx="171450" cy="171450"/>
        </a:xfrm>
        <a:prstGeom prst="ellipse">
          <a:avLst/>
        </a:prstGeom>
        <a:solidFill>
          <a:srgbClr val="7F7F7F"/>
        </a:solidFill>
        <a:ln w="12700" cap="flat" cmpd="sng">
          <a:solidFill>
            <a:srgbClr val="7F7F7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I1000"/>
  <sheetViews>
    <sheetView showGridLines="0" topLeftCell="A37" workbookViewId="0">
      <selection activeCell="B43" sqref="B43"/>
    </sheetView>
  </sheetViews>
  <sheetFormatPr defaultColWidth="14.42578125" defaultRowHeight="15" customHeight="1"/>
  <cols>
    <col min="1" max="1" width="3.140625" customWidth="1"/>
    <col min="2" max="2" width="33.5703125" customWidth="1"/>
    <col min="3" max="3" width="14.42578125" customWidth="1"/>
    <col min="4" max="4" width="3.140625" customWidth="1"/>
    <col min="5" max="6" width="14.42578125" customWidth="1"/>
    <col min="8" max="9" width="14.42578125" customWidth="1"/>
  </cols>
  <sheetData>
    <row r="1" spans="2:9" ht="15.75" customHeight="1"/>
    <row r="2" spans="2:9" ht="15.75" customHeight="1"/>
    <row r="3" spans="2:9" ht="30" customHeight="1">
      <c r="B3" s="76" t="s">
        <v>41</v>
      </c>
      <c r="C3" s="73"/>
      <c r="D3" s="73"/>
      <c r="E3" s="73"/>
      <c r="F3" s="73"/>
      <c r="G3" s="73"/>
      <c r="H3" s="73"/>
      <c r="I3" s="74"/>
    </row>
    <row r="4" spans="2:9" ht="15.75" customHeight="1"/>
    <row r="5" spans="2:9" ht="15.75" customHeight="1">
      <c r="B5" s="77" t="s">
        <v>43</v>
      </c>
      <c r="C5" s="51" t="s">
        <v>28</v>
      </c>
      <c r="E5" s="52" t="s">
        <v>44</v>
      </c>
    </row>
    <row r="6" spans="2:9" ht="15.75" customHeight="1">
      <c r="B6" s="78"/>
      <c r="C6" s="53" t="s">
        <v>30</v>
      </c>
      <c r="E6" s="52" t="s">
        <v>45</v>
      </c>
    </row>
    <row r="7" spans="2:9" ht="15.75" customHeight="1">
      <c r="B7" s="78"/>
      <c r="C7" s="54" t="s">
        <v>31</v>
      </c>
      <c r="E7" s="52" t="s">
        <v>47</v>
      </c>
    </row>
    <row r="8" spans="2:9" ht="15.75" customHeight="1">
      <c r="B8" s="78"/>
      <c r="C8" s="55" t="s">
        <v>32</v>
      </c>
      <c r="E8" s="52" t="s">
        <v>48</v>
      </c>
    </row>
    <row r="9" spans="2:9" ht="15.75" customHeight="1">
      <c r="B9" s="78"/>
      <c r="C9" s="56" t="s">
        <v>33</v>
      </c>
      <c r="E9" s="52" t="s">
        <v>49</v>
      </c>
    </row>
    <row r="10" spans="2:9" ht="15.75" customHeight="1">
      <c r="B10" s="78"/>
      <c r="C10" s="60" t="s">
        <v>34</v>
      </c>
      <c r="E10" s="52" t="s">
        <v>53</v>
      </c>
    </row>
    <row r="11" spans="2:9" ht="15.75" customHeight="1"/>
    <row r="12" spans="2:9" ht="15.75" customHeight="1"/>
    <row r="13" spans="2:9" ht="15.75" customHeight="1"/>
    <row r="14" spans="2:9" ht="15.75" customHeight="1"/>
    <row r="15" spans="2:9" ht="15.75" customHeight="1"/>
    <row r="16" spans="2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30" customHeight="1">
      <c r="B31" s="76" t="s">
        <v>54</v>
      </c>
      <c r="C31" s="73"/>
      <c r="D31" s="73"/>
      <c r="E31" s="73"/>
      <c r="F31" s="73"/>
      <c r="G31" s="73"/>
      <c r="H31" s="73"/>
      <c r="I31" s="74"/>
    </row>
    <row r="32" spans="2:9" ht="15.75" customHeight="1"/>
    <row r="33" spans="2:6" ht="15.75" customHeight="1">
      <c r="B33" s="77" t="s">
        <v>55</v>
      </c>
      <c r="C33" s="79" t="s">
        <v>56</v>
      </c>
      <c r="D33" s="73"/>
      <c r="E33" s="73"/>
      <c r="F33" s="74"/>
    </row>
    <row r="34" spans="2:6" ht="15.75" customHeight="1">
      <c r="B34" s="78"/>
      <c r="C34" s="80" t="s">
        <v>57</v>
      </c>
      <c r="D34" s="73"/>
      <c r="E34" s="73"/>
      <c r="F34" s="74"/>
    </row>
    <row r="35" spans="2:6" ht="15.75" customHeight="1">
      <c r="B35" s="78"/>
      <c r="C35" s="81" t="s">
        <v>58</v>
      </c>
      <c r="D35" s="73"/>
      <c r="E35" s="73"/>
      <c r="F35" s="74"/>
    </row>
    <row r="36" spans="2:6" ht="15.75" customHeight="1">
      <c r="B36" s="78"/>
      <c r="C36" s="72" t="s">
        <v>39</v>
      </c>
      <c r="D36" s="73"/>
      <c r="E36" s="73"/>
      <c r="F36" s="74"/>
    </row>
    <row r="37" spans="2:6" ht="15.75" customHeight="1">
      <c r="B37" s="78"/>
      <c r="C37" s="75" t="s">
        <v>20</v>
      </c>
      <c r="D37" s="73"/>
      <c r="E37" s="73"/>
      <c r="F37" s="74"/>
    </row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6:F36"/>
    <mergeCell ref="C37:F37"/>
    <mergeCell ref="B3:I3"/>
    <mergeCell ref="B5:B10"/>
    <mergeCell ref="B31:I31"/>
    <mergeCell ref="B33:B37"/>
    <mergeCell ref="C33:F33"/>
    <mergeCell ref="C34:F34"/>
    <mergeCell ref="C35:F35"/>
  </mergeCells>
  <pageMargins left="0.7" right="0.7" top="0.75" bottom="0.75" header="0" footer="0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showGridLines="0" tabSelected="1" workbookViewId="0">
      <pane xSplit="5" topLeftCell="F1" activePane="topRight" state="frozen"/>
      <selection pane="topRight" activeCell="E36" sqref="E36"/>
    </sheetView>
  </sheetViews>
  <sheetFormatPr defaultColWidth="14.42578125" defaultRowHeight="15" customHeight="1"/>
  <cols>
    <col min="1" max="1" width="7.28515625" customWidth="1"/>
    <col min="2" max="2" width="14.42578125" customWidth="1"/>
    <col min="3" max="3" width="2.42578125" customWidth="1"/>
    <col min="4" max="5" width="14.42578125" customWidth="1"/>
    <col min="6" max="6" width="90.7109375" customWidth="1"/>
    <col min="8" max="8" width="36.5703125" customWidth="1"/>
    <col min="9" max="9" width="3.5703125" customWidth="1"/>
    <col min="10" max="10" width="4.42578125" customWidth="1"/>
    <col min="11" max="13" width="3.28515625" hidden="1" customWidth="1"/>
    <col min="14" max="14" width="43.85546875" customWidth="1"/>
  </cols>
  <sheetData>
    <row r="1" spans="1:26" ht="15.75" customHeight="1">
      <c r="A1" s="2" t="s">
        <v>0</v>
      </c>
      <c r="B1" s="4"/>
      <c r="C1" s="2"/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6" t="s">
        <v>12</v>
      </c>
      <c r="K1" s="7" t="s">
        <v>13</v>
      </c>
      <c r="L1" s="7" t="s">
        <v>14</v>
      </c>
      <c r="M1" s="7" t="s">
        <v>15</v>
      </c>
      <c r="N1" s="8" t="s">
        <v>16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1">
        <v>1</v>
      </c>
      <c r="B2" s="82" t="str">
        <f>LEFT(D2)</f>
        <v>F</v>
      </c>
      <c r="C2" s="13" t="str">
        <f t="shared" ref="C2:C44" si="0">LEFT(D2)</f>
        <v>F</v>
      </c>
      <c r="D2" s="15" t="s">
        <v>17</v>
      </c>
      <c r="E2" s="16" t="s">
        <v>141</v>
      </c>
      <c r="F2" s="18" t="s">
        <v>18</v>
      </c>
      <c r="G2" s="19" t="s">
        <v>19</v>
      </c>
      <c r="H2" s="20" t="s">
        <v>20</v>
      </c>
      <c r="I2" s="24">
        <f>IF($H2="","",IF($H2=DATA!$L$1,0,IF($H2=DATA!$L$2,1,IF($H2=DATA!$L$3,2,IF($H2=DATA!$L$4,3,4)))))</f>
        <v>4</v>
      </c>
      <c r="J2" s="25">
        <f>IF(OR($H2=DATA!$L$1,$H2=DATA!$L$2,$H2=DATA!$L$3,$H2=DATA!$L$4,$H2=0),0,1)</f>
        <v>1</v>
      </c>
      <c r="K2" s="28">
        <f>IF(AND($G2=DATA!$C$1,$J2=1),1,0)</f>
        <v>1</v>
      </c>
      <c r="L2" s="29">
        <f>IF(AND($G2=DATA!$C$2,$J2=1),1,0)</f>
        <v>0</v>
      </c>
      <c r="M2" s="29">
        <f>IF(AND($G2=DATA!$C$3,$J2=1),1,0)</f>
        <v>0</v>
      </c>
      <c r="N2" s="31" t="s">
        <v>21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1">
        <v>2</v>
      </c>
      <c r="B3" s="83"/>
      <c r="C3" s="13" t="str">
        <f t="shared" si="0"/>
        <v>F</v>
      </c>
      <c r="D3" s="15" t="s">
        <v>17</v>
      </c>
      <c r="E3" s="16" t="s">
        <v>142</v>
      </c>
      <c r="F3" s="18" t="s">
        <v>22</v>
      </c>
      <c r="G3" s="19" t="s">
        <v>19</v>
      </c>
      <c r="H3" s="33" t="s">
        <v>20</v>
      </c>
      <c r="I3" s="24">
        <f>IF($H3="","",IF($H3=DATA!$L$1,0,IF($H3=DATA!$L$2,1,IF($H3=DATA!$L$3,2,IF($H3=DATA!$L$4,3,4)))))</f>
        <v>4</v>
      </c>
      <c r="J3" s="25">
        <f>IF(OR($H3=DATA!$L$1,$H3=DATA!$L$2,$H3=DATA!$L$3,$H3=DATA!$L$4,$H3=0),0,1)</f>
        <v>1</v>
      </c>
      <c r="K3" s="28">
        <f>IF(AND($G3=DATA!$C$1,$J3=1),1,0)</f>
        <v>1</v>
      </c>
      <c r="L3" s="29">
        <f>IF(AND($G3=DATA!$C$2,$J3=1),1,0)</f>
        <v>0</v>
      </c>
      <c r="M3" s="29">
        <f>IF(AND($G3=DATA!$C$3,$J3=1),1,0)</f>
        <v>0</v>
      </c>
      <c r="N3" s="31" t="s">
        <v>21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1">
        <v>3</v>
      </c>
      <c r="B4" s="83"/>
      <c r="C4" s="13" t="str">
        <f t="shared" si="0"/>
        <v>F</v>
      </c>
      <c r="D4" s="15" t="s">
        <v>17</v>
      </c>
      <c r="E4" s="16" t="s">
        <v>143</v>
      </c>
      <c r="F4" s="18" t="s">
        <v>23</v>
      </c>
      <c r="G4" s="19" t="s">
        <v>19</v>
      </c>
      <c r="H4" s="33" t="s">
        <v>20</v>
      </c>
      <c r="I4" s="24">
        <f>IF($H4="","",IF($H4=DATA!$L$1,0,IF($H4=DATA!$L$2,1,IF($H4=DATA!$L$3,2,IF($H4=DATA!$L$4,3,4)))))</f>
        <v>4</v>
      </c>
      <c r="J4" s="25">
        <f>IF(OR($H4=DATA!$L$1,$H4=DATA!$L$2,$H4=DATA!$L$3,$H4=DATA!$L$4,$H4=0),0,1)</f>
        <v>1</v>
      </c>
      <c r="K4" s="28">
        <f>IF(AND($G4=DATA!$C$1,$J4=1),1,0)</f>
        <v>1</v>
      </c>
      <c r="L4" s="29">
        <f>IF(AND($G4=DATA!$C$2,$J4=1),1,0)</f>
        <v>0</v>
      </c>
      <c r="M4" s="29">
        <f>IF(AND($G4=DATA!$C$3,$J4=1),1,0)</f>
        <v>0</v>
      </c>
      <c r="N4" s="31" t="s">
        <v>21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1">
        <v>4</v>
      </c>
      <c r="B5" s="83"/>
      <c r="C5" s="13" t="str">
        <f t="shared" si="0"/>
        <v>F</v>
      </c>
      <c r="D5" s="15" t="s">
        <v>17</v>
      </c>
      <c r="E5" s="16" t="s">
        <v>144</v>
      </c>
      <c r="F5" s="18" t="s">
        <v>25</v>
      </c>
      <c r="G5" s="19" t="s">
        <v>19</v>
      </c>
      <c r="H5" s="33" t="s">
        <v>20</v>
      </c>
      <c r="I5" s="24">
        <f>IF($H5="","",IF($H5=DATA!$L$1,0,IF($H5=DATA!$L$2,1,IF($H5=DATA!$L$3,2,IF($H5=DATA!$L$4,3,4)))))</f>
        <v>4</v>
      </c>
      <c r="J5" s="25">
        <f>IF(OR($H5=DATA!$L$1,$H5=DATA!$L$2,$H5=DATA!$L$3,$H5=DATA!$L$4,$H5=0),0,1)</f>
        <v>1</v>
      </c>
      <c r="K5" s="28">
        <f>IF(AND($G5=DATA!$C$1,$J5=1),1,0)</f>
        <v>1</v>
      </c>
      <c r="L5" s="29">
        <f>IF(AND($G5=DATA!$C$2,$J5=1),1,0)</f>
        <v>0</v>
      </c>
      <c r="M5" s="29">
        <f>IF(AND($G5=DATA!$C$3,$J5=1),1,0)</f>
        <v>0</v>
      </c>
      <c r="N5" s="31" t="s">
        <v>21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1">
        <v>5</v>
      </c>
      <c r="B6" s="83"/>
      <c r="C6" s="13" t="str">
        <f t="shared" si="0"/>
        <v>F</v>
      </c>
      <c r="D6" s="15" t="s">
        <v>26</v>
      </c>
      <c r="E6" s="16" t="s">
        <v>145</v>
      </c>
      <c r="F6" s="45" t="s">
        <v>27</v>
      </c>
      <c r="G6" s="47" t="s">
        <v>29</v>
      </c>
      <c r="H6" s="48" t="s">
        <v>20</v>
      </c>
      <c r="I6" s="24">
        <f>IF($H6="","",IF($H6=DATA!$L$1,0,IF($H6=DATA!$L$2,1,IF($H6=DATA!$L$3,2,IF($H6=DATA!$L$4,3,4)))))</f>
        <v>4</v>
      </c>
      <c r="J6" s="25">
        <f>IF(OR($H6=DATA!$L$1,$H6=DATA!$L$2,$H6=DATA!$L$3,$H6=DATA!$L$4,$H6=0),0,1)</f>
        <v>1</v>
      </c>
      <c r="K6" s="28">
        <f>IF(AND($G6=DATA!$C$1,$J6=1),1,0)</f>
        <v>0</v>
      </c>
      <c r="L6" s="29">
        <f>IF(AND($G6=DATA!$C$2,$J6=1),1,0)</f>
        <v>1</v>
      </c>
      <c r="M6" s="29">
        <f>IF(AND($G6=DATA!$C$3,$J6=1),1,0)</f>
        <v>0</v>
      </c>
      <c r="N6" s="31" t="s">
        <v>36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1">
        <v>6</v>
      </c>
      <c r="B7" s="83"/>
      <c r="C7" s="13" t="str">
        <f t="shared" si="0"/>
        <v>F</v>
      </c>
      <c r="D7" s="15" t="s">
        <v>37</v>
      </c>
      <c r="E7" s="16" t="s">
        <v>146</v>
      </c>
      <c r="F7" s="45" t="s">
        <v>38</v>
      </c>
      <c r="G7" s="47" t="s">
        <v>29</v>
      </c>
      <c r="H7" s="33" t="s">
        <v>39</v>
      </c>
      <c r="I7" s="24">
        <f>IF($H7="","",IF($H7=DATA!$L$1,0,IF($H7=DATA!$L$2,1,IF($H7=DATA!$L$3,2,IF($H7=DATA!$L$4,3,4)))))</f>
        <v>3</v>
      </c>
      <c r="J7" s="25">
        <f>IF(OR($H7=DATA!$L$1,$H7=DATA!$L$2,$H7=DATA!$L$3,$H7=DATA!$L$4,$H7=0),0,1)</f>
        <v>0</v>
      </c>
      <c r="K7" s="28">
        <f>IF(AND($G7=DATA!$C$1,$J7=1),1,0)</f>
        <v>0</v>
      </c>
      <c r="L7" s="29">
        <f>IF(AND($G7=DATA!$C$2,$J7=1),1,0)</f>
        <v>0</v>
      </c>
      <c r="M7" s="29">
        <f>IF(AND($G7=DATA!$C$3,$J7=1),1,0)</f>
        <v>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1">
        <v>7</v>
      </c>
      <c r="B8" s="84"/>
      <c r="C8" s="13" t="str">
        <f t="shared" si="0"/>
        <v>F</v>
      </c>
      <c r="D8" s="15" t="s">
        <v>40</v>
      </c>
      <c r="E8" s="16" t="s">
        <v>147</v>
      </c>
      <c r="F8" s="18" t="s">
        <v>42</v>
      </c>
      <c r="G8" s="19" t="s">
        <v>19</v>
      </c>
      <c r="H8" s="48" t="s">
        <v>20</v>
      </c>
      <c r="I8" s="24">
        <f>IF($H8="","",IF($H8=DATA!$L$1,0,IF($H8=DATA!$L$2,1,IF($H8=DATA!$L$3,2,IF($H8=DATA!$L$4,3,4)))))</f>
        <v>4</v>
      </c>
      <c r="J8" s="25">
        <f>IF(OR($H8=DATA!$L$1,$H8=DATA!$L$2,$H8=DATA!$L$3,$H8=DATA!$L$4,$H8=0),0,1)</f>
        <v>1</v>
      </c>
      <c r="K8" s="28">
        <f>IF(AND($G8=DATA!$C$1,$J8=1),1,0)</f>
        <v>1</v>
      </c>
      <c r="L8" s="29">
        <f>IF(AND($G8=DATA!$C$2,$J8=1),1,0)</f>
        <v>0</v>
      </c>
      <c r="M8" s="29">
        <f>IF(AND($G8=DATA!$C$3,$J8=1),1,0)</f>
        <v>0</v>
      </c>
      <c r="N8" s="31" t="s">
        <v>46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1">
        <v>8</v>
      </c>
      <c r="B9" s="86" t="str">
        <f>LEFT(D9)</f>
        <v>A</v>
      </c>
      <c r="C9" s="58" t="str">
        <f t="shared" si="0"/>
        <v>A</v>
      </c>
      <c r="D9" s="15" t="s">
        <v>51</v>
      </c>
      <c r="E9" s="16" t="s">
        <v>148</v>
      </c>
      <c r="F9" s="18" t="s">
        <v>52</v>
      </c>
      <c r="G9" s="19" t="s">
        <v>19</v>
      </c>
      <c r="H9" s="33" t="s">
        <v>39</v>
      </c>
      <c r="I9" s="24">
        <f>IF($H9="","",IF($H9=DATA!$L$1,0,IF($H9=DATA!$L$2,1,IF($H9=DATA!$L$3,2,IF($H9=DATA!$L$4,3,4)))))</f>
        <v>3</v>
      </c>
      <c r="J9" s="25">
        <f>IF(OR($H9=DATA!$L$1,$H9=DATA!$L$2,$H9=DATA!$L$3,$H9=DATA!$L$4,$H9=0),0,1)</f>
        <v>0</v>
      </c>
      <c r="K9" s="28">
        <f>IF(AND($G9=DATA!$C$1,$J9=1),1,0)</f>
        <v>0</v>
      </c>
      <c r="L9" s="29">
        <f>IF(AND($G9=DATA!$C$2,$J9=1),1,0)</f>
        <v>0</v>
      </c>
      <c r="M9" s="29">
        <f>IF(AND($G9=DATA!$C$3,$J9=1),1,0)</f>
        <v>0</v>
      </c>
      <c r="N9" s="31" t="s">
        <v>59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11">
        <v>10</v>
      </c>
      <c r="B10" s="83"/>
      <c r="C10" s="58" t="str">
        <f t="shared" si="0"/>
        <v>A</v>
      </c>
      <c r="D10" s="15" t="s">
        <v>51</v>
      </c>
      <c r="E10" s="16" t="s">
        <v>149</v>
      </c>
      <c r="F10" s="45" t="s">
        <v>60</v>
      </c>
      <c r="G10" s="47" t="s">
        <v>29</v>
      </c>
      <c r="H10" s="33" t="s">
        <v>20</v>
      </c>
      <c r="I10" s="24">
        <f>IF($H10="","",IF($H10=DATA!$L$1,0,IF($H10=DATA!$L$2,1,IF($H10=DATA!$L$3,2,IF($H10=DATA!$L$4,3,4)))))</f>
        <v>4</v>
      </c>
      <c r="J10" s="25">
        <f>IF(OR($H10=DATA!$L$1,$H10=DATA!$L$2,$H10=DATA!$L$3,$H10=DATA!$L$4,$H10=0),0,1)</f>
        <v>1</v>
      </c>
      <c r="K10" s="28">
        <f>IF(AND($G10=DATA!$C$1,$J10=1),1,0)</f>
        <v>0</v>
      </c>
      <c r="L10" s="29">
        <f>IF(AND($G10=DATA!$C$2,$J10=1),1,0)</f>
        <v>1</v>
      </c>
      <c r="M10" s="29">
        <f>IF(AND($G10=DATA!$C$3,$J10=1),1,0)</f>
        <v>0</v>
      </c>
      <c r="N10" s="62" t="s">
        <v>70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1">
        <v>11</v>
      </c>
      <c r="B11" s="83"/>
      <c r="C11" s="58" t="str">
        <f t="shared" si="0"/>
        <v>A</v>
      </c>
      <c r="D11" s="15" t="s">
        <v>51</v>
      </c>
      <c r="E11" s="16" t="s">
        <v>150</v>
      </c>
      <c r="F11" s="18" t="s">
        <v>77</v>
      </c>
      <c r="G11" s="19" t="s">
        <v>19</v>
      </c>
      <c r="H11" s="33" t="s">
        <v>39</v>
      </c>
      <c r="I11" s="24">
        <f>IF($H11="","",IF($H11=DATA!$L$1,0,IF($H11=DATA!$L$2,1,IF($H11=DATA!$L$3,2,IF($H11=DATA!$L$4,3,4)))))</f>
        <v>3</v>
      </c>
      <c r="J11" s="25">
        <f>IF(OR($H11=DATA!$L$1,$H11=DATA!$L$2,$H11=DATA!$L$3,$H11=DATA!$L$4,$H11=0),0,1)</f>
        <v>0</v>
      </c>
      <c r="K11" s="28">
        <f>IF(AND($G11=DATA!$C$1,$J11=1),1,0)</f>
        <v>0</v>
      </c>
      <c r="L11" s="29">
        <f>IF(AND($G11=DATA!$C$2,$J11=1),1,0)</f>
        <v>0</v>
      </c>
      <c r="M11" s="29">
        <f>IF(AND($G11=DATA!$C$3,$J11=1),1,0)</f>
        <v>0</v>
      </c>
      <c r="N11" s="63" t="s">
        <v>78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11">
        <v>12</v>
      </c>
      <c r="B12" s="83"/>
      <c r="C12" s="58" t="str">
        <f t="shared" si="0"/>
        <v>A</v>
      </c>
      <c r="D12" s="15" t="s">
        <v>51</v>
      </c>
      <c r="E12" s="16" t="s">
        <v>151</v>
      </c>
      <c r="F12" s="18" t="s">
        <v>79</v>
      </c>
      <c r="G12" s="19" t="s">
        <v>19</v>
      </c>
      <c r="H12" s="33" t="s">
        <v>39</v>
      </c>
      <c r="I12" s="24">
        <f>IF($H12="","",IF($H12=DATA!$L$1,0,IF($H12=DATA!$L$2,1,IF($H12=DATA!$L$3,2,IF($H12=DATA!$L$4,3,4)))))</f>
        <v>3</v>
      </c>
      <c r="J12" s="25">
        <f>IF(OR($H12=DATA!$L$1,$H12=DATA!$L$2,$H12=DATA!$L$3,$H12=DATA!$L$4,$H12=0),0,1)</f>
        <v>0</v>
      </c>
      <c r="K12" s="28">
        <f>IF(AND($G12=DATA!$C$1,$J12=1),1,0)</f>
        <v>0</v>
      </c>
      <c r="L12" s="29">
        <f>IF(AND($G12=DATA!$C$2,$J12=1),1,0)</f>
        <v>0</v>
      </c>
      <c r="M12" s="29">
        <f>IF(AND($G12=DATA!$C$3,$J12=1),1,0)</f>
        <v>0</v>
      </c>
      <c r="N12" s="6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1">
        <v>13</v>
      </c>
      <c r="B13" s="83"/>
      <c r="C13" s="58" t="str">
        <f t="shared" si="0"/>
        <v>A</v>
      </c>
      <c r="D13" s="15" t="s">
        <v>51</v>
      </c>
      <c r="E13" s="16" t="s">
        <v>152</v>
      </c>
      <c r="F13" s="45" t="s">
        <v>80</v>
      </c>
      <c r="G13" s="47" t="s">
        <v>29</v>
      </c>
      <c r="H13" s="33" t="s">
        <v>39</v>
      </c>
      <c r="I13" s="24">
        <f>IF($H13="","",IF($H13=DATA!$L$1,0,IF($H13=DATA!$L$2,1,IF($H13=DATA!$L$3,2,IF($H13=DATA!$L$4,3,4)))))</f>
        <v>3</v>
      </c>
      <c r="J13" s="25">
        <f>IF(OR($H13=DATA!$L$1,$H13=DATA!$L$2,$H13=DATA!$L$3,$H13=DATA!$L$4,$H13=0),0,1)</f>
        <v>0</v>
      </c>
      <c r="K13" s="28">
        <f>IF(AND($G13=DATA!$C$1,$J13=1),1,0)</f>
        <v>0</v>
      </c>
      <c r="L13" s="29">
        <f>IF(AND($G13=DATA!$C$2,$J13=1),1,0)</f>
        <v>0</v>
      </c>
      <c r="M13" s="29">
        <f>IF(AND($G13=DATA!$C$3,$J13=1),1,0)</f>
        <v>0</v>
      </c>
      <c r="N13" s="63" t="s">
        <v>81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11">
        <v>14</v>
      </c>
      <c r="B14" s="83"/>
      <c r="C14" s="58" t="str">
        <f t="shared" si="0"/>
        <v>A</v>
      </c>
      <c r="D14" s="15" t="s">
        <v>51</v>
      </c>
      <c r="E14" s="16" t="s">
        <v>153</v>
      </c>
      <c r="F14" s="45" t="s">
        <v>82</v>
      </c>
      <c r="G14" s="47" t="s">
        <v>29</v>
      </c>
      <c r="H14" s="33" t="s">
        <v>39</v>
      </c>
      <c r="I14" s="24">
        <f>IF($H14="","",IF($H14=DATA!$L$1,0,IF($H14=DATA!$L$2,1,IF($H14=DATA!$L$3,2,IF($H14=DATA!$L$4,3,4)))))</f>
        <v>3</v>
      </c>
      <c r="J14" s="25">
        <f>IF(OR($H14=DATA!$L$1,$H14=DATA!$L$2,$H14=DATA!$L$3,$H14=DATA!$L$4,$H14=0),0,1)</f>
        <v>0</v>
      </c>
      <c r="K14" s="28">
        <f>IF(AND($G14=DATA!$C$1,$J14=1),1,0)</f>
        <v>0</v>
      </c>
      <c r="L14" s="29">
        <f>IF(AND($G14=DATA!$C$2,$J14=1),1,0)</f>
        <v>0</v>
      </c>
      <c r="M14" s="29">
        <f>IF(AND($G14=DATA!$C$3,$J14=1),1,0)</f>
        <v>0</v>
      </c>
      <c r="N14" s="62" t="s">
        <v>81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1">
        <v>15</v>
      </c>
      <c r="B15" s="83"/>
      <c r="C15" s="58" t="str">
        <f t="shared" si="0"/>
        <v>A</v>
      </c>
      <c r="D15" s="15" t="s">
        <v>83</v>
      </c>
      <c r="E15" s="16" t="s">
        <v>154</v>
      </c>
      <c r="F15" s="18" t="s">
        <v>84</v>
      </c>
      <c r="G15" s="19" t="s">
        <v>19</v>
      </c>
      <c r="H15" s="33" t="s">
        <v>39</v>
      </c>
      <c r="I15" s="24">
        <f>IF($H15="","",IF($H15=DATA!$L$1,0,IF($H15=DATA!$L$2,1,IF($H15=DATA!$L$3,2,IF($H15=DATA!$L$4,3,4)))))</f>
        <v>3</v>
      </c>
      <c r="J15" s="25">
        <f>IF(OR($H15=DATA!$L$1,$H15=DATA!$L$2,$H15=DATA!$L$3,$H15=DATA!$L$4,$H15=0),0,1)</f>
        <v>0</v>
      </c>
      <c r="K15" s="28">
        <f>IF(AND($G15=DATA!$C$1,$J15=1),1,0)</f>
        <v>0</v>
      </c>
      <c r="L15" s="29">
        <f>IF(AND($G15=DATA!$C$2,$J15=1),1,0)</f>
        <v>0</v>
      </c>
      <c r="M15" s="29">
        <f>IF(AND($G15=DATA!$C$3,$J15=1),1,0)</f>
        <v>0</v>
      </c>
      <c r="N15" s="62" t="s">
        <v>81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11">
        <v>16</v>
      </c>
      <c r="B16" s="83"/>
      <c r="C16" s="58" t="str">
        <f t="shared" si="0"/>
        <v>A</v>
      </c>
      <c r="D16" s="15" t="s">
        <v>83</v>
      </c>
      <c r="E16" s="16" t="s">
        <v>155</v>
      </c>
      <c r="F16" s="45" t="s">
        <v>85</v>
      </c>
      <c r="G16" s="47" t="s">
        <v>29</v>
      </c>
      <c r="H16" s="33" t="s">
        <v>39</v>
      </c>
      <c r="I16" s="24">
        <f>IF($H16="","",IF($H16=DATA!$L$1,0,IF($H16=DATA!$L$2,1,IF($H16=DATA!$L$3,2,IF($H16=DATA!$L$4,3,4)))))</f>
        <v>3</v>
      </c>
      <c r="J16" s="25">
        <f>IF(OR($H16=DATA!$L$1,$H16=DATA!$L$2,$H16=DATA!$L$3,$H16=DATA!$L$4,$H16=0),0,1)</f>
        <v>0</v>
      </c>
      <c r="K16" s="28">
        <f>IF(AND($G16=DATA!$C$1,$J16=1),1,0)</f>
        <v>0</v>
      </c>
      <c r="L16" s="29">
        <f>IF(AND($G16=DATA!$C$2,$J16=1),1,0)</f>
        <v>0</v>
      </c>
      <c r="M16" s="29">
        <f>IF(AND($G16=DATA!$C$3,$J16=1),1,0)</f>
        <v>0</v>
      </c>
      <c r="N16" s="62" t="s">
        <v>86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11">
        <v>22</v>
      </c>
      <c r="B17" s="83"/>
      <c r="C17" s="58" t="str">
        <f t="shared" si="0"/>
        <v>A</v>
      </c>
      <c r="D17" s="15" t="s">
        <v>87</v>
      </c>
      <c r="E17" s="16" t="s">
        <v>156</v>
      </c>
      <c r="F17" s="64" t="s">
        <v>88</v>
      </c>
      <c r="G17" s="65" t="s">
        <v>69</v>
      </c>
      <c r="H17" s="33" t="s">
        <v>39</v>
      </c>
      <c r="I17" s="24">
        <f>IF($H17="","",IF($H17=DATA!$L$1,0,IF($H17=DATA!$L$2,1,IF($H17=DATA!$L$3,2,IF($H17=DATA!$L$4,3,4)))))</f>
        <v>3</v>
      </c>
      <c r="J17" s="25">
        <f>IF(OR($H17=DATA!$L$1,$H17=DATA!$L$2,$H17=DATA!$L$3,$H17=DATA!$L$4,$H17=0),0,1)</f>
        <v>0</v>
      </c>
      <c r="K17" s="28">
        <f>IF(AND($G17=DATA!$C$1,$J17=1),1,0)</f>
        <v>0</v>
      </c>
      <c r="L17" s="29">
        <f>IF(AND($G17=DATA!$C$2,$J17=1),1,0)</f>
        <v>0</v>
      </c>
      <c r="M17" s="29">
        <f>IF(AND($G17=DATA!$C$3,$J17=1),1,0)</f>
        <v>0</v>
      </c>
      <c r="N17" s="62" t="s">
        <v>89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11">
        <v>23</v>
      </c>
      <c r="B18" s="84"/>
      <c r="C18" s="58" t="str">
        <f t="shared" si="0"/>
        <v>A</v>
      </c>
      <c r="D18" s="15" t="s">
        <v>90</v>
      </c>
      <c r="E18" s="16" t="s">
        <v>157</v>
      </c>
      <c r="F18" s="18" t="s">
        <v>91</v>
      </c>
      <c r="G18" s="19" t="s">
        <v>19</v>
      </c>
      <c r="H18" s="33" t="s">
        <v>20</v>
      </c>
      <c r="I18" s="24">
        <f>IF($H18="","",IF($H18=DATA!$L$1,0,IF($H18=DATA!$L$2,1,IF($H18=DATA!$L$3,2,IF($H18=DATA!$L$4,3,4)))))</f>
        <v>4</v>
      </c>
      <c r="J18" s="25">
        <f>IF(OR($H18=DATA!$L$1,$H18=DATA!$L$2,$H18=DATA!$L$3,$H18=DATA!$L$4,$H18=0),0,1)</f>
        <v>1</v>
      </c>
      <c r="K18" s="28">
        <f>IF(AND($G18=DATA!$C$1,$J18=1),1,0)</f>
        <v>1</v>
      </c>
      <c r="L18" s="29">
        <f>IF(AND($G18=DATA!$C$2,$J18=1),1,0)</f>
        <v>0</v>
      </c>
      <c r="M18" s="29">
        <f>IF(AND($G18=DATA!$C$3,$J18=1),1,0)</f>
        <v>0</v>
      </c>
      <c r="N18" s="62" t="s">
        <v>92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11">
        <v>24</v>
      </c>
      <c r="B19" s="85" t="str">
        <f>LEFT(D19)</f>
        <v>I</v>
      </c>
      <c r="C19" s="66" t="str">
        <f t="shared" si="0"/>
        <v>I</v>
      </c>
      <c r="D19" s="15" t="s">
        <v>93</v>
      </c>
      <c r="E19" s="16" t="s">
        <v>158</v>
      </c>
      <c r="F19" s="18" t="s">
        <v>94</v>
      </c>
      <c r="G19" s="19" t="s">
        <v>19</v>
      </c>
      <c r="H19" s="33" t="s">
        <v>20</v>
      </c>
      <c r="I19" s="24">
        <f>IF($H19="","",IF($H19=DATA!$L$1,0,IF($H19=DATA!$L$2,1,IF($H19=DATA!$L$3,2,IF($H19=DATA!$L$4,3,4)))))</f>
        <v>4</v>
      </c>
      <c r="J19" s="25">
        <f>IF(OR($H19=DATA!$L$1,$H19=DATA!$L$2,$H19=DATA!$L$3,$H19=DATA!$L$4,$H19=0),0,1)</f>
        <v>1</v>
      </c>
      <c r="K19" s="28">
        <f>IF(AND($G19=DATA!$C$1,$J19=1),1,0)</f>
        <v>1</v>
      </c>
      <c r="L19" s="29">
        <f>IF(AND($G19=DATA!$C$2,$J19=1),1,0)</f>
        <v>0</v>
      </c>
      <c r="M19" s="29">
        <f>IF(AND($G19=DATA!$C$3,$J19=1),1,0)</f>
        <v>0</v>
      </c>
      <c r="N19" s="62" t="s">
        <v>95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11">
        <v>25</v>
      </c>
      <c r="B20" s="83"/>
      <c r="C20" s="66" t="str">
        <f t="shared" si="0"/>
        <v>I</v>
      </c>
      <c r="D20" s="15" t="s">
        <v>93</v>
      </c>
      <c r="E20" s="16" t="s">
        <v>159</v>
      </c>
      <c r="F20" s="45" t="s">
        <v>96</v>
      </c>
      <c r="G20" s="47" t="s">
        <v>29</v>
      </c>
      <c r="H20" s="33" t="s">
        <v>20</v>
      </c>
      <c r="I20" s="24">
        <f>IF($H20="","",IF($H20=DATA!$L$1,0,IF($H20=DATA!$L$2,1,IF($H20=DATA!$L$3,2,IF($H20=DATA!$L$4,3,4)))))</f>
        <v>4</v>
      </c>
      <c r="J20" s="25">
        <f>IF(OR($H20=DATA!$L$1,$H20=DATA!$L$2,$H20=DATA!$L$3,$H20=DATA!$L$4,$H20=0),0,1)</f>
        <v>1</v>
      </c>
      <c r="K20" s="28">
        <f>IF(AND($G20=DATA!$C$1,$J20=1),1,0)</f>
        <v>0</v>
      </c>
      <c r="L20" s="29">
        <f>IF(AND($G20=DATA!$C$2,$J20=1),1,0)</f>
        <v>1</v>
      </c>
      <c r="M20" s="29">
        <f>IF(AND($G20=DATA!$C$3,$J20=1),1,0)</f>
        <v>0</v>
      </c>
      <c r="N20" s="62" t="s">
        <v>97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11">
        <v>26</v>
      </c>
      <c r="B21" s="83"/>
      <c r="C21" s="66" t="str">
        <f t="shared" si="0"/>
        <v>I</v>
      </c>
      <c r="D21" s="15" t="s">
        <v>93</v>
      </c>
      <c r="E21" s="16" t="s">
        <v>160</v>
      </c>
      <c r="F21" s="18" t="s">
        <v>98</v>
      </c>
      <c r="G21" s="19" t="s">
        <v>19</v>
      </c>
      <c r="H21" s="33" t="s">
        <v>39</v>
      </c>
      <c r="I21" s="24">
        <f>IF($H21="","",IF($H21=DATA!$L$1,0,IF($H21=DATA!$L$2,1,IF($H21=DATA!$L$3,2,IF($H21=DATA!$L$4,3,4)))))</f>
        <v>3</v>
      </c>
      <c r="J21" s="25">
        <f>IF(OR($H21=DATA!$L$1,$H21=DATA!$L$2,$H21=DATA!$L$3,$H21=DATA!$L$4,$H21=0),0,1)</f>
        <v>0</v>
      </c>
      <c r="K21" s="28">
        <f>IF(AND($G21=DATA!$C$1,$J21=1),1,0)</f>
        <v>0</v>
      </c>
      <c r="L21" s="29">
        <f>IF(AND($G21=DATA!$C$2,$J21=1),1,0)</f>
        <v>0</v>
      </c>
      <c r="M21" s="29">
        <f>IF(AND($G21=DATA!$C$3,$J21=1),1,0)</f>
        <v>0</v>
      </c>
      <c r="N21" s="62" t="s">
        <v>99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11">
        <v>27</v>
      </c>
      <c r="B22" s="83"/>
      <c r="C22" s="66" t="str">
        <f t="shared" si="0"/>
        <v>I</v>
      </c>
      <c r="D22" s="15" t="s">
        <v>93</v>
      </c>
      <c r="E22" s="16" t="s">
        <v>161</v>
      </c>
      <c r="F22" s="45" t="s">
        <v>100</v>
      </c>
      <c r="G22" s="47" t="s">
        <v>29</v>
      </c>
      <c r="H22" s="33" t="s">
        <v>20</v>
      </c>
      <c r="I22" s="24">
        <f>IF($H22="","",IF($H22=DATA!$L$1,0,IF($H22=DATA!$L$2,1,IF($H22=DATA!$L$3,2,IF($H22=DATA!$L$4,3,4)))))</f>
        <v>4</v>
      </c>
      <c r="J22" s="25">
        <f>IF(OR($H22=DATA!$L$1,$H22=DATA!$L$2,$H22=DATA!$L$3,$H22=DATA!$L$4,$H22=0),0,1)</f>
        <v>1</v>
      </c>
      <c r="K22" s="28">
        <f>IF(AND($G22=DATA!$C$1,$J22=1),1,0)</f>
        <v>0</v>
      </c>
      <c r="L22" s="29">
        <f>IF(AND($G22=DATA!$C$2,$J22=1),1,0)</f>
        <v>1</v>
      </c>
      <c r="M22" s="29">
        <f>IF(AND($G22=DATA!$C$3,$J22=1),1,0)</f>
        <v>0</v>
      </c>
      <c r="N22" s="62" t="s">
        <v>101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11">
        <v>28</v>
      </c>
      <c r="B23" s="83"/>
      <c r="C23" s="66" t="str">
        <f t="shared" si="0"/>
        <v>I</v>
      </c>
      <c r="D23" s="15" t="s">
        <v>93</v>
      </c>
      <c r="E23" s="16" t="s">
        <v>162</v>
      </c>
      <c r="F23" s="64" t="s">
        <v>102</v>
      </c>
      <c r="G23" s="65" t="s">
        <v>69</v>
      </c>
      <c r="H23" s="33" t="s">
        <v>20</v>
      </c>
      <c r="I23" s="24">
        <f>IF($H23="","",IF($H23=DATA!$L$1,0,IF($H23=DATA!$L$2,1,IF($H23=DATA!$L$3,2,IF($H23=DATA!$L$4,3,4)))))</f>
        <v>4</v>
      </c>
      <c r="J23" s="25">
        <f>IF(OR($H23=DATA!$L$1,$H23=DATA!$L$2,$H23=DATA!$L$3,$H23=DATA!$L$4,$H23=0),0,1)</f>
        <v>1</v>
      </c>
      <c r="K23" s="28">
        <f>IF(AND($G23=DATA!$C$1,$J23=1),1,0)</f>
        <v>0</v>
      </c>
      <c r="L23" s="29">
        <f>IF(AND($G23=DATA!$C$2,$J23=1),1,0)</f>
        <v>0</v>
      </c>
      <c r="M23" s="29">
        <f>IF(AND($G23=DATA!$C$3,$J23=1),1,0)</f>
        <v>1</v>
      </c>
      <c r="N23" s="62" t="s">
        <v>103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1">
        <v>29</v>
      </c>
      <c r="B24" s="83"/>
      <c r="C24" s="66" t="str">
        <f t="shared" si="0"/>
        <v>I</v>
      </c>
      <c r="D24" s="15" t="s">
        <v>93</v>
      </c>
      <c r="E24" s="16" t="s">
        <v>163</v>
      </c>
      <c r="F24" s="64" t="s">
        <v>104</v>
      </c>
      <c r="G24" s="65" t="s">
        <v>69</v>
      </c>
      <c r="H24" s="33" t="s">
        <v>20</v>
      </c>
      <c r="I24" s="24">
        <f>IF($H24="","",IF($H24=DATA!$L$1,0,IF($H24=DATA!$L$2,1,IF($H24=DATA!$L$3,2,IF($H24=DATA!$L$4,3,4)))))</f>
        <v>4</v>
      </c>
      <c r="J24" s="25">
        <f>IF(OR($H24=DATA!$L$1,$H24=DATA!$L$2,$H24=DATA!$L$3,$H24=DATA!$L$4,$H24=0),0,1)</f>
        <v>1</v>
      </c>
      <c r="K24" s="28">
        <f>IF(AND($G24=DATA!$C$1,$J24=1),1,0)</f>
        <v>0</v>
      </c>
      <c r="L24" s="29">
        <f>IF(AND($G24=DATA!$C$2,$J24=1),1,0)</f>
        <v>0</v>
      </c>
      <c r="M24" s="29">
        <f>IF(AND($G24=DATA!$C$3,$J24=1),1,0)</f>
        <v>1</v>
      </c>
      <c r="N24" s="62" t="s">
        <v>101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1">
        <v>30</v>
      </c>
      <c r="B25" s="83"/>
      <c r="C25" s="66" t="str">
        <f t="shared" si="0"/>
        <v>I</v>
      </c>
      <c r="D25" s="15" t="s">
        <v>105</v>
      </c>
      <c r="E25" s="16" t="s">
        <v>164</v>
      </c>
      <c r="F25" s="45" t="s">
        <v>106</v>
      </c>
      <c r="G25" s="47" t="s">
        <v>29</v>
      </c>
      <c r="H25" s="33" t="s">
        <v>20</v>
      </c>
      <c r="I25" s="24">
        <f>IF($H25="","",IF($H25=DATA!$L$1,0,IF($H25=DATA!$L$2,1,IF($H25=DATA!$L$3,2,IF($H25=DATA!$L$4,3,4)))))</f>
        <v>4</v>
      </c>
      <c r="J25" s="25">
        <f>IF(OR($H25=DATA!$L$1,$H25=DATA!$L$2,$H25=DATA!$L$3,$H25=DATA!$L$4,$H25=0),0,1)</f>
        <v>1</v>
      </c>
      <c r="K25" s="28">
        <f>IF(AND($G25=DATA!$C$1,$J25=1),1,0)</f>
        <v>0</v>
      </c>
      <c r="L25" s="29">
        <f>IF(AND($G25=DATA!$C$2,$J25=1),1,0)</f>
        <v>1</v>
      </c>
      <c r="M25" s="29">
        <f>IF(AND($G25=DATA!$C$3,$J25=1),1,0)</f>
        <v>0</v>
      </c>
      <c r="N25" s="62" t="s">
        <v>107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11">
        <v>31</v>
      </c>
      <c r="B26" s="83"/>
      <c r="C26" s="66" t="str">
        <f t="shared" si="0"/>
        <v>I</v>
      </c>
      <c r="D26" s="15" t="s">
        <v>105</v>
      </c>
      <c r="E26" s="16" t="s">
        <v>165</v>
      </c>
      <c r="F26" s="45" t="s">
        <v>108</v>
      </c>
      <c r="G26" s="47" t="s">
        <v>29</v>
      </c>
      <c r="H26" s="33" t="s">
        <v>20</v>
      </c>
      <c r="I26" s="24">
        <f>IF($H26="","",IF($H26=DATA!$L$1,0,IF($H26=DATA!$L$2,1,IF($H26=DATA!$L$3,2,IF($H26=DATA!$L$4,3,4)))))</f>
        <v>4</v>
      </c>
      <c r="J26" s="25">
        <f>IF(OR($H26=DATA!$L$1,$H26=DATA!$L$2,$H26=DATA!$L$3,$H26=DATA!$L$4,$H26=0),0,1)</f>
        <v>1</v>
      </c>
      <c r="K26" s="28">
        <f>IF(AND($G26=DATA!$C$1,$J26=1),1,0)</f>
        <v>0</v>
      </c>
      <c r="L26" s="29">
        <f>IF(AND($G26=DATA!$C$2,$J26=1),1,0)</f>
        <v>1</v>
      </c>
      <c r="M26" s="29">
        <f>IF(AND($G26=DATA!$C$3,$J26=1),1,0)</f>
        <v>0</v>
      </c>
      <c r="N26" s="62" t="s">
        <v>109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11">
        <v>32</v>
      </c>
      <c r="B27" s="83"/>
      <c r="C27" s="66" t="str">
        <f t="shared" si="0"/>
        <v>I</v>
      </c>
      <c r="D27" s="15" t="s">
        <v>105</v>
      </c>
      <c r="E27" s="16" t="s">
        <v>166</v>
      </c>
      <c r="F27" s="45" t="s">
        <v>110</v>
      </c>
      <c r="G27" s="47" t="s">
        <v>29</v>
      </c>
      <c r="H27" s="33" t="s">
        <v>20</v>
      </c>
      <c r="I27" s="24">
        <f>IF($H27="","",IF($H27=DATA!$L$1,0,IF($H27=DATA!$L$2,1,IF($H27=DATA!$L$3,2,IF($H27=DATA!$L$4,3,4)))))</f>
        <v>4</v>
      </c>
      <c r="J27" s="25">
        <f>IF(OR($H27=DATA!$L$1,$H27=DATA!$L$2,$H27=DATA!$L$3,$H27=DATA!$L$4,$H27=0),0,1)</f>
        <v>1</v>
      </c>
      <c r="K27" s="28">
        <f>IF(AND($G27=DATA!$C$1,$J27=1),1,0)</f>
        <v>0</v>
      </c>
      <c r="L27" s="29">
        <f>IF(AND($G27=DATA!$C$2,$J27=1),1,0)</f>
        <v>1</v>
      </c>
      <c r="M27" s="29">
        <f>IF(AND($G27=DATA!$C$3,$J27=1),1,0)</f>
        <v>0</v>
      </c>
      <c r="N27" s="62" t="s">
        <v>111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11">
        <v>33</v>
      </c>
      <c r="B28" s="83"/>
      <c r="C28" s="66" t="str">
        <f t="shared" si="0"/>
        <v>I</v>
      </c>
      <c r="D28" s="15" t="s">
        <v>105</v>
      </c>
      <c r="E28" s="16" t="s">
        <v>167</v>
      </c>
      <c r="F28" s="64" t="s">
        <v>112</v>
      </c>
      <c r="G28" s="65" t="s">
        <v>69</v>
      </c>
      <c r="H28" s="33" t="s">
        <v>20</v>
      </c>
      <c r="I28" s="24">
        <f>IF($H28="","",IF($H28=DATA!$L$1,0,IF($H28=DATA!$L$2,1,IF($H28=DATA!$L$3,2,IF($H28=DATA!$L$4,3,4)))))</f>
        <v>4</v>
      </c>
      <c r="J28" s="25">
        <f>IF(OR($H28=DATA!$L$1,$H28=DATA!$L$2,$H28=DATA!$L$3,$H28=DATA!$L$4,$H28=0),0,1)</f>
        <v>1</v>
      </c>
      <c r="K28" s="28">
        <f>IF(AND($G28=DATA!$C$1,$J28=1),1,0)</f>
        <v>0</v>
      </c>
      <c r="L28" s="29">
        <f>IF(AND($G28=DATA!$C$2,$J28=1),1,0)</f>
        <v>0</v>
      </c>
      <c r="M28" s="29">
        <f>IF(AND($G28=DATA!$C$3,$J28=1),1,0)</f>
        <v>1</v>
      </c>
      <c r="N28" s="62" t="s">
        <v>113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11">
        <v>34</v>
      </c>
      <c r="B29" s="83"/>
      <c r="C29" s="66" t="str">
        <f t="shared" si="0"/>
        <v>I</v>
      </c>
      <c r="D29" s="15" t="s">
        <v>114</v>
      </c>
      <c r="E29" s="16" t="s">
        <v>168</v>
      </c>
      <c r="F29" s="45" t="s">
        <v>115</v>
      </c>
      <c r="G29" s="47" t="s">
        <v>29</v>
      </c>
      <c r="H29" s="33" t="s">
        <v>20</v>
      </c>
      <c r="I29" s="24">
        <f>IF($H29="","",IF($H29=DATA!$L$1,0,IF($H29=DATA!$L$2,1,IF($H29=DATA!$L$3,2,IF($H29=DATA!$L$4,3,4)))))</f>
        <v>4</v>
      </c>
      <c r="J29" s="25">
        <f>IF(OR($H29=DATA!$L$1,$H29=DATA!$L$2,$H29=DATA!$L$3,$H29=DATA!$L$4,$H29=0),0,1)</f>
        <v>1</v>
      </c>
      <c r="K29" s="28">
        <f>IF(AND($G29=DATA!$C$1,$J29=1),1,0)</f>
        <v>0</v>
      </c>
      <c r="L29" s="29">
        <f>IF(AND($G29=DATA!$C$2,$J29=1),1,0)</f>
        <v>1</v>
      </c>
      <c r="M29" s="29">
        <f>IF(AND($G29=DATA!$C$3,$J29=1),1,0)</f>
        <v>0</v>
      </c>
      <c r="N29" s="62" t="s">
        <v>116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11">
        <v>35</v>
      </c>
      <c r="B30" s="83"/>
      <c r="C30" s="66" t="str">
        <f t="shared" si="0"/>
        <v>I</v>
      </c>
      <c r="D30" s="15" t="s">
        <v>114</v>
      </c>
      <c r="E30" s="16" t="s">
        <v>169</v>
      </c>
      <c r="F30" s="45" t="s">
        <v>117</v>
      </c>
      <c r="G30" s="47" t="s">
        <v>29</v>
      </c>
      <c r="H30" s="33" t="s">
        <v>20</v>
      </c>
      <c r="I30" s="24">
        <f>IF($H30="","",IF($H30=DATA!$L$1,0,IF($H30=DATA!$L$2,1,IF($H30=DATA!$L$3,2,IF($H30=DATA!$L$4,3,4)))))</f>
        <v>4</v>
      </c>
      <c r="J30" s="25">
        <f>IF(OR($H30=DATA!$L$1,$H30=DATA!$L$2,$H30=DATA!$L$3,$H30=DATA!$L$4,$H30=0),0,1)</f>
        <v>1</v>
      </c>
      <c r="K30" s="28">
        <f>IF(AND($G30=DATA!$C$1,$J30=1),1,0)</f>
        <v>0</v>
      </c>
      <c r="L30" s="29">
        <f>IF(AND($G30=DATA!$C$2,$J30=1),1,0)</f>
        <v>1</v>
      </c>
      <c r="M30" s="29">
        <f>IF(AND($G30=DATA!$C$3,$J30=1),1,0)</f>
        <v>0</v>
      </c>
      <c r="N30" s="62" t="s">
        <v>118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11">
        <v>36</v>
      </c>
      <c r="B31" s="83"/>
      <c r="C31" s="66" t="str">
        <f t="shared" si="0"/>
        <v>I</v>
      </c>
      <c r="D31" s="15" t="s">
        <v>114</v>
      </c>
      <c r="E31" s="16" t="s">
        <v>170</v>
      </c>
      <c r="F31" s="64" t="s">
        <v>119</v>
      </c>
      <c r="G31" s="65" t="s">
        <v>69</v>
      </c>
      <c r="H31" s="33" t="s">
        <v>20</v>
      </c>
      <c r="I31" s="24">
        <f>IF($H31="","",IF($H31=DATA!$L$1,0,IF($H31=DATA!$L$2,1,IF($H31=DATA!$L$3,2,IF($H31=DATA!$L$4,3,4)))))</f>
        <v>4</v>
      </c>
      <c r="J31" s="25">
        <f>IF(OR($H31=DATA!$L$1,$H31=DATA!$L$2,$H31=DATA!$L$3,$H31=DATA!$L$4,$H31=0),0,1)</f>
        <v>1</v>
      </c>
      <c r="K31" s="28">
        <f>IF(AND($G31=DATA!$C$1,$J31=1),1,0)</f>
        <v>0</v>
      </c>
      <c r="L31" s="29">
        <f>IF(AND($G31=DATA!$C$2,$J31=1),1,0)</f>
        <v>0</v>
      </c>
      <c r="M31" s="29">
        <f>IF(AND($G31=DATA!$C$3,$J31=1),1,0)</f>
        <v>1</v>
      </c>
      <c r="N31" s="62" t="s">
        <v>120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11">
        <v>37</v>
      </c>
      <c r="B32" s="83"/>
      <c r="C32" s="66" t="str">
        <f t="shared" si="0"/>
        <v>I</v>
      </c>
      <c r="D32" s="15" t="s">
        <v>114</v>
      </c>
      <c r="E32" s="16" t="s">
        <v>171</v>
      </c>
      <c r="F32" s="64" t="s">
        <v>121</v>
      </c>
      <c r="G32" s="65" t="s">
        <v>69</v>
      </c>
      <c r="H32" s="33" t="s">
        <v>20</v>
      </c>
      <c r="I32" s="24">
        <f>IF($H32="","",IF($H32=DATA!$L$1,0,IF($H32=DATA!$L$2,1,IF($H32=DATA!$L$3,2,IF($H32=DATA!$L$4,3,4)))))</f>
        <v>4</v>
      </c>
      <c r="J32" s="25">
        <f>IF(OR($H32=DATA!$L$1,$H32=DATA!$L$2,$H32=DATA!$L$3,$H32=DATA!$L$4,$H32=0),0,1)</f>
        <v>1</v>
      </c>
      <c r="K32" s="28">
        <f>IF(AND($G32=DATA!$C$1,$J32=1),1,0)</f>
        <v>0</v>
      </c>
      <c r="L32" s="29">
        <f>IF(AND($G32=DATA!$C$2,$J32=1),1,0)</f>
        <v>0</v>
      </c>
      <c r="M32" s="29">
        <f>IF(AND($G32=DATA!$C$3,$J32=1),1,0)</f>
        <v>1</v>
      </c>
      <c r="N32" s="62" t="s">
        <v>122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11">
        <v>38</v>
      </c>
      <c r="B33" s="83"/>
      <c r="C33" s="66" t="str">
        <f t="shared" si="0"/>
        <v>I</v>
      </c>
      <c r="D33" s="15" t="s">
        <v>114</v>
      </c>
      <c r="E33" s="16" t="s">
        <v>172</v>
      </c>
      <c r="F33" s="45" t="s">
        <v>123</v>
      </c>
      <c r="G33" s="47" t="s">
        <v>29</v>
      </c>
      <c r="H33" s="33" t="s">
        <v>20</v>
      </c>
      <c r="I33" s="24">
        <f>IF($H33="","",IF($H33=DATA!$L$1,0,IF($H33=DATA!$L$2,1,IF($H33=DATA!$L$3,2,IF($H33=DATA!$L$4,3,4)))))</f>
        <v>4</v>
      </c>
      <c r="J33" s="25">
        <f>IF(OR($H33=DATA!$L$1,$H33=DATA!$L$2,$H33=DATA!$L$3,$H33=DATA!$L$4,$H33=0),0,1)</f>
        <v>1</v>
      </c>
      <c r="K33" s="28">
        <f>IF(AND($G33=DATA!$C$1,$J33=1),1,0)</f>
        <v>0</v>
      </c>
      <c r="L33" s="29">
        <f>IF(AND($G33=DATA!$C$2,$J33=1),1,0)</f>
        <v>1</v>
      </c>
      <c r="M33" s="29">
        <f>IF(AND($G33=DATA!$C$3,$J33=1),1,0)</f>
        <v>0</v>
      </c>
      <c r="N33" s="62" t="s">
        <v>124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11">
        <v>39</v>
      </c>
      <c r="B34" s="84"/>
      <c r="C34" s="66" t="str">
        <f t="shared" si="0"/>
        <v>I</v>
      </c>
      <c r="D34" s="15" t="s">
        <v>114</v>
      </c>
      <c r="E34" s="16" t="s">
        <v>173</v>
      </c>
      <c r="F34" s="64" t="s">
        <v>125</v>
      </c>
      <c r="G34" s="65" t="s">
        <v>69</v>
      </c>
      <c r="H34" s="33" t="s">
        <v>20</v>
      </c>
      <c r="I34" s="24">
        <f>IF($H34="","",IF($H34=DATA!$L$1,0,IF($H34=DATA!$L$2,1,IF($H34=DATA!$L$3,2,IF($H34=DATA!$L$4,3,4)))))</f>
        <v>4</v>
      </c>
      <c r="J34" s="25">
        <f>IF(OR($H34=DATA!$L$1,$H34=DATA!$L$2,$H34=DATA!$L$3,$H34=DATA!$L$4,$H34=0),0,1)</f>
        <v>1</v>
      </c>
      <c r="K34" s="28">
        <f>IF(AND($G34=DATA!$C$1,$J34=1),1,0)</f>
        <v>0</v>
      </c>
      <c r="L34" s="29">
        <f>IF(AND($G34=DATA!$C$2,$J34=1),1,0)</f>
        <v>0</v>
      </c>
      <c r="M34" s="29">
        <f>IF(AND($G34=DATA!$C$3,$J34=1),1,0)</f>
        <v>1</v>
      </c>
      <c r="N34" s="62" t="s">
        <v>126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11">
        <v>40</v>
      </c>
      <c r="B35" s="87" t="str">
        <f>LEFT(D35)</f>
        <v>R</v>
      </c>
      <c r="C35" s="67" t="str">
        <f t="shared" si="0"/>
        <v>R</v>
      </c>
      <c r="D35" s="15" t="s">
        <v>127</v>
      </c>
      <c r="E35" s="16" t="s">
        <v>174</v>
      </c>
      <c r="F35" s="18" t="s">
        <v>128</v>
      </c>
      <c r="G35" s="19" t="s">
        <v>19</v>
      </c>
      <c r="H35" s="33" t="s">
        <v>20</v>
      </c>
      <c r="I35" s="24">
        <f>IF($H35="","",IF($H35=DATA!$L$1,0,IF($H35=DATA!$L$2,1,IF($H35=DATA!$L$3,2,IF($H35=DATA!$L$4,3,4)))))</f>
        <v>4</v>
      </c>
      <c r="J35" s="25">
        <f>IF(OR($H35=DATA!$L$1,$H35=DATA!$L$2,$H35=DATA!$L$3,$H35=DATA!$L$4,$H35=0),0,1)</f>
        <v>1</v>
      </c>
      <c r="K35" s="28">
        <f>IF(AND($G35=DATA!$C$1,$J35=1),1,0)</f>
        <v>1</v>
      </c>
      <c r="L35" s="29">
        <f>IF(AND($G35=DATA!$C$2,$J35=1),1,0)</f>
        <v>0</v>
      </c>
      <c r="M35" s="29">
        <f>IF(AND($G35=DATA!$C$3,$J35=1),1,0)</f>
        <v>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11">
        <v>41</v>
      </c>
      <c r="B36" s="83"/>
      <c r="C36" s="67" t="str">
        <f t="shared" si="0"/>
        <v>R</v>
      </c>
      <c r="D36" s="15" t="s">
        <v>129</v>
      </c>
      <c r="E36" s="16" t="s">
        <v>175</v>
      </c>
      <c r="F36" s="18" t="s">
        <v>130</v>
      </c>
      <c r="G36" s="19" t="s">
        <v>19</v>
      </c>
      <c r="H36" s="33" t="s">
        <v>39</v>
      </c>
      <c r="I36" s="24">
        <f>IF($H36="","",IF($H36=DATA!$L$1,0,IF($H36=DATA!$L$2,1,IF($H36=DATA!$L$3,2,IF($H36=DATA!$L$4,3,4)))))</f>
        <v>3</v>
      </c>
      <c r="J36" s="25">
        <f>IF(OR($H36=DATA!$L$1,$H36=DATA!$L$2,$H36=DATA!$L$3,$H36=DATA!$L$4,$H36=0),0,1)</f>
        <v>0</v>
      </c>
      <c r="K36" s="28">
        <f>IF(AND($G36=DATA!$C$1,$J36=1),1,0)</f>
        <v>0</v>
      </c>
      <c r="L36" s="29">
        <f>IF(AND($G36=DATA!$C$2,$J36=1),1,0)</f>
        <v>0</v>
      </c>
      <c r="M36" s="29">
        <f>IF(AND($G36=DATA!$C$3,$J36=1),1,0)</f>
        <v>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11">
        <v>42</v>
      </c>
      <c r="B37" s="83"/>
      <c r="C37" s="67" t="str">
        <f t="shared" si="0"/>
        <v>R</v>
      </c>
      <c r="D37" s="15" t="s">
        <v>129</v>
      </c>
      <c r="E37" s="16" t="s">
        <v>176</v>
      </c>
      <c r="F37" s="45" t="s">
        <v>131</v>
      </c>
      <c r="G37" s="47" t="s">
        <v>29</v>
      </c>
      <c r="H37" s="33" t="s">
        <v>39</v>
      </c>
      <c r="I37" s="24">
        <f>IF($H37="","",IF($H37=DATA!$L$1,0,IF($H37=DATA!$L$2,1,IF($H37=DATA!$L$3,2,IF($H37=DATA!$L$4,3,4)))))</f>
        <v>3</v>
      </c>
      <c r="J37" s="25">
        <f>IF(OR($H37=DATA!$L$1,$H37=DATA!$L$2,$H37=DATA!$L$3,$H37=DATA!$L$4,$H37=0),0,1)</f>
        <v>0</v>
      </c>
      <c r="K37" s="28">
        <f>IF(AND($G37=DATA!$C$1,$J37=1),1,0)</f>
        <v>0</v>
      </c>
      <c r="L37" s="29">
        <f>IF(AND($G37=DATA!$C$2,$J37=1),1,0)</f>
        <v>0</v>
      </c>
      <c r="M37" s="29">
        <f>IF(AND($G37=DATA!$C$3,$J37=1),1,0)</f>
        <v>0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11">
        <v>43</v>
      </c>
      <c r="B38" s="83"/>
      <c r="C38" s="67" t="str">
        <f t="shared" si="0"/>
        <v>R</v>
      </c>
      <c r="D38" s="15" t="s">
        <v>129</v>
      </c>
      <c r="E38" s="16" t="s">
        <v>177</v>
      </c>
      <c r="F38" s="18" t="s">
        <v>132</v>
      </c>
      <c r="G38" s="19" t="s">
        <v>19</v>
      </c>
      <c r="H38" s="33" t="s">
        <v>39</v>
      </c>
      <c r="I38" s="24">
        <f>IF($H38="","",IF($H38=DATA!$L$1,0,IF($H38=DATA!$L$2,1,IF($H38=DATA!$L$3,2,IF($H38=DATA!$L$4,3,4)))))</f>
        <v>3</v>
      </c>
      <c r="J38" s="25">
        <f>IF(OR($H38=DATA!$L$1,$H38=DATA!$L$2,$H38=DATA!$L$3,$H38=DATA!$L$4,$H38=0),0,1)</f>
        <v>0</v>
      </c>
      <c r="K38" s="28">
        <f>IF(AND($G38=DATA!$C$1,$J38=1),1,0)</f>
        <v>0</v>
      </c>
      <c r="L38" s="29">
        <f>IF(AND($G38=DATA!$C$2,$J38=1),1,0)</f>
        <v>0</v>
      </c>
      <c r="M38" s="29">
        <f>IF(AND($G38=DATA!$C$3,$J38=1),1,0)</f>
        <v>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11">
        <v>46</v>
      </c>
      <c r="B39" s="83"/>
      <c r="C39" s="67" t="str">
        <f t="shared" si="0"/>
        <v>R</v>
      </c>
      <c r="D39" s="15" t="s">
        <v>133</v>
      </c>
      <c r="E39" s="16" t="s">
        <v>178</v>
      </c>
      <c r="F39" s="45" t="s">
        <v>134</v>
      </c>
      <c r="G39" s="47" t="s">
        <v>29</v>
      </c>
      <c r="H39" s="33" t="s">
        <v>20</v>
      </c>
      <c r="I39" s="24">
        <f>IF($H39="","",IF($H39=DATA!$L$1,0,IF($H39=DATA!$L$2,1,IF($H39=DATA!$L$3,2,IF($H39=DATA!$L$4,3,4)))))</f>
        <v>4</v>
      </c>
      <c r="J39" s="25">
        <f>IF(OR($H39=DATA!$L$1,$H39=DATA!$L$2,$H39=DATA!$L$3,$H39=DATA!$L$4,$H39=0),0,1)</f>
        <v>1</v>
      </c>
      <c r="K39" s="28">
        <f>IF(AND($G39=DATA!$C$1,$J39=1),1,0)</f>
        <v>0</v>
      </c>
      <c r="L39" s="29">
        <f>IF(AND($G39=DATA!$C$2,$J39=1),1,0)</f>
        <v>1</v>
      </c>
      <c r="M39" s="29">
        <f>IF(AND($G39=DATA!$C$3,$J39=1),1,0)</f>
        <v>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11">
        <v>47</v>
      </c>
      <c r="B40" s="83"/>
      <c r="C40" s="67" t="str">
        <f t="shared" si="0"/>
        <v>R</v>
      </c>
      <c r="D40" s="15" t="s">
        <v>133</v>
      </c>
      <c r="E40" s="16" t="s">
        <v>179</v>
      </c>
      <c r="F40" s="64" t="s">
        <v>135</v>
      </c>
      <c r="G40" s="65" t="s">
        <v>69</v>
      </c>
      <c r="H40" s="33" t="s">
        <v>20</v>
      </c>
      <c r="I40" s="24">
        <f>IF($H40="","",IF($H40=DATA!$L$1,0,IF($H40=DATA!$L$2,1,IF($H40=DATA!$L$3,2,IF($H40=DATA!$L$4,3,4)))))</f>
        <v>4</v>
      </c>
      <c r="J40" s="25">
        <f>IF(OR($H40=DATA!$L$1,$H40=DATA!$L$2,$H40=DATA!$L$3,$H40=DATA!$L$4,$H40=0),0,1)</f>
        <v>1</v>
      </c>
      <c r="K40" s="28">
        <f>IF(AND($G40=DATA!$C$1,$J40=1),1,0)</f>
        <v>0</v>
      </c>
      <c r="L40" s="29">
        <f>IF(AND($G40=DATA!$C$2,$J40=1),1,0)</f>
        <v>0</v>
      </c>
      <c r="M40" s="29">
        <f>IF(AND($G40=DATA!$C$3,$J40=1),1,0)</f>
        <v>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11">
        <v>48</v>
      </c>
      <c r="B41" s="83"/>
      <c r="C41" s="67" t="str">
        <f t="shared" si="0"/>
        <v>R</v>
      </c>
      <c r="D41" s="15" t="s">
        <v>136</v>
      </c>
      <c r="E41" s="16" t="s">
        <v>180</v>
      </c>
      <c r="F41" s="45" t="s">
        <v>137</v>
      </c>
      <c r="G41" s="47" t="s">
        <v>29</v>
      </c>
      <c r="H41" s="33" t="s">
        <v>39</v>
      </c>
      <c r="I41" s="24">
        <f>IF($H41="","",IF($H41=DATA!$L$1,0,IF($H41=DATA!$L$2,1,IF($H41=DATA!$L$3,2,IF($H41=DATA!$L$4,3,4)))))</f>
        <v>3</v>
      </c>
      <c r="J41" s="25">
        <f>IF(OR($H41=DATA!$L$1,$H41=DATA!$L$2,$H41=DATA!$L$3,$H41=DATA!$L$4,$H41=0),0,1)</f>
        <v>0</v>
      </c>
      <c r="K41" s="28">
        <f>IF(AND($G41=DATA!$C$1,$J41=1),1,0)</f>
        <v>0</v>
      </c>
      <c r="L41" s="29">
        <f>IF(AND($G41=DATA!$C$2,$J41=1),1,0)</f>
        <v>0</v>
      </c>
      <c r="M41" s="29">
        <f>IF(AND($G41=DATA!$C$3,$J41=1),1,0)</f>
        <v>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11">
        <v>49</v>
      </c>
      <c r="B42" s="83"/>
      <c r="C42" s="67" t="str">
        <f t="shared" si="0"/>
        <v>R</v>
      </c>
      <c r="D42" s="15" t="s">
        <v>136</v>
      </c>
      <c r="E42" s="16" t="s">
        <v>181</v>
      </c>
      <c r="F42" s="45" t="s">
        <v>138</v>
      </c>
      <c r="G42" s="47" t="s">
        <v>29</v>
      </c>
      <c r="H42" s="33" t="s">
        <v>39</v>
      </c>
      <c r="I42" s="24">
        <f>IF($H42="","",IF($H42=DATA!$L$1,0,IF($H42=DATA!$L$2,1,IF($H42=DATA!$L$3,2,IF($H42=DATA!$L$4,3,4)))))</f>
        <v>3</v>
      </c>
      <c r="J42" s="25">
        <f>IF(OR($H42=DATA!$L$1,$H42=DATA!$L$2,$H42=DATA!$L$3,$H42=DATA!$L$4,$H42=0),0,1)</f>
        <v>0</v>
      </c>
      <c r="K42" s="28">
        <f>IF(AND($G42=DATA!$C$1,$J42=1),1,0)</f>
        <v>0</v>
      </c>
      <c r="L42" s="29">
        <f>IF(AND($G42=DATA!$C$2,$J42=1),1,0)</f>
        <v>0</v>
      </c>
      <c r="M42" s="29">
        <f>IF(AND($G42=DATA!$C$3,$J42=1),1,0)</f>
        <v>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11">
        <v>50</v>
      </c>
      <c r="B43" s="83"/>
      <c r="C43" s="67" t="str">
        <f t="shared" si="0"/>
        <v>R</v>
      </c>
      <c r="D43" s="15" t="s">
        <v>136</v>
      </c>
      <c r="E43" s="16" t="s">
        <v>182</v>
      </c>
      <c r="F43" s="45" t="s">
        <v>139</v>
      </c>
      <c r="G43" s="47" t="s">
        <v>29</v>
      </c>
      <c r="H43" s="33" t="s">
        <v>39</v>
      </c>
      <c r="I43" s="24">
        <f>IF($H43="","",IF($H43=DATA!$L$1,0,IF($H43=DATA!$L$2,1,IF($H43=DATA!$L$3,2,IF($H43=DATA!$L$4,3,4)))))</f>
        <v>3</v>
      </c>
      <c r="J43" s="25">
        <f>IF(OR($H43=DATA!$L$1,$H43=DATA!$L$2,$H43=DATA!$L$3,$H43=DATA!$L$4,$H43=0),0,1)</f>
        <v>0</v>
      </c>
      <c r="K43" s="28">
        <f>IF(AND($G43=DATA!$C$1,$J43=1),1,0)</f>
        <v>0</v>
      </c>
      <c r="L43" s="29">
        <f>IF(AND($G43=DATA!$C$2,$J43=1),1,0)</f>
        <v>0</v>
      </c>
      <c r="M43" s="29">
        <f>IF(AND($G43=DATA!$C$3,$J43=1),1,0)</f>
        <v>0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11">
        <v>51</v>
      </c>
      <c r="B44" s="84"/>
      <c r="C44" s="67" t="str">
        <f t="shared" si="0"/>
        <v>R</v>
      </c>
      <c r="D44" s="15" t="s">
        <v>136</v>
      </c>
      <c r="E44" s="16" t="s">
        <v>183</v>
      </c>
      <c r="F44" s="45" t="s">
        <v>140</v>
      </c>
      <c r="G44" s="47" t="s">
        <v>29</v>
      </c>
      <c r="H44" s="68" t="s">
        <v>39</v>
      </c>
      <c r="I44" s="24">
        <f>IF($H44="","",IF($H44=DATA!$L$1,0,IF($H44=DATA!$L$2,1,IF($H44=DATA!$L$3,2,IF($H44=DATA!$L$4,3,4)))))</f>
        <v>3</v>
      </c>
      <c r="J44" s="25">
        <f>IF(OR($H44=DATA!$L$1,$H44=DATA!$L$2,$H44=DATA!$L$3,$H44=DATA!$L$4,$H44=0),0,1)</f>
        <v>0</v>
      </c>
      <c r="K44" s="28">
        <f>IF(AND($G44=DATA!$C$1,$J44=1),1,0)</f>
        <v>0</v>
      </c>
      <c r="L44" s="29">
        <f>IF(AND($G44=DATA!$C$2,$J44=1),1,0)</f>
        <v>0</v>
      </c>
      <c r="M44" s="29">
        <f>IF(AND($G44=DATA!$C$3,$J44=1),1,0)</f>
        <v>0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69"/>
      <c r="B45" s="70"/>
      <c r="C45" s="70"/>
      <c r="D45" s="70"/>
      <c r="E45" s="70"/>
      <c r="F45" s="70"/>
      <c r="G45" s="70"/>
      <c r="H45" s="9"/>
      <c r="I45" s="71"/>
      <c r="J45" s="7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69"/>
      <c r="B46" s="70"/>
      <c r="C46" s="70"/>
      <c r="D46" s="70"/>
      <c r="E46" s="70"/>
      <c r="F46" s="70"/>
      <c r="G46" s="70"/>
      <c r="H46" s="9"/>
      <c r="I46" s="71"/>
      <c r="J46" s="7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69"/>
      <c r="B47" s="70"/>
      <c r="C47" s="70"/>
      <c r="D47" s="70"/>
      <c r="E47" s="70"/>
      <c r="F47" s="70"/>
      <c r="G47" s="70"/>
      <c r="H47" s="9"/>
      <c r="I47" s="71"/>
      <c r="J47" s="7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69"/>
      <c r="B48" s="70"/>
      <c r="C48" s="70"/>
      <c r="D48" s="70"/>
      <c r="E48" s="70"/>
      <c r="F48" s="70"/>
      <c r="G48" s="70"/>
      <c r="H48" s="9"/>
      <c r="I48" s="71"/>
      <c r="J48" s="7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69"/>
      <c r="B49" s="70"/>
      <c r="C49" s="70"/>
      <c r="D49" s="70"/>
      <c r="E49" s="70"/>
      <c r="F49" s="70"/>
      <c r="G49" s="70"/>
      <c r="H49" s="9"/>
      <c r="I49" s="71"/>
      <c r="J49" s="7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69"/>
      <c r="B50" s="70"/>
      <c r="C50" s="70"/>
      <c r="D50" s="70"/>
      <c r="E50" s="70"/>
      <c r="F50" s="70"/>
      <c r="G50" s="70"/>
      <c r="H50" s="9"/>
      <c r="I50" s="71"/>
      <c r="J50" s="7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69"/>
      <c r="B51" s="70"/>
      <c r="C51" s="70"/>
      <c r="D51" s="70"/>
      <c r="E51" s="70"/>
      <c r="F51" s="70"/>
      <c r="G51" s="70"/>
      <c r="H51" s="9"/>
      <c r="I51" s="71"/>
      <c r="J51" s="71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69"/>
      <c r="B52" s="70"/>
      <c r="C52" s="70"/>
      <c r="D52" s="70"/>
      <c r="E52" s="70"/>
      <c r="F52" s="70"/>
      <c r="G52" s="70"/>
      <c r="H52" s="9"/>
      <c r="I52" s="71"/>
      <c r="J52" s="71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>
      <c r="A53" s="69"/>
      <c r="B53" s="70"/>
      <c r="C53" s="70"/>
      <c r="D53" s="70"/>
      <c r="E53" s="70"/>
      <c r="F53" s="70"/>
      <c r="G53" s="70"/>
      <c r="H53" s="9"/>
      <c r="I53" s="71"/>
      <c r="J53" s="7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9"/>
      <c r="B54" s="70"/>
      <c r="C54" s="70"/>
      <c r="D54" s="70"/>
      <c r="E54" s="70"/>
      <c r="F54" s="70"/>
      <c r="G54" s="70"/>
      <c r="H54" s="9"/>
      <c r="I54" s="71"/>
      <c r="J54" s="7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69"/>
      <c r="B55" s="70"/>
      <c r="C55" s="70"/>
      <c r="D55" s="70"/>
      <c r="E55" s="70"/>
      <c r="F55" s="70"/>
      <c r="G55" s="70"/>
      <c r="H55" s="9"/>
      <c r="I55" s="71"/>
      <c r="J55" s="7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69"/>
      <c r="B56" s="70"/>
      <c r="C56" s="70"/>
      <c r="D56" s="70"/>
      <c r="E56" s="70"/>
      <c r="F56" s="70"/>
      <c r="G56" s="70"/>
      <c r="H56" s="9"/>
      <c r="I56" s="71"/>
      <c r="J56" s="71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69"/>
      <c r="B57" s="70"/>
      <c r="C57" s="70"/>
      <c r="D57" s="70"/>
      <c r="E57" s="70"/>
      <c r="F57" s="70"/>
      <c r="G57" s="70"/>
      <c r="H57" s="9"/>
      <c r="I57" s="71"/>
      <c r="J57" s="7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69"/>
      <c r="B58" s="70"/>
      <c r="C58" s="70"/>
      <c r="D58" s="70"/>
      <c r="E58" s="70"/>
      <c r="F58" s="70"/>
      <c r="G58" s="70"/>
      <c r="H58" s="9"/>
      <c r="I58" s="71"/>
      <c r="J58" s="7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69"/>
      <c r="B59" s="70"/>
      <c r="C59" s="70"/>
      <c r="D59" s="70"/>
      <c r="E59" s="70"/>
      <c r="F59" s="70"/>
      <c r="G59" s="70"/>
      <c r="H59" s="9"/>
      <c r="I59" s="71"/>
      <c r="J59" s="71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69"/>
      <c r="B60" s="70"/>
      <c r="C60" s="70"/>
      <c r="D60" s="70"/>
      <c r="E60" s="70"/>
      <c r="F60" s="70"/>
      <c r="G60" s="70"/>
      <c r="H60" s="9"/>
      <c r="I60" s="71"/>
      <c r="J60" s="7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>
      <c r="A61" s="69"/>
      <c r="B61" s="70"/>
      <c r="C61" s="70"/>
      <c r="D61" s="70"/>
      <c r="E61" s="70"/>
      <c r="F61" s="70"/>
      <c r="G61" s="70"/>
      <c r="H61" s="9"/>
      <c r="I61" s="71"/>
      <c r="J61" s="7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69"/>
      <c r="B62" s="70"/>
      <c r="C62" s="70"/>
      <c r="D62" s="70"/>
      <c r="E62" s="70"/>
      <c r="F62" s="70"/>
      <c r="G62" s="70"/>
      <c r="H62" s="9"/>
      <c r="I62" s="71"/>
      <c r="J62" s="7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69"/>
      <c r="B63" s="70"/>
      <c r="C63" s="70"/>
      <c r="D63" s="70"/>
      <c r="E63" s="70"/>
      <c r="F63" s="70"/>
      <c r="G63" s="70"/>
      <c r="H63" s="9"/>
      <c r="I63" s="71"/>
      <c r="J63" s="7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69"/>
      <c r="B64" s="70"/>
      <c r="C64" s="70"/>
      <c r="D64" s="70"/>
      <c r="E64" s="70"/>
      <c r="F64" s="70"/>
      <c r="G64" s="70"/>
      <c r="H64" s="9"/>
      <c r="I64" s="71"/>
      <c r="J64" s="71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A65" s="69"/>
      <c r="B65" s="70"/>
      <c r="C65" s="70"/>
      <c r="D65" s="70"/>
      <c r="E65" s="70"/>
      <c r="F65" s="70"/>
      <c r="G65" s="70"/>
      <c r="H65" s="9"/>
      <c r="I65" s="71"/>
      <c r="J65" s="7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9"/>
      <c r="B66" s="70"/>
      <c r="C66" s="70"/>
      <c r="D66" s="70"/>
      <c r="E66" s="70"/>
      <c r="F66" s="70"/>
      <c r="G66" s="70"/>
      <c r="H66" s="9"/>
      <c r="I66" s="71"/>
      <c r="J66" s="7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>
      <c r="A67" s="69"/>
      <c r="B67" s="70"/>
      <c r="C67" s="70"/>
      <c r="D67" s="70"/>
      <c r="E67" s="70"/>
      <c r="F67" s="70"/>
      <c r="G67" s="70"/>
      <c r="H67" s="9"/>
      <c r="I67" s="71"/>
      <c r="J67" s="7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>
      <c r="A68" s="69"/>
      <c r="B68" s="70"/>
      <c r="C68" s="70"/>
      <c r="D68" s="70"/>
      <c r="E68" s="70"/>
      <c r="F68" s="70"/>
      <c r="G68" s="70"/>
      <c r="H68" s="9"/>
      <c r="I68" s="71"/>
      <c r="J68" s="7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>
      <c r="A69" s="69"/>
      <c r="B69" s="70"/>
      <c r="C69" s="70"/>
      <c r="D69" s="70"/>
      <c r="E69" s="70"/>
      <c r="F69" s="70"/>
      <c r="G69" s="70"/>
      <c r="H69" s="9"/>
      <c r="I69" s="71"/>
      <c r="J69" s="7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>
      <c r="A70" s="69"/>
      <c r="B70" s="70"/>
      <c r="C70" s="70"/>
      <c r="D70" s="70"/>
      <c r="E70" s="70"/>
      <c r="F70" s="70"/>
      <c r="G70" s="70"/>
      <c r="H70" s="9"/>
      <c r="I70" s="71"/>
      <c r="J70" s="7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>
      <c r="A71" s="69"/>
      <c r="B71" s="70"/>
      <c r="C71" s="70"/>
      <c r="D71" s="70"/>
      <c r="E71" s="70"/>
      <c r="F71" s="70"/>
      <c r="G71" s="70"/>
      <c r="H71" s="9"/>
      <c r="I71" s="71"/>
      <c r="J71" s="7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>
      <c r="A72" s="69"/>
      <c r="B72" s="70"/>
      <c r="C72" s="70"/>
      <c r="D72" s="70"/>
      <c r="E72" s="70"/>
      <c r="F72" s="70"/>
      <c r="G72" s="70"/>
      <c r="H72" s="9"/>
      <c r="I72" s="71"/>
      <c r="J72" s="7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>
      <c r="A73" s="69"/>
      <c r="B73" s="70"/>
      <c r="C73" s="70"/>
      <c r="D73" s="70"/>
      <c r="E73" s="70"/>
      <c r="F73" s="70"/>
      <c r="G73" s="70"/>
      <c r="H73" s="9"/>
      <c r="I73" s="71"/>
      <c r="J73" s="71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>
      <c r="A74" s="69"/>
      <c r="B74" s="70"/>
      <c r="C74" s="70"/>
      <c r="D74" s="70"/>
      <c r="E74" s="70"/>
      <c r="F74" s="70"/>
      <c r="G74" s="70"/>
      <c r="H74" s="9"/>
      <c r="I74" s="71"/>
      <c r="J74" s="71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>
      <c r="A75" s="69"/>
      <c r="B75" s="70"/>
      <c r="C75" s="70"/>
      <c r="D75" s="70"/>
      <c r="E75" s="70"/>
      <c r="F75" s="70"/>
      <c r="G75" s="70"/>
      <c r="H75" s="9"/>
      <c r="I75" s="71"/>
      <c r="J75" s="71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>
      <c r="A76" s="69"/>
      <c r="B76" s="70"/>
      <c r="C76" s="70"/>
      <c r="D76" s="70"/>
      <c r="E76" s="70"/>
      <c r="F76" s="70"/>
      <c r="G76" s="70"/>
      <c r="H76" s="9"/>
      <c r="I76" s="71"/>
      <c r="J76" s="7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>
      <c r="A77" s="69"/>
      <c r="B77" s="70"/>
      <c r="C77" s="70"/>
      <c r="D77" s="70"/>
      <c r="E77" s="70"/>
      <c r="F77" s="70"/>
      <c r="G77" s="70"/>
      <c r="H77" s="9"/>
      <c r="I77" s="71"/>
      <c r="J77" s="7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>
      <c r="A78" s="69"/>
      <c r="B78" s="70"/>
      <c r="C78" s="70"/>
      <c r="D78" s="70"/>
      <c r="E78" s="70"/>
      <c r="F78" s="70"/>
      <c r="G78" s="70"/>
      <c r="H78" s="9"/>
      <c r="I78" s="71"/>
      <c r="J78" s="7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9"/>
      <c r="B79" s="70"/>
      <c r="C79" s="70"/>
      <c r="D79" s="70"/>
      <c r="E79" s="70"/>
      <c r="F79" s="70"/>
      <c r="G79" s="70"/>
      <c r="H79" s="9"/>
      <c r="I79" s="71"/>
      <c r="J79" s="7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>
      <c r="A80" s="69"/>
      <c r="B80" s="70"/>
      <c r="C80" s="70"/>
      <c r="D80" s="70"/>
      <c r="E80" s="70"/>
      <c r="F80" s="70"/>
      <c r="G80" s="70"/>
      <c r="H80" s="9"/>
      <c r="I80" s="71"/>
      <c r="J80" s="7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>
      <c r="A81" s="69"/>
      <c r="B81" s="70"/>
      <c r="C81" s="70"/>
      <c r="D81" s="70"/>
      <c r="E81" s="70"/>
      <c r="F81" s="70"/>
      <c r="G81" s="70"/>
      <c r="H81" s="9"/>
      <c r="I81" s="71"/>
      <c r="J81" s="7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>
      <c r="A82" s="69"/>
      <c r="B82" s="70"/>
      <c r="C82" s="70"/>
      <c r="D82" s="70"/>
      <c r="E82" s="70"/>
      <c r="F82" s="70"/>
      <c r="G82" s="70"/>
      <c r="H82" s="9"/>
      <c r="I82" s="71"/>
      <c r="J82" s="7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>
      <c r="A83" s="69"/>
      <c r="B83" s="70"/>
      <c r="C83" s="70"/>
      <c r="D83" s="70"/>
      <c r="E83" s="70"/>
      <c r="F83" s="70"/>
      <c r="G83" s="70"/>
      <c r="H83" s="9"/>
      <c r="I83" s="71"/>
      <c r="J83" s="7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>
      <c r="A84" s="69"/>
      <c r="B84" s="70"/>
      <c r="C84" s="70"/>
      <c r="D84" s="70"/>
      <c r="E84" s="70"/>
      <c r="F84" s="70"/>
      <c r="G84" s="70"/>
      <c r="H84" s="9"/>
      <c r="I84" s="71"/>
      <c r="J84" s="7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>
      <c r="A85" s="69"/>
      <c r="B85" s="70"/>
      <c r="C85" s="70"/>
      <c r="D85" s="70"/>
      <c r="E85" s="70"/>
      <c r="F85" s="70"/>
      <c r="G85" s="70"/>
      <c r="H85" s="9"/>
      <c r="I85" s="71"/>
      <c r="J85" s="71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>
      <c r="A86" s="69"/>
      <c r="B86" s="70"/>
      <c r="C86" s="70"/>
      <c r="D86" s="70"/>
      <c r="E86" s="70"/>
      <c r="F86" s="70"/>
      <c r="G86" s="70"/>
      <c r="H86" s="9"/>
      <c r="I86" s="71"/>
      <c r="J86" s="7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>
      <c r="A87" s="69"/>
      <c r="B87" s="70"/>
      <c r="C87" s="70"/>
      <c r="D87" s="70"/>
      <c r="E87" s="70"/>
      <c r="F87" s="70"/>
      <c r="G87" s="70"/>
      <c r="H87" s="9"/>
      <c r="I87" s="71"/>
      <c r="J87" s="7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>
      <c r="A88" s="69"/>
      <c r="B88" s="70"/>
      <c r="C88" s="70"/>
      <c r="D88" s="70"/>
      <c r="E88" s="70"/>
      <c r="F88" s="70"/>
      <c r="G88" s="70"/>
      <c r="H88" s="9"/>
      <c r="I88" s="71"/>
      <c r="J88" s="7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>
      <c r="A89" s="69"/>
      <c r="B89" s="70"/>
      <c r="C89" s="70"/>
      <c r="D89" s="70"/>
      <c r="E89" s="70"/>
      <c r="F89" s="70"/>
      <c r="G89" s="70"/>
      <c r="H89" s="9"/>
      <c r="I89" s="71"/>
      <c r="J89" s="71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>
      <c r="A90" s="69"/>
      <c r="B90" s="70"/>
      <c r="C90" s="70"/>
      <c r="D90" s="70"/>
      <c r="E90" s="70"/>
      <c r="F90" s="70"/>
      <c r="G90" s="70"/>
      <c r="H90" s="9"/>
      <c r="I90" s="71"/>
      <c r="J90" s="71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>
      <c r="A91" s="69"/>
      <c r="B91" s="70"/>
      <c r="C91" s="70"/>
      <c r="D91" s="70"/>
      <c r="E91" s="70"/>
      <c r="F91" s="70"/>
      <c r="G91" s="70"/>
      <c r="H91" s="9"/>
      <c r="I91" s="71"/>
      <c r="J91" s="71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>
      <c r="A92" s="69"/>
      <c r="B92" s="70"/>
      <c r="C92" s="70"/>
      <c r="D92" s="70"/>
      <c r="E92" s="70"/>
      <c r="F92" s="70"/>
      <c r="G92" s="70"/>
      <c r="H92" s="9"/>
      <c r="I92" s="71"/>
      <c r="J92" s="71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>
      <c r="A93" s="69"/>
      <c r="B93" s="70"/>
      <c r="C93" s="70"/>
      <c r="D93" s="70"/>
      <c r="E93" s="70"/>
      <c r="F93" s="70"/>
      <c r="G93" s="70"/>
      <c r="H93" s="9"/>
      <c r="I93" s="71"/>
      <c r="J93" s="7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>
      <c r="A94" s="69"/>
      <c r="B94" s="70"/>
      <c r="C94" s="70"/>
      <c r="D94" s="70"/>
      <c r="E94" s="70"/>
      <c r="F94" s="70"/>
      <c r="G94" s="70"/>
      <c r="H94" s="9"/>
      <c r="I94" s="71"/>
      <c r="J94" s="7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>
      <c r="A95" s="69"/>
      <c r="B95" s="70"/>
      <c r="C95" s="70"/>
      <c r="D95" s="70"/>
      <c r="E95" s="70"/>
      <c r="F95" s="70"/>
      <c r="G95" s="70"/>
      <c r="H95" s="9"/>
      <c r="I95" s="71"/>
      <c r="J95" s="71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>
      <c r="A96" s="69"/>
      <c r="B96" s="70"/>
      <c r="C96" s="70"/>
      <c r="D96" s="70"/>
      <c r="E96" s="70"/>
      <c r="F96" s="70"/>
      <c r="G96" s="70"/>
      <c r="H96" s="9"/>
      <c r="I96" s="71"/>
      <c r="J96" s="71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>
      <c r="A97" s="69"/>
      <c r="B97" s="70"/>
      <c r="C97" s="70"/>
      <c r="D97" s="70"/>
      <c r="E97" s="70"/>
      <c r="F97" s="70"/>
      <c r="G97" s="70"/>
      <c r="H97" s="9"/>
      <c r="I97" s="71"/>
      <c r="J97" s="71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>
      <c r="A98" s="69"/>
      <c r="B98" s="70"/>
      <c r="C98" s="70"/>
      <c r="D98" s="70"/>
      <c r="E98" s="70"/>
      <c r="F98" s="70"/>
      <c r="G98" s="70"/>
      <c r="H98" s="9"/>
      <c r="I98" s="71"/>
      <c r="J98" s="71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>
      <c r="A99" s="69"/>
      <c r="B99" s="70"/>
      <c r="C99" s="70"/>
      <c r="D99" s="70"/>
      <c r="E99" s="70"/>
      <c r="F99" s="70"/>
      <c r="G99" s="70"/>
      <c r="H99" s="9"/>
      <c r="I99" s="71"/>
      <c r="J99" s="71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>
      <c r="A100" s="69"/>
      <c r="B100" s="70"/>
      <c r="C100" s="70"/>
      <c r="D100" s="70"/>
      <c r="E100" s="70"/>
      <c r="F100" s="70"/>
      <c r="G100" s="70"/>
      <c r="H100" s="9"/>
      <c r="I100" s="71"/>
      <c r="J100" s="71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>
      <c r="A101" s="69"/>
      <c r="B101" s="70"/>
      <c r="C101" s="70"/>
      <c r="D101" s="70"/>
      <c r="E101" s="70"/>
      <c r="F101" s="70"/>
      <c r="G101" s="70"/>
      <c r="H101" s="9"/>
      <c r="I101" s="71"/>
      <c r="J101" s="71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>
      <c r="A102" s="69"/>
      <c r="B102" s="70"/>
      <c r="C102" s="70"/>
      <c r="D102" s="70"/>
      <c r="E102" s="70"/>
      <c r="F102" s="70"/>
      <c r="G102" s="70"/>
      <c r="H102" s="9"/>
      <c r="I102" s="71"/>
      <c r="J102" s="71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>
      <c r="A103" s="69"/>
      <c r="B103" s="70"/>
      <c r="C103" s="70"/>
      <c r="D103" s="70"/>
      <c r="E103" s="70"/>
      <c r="F103" s="70"/>
      <c r="G103" s="70"/>
      <c r="H103" s="9"/>
      <c r="I103" s="71"/>
      <c r="J103" s="71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>
      <c r="A104" s="69"/>
      <c r="B104" s="70"/>
      <c r="C104" s="70"/>
      <c r="D104" s="70"/>
      <c r="E104" s="70"/>
      <c r="F104" s="70"/>
      <c r="G104" s="70"/>
      <c r="H104" s="9"/>
      <c r="I104" s="71"/>
      <c r="J104" s="7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>
      <c r="A105" s="69"/>
      <c r="B105" s="70"/>
      <c r="C105" s="70"/>
      <c r="D105" s="70"/>
      <c r="E105" s="70"/>
      <c r="F105" s="70"/>
      <c r="G105" s="70"/>
      <c r="H105" s="9"/>
      <c r="I105" s="71"/>
      <c r="J105" s="7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>
      <c r="A106" s="69"/>
      <c r="B106" s="70"/>
      <c r="C106" s="70"/>
      <c r="D106" s="70"/>
      <c r="E106" s="70"/>
      <c r="F106" s="70"/>
      <c r="G106" s="70"/>
      <c r="H106" s="9"/>
      <c r="I106" s="71"/>
      <c r="J106" s="71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>
      <c r="A107" s="69"/>
      <c r="B107" s="70"/>
      <c r="C107" s="70"/>
      <c r="D107" s="70"/>
      <c r="E107" s="70"/>
      <c r="F107" s="70"/>
      <c r="G107" s="70"/>
      <c r="H107" s="9"/>
      <c r="I107" s="71"/>
      <c r="J107" s="71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>
      <c r="A108" s="69"/>
      <c r="B108" s="70"/>
      <c r="C108" s="70"/>
      <c r="D108" s="70"/>
      <c r="E108" s="70"/>
      <c r="F108" s="70"/>
      <c r="G108" s="70"/>
      <c r="H108" s="9"/>
      <c r="I108" s="71"/>
      <c r="J108" s="7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>
      <c r="A109" s="69"/>
      <c r="B109" s="70"/>
      <c r="C109" s="70"/>
      <c r="D109" s="70"/>
      <c r="E109" s="70"/>
      <c r="F109" s="70"/>
      <c r="G109" s="70"/>
      <c r="H109" s="9"/>
      <c r="I109" s="71"/>
      <c r="J109" s="7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>
      <c r="A110" s="69"/>
      <c r="B110" s="70"/>
      <c r="C110" s="70"/>
      <c r="D110" s="70"/>
      <c r="E110" s="70"/>
      <c r="F110" s="70"/>
      <c r="G110" s="70"/>
      <c r="H110" s="9"/>
      <c r="I110" s="71"/>
      <c r="J110" s="7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>
      <c r="A111" s="69"/>
      <c r="B111" s="70"/>
      <c r="C111" s="70"/>
      <c r="D111" s="70"/>
      <c r="E111" s="70"/>
      <c r="F111" s="70"/>
      <c r="G111" s="70"/>
      <c r="H111" s="9"/>
      <c r="I111" s="71"/>
      <c r="J111" s="7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>
      <c r="A112" s="69"/>
      <c r="B112" s="70"/>
      <c r="C112" s="70"/>
      <c r="D112" s="70"/>
      <c r="E112" s="70"/>
      <c r="F112" s="70"/>
      <c r="G112" s="70"/>
      <c r="H112" s="9"/>
      <c r="I112" s="71"/>
      <c r="J112" s="7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>
      <c r="A113" s="69"/>
      <c r="B113" s="70"/>
      <c r="C113" s="70"/>
      <c r="D113" s="70"/>
      <c r="E113" s="70"/>
      <c r="F113" s="70"/>
      <c r="G113" s="70"/>
      <c r="H113" s="9"/>
      <c r="I113" s="71"/>
      <c r="J113" s="7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>
      <c r="A114" s="69"/>
      <c r="B114" s="70"/>
      <c r="C114" s="70"/>
      <c r="D114" s="70"/>
      <c r="E114" s="70"/>
      <c r="F114" s="70"/>
      <c r="G114" s="70"/>
      <c r="H114" s="9"/>
      <c r="I114" s="71"/>
      <c r="J114" s="7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>
      <c r="A115" s="69"/>
      <c r="B115" s="70"/>
      <c r="C115" s="70"/>
      <c r="D115" s="70"/>
      <c r="E115" s="70"/>
      <c r="F115" s="70"/>
      <c r="G115" s="70"/>
      <c r="H115" s="9"/>
      <c r="I115" s="71"/>
      <c r="J115" s="7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>
      <c r="A116" s="69"/>
      <c r="B116" s="70"/>
      <c r="C116" s="70"/>
      <c r="D116" s="70"/>
      <c r="E116" s="70"/>
      <c r="F116" s="70"/>
      <c r="G116" s="70"/>
      <c r="H116" s="9"/>
      <c r="I116" s="71"/>
      <c r="J116" s="7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>
      <c r="A117" s="69"/>
      <c r="B117" s="70"/>
      <c r="C117" s="70"/>
      <c r="D117" s="70"/>
      <c r="E117" s="70"/>
      <c r="F117" s="70"/>
      <c r="G117" s="70"/>
      <c r="H117" s="9"/>
      <c r="I117" s="71"/>
      <c r="J117" s="7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>
      <c r="A118" s="69"/>
      <c r="B118" s="70"/>
      <c r="C118" s="70"/>
      <c r="D118" s="70"/>
      <c r="E118" s="70"/>
      <c r="F118" s="70"/>
      <c r="G118" s="70"/>
      <c r="H118" s="9"/>
      <c r="I118" s="71"/>
      <c r="J118" s="7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>
      <c r="A119" s="69"/>
      <c r="B119" s="70"/>
      <c r="C119" s="70"/>
      <c r="D119" s="70"/>
      <c r="E119" s="70"/>
      <c r="F119" s="70"/>
      <c r="G119" s="70"/>
      <c r="H119" s="9"/>
      <c r="I119" s="71"/>
      <c r="J119" s="7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>
      <c r="A120" s="69"/>
      <c r="B120" s="70"/>
      <c r="C120" s="70"/>
      <c r="D120" s="70"/>
      <c r="E120" s="70"/>
      <c r="F120" s="70"/>
      <c r="G120" s="70"/>
      <c r="H120" s="9"/>
      <c r="I120" s="71"/>
      <c r="J120" s="7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>
      <c r="A121" s="69"/>
      <c r="B121" s="70"/>
      <c r="C121" s="70"/>
      <c r="D121" s="70"/>
      <c r="E121" s="70"/>
      <c r="F121" s="70"/>
      <c r="G121" s="70"/>
      <c r="H121" s="9"/>
      <c r="I121" s="71"/>
      <c r="J121" s="7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>
      <c r="A122" s="69"/>
      <c r="B122" s="70"/>
      <c r="C122" s="70"/>
      <c r="D122" s="70"/>
      <c r="E122" s="70"/>
      <c r="F122" s="70"/>
      <c r="G122" s="70"/>
      <c r="H122" s="9"/>
      <c r="I122" s="71"/>
      <c r="J122" s="7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>
      <c r="A123" s="69"/>
      <c r="B123" s="70"/>
      <c r="C123" s="70"/>
      <c r="D123" s="70"/>
      <c r="E123" s="70"/>
      <c r="F123" s="70"/>
      <c r="G123" s="70"/>
      <c r="H123" s="9"/>
      <c r="I123" s="71"/>
      <c r="J123" s="7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>
      <c r="A124" s="69"/>
      <c r="B124" s="70"/>
      <c r="C124" s="70"/>
      <c r="D124" s="70"/>
      <c r="E124" s="70"/>
      <c r="F124" s="70"/>
      <c r="G124" s="70"/>
      <c r="H124" s="9"/>
      <c r="I124" s="71"/>
      <c r="J124" s="7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>
      <c r="A125" s="69"/>
      <c r="B125" s="70"/>
      <c r="C125" s="70"/>
      <c r="D125" s="70"/>
      <c r="E125" s="70"/>
      <c r="F125" s="70"/>
      <c r="G125" s="70"/>
      <c r="H125" s="9"/>
      <c r="I125" s="71"/>
      <c r="J125" s="7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>
      <c r="A126" s="69"/>
      <c r="B126" s="70"/>
      <c r="C126" s="70"/>
      <c r="D126" s="70"/>
      <c r="E126" s="70"/>
      <c r="F126" s="70"/>
      <c r="G126" s="70"/>
      <c r="H126" s="9"/>
      <c r="I126" s="71"/>
      <c r="J126" s="7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>
      <c r="A127" s="69"/>
      <c r="B127" s="70"/>
      <c r="C127" s="70"/>
      <c r="D127" s="70"/>
      <c r="E127" s="70"/>
      <c r="F127" s="70"/>
      <c r="G127" s="70"/>
      <c r="H127" s="9"/>
      <c r="I127" s="71"/>
      <c r="J127" s="7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>
      <c r="A128" s="69"/>
      <c r="B128" s="70"/>
      <c r="C128" s="70"/>
      <c r="D128" s="70"/>
      <c r="E128" s="70"/>
      <c r="F128" s="70"/>
      <c r="G128" s="70"/>
      <c r="H128" s="9"/>
      <c r="I128" s="71"/>
      <c r="J128" s="71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>
      <c r="A129" s="69"/>
      <c r="B129" s="70"/>
      <c r="C129" s="70"/>
      <c r="D129" s="70"/>
      <c r="E129" s="70"/>
      <c r="F129" s="70"/>
      <c r="G129" s="70"/>
      <c r="H129" s="9"/>
      <c r="I129" s="71"/>
      <c r="J129" s="7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>
      <c r="A130" s="69"/>
      <c r="B130" s="70"/>
      <c r="C130" s="70"/>
      <c r="D130" s="70"/>
      <c r="E130" s="70"/>
      <c r="F130" s="70"/>
      <c r="G130" s="70"/>
      <c r="H130" s="9"/>
      <c r="I130" s="71"/>
      <c r="J130" s="7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>
      <c r="A131" s="69"/>
      <c r="B131" s="70"/>
      <c r="C131" s="70"/>
      <c r="D131" s="70"/>
      <c r="E131" s="70"/>
      <c r="F131" s="70"/>
      <c r="G131" s="70"/>
      <c r="H131" s="9"/>
      <c r="I131" s="71"/>
      <c r="J131" s="7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>
      <c r="A132" s="69"/>
      <c r="B132" s="70"/>
      <c r="C132" s="70"/>
      <c r="D132" s="70"/>
      <c r="E132" s="70"/>
      <c r="F132" s="70"/>
      <c r="G132" s="70"/>
      <c r="H132" s="9"/>
      <c r="I132" s="71"/>
      <c r="J132" s="7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>
      <c r="A133" s="69"/>
      <c r="B133" s="70"/>
      <c r="C133" s="70"/>
      <c r="D133" s="70"/>
      <c r="E133" s="70"/>
      <c r="F133" s="70"/>
      <c r="G133" s="70"/>
      <c r="H133" s="9"/>
      <c r="I133" s="71"/>
      <c r="J133" s="7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>
      <c r="A134" s="69"/>
      <c r="B134" s="70"/>
      <c r="C134" s="70"/>
      <c r="D134" s="70"/>
      <c r="E134" s="70"/>
      <c r="F134" s="70"/>
      <c r="G134" s="70"/>
      <c r="H134" s="9"/>
      <c r="I134" s="71"/>
      <c r="J134" s="71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>
      <c r="A135" s="69"/>
      <c r="B135" s="70"/>
      <c r="C135" s="70"/>
      <c r="D135" s="70"/>
      <c r="E135" s="70"/>
      <c r="F135" s="70"/>
      <c r="G135" s="70"/>
      <c r="H135" s="9"/>
      <c r="I135" s="71"/>
      <c r="J135" s="71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>
      <c r="A136" s="69"/>
      <c r="B136" s="70"/>
      <c r="C136" s="70"/>
      <c r="D136" s="70"/>
      <c r="E136" s="70"/>
      <c r="F136" s="70"/>
      <c r="G136" s="70"/>
      <c r="H136" s="9"/>
      <c r="I136" s="71"/>
      <c r="J136" s="71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>
      <c r="A137" s="69"/>
      <c r="B137" s="70"/>
      <c r="C137" s="70"/>
      <c r="D137" s="70"/>
      <c r="E137" s="70"/>
      <c r="F137" s="70"/>
      <c r="G137" s="70"/>
      <c r="H137" s="9"/>
      <c r="I137" s="71"/>
      <c r="J137" s="71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>
      <c r="A138" s="69"/>
      <c r="B138" s="70"/>
      <c r="C138" s="70"/>
      <c r="D138" s="70"/>
      <c r="E138" s="70"/>
      <c r="F138" s="70"/>
      <c r="G138" s="70"/>
      <c r="H138" s="9"/>
      <c r="I138" s="71"/>
      <c r="J138" s="71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>
      <c r="A139" s="69"/>
      <c r="B139" s="70"/>
      <c r="C139" s="70"/>
      <c r="D139" s="70"/>
      <c r="E139" s="70"/>
      <c r="F139" s="70"/>
      <c r="G139" s="70"/>
      <c r="H139" s="9"/>
      <c r="I139" s="71"/>
      <c r="J139" s="7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>
      <c r="A140" s="69"/>
      <c r="B140" s="70"/>
      <c r="C140" s="70"/>
      <c r="D140" s="70"/>
      <c r="E140" s="70"/>
      <c r="F140" s="70"/>
      <c r="G140" s="70"/>
      <c r="H140" s="9"/>
      <c r="I140" s="71"/>
      <c r="J140" s="7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>
      <c r="A141" s="69"/>
      <c r="B141" s="70"/>
      <c r="C141" s="70"/>
      <c r="D141" s="70"/>
      <c r="E141" s="70"/>
      <c r="F141" s="70"/>
      <c r="G141" s="70"/>
      <c r="H141" s="9"/>
      <c r="I141" s="71"/>
      <c r="J141" s="7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>
      <c r="A142" s="69"/>
      <c r="B142" s="70"/>
      <c r="C142" s="70"/>
      <c r="D142" s="70"/>
      <c r="E142" s="70"/>
      <c r="F142" s="70"/>
      <c r="G142" s="70"/>
      <c r="H142" s="9"/>
      <c r="I142" s="71"/>
      <c r="J142" s="71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>
      <c r="A143" s="69"/>
      <c r="B143" s="70"/>
      <c r="C143" s="70"/>
      <c r="D143" s="70"/>
      <c r="E143" s="70"/>
      <c r="F143" s="70"/>
      <c r="G143" s="70"/>
      <c r="H143" s="9"/>
      <c r="I143" s="71"/>
      <c r="J143" s="7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>
      <c r="A144" s="69"/>
      <c r="B144" s="70"/>
      <c r="C144" s="70"/>
      <c r="D144" s="70"/>
      <c r="E144" s="70"/>
      <c r="F144" s="70"/>
      <c r="G144" s="70"/>
      <c r="H144" s="9"/>
      <c r="I144" s="71"/>
      <c r="J144" s="7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>
      <c r="A145" s="69"/>
      <c r="B145" s="70"/>
      <c r="C145" s="70"/>
      <c r="D145" s="70"/>
      <c r="E145" s="70"/>
      <c r="F145" s="70"/>
      <c r="G145" s="70"/>
      <c r="H145" s="9"/>
      <c r="I145" s="71"/>
      <c r="J145" s="71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>
      <c r="A146" s="69"/>
      <c r="B146" s="70"/>
      <c r="C146" s="70"/>
      <c r="D146" s="70"/>
      <c r="E146" s="70"/>
      <c r="F146" s="70"/>
      <c r="G146" s="70"/>
      <c r="H146" s="9"/>
      <c r="I146" s="71"/>
      <c r="J146" s="71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>
      <c r="A147" s="69"/>
      <c r="B147" s="70"/>
      <c r="C147" s="70"/>
      <c r="D147" s="70"/>
      <c r="E147" s="70"/>
      <c r="F147" s="70"/>
      <c r="G147" s="70"/>
      <c r="H147" s="9"/>
      <c r="I147" s="71"/>
      <c r="J147" s="7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>
      <c r="A148" s="69"/>
      <c r="B148" s="70"/>
      <c r="C148" s="70"/>
      <c r="D148" s="70"/>
      <c r="E148" s="70"/>
      <c r="F148" s="70"/>
      <c r="G148" s="70"/>
      <c r="H148" s="9"/>
      <c r="I148" s="71"/>
      <c r="J148" s="7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>
      <c r="A149" s="69"/>
      <c r="B149" s="70"/>
      <c r="C149" s="70"/>
      <c r="D149" s="70"/>
      <c r="E149" s="70"/>
      <c r="F149" s="70"/>
      <c r="G149" s="70"/>
      <c r="H149" s="9"/>
      <c r="I149" s="71"/>
      <c r="J149" s="71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>
      <c r="A150" s="69"/>
      <c r="B150" s="70"/>
      <c r="C150" s="70"/>
      <c r="D150" s="70"/>
      <c r="E150" s="70"/>
      <c r="F150" s="70"/>
      <c r="G150" s="70"/>
      <c r="H150" s="9"/>
      <c r="I150" s="71"/>
      <c r="J150" s="7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>
      <c r="A151" s="69"/>
      <c r="B151" s="70"/>
      <c r="C151" s="70"/>
      <c r="D151" s="70"/>
      <c r="E151" s="70"/>
      <c r="F151" s="70"/>
      <c r="G151" s="70"/>
      <c r="H151" s="9"/>
      <c r="I151" s="71"/>
      <c r="J151" s="7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>
      <c r="A152" s="69"/>
      <c r="B152" s="70"/>
      <c r="C152" s="70"/>
      <c r="D152" s="70"/>
      <c r="E152" s="70"/>
      <c r="F152" s="70"/>
      <c r="G152" s="70"/>
      <c r="H152" s="9"/>
      <c r="I152" s="71"/>
      <c r="J152" s="7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>
      <c r="A153" s="69"/>
      <c r="B153" s="70"/>
      <c r="C153" s="70"/>
      <c r="D153" s="70"/>
      <c r="E153" s="70"/>
      <c r="F153" s="70"/>
      <c r="G153" s="70"/>
      <c r="H153" s="9"/>
      <c r="I153" s="71"/>
      <c r="J153" s="71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>
      <c r="A154" s="69"/>
      <c r="B154" s="70"/>
      <c r="C154" s="70"/>
      <c r="D154" s="70"/>
      <c r="E154" s="70"/>
      <c r="F154" s="70"/>
      <c r="G154" s="70"/>
      <c r="H154" s="9"/>
      <c r="I154" s="71"/>
      <c r="J154" s="7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>
      <c r="A155" s="69"/>
      <c r="B155" s="70"/>
      <c r="C155" s="70"/>
      <c r="D155" s="70"/>
      <c r="E155" s="70"/>
      <c r="F155" s="70"/>
      <c r="G155" s="70"/>
      <c r="H155" s="9"/>
      <c r="I155" s="71"/>
      <c r="J155" s="7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>
      <c r="A156" s="69"/>
      <c r="B156" s="70"/>
      <c r="C156" s="70"/>
      <c r="D156" s="70"/>
      <c r="E156" s="70"/>
      <c r="F156" s="70"/>
      <c r="G156" s="70"/>
      <c r="H156" s="9"/>
      <c r="I156" s="71"/>
      <c r="J156" s="71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>
      <c r="A157" s="69"/>
      <c r="B157" s="70"/>
      <c r="C157" s="70"/>
      <c r="D157" s="70"/>
      <c r="E157" s="70"/>
      <c r="F157" s="70"/>
      <c r="G157" s="70"/>
      <c r="H157" s="9"/>
      <c r="I157" s="71"/>
      <c r="J157" s="71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>
      <c r="A158" s="69"/>
      <c r="B158" s="70"/>
      <c r="C158" s="70"/>
      <c r="D158" s="70"/>
      <c r="E158" s="70"/>
      <c r="F158" s="70"/>
      <c r="G158" s="70"/>
      <c r="H158" s="9"/>
      <c r="I158" s="71"/>
      <c r="J158" s="71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>
      <c r="A159" s="69"/>
      <c r="B159" s="70"/>
      <c r="C159" s="70"/>
      <c r="D159" s="70"/>
      <c r="E159" s="70"/>
      <c r="F159" s="70"/>
      <c r="G159" s="70"/>
      <c r="H159" s="9"/>
      <c r="I159" s="71"/>
      <c r="J159" s="7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>
      <c r="A160" s="69"/>
      <c r="B160" s="70"/>
      <c r="C160" s="70"/>
      <c r="D160" s="70"/>
      <c r="E160" s="70"/>
      <c r="F160" s="70"/>
      <c r="G160" s="70"/>
      <c r="H160" s="9"/>
      <c r="I160" s="71"/>
      <c r="J160" s="71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>
      <c r="A161" s="69"/>
      <c r="B161" s="70"/>
      <c r="C161" s="70"/>
      <c r="D161" s="70"/>
      <c r="E161" s="70"/>
      <c r="F161" s="70"/>
      <c r="G161" s="70"/>
      <c r="H161" s="9"/>
      <c r="I161" s="71"/>
      <c r="J161" s="71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>
      <c r="A162" s="69"/>
      <c r="B162" s="70"/>
      <c r="C162" s="70"/>
      <c r="D162" s="70"/>
      <c r="E162" s="70"/>
      <c r="F162" s="70"/>
      <c r="G162" s="70"/>
      <c r="H162" s="9"/>
      <c r="I162" s="71"/>
      <c r="J162" s="71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>
      <c r="A163" s="69"/>
      <c r="B163" s="70"/>
      <c r="C163" s="70"/>
      <c r="D163" s="70"/>
      <c r="E163" s="70"/>
      <c r="F163" s="70"/>
      <c r="G163" s="70"/>
      <c r="H163" s="9"/>
      <c r="I163" s="71"/>
      <c r="J163" s="7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>
      <c r="A164" s="69"/>
      <c r="B164" s="70"/>
      <c r="C164" s="70"/>
      <c r="D164" s="70"/>
      <c r="E164" s="70"/>
      <c r="F164" s="70"/>
      <c r="G164" s="70"/>
      <c r="H164" s="9"/>
      <c r="I164" s="71"/>
      <c r="J164" s="7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>
      <c r="A165" s="69"/>
      <c r="B165" s="70"/>
      <c r="C165" s="70"/>
      <c r="D165" s="70"/>
      <c r="E165" s="70"/>
      <c r="F165" s="70"/>
      <c r="G165" s="70"/>
      <c r="H165" s="9"/>
      <c r="I165" s="71"/>
      <c r="J165" s="7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>
      <c r="A166" s="69"/>
      <c r="B166" s="70"/>
      <c r="C166" s="70"/>
      <c r="D166" s="70"/>
      <c r="E166" s="70"/>
      <c r="F166" s="70"/>
      <c r="G166" s="70"/>
      <c r="H166" s="9"/>
      <c r="I166" s="71"/>
      <c r="J166" s="71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>
      <c r="A167" s="69"/>
      <c r="B167" s="70"/>
      <c r="C167" s="70"/>
      <c r="D167" s="70"/>
      <c r="E167" s="70"/>
      <c r="F167" s="70"/>
      <c r="G167" s="70"/>
      <c r="H167" s="9"/>
      <c r="I167" s="71"/>
      <c r="J167" s="7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>
      <c r="A168" s="69"/>
      <c r="B168" s="70"/>
      <c r="C168" s="70"/>
      <c r="D168" s="70"/>
      <c r="E168" s="70"/>
      <c r="F168" s="70"/>
      <c r="G168" s="70"/>
      <c r="H168" s="9"/>
      <c r="I168" s="71"/>
      <c r="J168" s="7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>
      <c r="A169" s="69"/>
      <c r="B169" s="70"/>
      <c r="C169" s="70"/>
      <c r="D169" s="70"/>
      <c r="E169" s="70"/>
      <c r="F169" s="70"/>
      <c r="G169" s="70"/>
      <c r="H169" s="9"/>
      <c r="I169" s="71"/>
      <c r="J169" s="71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>
      <c r="A170" s="69"/>
      <c r="B170" s="70"/>
      <c r="C170" s="70"/>
      <c r="D170" s="70"/>
      <c r="E170" s="70"/>
      <c r="F170" s="70"/>
      <c r="G170" s="70"/>
      <c r="H170" s="9"/>
      <c r="I170" s="71"/>
      <c r="J170" s="71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>
      <c r="A171" s="69"/>
      <c r="B171" s="70"/>
      <c r="C171" s="70"/>
      <c r="D171" s="70"/>
      <c r="E171" s="70"/>
      <c r="F171" s="70"/>
      <c r="G171" s="70"/>
      <c r="H171" s="9"/>
      <c r="I171" s="71"/>
      <c r="J171" s="7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>
      <c r="A172" s="69"/>
      <c r="B172" s="70"/>
      <c r="C172" s="70"/>
      <c r="D172" s="70"/>
      <c r="E172" s="70"/>
      <c r="F172" s="70"/>
      <c r="G172" s="70"/>
      <c r="H172" s="9"/>
      <c r="I172" s="71"/>
      <c r="J172" s="7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>
      <c r="A173" s="69"/>
      <c r="B173" s="70"/>
      <c r="C173" s="70"/>
      <c r="D173" s="70"/>
      <c r="E173" s="70"/>
      <c r="F173" s="70"/>
      <c r="G173" s="70"/>
      <c r="H173" s="9"/>
      <c r="I173" s="71"/>
      <c r="J173" s="71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>
      <c r="A174" s="69"/>
      <c r="B174" s="70"/>
      <c r="C174" s="70"/>
      <c r="D174" s="70"/>
      <c r="E174" s="70"/>
      <c r="F174" s="70"/>
      <c r="G174" s="70"/>
      <c r="H174" s="9"/>
      <c r="I174" s="71"/>
      <c r="J174" s="7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>
      <c r="A175" s="69"/>
      <c r="B175" s="70"/>
      <c r="C175" s="70"/>
      <c r="D175" s="70"/>
      <c r="E175" s="70"/>
      <c r="F175" s="70"/>
      <c r="G175" s="70"/>
      <c r="H175" s="9"/>
      <c r="I175" s="71"/>
      <c r="J175" s="7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>
      <c r="A176" s="69"/>
      <c r="B176" s="70"/>
      <c r="C176" s="70"/>
      <c r="D176" s="70"/>
      <c r="E176" s="70"/>
      <c r="F176" s="70"/>
      <c r="G176" s="70"/>
      <c r="H176" s="9"/>
      <c r="I176" s="71"/>
      <c r="J176" s="7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>
      <c r="A177" s="69"/>
      <c r="B177" s="70"/>
      <c r="C177" s="70"/>
      <c r="D177" s="70"/>
      <c r="E177" s="70"/>
      <c r="F177" s="70"/>
      <c r="G177" s="70"/>
      <c r="H177" s="9"/>
      <c r="I177" s="71"/>
      <c r="J177" s="7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>
      <c r="A178" s="69"/>
      <c r="B178" s="70"/>
      <c r="C178" s="70"/>
      <c r="D178" s="70"/>
      <c r="E178" s="70"/>
      <c r="F178" s="70"/>
      <c r="G178" s="70"/>
      <c r="H178" s="9"/>
      <c r="I178" s="71"/>
      <c r="J178" s="7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>
      <c r="A179" s="69"/>
      <c r="B179" s="70"/>
      <c r="C179" s="70"/>
      <c r="D179" s="70"/>
      <c r="E179" s="70"/>
      <c r="F179" s="70"/>
      <c r="G179" s="70"/>
      <c r="H179" s="9"/>
      <c r="I179" s="71"/>
      <c r="J179" s="7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>
      <c r="A180" s="69"/>
      <c r="B180" s="70"/>
      <c r="C180" s="70"/>
      <c r="D180" s="70"/>
      <c r="E180" s="70"/>
      <c r="F180" s="70"/>
      <c r="G180" s="70"/>
      <c r="H180" s="9"/>
      <c r="I180" s="71"/>
      <c r="J180" s="71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>
      <c r="A181" s="69"/>
      <c r="B181" s="70"/>
      <c r="C181" s="70"/>
      <c r="D181" s="70"/>
      <c r="E181" s="70"/>
      <c r="F181" s="70"/>
      <c r="G181" s="70"/>
      <c r="H181" s="9"/>
      <c r="I181" s="71"/>
      <c r="J181" s="71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>
      <c r="A182" s="69"/>
      <c r="B182" s="70"/>
      <c r="C182" s="70"/>
      <c r="D182" s="70"/>
      <c r="E182" s="70"/>
      <c r="F182" s="70"/>
      <c r="G182" s="70"/>
      <c r="H182" s="9"/>
      <c r="I182" s="71"/>
      <c r="J182" s="71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>
      <c r="A183" s="69"/>
      <c r="B183" s="70"/>
      <c r="C183" s="70"/>
      <c r="D183" s="70"/>
      <c r="E183" s="70"/>
      <c r="F183" s="70"/>
      <c r="G183" s="70"/>
      <c r="H183" s="9"/>
      <c r="I183" s="71"/>
      <c r="J183" s="71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>
      <c r="A184" s="69"/>
      <c r="B184" s="70"/>
      <c r="C184" s="70"/>
      <c r="D184" s="70"/>
      <c r="E184" s="70"/>
      <c r="F184" s="70"/>
      <c r="G184" s="70"/>
      <c r="H184" s="9"/>
      <c r="I184" s="71"/>
      <c r="J184" s="71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>
      <c r="A185" s="69"/>
      <c r="B185" s="70"/>
      <c r="C185" s="70"/>
      <c r="D185" s="70"/>
      <c r="E185" s="70"/>
      <c r="F185" s="70"/>
      <c r="G185" s="70"/>
      <c r="H185" s="9"/>
      <c r="I185" s="71"/>
      <c r="J185" s="71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>
      <c r="A186" s="69"/>
      <c r="B186" s="70"/>
      <c r="C186" s="70"/>
      <c r="D186" s="70"/>
      <c r="E186" s="70"/>
      <c r="F186" s="70"/>
      <c r="G186" s="70"/>
      <c r="H186" s="9"/>
      <c r="I186" s="71"/>
      <c r="J186" s="71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>
      <c r="A187" s="69"/>
      <c r="B187" s="70"/>
      <c r="C187" s="70"/>
      <c r="D187" s="70"/>
      <c r="E187" s="70"/>
      <c r="F187" s="70"/>
      <c r="G187" s="70"/>
      <c r="H187" s="9"/>
      <c r="I187" s="71"/>
      <c r="J187" s="71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>
      <c r="A188" s="69"/>
      <c r="B188" s="70"/>
      <c r="C188" s="70"/>
      <c r="D188" s="70"/>
      <c r="E188" s="70"/>
      <c r="F188" s="70"/>
      <c r="G188" s="70"/>
      <c r="H188" s="9"/>
      <c r="I188" s="71"/>
      <c r="J188" s="7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>
      <c r="A189" s="69"/>
      <c r="B189" s="70"/>
      <c r="C189" s="70"/>
      <c r="D189" s="70"/>
      <c r="E189" s="70"/>
      <c r="F189" s="70"/>
      <c r="G189" s="70"/>
      <c r="H189" s="9"/>
      <c r="I189" s="71"/>
      <c r="J189" s="7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>
      <c r="A190" s="69"/>
      <c r="B190" s="70"/>
      <c r="C190" s="70"/>
      <c r="D190" s="70"/>
      <c r="E190" s="70"/>
      <c r="F190" s="70"/>
      <c r="G190" s="70"/>
      <c r="H190" s="9"/>
      <c r="I190" s="71"/>
      <c r="J190" s="7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>
      <c r="A191" s="69"/>
      <c r="B191" s="70"/>
      <c r="C191" s="70"/>
      <c r="D191" s="70"/>
      <c r="E191" s="70"/>
      <c r="F191" s="70"/>
      <c r="G191" s="70"/>
      <c r="H191" s="9"/>
      <c r="I191" s="71"/>
      <c r="J191" s="7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>
      <c r="A192" s="69"/>
      <c r="B192" s="70"/>
      <c r="C192" s="70"/>
      <c r="D192" s="70"/>
      <c r="E192" s="70"/>
      <c r="F192" s="70"/>
      <c r="G192" s="70"/>
      <c r="H192" s="9"/>
      <c r="I192" s="71"/>
      <c r="J192" s="7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>
      <c r="A193" s="69"/>
      <c r="B193" s="70"/>
      <c r="C193" s="70"/>
      <c r="D193" s="70"/>
      <c r="E193" s="70"/>
      <c r="F193" s="70"/>
      <c r="G193" s="70"/>
      <c r="H193" s="9"/>
      <c r="I193" s="71"/>
      <c r="J193" s="7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>
      <c r="A194" s="69"/>
      <c r="B194" s="70"/>
      <c r="C194" s="70"/>
      <c r="D194" s="70"/>
      <c r="E194" s="70"/>
      <c r="F194" s="70"/>
      <c r="G194" s="70"/>
      <c r="H194" s="9"/>
      <c r="I194" s="71"/>
      <c r="J194" s="71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>
      <c r="A195" s="69"/>
      <c r="B195" s="70"/>
      <c r="C195" s="70"/>
      <c r="D195" s="70"/>
      <c r="E195" s="70"/>
      <c r="F195" s="70"/>
      <c r="G195" s="70"/>
      <c r="H195" s="9"/>
      <c r="I195" s="71"/>
      <c r="J195" s="7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>
      <c r="A196" s="69"/>
      <c r="B196" s="70"/>
      <c r="C196" s="70"/>
      <c r="D196" s="70"/>
      <c r="E196" s="70"/>
      <c r="F196" s="70"/>
      <c r="G196" s="70"/>
      <c r="H196" s="9"/>
      <c r="I196" s="71"/>
      <c r="J196" s="7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>
      <c r="A197" s="69"/>
      <c r="B197" s="70"/>
      <c r="C197" s="70"/>
      <c r="D197" s="70"/>
      <c r="E197" s="70"/>
      <c r="F197" s="70"/>
      <c r="G197" s="70"/>
      <c r="H197" s="9"/>
      <c r="I197" s="71"/>
      <c r="J197" s="71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>
      <c r="A198" s="69"/>
      <c r="B198" s="70"/>
      <c r="C198" s="70"/>
      <c r="D198" s="70"/>
      <c r="E198" s="70"/>
      <c r="F198" s="70"/>
      <c r="G198" s="70"/>
      <c r="H198" s="9"/>
      <c r="I198" s="71"/>
      <c r="J198" s="71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>
      <c r="A199" s="69"/>
      <c r="B199" s="70"/>
      <c r="C199" s="70"/>
      <c r="D199" s="70"/>
      <c r="E199" s="70"/>
      <c r="F199" s="70"/>
      <c r="G199" s="70"/>
      <c r="H199" s="9"/>
      <c r="I199" s="71"/>
      <c r="J199" s="71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>
      <c r="A200" s="69"/>
      <c r="B200" s="70"/>
      <c r="C200" s="70"/>
      <c r="D200" s="70"/>
      <c r="E200" s="70"/>
      <c r="F200" s="70"/>
      <c r="G200" s="70"/>
      <c r="H200" s="9"/>
      <c r="I200" s="71"/>
      <c r="J200" s="71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>
      <c r="A201" s="69"/>
      <c r="B201" s="70"/>
      <c r="C201" s="70"/>
      <c r="D201" s="70"/>
      <c r="E201" s="70"/>
      <c r="F201" s="70"/>
      <c r="G201" s="70"/>
      <c r="H201" s="9"/>
      <c r="I201" s="71"/>
      <c r="J201" s="7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>
      <c r="A202" s="69"/>
      <c r="B202" s="70"/>
      <c r="C202" s="70"/>
      <c r="D202" s="70"/>
      <c r="E202" s="70"/>
      <c r="F202" s="70"/>
      <c r="G202" s="70"/>
      <c r="H202" s="9"/>
      <c r="I202" s="71"/>
      <c r="J202" s="7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>
      <c r="A203" s="69"/>
      <c r="B203" s="70"/>
      <c r="C203" s="70"/>
      <c r="D203" s="70"/>
      <c r="E203" s="70"/>
      <c r="F203" s="70"/>
      <c r="G203" s="70"/>
      <c r="H203" s="9"/>
      <c r="I203" s="71"/>
      <c r="J203" s="71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>
      <c r="A204" s="69"/>
      <c r="B204" s="70"/>
      <c r="C204" s="70"/>
      <c r="D204" s="70"/>
      <c r="E204" s="70"/>
      <c r="F204" s="70"/>
      <c r="G204" s="70"/>
      <c r="H204" s="9"/>
      <c r="I204" s="71"/>
      <c r="J204" s="71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>
      <c r="A205" s="69"/>
      <c r="B205" s="70"/>
      <c r="C205" s="70"/>
      <c r="D205" s="70"/>
      <c r="E205" s="70"/>
      <c r="F205" s="70"/>
      <c r="G205" s="70"/>
      <c r="H205" s="9"/>
      <c r="I205" s="71"/>
      <c r="J205" s="71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>
      <c r="A206" s="69"/>
      <c r="B206" s="70"/>
      <c r="C206" s="70"/>
      <c r="D206" s="70"/>
      <c r="E206" s="70"/>
      <c r="F206" s="70"/>
      <c r="G206" s="70"/>
      <c r="H206" s="9"/>
      <c r="I206" s="71"/>
      <c r="J206" s="71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>
      <c r="A207" s="69"/>
      <c r="B207" s="70"/>
      <c r="C207" s="70"/>
      <c r="D207" s="70"/>
      <c r="E207" s="70"/>
      <c r="F207" s="70"/>
      <c r="G207" s="70"/>
      <c r="H207" s="9"/>
      <c r="I207" s="71"/>
      <c r="J207" s="71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>
      <c r="A208" s="69"/>
      <c r="B208" s="70"/>
      <c r="C208" s="70"/>
      <c r="D208" s="70"/>
      <c r="E208" s="70"/>
      <c r="F208" s="70"/>
      <c r="G208" s="70"/>
      <c r="H208" s="9"/>
      <c r="I208" s="71"/>
      <c r="J208" s="71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>
      <c r="A209" s="69"/>
      <c r="B209" s="70"/>
      <c r="C209" s="70"/>
      <c r="D209" s="70"/>
      <c r="E209" s="70"/>
      <c r="F209" s="70"/>
      <c r="G209" s="70"/>
      <c r="H209" s="9"/>
      <c r="I209" s="71"/>
      <c r="J209" s="71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>
      <c r="A210" s="69"/>
      <c r="B210" s="70"/>
      <c r="C210" s="70"/>
      <c r="D210" s="70"/>
      <c r="E210" s="70"/>
      <c r="F210" s="70"/>
      <c r="G210" s="70"/>
      <c r="H210" s="9"/>
      <c r="I210" s="71"/>
      <c r="J210" s="71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>
      <c r="A211" s="69"/>
      <c r="B211" s="70"/>
      <c r="C211" s="70"/>
      <c r="D211" s="70"/>
      <c r="E211" s="70"/>
      <c r="F211" s="70"/>
      <c r="G211" s="70"/>
      <c r="H211" s="9"/>
      <c r="I211" s="71"/>
      <c r="J211" s="71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>
      <c r="A212" s="69"/>
      <c r="B212" s="70"/>
      <c r="C212" s="70"/>
      <c r="D212" s="70"/>
      <c r="E212" s="70"/>
      <c r="F212" s="70"/>
      <c r="G212" s="70"/>
      <c r="H212" s="9"/>
      <c r="I212" s="71"/>
      <c r="J212" s="71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>
      <c r="A213" s="69"/>
      <c r="B213" s="70"/>
      <c r="C213" s="70"/>
      <c r="D213" s="70"/>
      <c r="E213" s="70"/>
      <c r="F213" s="70"/>
      <c r="G213" s="70"/>
      <c r="H213" s="9"/>
      <c r="I213" s="71"/>
      <c r="J213" s="71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>
      <c r="A214" s="69"/>
      <c r="B214" s="70"/>
      <c r="C214" s="70"/>
      <c r="D214" s="70"/>
      <c r="E214" s="70"/>
      <c r="F214" s="70"/>
      <c r="G214" s="70"/>
      <c r="H214" s="9"/>
      <c r="I214" s="71"/>
      <c r="J214" s="71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>
      <c r="A215" s="69"/>
      <c r="B215" s="70"/>
      <c r="C215" s="70"/>
      <c r="D215" s="70"/>
      <c r="E215" s="70"/>
      <c r="F215" s="70"/>
      <c r="G215" s="70"/>
      <c r="H215" s="9"/>
      <c r="I215" s="71"/>
      <c r="J215" s="71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>
      <c r="A216" s="69"/>
      <c r="B216" s="70"/>
      <c r="C216" s="70"/>
      <c r="D216" s="70"/>
      <c r="E216" s="70"/>
      <c r="F216" s="70"/>
      <c r="G216" s="70"/>
      <c r="H216" s="9"/>
      <c r="I216" s="71"/>
      <c r="J216" s="71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>
      <c r="A217" s="69"/>
      <c r="B217" s="70"/>
      <c r="C217" s="70"/>
      <c r="D217" s="70"/>
      <c r="E217" s="70"/>
      <c r="F217" s="70"/>
      <c r="G217" s="70"/>
      <c r="H217" s="9"/>
      <c r="I217" s="71"/>
      <c r="J217" s="71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>
      <c r="A218" s="69"/>
      <c r="B218" s="70"/>
      <c r="C218" s="70"/>
      <c r="D218" s="70"/>
      <c r="E218" s="70"/>
      <c r="F218" s="70"/>
      <c r="G218" s="70"/>
      <c r="H218" s="9"/>
      <c r="I218" s="71"/>
      <c r="J218" s="71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>
      <c r="A219" s="69"/>
      <c r="B219" s="70"/>
      <c r="C219" s="70"/>
      <c r="D219" s="70"/>
      <c r="E219" s="70"/>
      <c r="F219" s="70"/>
      <c r="G219" s="70"/>
      <c r="H219" s="9"/>
      <c r="I219" s="71"/>
      <c r="J219" s="71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>
      <c r="A220" s="69"/>
      <c r="B220" s="70"/>
      <c r="C220" s="70"/>
      <c r="D220" s="70"/>
      <c r="E220" s="70"/>
      <c r="F220" s="70"/>
      <c r="G220" s="70"/>
      <c r="H220" s="9"/>
      <c r="I220" s="71"/>
      <c r="J220" s="71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>
      <c r="A221" s="69"/>
      <c r="B221" s="70"/>
      <c r="C221" s="70"/>
      <c r="D221" s="70"/>
      <c r="E221" s="70"/>
      <c r="F221" s="70"/>
      <c r="G221" s="70"/>
      <c r="H221" s="9"/>
      <c r="I221" s="71"/>
      <c r="J221" s="71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>
      <c r="A222" s="69"/>
      <c r="B222" s="70"/>
      <c r="C222" s="70"/>
      <c r="D222" s="70"/>
      <c r="E222" s="70"/>
      <c r="F222" s="70"/>
      <c r="G222" s="70"/>
      <c r="H222" s="9"/>
      <c r="I222" s="71"/>
      <c r="J222" s="71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>
      <c r="A223" s="69"/>
      <c r="B223" s="70"/>
      <c r="C223" s="70"/>
      <c r="D223" s="70"/>
      <c r="E223" s="70"/>
      <c r="F223" s="70"/>
      <c r="G223" s="70"/>
      <c r="H223" s="9"/>
      <c r="I223" s="71"/>
      <c r="J223" s="71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>
      <c r="A224" s="69"/>
      <c r="B224" s="70"/>
      <c r="C224" s="70"/>
      <c r="D224" s="70"/>
      <c r="E224" s="70"/>
      <c r="F224" s="70"/>
      <c r="G224" s="70"/>
      <c r="H224" s="9"/>
      <c r="I224" s="71"/>
      <c r="J224" s="71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>
      <c r="A225" s="69"/>
      <c r="B225" s="70"/>
      <c r="C225" s="70"/>
      <c r="D225" s="70"/>
      <c r="E225" s="70"/>
      <c r="F225" s="70"/>
      <c r="G225" s="70"/>
      <c r="H225" s="9"/>
      <c r="I225" s="71"/>
      <c r="J225" s="71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>
      <c r="A226" s="69"/>
      <c r="B226" s="70"/>
      <c r="C226" s="70"/>
      <c r="D226" s="70"/>
      <c r="E226" s="70"/>
      <c r="F226" s="70"/>
      <c r="G226" s="70"/>
      <c r="H226" s="9"/>
      <c r="I226" s="71"/>
      <c r="J226" s="71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>
      <c r="A227" s="69"/>
      <c r="B227" s="70"/>
      <c r="C227" s="70"/>
      <c r="D227" s="70"/>
      <c r="E227" s="70"/>
      <c r="F227" s="70"/>
      <c r="G227" s="70"/>
      <c r="H227" s="9"/>
      <c r="I227" s="71"/>
      <c r="J227" s="71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>
      <c r="A228" s="69"/>
      <c r="B228" s="70"/>
      <c r="C228" s="70"/>
      <c r="D228" s="70"/>
      <c r="E228" s="70"/>
      <c r="F228" s="70"/>
      <c r="G228" s="70"/>
      <c r="H228" s="9"/>
      <c r="I228" s="71"/>
      <c r="J228" s="71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>
      <c r="A229" s="69"/>
      <c r="B229" s="70"/>
      <c r="C229" s="70"/>
      <c r="D229" s="70"/>
      <c r="E229" s="70"/>
      <c r="F229" s="70"/>
      <c r="G229" s="70"/>
      <c r="H229" s="9"/>
      <c r="I229" s="71"/>
      <c r="J229" s="71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>
      <c r="A230" s="69"/>
      <c r="B230" s="70"/>
      <c r="C230" s="70"/>
      <c r="D230" s="70"/>
      <c r="E230" s="70"/>
      <c r="F230" s="70"/>
      <c r="G230" s="70"/>
      <c r="H230" s="9"/>
      <c r="I230" s="71"/>
      <c r="J230" s="71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>
      <c r="A231" s="69"/>
      <c r="B231" s="70"/>
      <c r="C231" s="70"/>
      <c r="D231" s="70"/>
      <c r="E231" s="70"/>
      <c r="F231" s="70"/>
      <c r="G231" s="70"/>
      <c r="H231" s="9"/>
      <c r="I231" s="71"/>
      <c r="J231" s="71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>
      <c r="A232" s="69"/>
      <c r="B232" s="70"/>
      <c r="C232" s="70"/>
      <c r="D232" s="70"/>
      <c r="E232" s="70"/>
      <c r="F232" s="70"/>
      <c r="G232" s="70"/>
      <c r="H232" s="9"/>
      <c r="I232" s="71"/>
      <c r="J232" s="71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>
      <c r="A233" s="69"/>
      <c r="B233" s="70"/>
      <c r="C233" s="70"/>
      <c r="D233" s="70"/>
      <c r="E233" s="70"/>
      <c r="F233" s="70"/>
      <c r="G233" s="70"/>
      <c r="H233" s="9"/>
      <c r="I233" s="71"/>
      <c r="J233" s="71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>
      <c r="A234" s="69"/>
      <c r="B234" s="70"/>
      <c r="C234" s="70"/>
      <c r="D234" s="70"/>
      <c r="E234" s="70"/>
      <c r="F234" s="70"/>
      <c r="G234" s="70"/>
      <c r="H234" s="9"/>
      <c r="I234" s="71"/>
      <c r="J234" s="71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>
      <c r="A235" s="69"/>
      <c r="B235" s="70"/>
      <c r="C235" s="70"/>
      <c r="D235" s="70"/>
      <c r="E235" s="70"/>
      <c r="F235" s="70"/>
      <c r="G235" s="70"/>
      <c r="H235" s="9"/>
      <c r="I235" s="71"/>
      <c r="J235" s="71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>
      <c r="A236" s="69"/>
      <c r="B236" s="70"/>
      <c r="C236" s="70"/>
      <c r="D236" s="70"/>
      <c r="E236" s="70"/>
      <c r="F236" s="70"/>
      <c r="G236" s="70"/>
      <c r="H236" s="9"/>
      <c r="I236" s="71"/>
      <c r="J236" s="71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>
      <c r="A237" s="69"/>
      <c r="B237" s="70"/>
      <c r="C237" s="70"/>
      <c r="D237" s="70"/>
      <c r="E237" s="70"/>
      <c r="F237" s="70"/>
      <c r="G237" s="70"/>
      <c r="H237" s="9"/>
      <c r="I237" s="71"/>
      <c r="J237" s="71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>
      <c r="A238" s="69"/>
      <c r="B238" s="70"/>
      <c r="C238" s="70"/>
      <c r="D238" s="70"/>
      <c r="E238" s="70"/>
      <c r="F238" s="70"/>
      <c r="G238" s="70"/>
      <c r="H238" s="9"/>
      <c r="I238" s="71"/>
      <c r="J238" s="71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>
      <c r="A239" s="69"/>
      <c r="B239" s="70"/>
      <c r="C239" s="70"/>
      <c r="D239" s="70"/>
      <c r="E239" s="70"/>
      <c r="F239" s="70"/>
      <c r="G239" s="70"/>
      <c r="H239" s="9"/>
      <c r="I239" s="71"/>
      <c r="J239" s="71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>
      <c r="A240" s="69"/>
      <c r="B240" s="70"/>
      <c r="C240" s="70"/>
      <c r="D240" s="70"/>
      <c r="E240" s="70"/>
      <c r="F240" s="70"/>
      <c r="G240" s="70"/>
      <c r="H240" s="9"/>
      <c r="I240" s="71"/>
      <c r="J240" s="71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>
      <c r="A241" s="69"/>
      <c r="B241" s="70"/>
      <c r="C241" s="70"/>
      <c r="D241" s="70"/>
      <c r="E241" s="70"/>
      <c r="F241" s="70"/>
      <c r="G241" s="70"/>
      <c r="H241" s="9"/>
      <c r="I241" s="71"/>
      <c r="J241" s="71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>
      <c r="A242" s="69"/>
      <c r="B242" s="70"/>
      <c r="C242" s="70"/>
      <c r="D242" s="70"/>
      <c r="E242" s="70"/>
      <c r="F242" s="70"/>
      <c r="G242" s="70"/>
      <c r="H242" s="9"/>
      <c r="I242" s="71"/>
      <c r="J242" s="71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>
      <c r="A243" s="69"/>
      <c r="B243" s="70"/>
      <c r="C243" s="70"/>
      <c r="D243" s="70"/>
      <c r="E243" s="70"/>
      <c r="F243" s="70"/>
      <c r="G243" s="70"/>
      <c r="H243" s="9"/>
      <c r="I243" s="71"/>
      <c r="J243" s="71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>
      <c r="A244" s="69"/>
      <c r="B244" s="70"/>
      <c r="C244" s="70"/>
      <c r="D244" s="70"/>
      <c r="E244" s="70"/>
      <c r="F244" s="70"/>
      <c r="G244" s="70"/>
      <c r="H244" s="9"/>
      <c r="I244" s="71"/>
      <c r="J244" s="71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4">
    <mergeCell ref="B2:B8"/>
    <mergeCell ref="B19:B34"/>
    <mergeCell ref="B9:B18"/>
    <mergeCell ref="B35:B44"/>
  </mergeCells>
  <conditionalFormatting sqref="K2:M44">
    <cfRule type="cellIs" dxfId="1" priority="1" operator="equal">
      <formula>1</formula>
    </cfRule>
  </conditionalFormatting>
  <conditionalFormatting sqref="K2:M44">
    <cfRule type="cellIs" dxfId="0" priority="2" operator="equal">
      <formula>0</formula>
    </cfRule>
  </conditionalFormatting>
  <conditionalFormatting sqref="I2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DATA!$L:$L</xm:f>
          </x14:formula1>
          <xm:sqref>H2:H44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2:7" ht="12" customHeight="1"/>
    <row r="2" spans="2:7" ht="12" customHeight="1"/>
    <row r="3" spans="2:7" ht="12" customHeight="1"/>
    <row r="4" spans="2:7" ht="12" customHeight="1"/>
    <row r="5" spans="2:7" ht="12" customHeight="1">
      <c r="B5" s="1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2:7" ht="12" customHeight="1">
      <c r="B6" s="5" t="str">
        <f>DATA!$C$1</f>
        <v>Essential</v>
      </c>
      <c r="C6" s="10">
        <f>COUNTIFS('FAIR Indicators_v0.9'!$C:$C,"F",'FAIR Indicators_v0.9'!$G:$G,DATA!$C$1)</f>
        <v>5</v>
      </c>
      <c r="D6" s="10">
        <f>COUNTIFS('FAIR Indicators_v0.9'!$C:$C,"A",'FAIR Indicators_v0.9'!$G:$G,DATA!$C$1)</f>
        <v>5</v>
      </c>
      <c r="E6" s="10">
        <f>COUNTIFS('FAIR Indicators_v0.9'!$C:$C,"I",'FAIR Indicators_v0.9'!$G:$G,DATA!$C$1)</f>
        <v>2</v>
      </c>
      <c r="F6" s="10">
        <f>COUNTIFS('FAIR Indicators_v0.9'!$C:$C,"R",'FAIR Indicators_v0.9'!$G:$G,DATA!$C$1)</f>
        <v>3</v>
      </c>
      <c r="G6" s="12" t="str">
        <f t="shared" ref="G6:G11" ca="1" si="0">SUM(C6:G6)</f>
        <v>#REF!</v>
      </c>
    </row>
    <row r="7" spans="2:7" ht="12" customHeight="1">
      <c r="B7" s="14"/>
      <c r="C7" s="17">
        <f>COUNTIFS('FAIR Indicators_v0.9'!$K:$K,1,'FAIR Indicators_v0.9'!$C:$C,"F")</f>
        <v>5</v>
      </c>
      <c r="D7" s="17">
        <f>COUNTIFS('FAIR Indicators_v0.9'!$K:$K,1,'FAIR Indicators_v0.9'!$C:$C,"A")</f>
        <v>1</v>
      </c>
      <c r="E7" s="17">
        <f>COUNTIFS('FAIR Indicators_v0.9'!$K:$K,1,'FAIR Indicators_v0.9'!$C:$C,"I")</f>
        <v>1</v>
      </c>
      <c r="F7" s="17">
        <f>COUNTIFS('FAIR Indicators_v0.9'!$K:$K,1,'FAIR Indicators_v0.9'!$C:$C,"N")</f>
        <v>0</v>
      </c>
      <c r="G7" s="21" t="str">
        <f t="shared" ca="1" si="0"/>
        <v>#REF!</v>
      </c>
    </row>
    <row r="8" spans="2:7" ht="12" customHeight="1">
      <c r="B8" s="22" t="str">
        <f>DATA!C2</f>
        <v>Important</v>
      </c>
      <c r="C8" s="23">
        <f>COUNTIFS('FAIR Indicators_v0.9'!$C:$C,"F",'FAIR Indicators_v0.9'!$G:$G,DATA!$C$2)</f>
        <v>2</v>
      </c>
      <c r="D8" s="23">
        <f>COUNTIFS('FAIR Indicators_v0.9'!$C:$C,"A",'FAIR Indicators_v0.9'!$G:$G,DATA!$C$2)</f>
        <v>4</v>
      </c>
      <c r="E8" s="23">
        <f>COUNTIFS('FAIR Indicators_v0.9'!$C:$C,"I",'FAIR Indicators_v0.9'!$G:$G,DATA!$C$2)</f>
        <v>8</v>
      </c>
      <c r="F8" s="23">
        <f>COUNTIFS('FAIR Indicators_v0.9'!$C:$C,"R",'FAIR Indicators_v0.9'!$G:$G,DATA!$C$2)</f>
        <v>6</v>
      </c>
      <c r="G8" s="26" t="str">
        <f t="shared" ca="1" si="0"/>
        <v>#REF!</v>
      </c>
    </row>
    <row r="9" spans="2:7" ht="12" customHeight="1">
      <c r="B9" s="27"/>
      <c r="C9" s="30">
        <f>COUNTIFS('FAIR Indicators_v0.9'!$L:$L,1,'FAIR Indicators_v0.9'!$C:$C,"F")</f>
        <v>1</v>
      </c>
      <c r="D9" s="30">
        <f>COUNTIFS('FAIR Indicators_v0.9'!$L:$L,1,'FAIR Indicators_v0.9'!$C:$C,"A")</f>
        <v>1</v>
      </c>
      <c r="E9" s="30">
        <f>COUNTIFS('FAIR Indicators_v0.9'!$L:$L,1,'FAIR Indicators_v0.9'!$C:$C,"I")</f>
        <v>8</v>
      </c>
      <c r="F9" s="30">
        <f>COUNTIFS('FAIR Indicators_v0.9'!$L:$L,1,'FAIR Indicators_v0.9'!$C:$C,"R")</f>
        <v>1</v>
      </c>
      <c r="G9" s="32" t="str">
        <f t="shared" ca="1" si="0"/>
        <v>#REF!</v>
      </c>
    </row>
    <row r="10" spans="2:7" ht="12" customHeight="1">
      <c r="B10" s="34" t="str">
        <f>DATA!C3</f>
        <v>Useful</v>
      </c>
      <c r="C10" s="35">
        <f>COUNTIFS('FAIR Indicators_v0.9'!$C:$C,"F",'FAIR Indicators_v0.9'!$G:$G,DATA!$C$3)</f>
        <v>0</v>
      </c>
      <c r="D10" s="35">
        <f>COUNTIFS('FAIR Indicators_v0.9'!$C:$C,"A",'FAIR Indicators_v0.9'!$G:$G,DATA!$C$3)</f>
        <v>1</v>
      </c>
      <c r="E10" s="35">
        <f>COUNTIFS('FAIR Indicators_v0.9'!$C:$C,"I",'FAIR Indicators_v0.9'!$G:$G,DATA!$C$3)</f>
        <v>6</v>
      </c>
      <c r="F10" s="35">
        <f>COUNTIFS('FAIR Indicators_v0.9'!$C:$C,"R",'FAIR Indicators_v0.9'!$G:$G,DATA!$C$3)</f>
        <v>1</v>
      </c>
      <c r="G10" s="36" t="str">
        <f t="shared" ca="1" si="0"/>
        <v>#REF!</v>
      </c>
    </row>
    <row r="11" spans="2:7" ht="12" customHeight="1">
      <c r="B11" s="37"/>
      <c r="C11" s="38">
        <f>COUNTIFS('FAIR Indicators_v0.9'!$M:$M,1,'FAIR Indicators_v0.9'!$C:$C,"F")</f>
        <v>0</v>
      </c>
      <c r="D11" s="38">
        <f>COUNTIFS('FAIR Indicators_v0.9'!$M:$M,1,'FAIR Indicators_v0.9'!$C:$C,"A")</f>
        <v>0</v>
      </c>
      <c r="E11" s="38">
        <f>COUNTIFS('FAIR Indicators_v0.9'!$M:$M,1,'FAIR Indicators_v0.9'!$C:$C,"I")</f>
        <v>6</v>
      </c>
      <c r="F11" s="38">
        <f>COUNTIFS('FAIR Indicators_v0.9'!$M:$M,1,'FAIR Indicators_v0.9'!$C:$C,"R")</f>
        <v>1</v>
      </c>
      <c r="G11" s="39" t="str">
        <f t="shared" ca="1" si="0"/>
        <v>#REF!</v>
      </c>
    </row>
    <row r="12" spans="2:7" ht="12" customHeight="1">
      <c r="B12" s="1"/>
      <c r="C12" s="1"/>
      <c r="D12" s="1"/>
      <c r="E12" s="1"/>
      <c r="F12" s="1"/>
    </row>
    <row r="13" spans="2:7" ht="12" customHeight="1">
      <c r="B13" s="40" t="s">
        <v>24</v>
      </c>
      <c r="C13" s="41" t="str">
        <f>IF(AND(C$7=C$6,C$9=C8,C$11=C$10),DATA!$E$6,IF(AND(C$7=C$6,C$9=C$8,C$11&gt;=C$10/2),DATA!$E$5,IF(AND(C$7=C$6,C$9=C$8),DATA!$E$4,IF(AND(C$7=C$6,C$9&gt;=C$8/2),DATA!$E$3,IF(C$7=C$6,DATA!$E$2,DATA!$E$1)))))</f>
        <v>Level 2</v>
      </c>
      <c r="D13" s="41" t="str">
        <f>IF(AND(D$7=D$6,D$9=D8,D$11=D$10),DATA!$E$6,IF(AND(D$7=D$6,D$9=D$8,D$11&gt;=D$10/2),DATA!$E$5,IF(AND(D$7=D$6,D$9=D$8),DATA!$E$4,IF(AND(D$7=D$6,D$9&gt;=D$8/2),DATA!$E$3,IF(D$7=D$6,DATA!$E$2,DATA!$E$1)))))</f>
        <v>Level 0</v>
      </c>
      <c r="E13" s="41" t="str">
        <f>IF(AND(E$7=E$6,E$9=E8,E$11=E$10),DATA!$E$6,IF(AND(E$7=E$6,E$9=E$8,E$11&gt;=E$10/2),DATA!$E$5,IF(AND(E$7=E$6,E$9=E$8),DATA!$E$4,IF(AND(E$7=E$6,E$9&gt;=E$8/2),DATA!$E$3,IF(E$7=E$6,DATA!$E$2,DATA!$E$1)))))</f>
        <v>Level 0</v>
      </c>
      <c r="F13" s="41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4" spans="2:7" ht="12" customHeight="1"/>
    <row r="15" spans="2:7" ht="12" customHeight="1"/>
    <row r="16" spans="2:7" ht="12" customHeight="1">
      <c r="B16" s="42"/>
      <c r="C16" s="43" t="s">
        <v>1</v>
      </c>
      <c r="D16" s="43" t="s">
        <v>2</v>
      </c>
      <c r="E16" s="43" t="s">
        <v>3</v>
      </c>
      <c r="F16" s="43" t="s">
        <v>4</v>
      </c>
      <c r="G16" s="44"/>
    </row>
    <row r="17" spans="2:7" ht="12" customHeight="1">
      <c r="B17" s="42" t="s">
        <v>28</v>
      </c>
      <c r="C17" s="46">
        <v>0.16666665999999999</v>
      </c>
      <c r="D17" s="46">
        <v>0.16666665999999999</v>
      </c>
      <c r="E17" s="46">
        <v>0.16666665999999999</v>
      </c>
      <c r="F17" s="46">
        <v>0.16666665999999999</v>
      </c>
      <c r="G17" s="44"/>
    </row>
    <row r="18" spans="2:7" ht="12" customHeight="1">
      <c r="B18" s="42" t="s">
        <v>30</v>
      </c>
      <c r="C18" s="46">
        <v>0.16666665999999999</v>
      </c>
      <c r="D18" s="46">
        <v>0.16666665999999999</v>
      </c>
      <c r="E18" s="46">
        <v>0.16666665999999999</v>
      </c>
      <c r="F18" s="46">
        <v>0.16666665999999999</v>
      </c>
      <c r="G18" s="44"/>
    </row>
    <row r="19" spans="2:7" ht="12" customHeight="1">
      <c r="B19" s="42" t="s">
        <v>31</v>
      </c>
      <c r="C19" s="46">
        <v>0.16666665999999999</v>
      </c>
      <c r="D19" s="46">
        <v>0.16666665999999999</v>
      </c>
      <c r="E19" s="46">
        <v>0.16666665999999999</v>
      </c>
      <c r="F19" s="46">
        <v>0.16666665999999999</v>
      </c>
      <c r="G19" s="44"/>
    </row>
    <row r="20" spans="2:7" ht="12" customHeight="1">
      <c r="B20" s="42" t="s">
        <v>32</v>
      </c>
      <c r="C20" s="46">
        <v>0.16666665999999999</v>
      </c>
      <c r="D20" s="46">
        <v>0.16666665999999999</v>
      </c>
      <c r="E20" s="46">
        <v>0.16666665999999999</v>
      </c>
      <c r="F20" s="46">
        <v>0.16666665999999999</v>
      </c>
      <c r="G20" s="44"/>
    </row>
    <row r="21" spans="2:7" ht="12" customHeight="1">
      <c r="B21" s="42" t="s">
        <v>33</v>
      </c>
      <c r="C21" s="46">
        <v>0.16666665999999999</v>
      </c>
      <c r="D21" s="46">
        <v>0.16666665999999999</v>
      </c>
      <c r="E21" s="46">
        <v>0.16666665999999999</v>
      </c>
      <c r="F21" s="46">
        <v>0.16666665999999999</v>
      </c>
      <c r="G21" s="44"/>
    </row>
    <row r="22" spans="2:7" ht="12" customHeight="1">
      <c r="B22" s="42" t="s">
        <v>34</v>
      </c>
      <c r="C22" s="46">
        <v>0.16666665999999999</v>
      </c>
      <c r="D22" s="46">
        <v>0.16666665999999999</v>
      </c>
      <c r="E22" s="46">
        <v>0.16666665999999999</v>
      </c>
      <c r="F22" s="46">
        <v>0.16666665999999999</v>
      </c>
      <c r="G22" s="44"/>
    </row>
    <row r="23" spans="2:7" ht="12" customHeight="1">
      <c r="B23" s="49" t="s">
        <v>35</v>
      </c>
      <c r="C23" s="50">
        <f>IF(C$13=DATA!$E$1,DATA!$F$1,IF(C$13=DATA!$E$2,DATA!$F$2,IF(C$13=DATA!$E$3,DATA!$F$3,IF(C$13=DATA!$E$4,DATA!$F$4,IF(C$13=DATA!$E$5,DATA!$F$5,DATA!$F$6)))))</f>
        <v>0.42166665000000003</v>
      </c>
      <c r="D23" s="50">
        <f>IF(D$13=DATA!$E$1,DATA!$F$1,IF(D$13=DATA!$E$2,DATA!$F$2,IF(D$13=DATA!$E$3,DATA!$F$3,IF(D$13=DATA!$E$4,DATA!$F$4,IF(D$13=DATA!$E$5,DATA!$F$5,DATA!$F$6)))))</f>
        <v>8.8333330000000002E-2</v>
      </c>
      <c r="E23" s="50">
        <f>IF(E$13=DATA!$E$1,DATA!$F$1,IF(E$13=DATA!$E$2,DATA!$F$2,IF(E$13=DATA!$E$3,DATA!$F$3,IF(E$13=DATA!$E$4,DATA!$F$4,IF(E$13=DATA!$E$5,DATA!$F$5,DATA!$F$6)))))</f>
        <v>8.8333330000000002E-2</v>
      </c>
      <c r="F23" s="50">
        <f>IF(F$13=DATA!$E$1,DATA!$F$1,IF(F$13=DATA!$E$2,DATA!$F$2,IF(F$13=DATA!$E$3,DATA!$F$3,IF(F$13=DATA!$E$4,DATA!$F$4,IF(F$13=DATA!$E$5,DATA!$F$5,DATA!$F$6)))))</f>
        <v>8.8333330000000002E-2</v>
      </c>
      <c r="G23" s="44"/>
    </row>
    <row r="24" spans="2:7" ht="12" customHeight="1">
      <c r="B24" s="57" t="s">
        <v>50</v>
      </c>
      <c r="C24" s="59">
        <v>0.91666665999999997</v>
      </c>
      <c r="D24" s="59">
        <v>0.91666665999999997</v>
      </c>
      <c r="E24" s="59">
        <v>0.91666665999999997</v>
      </c>
      <c r="F24" s="59">
        <v>0.91666665999999997</v>
      </c>
      <c r="G24" s="44"/>
    </row>
    <row r="25" spans="2:7" ht="12" customHeight="1"/>
    <row r="26" spans="2:7" ht="12" customHeight="1"/>
    <row r="27" spans="2:7" ht="12" customHeight="1"/>
    <row r="28" spans="2:7" ht="12" customHeight="1"/>
    <row r="29" spans="2:7" ht="12" customHeight="1"/>
    <row r="30" spans="2:7" ht="12" customHeight="1"/>
    <row r="31" spans="2:7" ht="12" customHeight="1"/>
    <row r="32" spans="2:7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/>
  </sheetViews>
  <sheetFormatPr defaultColWidth="14.42578125" defaultRowHeight="15" customHeight="1"/>
  <cols>
    <col min="1" max="1" width="3" customWidth="1"/>
    <col min="2" max="6" width="14.42578125" customWidth="1"/>
  </cols>
  <sheetData>
    <row r="1" spans="1:28" ht="15.75" customHeight="1">
      <c r="A1" s="1"/>
      <c r="B1" s="1" t="s">
        <v>61</v>
      </c>
      <c r="C1" s="1" t="s">
        <v>19</v>
      </c>
      <c r="D1" s="1" t="s">
        <v>62</v>
      </c>
      <c r="E1" s="1" t="s">
        <v>28</v>
      </c>
      <c r="F1" s="61">
        <v>8.8333330000000002E-2</v>
      </c>
      <c r="G1" s="1" t="s">
        <v>44</v>
      </c>
      <c r="H1" s="1"/>
      <c r="I1" s="1"/>
      <c r="J1" s="1"/>
      <c r="K1" s="1" t="s">
        <v>63</v>
      </c>
      <c r="L1" s="1" t="s">
        <v>56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 t="s">
        <v>64</v>
      </c>
      <c r="C2" s="1" t="s">
        <v>29</v>
      </c>
      <c r="D2" s="1" t="s">
        <v>65</v>
      </c>
      <c r="E2" s="1" t="s">
        <v>30</v>
      </c>
      <c r="F2" s="61">
        <f t="shared" ref="F2:F6" si="0">F1+16.666666%</f>
        <v>0.25499999000000001</v>
      </c>
      <c r="G2" s="1" t="s">
        <v>66</v>
      </c>
      <c r="H2" s="1"/>
      <c r="I2" s="1"/>
      <c r="J2" s="1"/>
      <c r="K2" s="1" t="s">
        <v>67</v>
      </c>
      <c r="L2" s="1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 t="s">
        <v>68</v>
      </c>
      <c r="C3" s="1" t="s">
        <v>69</v>
      </c>
      <c r="D3" s="1"/>
      <c r="E3" s="1" t="s">
        <v>31</v>
      </c>
      <c r="F3" s="61">
        <f t="shared" si="0"/>
        <v>0.42166665000000003</v>
      </c>
      <c r="G3" s="1" t="s">
        <v>71</v>
      </c>
      <c r="H3" s="1"/>
      <c r="I3" s="1"/>
      <c r="J3" s="1"/>
      <c r="K3" s="1" t="s">
        <v>72</v>
      </c>
      <c r="L3" s="1" t="s">
        <v>58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 t="s">
        <v>32</v>
      </c>
      <c r="F4" s="61">
        <f t="shared" si="0"/>
        <v>0.58833331</v>
      </c>
      <c r="G4" s="1" t="s">
        <v>73</v>
      </c>
      <c r="H4" s="1"/>
      <c r="I4" s="1"/>
      <c r="J4" s="1"/>
      <c r="K4" s="1" t="s">
        <v>74</v>
      </c>
      <c r="L4" s="1" t="s">
        <v>39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1"/>
      <c r="B5" s="1"/>
      <c r="C5" s="1"/>
      <c r="D5" s="1"/>
      <c r="E5" s="1" t="s">
        <v>33</v>
      </c>
      <c r="F5" s="61">
        <f t="shared" si="0"/>
        <v>0.75499996999999996</v>
      </c>
      <c r="G5" s="1" t="s">
        <v>75</v>
      </c>
      <c r="H5" s="1"/>
      <c r="I5" s="1"/>
      <c r="J5" s="1"/>
      <c r="K5" s="1"/>
      <c r="L5" s="1" t="s">
        <v>20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 t="s">
        <v>34</v>
      </c>
      <c r="F6" s="61">
        <f t="shared" si="0"/>
        <v>0.92166662999999993</v>
      </c>
      <c r="G6" s="1" t="s">
        <v>76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FAIR Indicators_v0.9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GOETZ Andrew</dc:creator>
  <cp:lastModifiedBy>GOETZ Andrew</cp:lastModifiedBy>
  <cp:lastPrinted>2020-05-14T11:59:07Z</cp:lastPrinted>
  <dcterms:created xsi:type="dcterms:W3CDTF">2020-02-27T12:24:06Z</dcterms:created>
  <dcterms:modified xsi:type="dcterms:W3CDTF">2020-05-14T15:52:04Z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0x01010008F661E3DE9C25499C21C40FDF902C8B</vt:lpwstr>
  </property>
</Properties>
</file>