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imulacion\"/>
    </mc:Choice>
  </mc:AlternateContent>
  <bookViews>
    <workbookView xWindow="0" yWindow="450" windowWidth="20490" windowHeight="7755" activeTab="1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5" i="2" l="1"/>
  <c r="H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" i="2"/>
  <c r="G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" i="2"/>
  <c r="G13" i="1" l="1"/>
  <c r="F12" i="1"/>
  <c r="I13" i="1"/>
  <c r="I12" i="1"/>
  <c r="F13" i="1"/>
  <c r="F14" i="1"/>
  <c r="F15" i="1"/>
  <c r="F16" i="1"/>
  <c r="F17" i="1"/>
  <c r="E13" i="1" l="1"/>
  <c r="H13" i="1"/>
  <c r="H14" i="1"/>
  <c r="H15" i="1"/>
  <c r="H16" i="1"/>
  <c r="H17" i="1"/>
  <c r="H18" i="1"/>
  <c r="H12" i="1"/>
  <c r="E7" i="1"/>
  <c r="G12" i="1" l="1"/>
  <c r="E14" i="1"/>
  <c r="E15" i="1" l="1"/>
  <c r="G14" i="1"/>
  <c r="I14" i="1" s="1"/>
  <c r="E16" i="1" l="1"/>
  <c r="G15" i="1"/>
  <c r="I15" i="1" s="1"/>
  <c r="E17" i="1" l="1"/>
  <c r="G16" i="1"/>
  <c r="I16" i="1" s="1"/>
  <c r="G17" i="1" l="1"/>
  <c r="I17" i="1" s="1"/>
  <c r="E18" i="1" l="1"/>
  <c r="G18" i="1" l="1"/>
  <c r="I18" i="1" s="1"/>
  <c r="I19" i="1" s="1"/>
  <c r="I20" i="1" s="1"/>
  <c r="G19" i="1" l="1"/>
</calcChain>
</file>

<file path=xl/sharedStrings.xml><?xml version="1.0" encoding="utf-8"?>
<sst xmlns="http://schemas.openxmlformats.org/spreadsheetml/2006/main" count="33" uniqueCount="31">
  <si>
    <t>El tiempo que requieren 50 empleados para calcular y registrar el numero de horas trabajadas durante la semana fue medido con los sig. resultados:</t>
  </si>
  <si>
    <t>Empleado</t>
  </si>
  <si>
    <t>Minutos</t>
  </si>
  <si>
    <t>a) Use la prueba Ji Cuadrada para probar la hipotesis de que estos tiempos estan distribuidos exponencialmente (Use el nivel de significancia de 10%)</t>
  </si>
  <si>
    <t>(Considere usar 7 clases)</t>
  </si>
  <si>
    <t>b) Use la prueba KS para probar la hipotesis de que estos tiempos estan distribuidos exponencialmente (Use el nivel de significancia de 10%)</t>
  </si>
  <si>
    <t>media:</t>
  </si>
  <si>
    <t>a) prueba de bondad de ajuste ji cuadrada</t>
  </si>
  <si>
    <t>i</t>
  </si>
  <si>
    <t>lim inf</t>
  </si>
  <si>
    <t>lim sup</t>
  </si>
  <si>
    <t>ei</t>
  </si>
  <si>
    <t>Oi</t>
  </si>
  <si>
    <t>x2</t>
  </si>
  <si>
    <t>Xi datos</t>
  </si>
  <si>
    <t>Xi tablas</t>
  </si>
  <si>
    <t>Minutos (ordenada menor a mayor)</t>
  </si>
  <si>
    <t>f(x)=i/n</t>
  </si>
  <si>
    <t>paso 2</t>
  </si>
  <si>
    <t>paso 3</t>
  </si>
  <si>
    <t>paso 4</t>
  </si>
  <si>
    <t>f'(x)=1-e(-xi/1.22)</t>
  </si>
  <si>
    <t>paso 5</t>
  </si>
  <si>
    <t>D+=f(x)-f'(x)</t>
  </si>
  <si>
    <t>D-=F'(xi)-f(xi-1)</t>
  </si>
  <si>
    <t>paso 6</t>
  </si>
  <si>
    <t>Dn</t>
  </si>
  <si>
    <t>paso 7 estadistico de prueba</t>
  </si>
  <si>
    <t>Cdatos</t>
  </si>
  <si>
    <t>paso 8</t>
  </si>
  <si>
    <t>ctablas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</si>
</sst>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21</xdr:row>
      <xdr:rowOff>161925</xdr:rowOff>
    </xdr:from>
    <xdr:to>
      <xdr:col>9</xdr:col>
      <xdr:colOff>447675</xdr:colOff>
      <xdr:row>24</xdr:row>
      <xdr:rowOff>161925</xdr:rowOff>
    </xdr:to>
    <xdr:sp macro="" textlink="">
      <xdr:nvSpPr>
        <xdr:cNvPr id="2" name="CuadroTexto 1"/>
        <xdr:cNvSpPr txBox="1"/>
      </xdr:nvSpPr>
      <xdr:spPr>
        <a:xfrm>
          <a:off x="4486275" y="4162425"/>
          <a:ext cx="28194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no existe evidencia para rechazar</a:t>
          </a:r>
          <a:r>
            <a:rPr lang="es-MX" sz="1100" baseline="0"/>
            <a:t> la H0 por lo tanto los datos siguen la distribucion ex(1.22)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3" workbookViewId="0">
      <selection activeCell="A3" sqref="A3:B53"/>
    </sheetView>
  </sheetViews>
  <sheetFormatPr baseColWidth="10" defaultRowHeight="15" x14ac:dyDescent="0.25"/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D3" t="s">
        <v>3</v>
      </c>
    </row>
    <row r="4" spans="1:9" x14ac:dyDescent="0.25">
      <c r="A4">
        <v>1</v>
      </c>
      <c r="B4">
        <v>1.88</v>
      </c>
      <c r="D4" t="s">
        <v>4</v>
      </c>
    </row>
    <row r="5" spans="1:9" x14ac:dyDescent="0.25">
      <c r="A5">
        <v>2</v>
      </c>
      <c r="B5">
        <v>0.54</v>
      </c>
      <c r="D5" t="s">
        <v>5</v>
      </c>
    </row>
    <row r="6" spans="1:9" x14ac:dyDescent="0.25">
      <c r="A6">
        <v>3</v>
      </c>
      <c r="B6">
        <v>1.9</v>
      </c>
    </row>
    <row r="7" spans="1:9" x14ac:dyDescent="0.25">
      <c r="A7">
        <v>4</v>
      </c>
      <c r="B7">
        <v>0.15</v>
      </c>
      <c r="D7" t="s">
        <v>6</v>
      </c>
      <c r="E7">
        <f>SUM(B4:B53)/50</f>
        <v>1.2202000000000002</v>
      </c>
    </row>
    <row r="8" spans="1:9" x14ac:dyDescent="0.25">
      <c r="A8">
        <v>5</v>
      </c>
      <c r="B8">
        <v>0.02</v>
      </c>
    </row>
    <row r="9" spans="1:9" x14ac:dyDescent="0.25">
      <c r="A9">
        <v>6</v>
      </c>
      <c r="B9">
        <v>2.81</v>
      </c>
      <c r="D9" t="s">
        <v>7</v>
      </c>
    </row>
    <row r="10" spans="1:9" x14ac:dyDescent="0.25">
      <c r="A10">
        <v>7</v>
      </c>
      <c r="B10">
        <v>1.5</v>
      </c>
    </row>
    <row r="11" spans="1:9" x14ac:dyDescent="0.25">
      <c r="A11">
        <v>8</v>
      </c>
      <c r="B11">
        <v>0.53</v>
      </c>
      <c r="D11" s="1" t="s">
        <v>8</v>
      </c>
      <c r="E11" s="1" t="s">
        <v>9</v>
      </c>
      <c r="F11" s="1" t="s">
        <v>10</v>
      </c>
      <c r="G11" s="1" t="s">
        <v>12</v>
      </c>
      <c r="H11" s="1" t="s">
        <v>11</v>
      </c>
      <c r="I11" s="2" t="s">
        <v>13</v>
      </c>
    </row>
    <row r="12" spans="1:9" x14ac:dyDescent="0.25">
      <c r="A12">
        <v>9</v>
      </c>
      <c r="B12">
        <v>2.62</v>
      </c>
      <c r="D12" s="1">
        <v>1</v>
      </c>
      <c r="E12" s="1">
        <v>0</v>
      </c>
      <c r="F12" s="1">
        <f>-1.22*LN(1-D12/7)</f>
        <v>0.18806382938925503</v>
      </c>
      <c r="G12" s="1">
        <f>COUNTIF(B$4:B$53,"&lt;="&amp;F12)</f>
        <v>7</v>
      </c>
      <c r="H12" s="3">
        <f>50*(1/7)</f>
        <v>7.1428571428571423</v>
      </c>
      <c r="I12" s="4">
        <f>POWER(G12-H12,2)/H12</f>
        <v>2.8571428571428372E-3</v>
      </c>
    </row>
    <row r="13" spans="1:9" x14ac:dyDescent="0.25">
      <c r="A13">
        <v>10</v>
      </c>
      <c r="B13">
        <v>2.67</v>
      </c>
      <c r="D13" s="1">
        <v>2</v>
      </c>
      <c r="E13" s="1">
        <f>F12</f>
        <v>0.18806382938925503</v>
      </c>
      <c r="F13" s="1">
        <f t="shared" ref="F13:F17" si="0">-1.22*LN(1-D13/7)</f>
        <v>0.41049612867787971</v>
      </c>
      <c r="G13" s="1">
        <f>COUNTIF(B$4:B$53,"&lt;="&amp;F13)-SUM(G$12:G12)</f>
        <v>9</v>
      </c>
      <c r="H13" s="3">
        <f t="shared" ref="H13:H18" si="1">50*(1/7)</f>
        <v>7.1428571428571423</v>
      </c>
      <c r="I13" s="4">
        <f t="shared" ref="I13:I18" si="2">POWER(G13-H13,2)/H13</f>
        <v>0.48285714285714315</v>
      </c>
    </row>
    <row r="14" spans="1:9" x14ac:dyDescent="0.25">
      <c r="A14">
        <v>11</v>
      </c>
      <c r="B14">
        <v>3.53</v>
      </c>
      <c r="D14" s="1">
        <v>3</v>
      </c>
      <c r="E14" s="1">
        <f t="shared" ref="E14:E18" si="3">F13</f>
        <v>0.41049612867787971</v>
      </c>
      <c r="F14" s="1">
        <f t="shared" si="0"/>
        <v>0.68273126128121575</v>
      </c>
      <c r="G14" s="1">
        <f>COUNTIF(B$4:B$53,"&lt;="&amp;F14)-SUM(G$12:G13)</f>
        <v>7</v>
      </c>
      <c r="H14" s="3">
        <f t="shared" si="1"/>
        <v>7.1428571428571423</v>
      </c>
      <c r="I14" s="4">
        <f t="shared" si="2"/>
        <v>2.8571428571428372E-3</v>
      </c>
    </row>
    <row r="15" spans="1:9" x14ac:dyDescent="0.25">
      <c r="A15">
        <v>12</v>
      </c>
      <c r="B15">
        <v>0.53</v>
      </c>
      <c r="D15" s="1">
        <v>4</v>
      </c>
      <c r="E15" s="1">
        <f t="shared" si="3"/>
        <v>0.68273126128121575</v>
      </c>
      <c r="F15" s="1">
        <f t="shared" si="0"/>
        <v>1.0337033896723884</v>
      </c>
      <c r="G15" s="1">
        <f>COUNTIF(B$4:B$53,"&lt;="&amp;F15)-SUM(G$12:G14)</f>
        <v>7</v>
      </c>
      <c r="H15" s="3">
        <f t="shared" si="1"/>
        <v>7.1428571428571423</v>
      </c>
      <c r="I15" s="4">
        <f t="shared" si="2"/>
        <v>2.8571428571428372E-3</v>
      </c>
    </row>
    <row r="16" spans="1:9" x14ac:dyDescent="0.25">
      <c r="A16">
        <v>13</v>
      </c>
      <c r="B16">
        <v>1.8</v>
      </c>
      <c r="D16" s="1">
        <v>5</v>
      </c>
      <c r="E16" s="1">
        <f t="shared" si="3"/>
        <v>1.0337033896723884</v>
      </c>
      <c r="F16" s="1">
        <f t="shared" si="0"/>
        <v>1.528370821564349</v>
      </c>
      <c r="G16" s="1">
        <f>COUNTIF(B$4:B$53,"&lt;="&amp;F16)-SUM(G$12:G15)</f>
        <v>6</v>
      </c>
      <c r="H16" s="3">
        <f t="shared" si="1"/>
        <v>7.1428571428571423</v>
      </c>
      <c r="I16" s="4">
        <f t="shared" si="2"/>
        <v>0.18285714285714269</v>
      </c>
    </row>
    <row r="17" spans="1:9" x14ac:dyDescent="0.25">
      <c r="A17">
        <v>14</v>
      </c>
      <c r="B17">
        <v>0.79</v>
      </c>
      <c r="D17" s="1">
        <v>6</v>
      </c>
      <c r="E17" s="1">
        <f t="shared" si="3"/>
        <v>1.528370821564349</v>
      </c>
      <c r="F17" s="1">
        <f t="shared" si="0"/>
        <v>2.3740103818474818</v>
      </c>
      <c r="G17" s="1">
        <f>COUNTIF(B$4:B$53,"&lt;="&amp;F17)-SUM(G$12:G16)</f>
        <v>7</v>
      </c>
      <c r="H17" s="3">
        <f t="shared" si="1"/>
        <v>7.1428571428571423</v>
      </c>
      <c r="I17" s="4">
        <f t="shared" si="2"/>
        <v>2.8571428571428372E-3</v>
      </c>
    </row>
    <row r="18" spans="1:9" x14ac:dyDescent="0.25">
      <c r="A18">
        <v>15</v>
      </c>
      <c r="B18">
        <v>0.21</v>
      </c>
      <c r="D18" s="1">
        <v>7</v>
      </c>
      <c r="E18" s="1">
        <f t="shared" si="3"/>
        <v>2.3740103818474818</v>
      </c>
      <c r="F18" s="1">
        <v>10000000</v>
      </c>
      <c r="G18" s="1">
        <f>COUNTIF(B$4:B$53,"&lt;="&amp;F18)-SUM(G$12:G17)</f>
        <v>7</v>
      </c>
      <c r="H18" s="3">
        <f t="shared" si="1"/>
        <v>7.1428571428571423</v>
      </c>
      <c r="I18" s="4">
        <f t="shared" si="2"/>
        <v>2.8571428571428372E-3</v>
      </c>
    </row>
    <row r="19" spans="1:9" x14ac:dyDescent="0.25">
      <c r="A19">
        <v>16</v>
      </c>
      <c r="B19">
        <v>0.8</v>
      </c>
      <c r="G19" s="2">
        <f>SUM(G12:G18)</f>
        <v>50</v>
      </c>
      <c r="H19" t="s">
        <v>14</v>
      </c>
      <c r="I19" s="3">
        <f>SUM(I12:I18)</f>
        <v>0.68000000000000016</v>
      </c>
    </row>
    <row r="20" spans="1:9" x14ac:dyDescent="0.25">
      <c r="A20">
        <v>17</v>
      </c>
      <c r="B20">
        <v>0.26</v>
      </c>
      <c r="H20" t="s">
        <v>15</v>
      </c>
      <c r="I20" s="5">
        <f>10.645-I19</f>
        <v>9.9649999999999999</v>
      </c>
    </row>
    <row r="21" spans="1:9" x14ac:dyDescent="0.25">
      <c r="A21">
        <v>18</v>
      </c>
      <c r="B21">
        <v>0.63</v>
      </c>
    </row>
    <row r="22" spans="1:9" x14ac:dyDescent="0.25">
      <c r="A22">
        <v>19</v>
      </c>
      <c r="B22">
        <v>0.36</v>
      </c>
    </row>
    <row r="23" spans="1:9" x14ac:dyDescent="0.25">
      <c r="A23">
        <v>20</v>
      </c>
      <c r="B23">
        <v>2.0299999999999998</v>
      </c>
    </row>
    <row r="24" spans="1:9" x14ac:dyDescent="0.25">
      <c r="A24">
        <v>21</v>
      </c>
      <c r="B24">
        <v>1.42</v>
      </c>
    </row>
    <row r="25" spans="1:9" x14ac:dyDescent="0.25">
      <c r="A25">
        <v>22</v>
      </c>
      <c r="B25">
        <v>1.28</v>
      </c>
    </row>
    <row r="26" spans="1:9" x14ac:dyDescent="0.25">
      <c r="A26">
        <v>23</v>
      </c>
      <c r="B26">
        <v>0.82</v>
      </c>
    </row>
    <row r="27" spans="1:9" x14ac:dyDescent="0.25">
      <c r="A27">
        <v>24</v>
      </c>
      <c r="B27">
        <v>2.16</v>
      </c>
    </row>
    <row r="28" spans="1:9" x14ac:dyDescent="0.25">
      <c r="A28">
        <v>25</v>
      </c>
      <c r="B28">
        <v>0.05</v>
      </c>
    </row>
    <row r="29" spans="1:9" x14ac:dyDescent="0.25">
      <c r="A29">
        <v>26</v>
      </c>
      <c r="B29">
        <v>0.04</v>
      </c>
    </row>
    <row r="30" spans="1:9" x14ac:dyDescent="0.25">
      <c r="A30">
        <v>27</v>
      </c>
      <c r="B30">
        <v>1.49</v>
      </c>
    </row>
    <row r="31" spans="1:9" x14ac:dyDescent="0.25">
      <c r="A31">
        <v>28</v>
      </c>
      <c r="B31">
        <v>0.66</v>
      </c>
    </row>
    <row r="32" spans="1:9" x14ac:dyDescent="0.25">
      <c r="A32">
        <v>29</v>
      </c>
      <c r="B32">
        <v>2.0299999999999998</v>
      </c>
    </row>
    <row r="33" spans="1:2" x14ac:dyDescent="0.25">
      <c r="A33">
        <v>30</v>
      </c>
      <c r="B33">
        <v>1</v>
      </c>
    </row>
    <row r="34" spans="1:2" x14ac:dyDescent="0.25">
      <c r="A34">
        <v>31</v>
      </c>
      <c r="B34">
        <v>0.34</v>
      </c>
    </row>
    <row r="35" spans="1:2" x14ac:dyDescent="0.25">
      <c r="A35">
        <v>32</v>
      </c>
      <c r="B35">
        <v>0.01</v>
      </c>
    </row>
    <row r="36" spans="1:2" x14ac:dyDescent="0.25">
      <c r="A36">
        <v>33</v>
      </c>
      <c r="B36">
        <v>0.1</v>
      </c>
    </row>
    <row r="37" spans="1:2" x14ac:dyDescent="0.25">
      <c r="A37">
        <v>34</v>
      </c>
      <c r="B37">
        <v>1.1000000000000001</v>
      </c>
    </row>
    <row r="38" spans="1:2" x14ac:dyDescent="0.25">
      <c r="A38">
        <v>35</v>
      </c>
      <c r="B38">
        <v>1.1000000000000001</v>
      </c>
    </row>
    <row r="39" spans="1:2" x14ac:dyDescent="0.25">
      <c r="A39">
        <v>36</v>
      </c>
      <c r="B39">
        <v>0.24</v>
      </c>
    </row>
    <row r="40" spans="1:2" x14ac:dyDescent="0.25">
      <c r="A40">
        <v>37</v>
      </c>
      <c r="B40">
        <v>0.26</v>
      </c>
    </row>
    <row r="41" spans="1:2" x14ac:dyDescent="0.25">
      <c r="A41">
        <v>38</v>
      </c>
      <c r="B41">
        <v>0.45</v>
      </c>
    </row>
    <row r="42" spans="1:2" x14ac:dyDescent="0.25">
      <c r="A42">
        <v>39</v>
      </c>
      <c r="B42">
        <v>0.17</v>
      </c>
    </row>
    <row r="43" spans="1:2" x14ac:dyDescent="0.25">
      <c r="A43">
        <v>40</v>
      </c>
      <c r="B43">
        <v>4.29</v>
      </c>
    </row>
    <row r="44" spans="1:2" x14ac:dyDescent="0.25">
      <c r="A44">
        <v>41</v>
      </c>
      <c r="B44">
        <v>0.8</v>
      </c>
    </row>
    <row r="45" spans="1:2" x14ac:dyDescent="0.25">
      <c r="A45">
        <v>42</v>
      </c>
      <c r="B45">
        <v>5.5</v>
      </c>
    </row>
    <row r="46" spans="1:2" x14ac:dyDescent="0.25">
      <c r="A46">
        <v>43</v>
      </c>
      <c r="B46">
        <v>4.91</v>
      </c>
    </row>
    <row r="47" spans="1:2" x14ac:dyDescent="0.25">
      <c r="A47">
        <v>44</v>
      </c>
      <c r="B47">
        <v>0.35</v>
      </c>
    </row>
    <row r="48" spans="1:2" x14ac:dyDescent="0.25">
      <c r="A48">
        <v>45</v>
      </c>
      <c r="B48">
        <v>0.36</v>
      </c>
    </row>
    <row r="49" spans="1:2" x14ac:dyDescent="0.25">
      <c r="A49">
        <v>46</v>
      </c>
      <c r="B49">
        <v>0.9</v>
      </c>
    </row>
    <row r="50" spans="1:2" x14ac:dyDescent="0.25">
      <c r="A50">
        <v>47</v>
      </c>
      <c r="B50">
        <v>1.03</v>
      </c>
    </row>
    <row r="51" spans="1:2" x14ac:dyDescent="0.25">
      <c r="A51">
        <v>48</v>
      </c>
      <c r="B51">
        <v>1.73</v>
      </c>
    </row>
    <row r="52" spans="1:2" x14ac:dyDescent="0.25">
      <c r="A52">
        <v>49</v>
      </c>
      <c r="B52">
        <v>0.38</v>
      </c>
    </row>
    <row r="53" spans="1:2" x14ac:dyDescent="0.25">
      <c r="A53">
        <v>50</v>
      </c>
      <c r="B53">
        <v>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4"/>
  <sheetViews>
    <sheetView tabSelected="1" workbookViewId="0">
      <selection activeCell="I6" sqref="I6"/>
    </sheetView>
  </sheetViews>
  <sheetFormatPr baseColWidth="10" defaultRowHeight="15" x14ac:dyDescent="0.25"/>
  <cols>
    <col min="3" max="3" width="32.85546875" customWidth="1"/>
    <col min="5" max="5" width="17.42578125" customWidth="1"/>
    <col min="7" max="7" width="15.28515625" customWidth="1"/>
    <col min="9" max="9" width="26.7109375" customWidth="1"/>
  </cols>
  <sheetData>
    <row r="3" spans="1:10" x14ac:dyDescent="0.25">
      <c r="C3" t="s">
        <v>18</v>
      </c>
      <c r="D3" t="s">
        <v>19</v>
      </c>
      <c r="E3" t="s">
        <v>20</v>
      </c>
      <c r="F3" t="s">
        <v>22</v>
      </c>
      <c r="H3" t="s">
        <v>25</v>
      </c>
      <c r="I3" t="s">
        <v>27</v>
      </c>
      <c r="J3" t="s">
        <v>29</v>
      </c>
    </row>
    <row r="4" spans="1:10" x14ac:dyDescent="0.25">
      <c r="A4" t="s">
        <v>1</v>
      </c>
      <c r="B4" t="s">
        <v>2</v>
      </c>
      <c r="C4" t="s">
        <v>16</v>
      </c>
      <c r="D4" t="s">
        <v>17</v>
      </c>
      <c r="E4" t="s">
        <v>21</v>
      </c>
      <c r="F4" t="s">
        <v>23</v>
      </c>
      <c r="G4" t="s">
        <v>24</v>
      </c>
      <c r="H4" t="s">
        <v>26</v>
      </c>
      <c r="I4" t="s">
        <v>28</v>
      </c>
      <c r="J4" t="s">
        <v>30</v>
      </c>
    </row>
    <row r="5" spans="1:10" x14ac:dyDescent="0.25">
      <c r="A5">
        <v>1</v>
      </c>
      <c r="B5">
        <v>1.88</v>
      </c>
      <c r="C5">
        <v>0.01</v>
      </c>
      <c r="D5">
        <f>A5/50</f>
        <v>0.02</v>
      </c>
      <c r="E5">
        <f>1-EXP(-C5/1.22)</f>
        <v>8.163219788052567E-3</v>
      </c>
      <c r="F5">
        <f>D5-E5</f>
        <v>1.1836780211947433E-2</v>
      </c>
      <c r="G5">
        <f>E5</f>
        <v>8.163219788052567E-3</v>
      </c>
      <c r="H5">
        <f>MAX(F5:G54)</f>
        <v>6.2349358732581017E-2</v>
      </c>
      <c r="I5">
        <f>(H5-0.2/50)*(SQRT(50)+0.26+(0.5/SQRT(50)))</f>
        <v>0.43188902837118581</v>
      </c>
      <c r="J5">
        <v>0.99</v>
      </c>
    </row>
    <row r="6" spans="1:10" x14ac:dyDescent="0.25">
      <c r="A6">
        <v>2</v>
      </c>
      <c r="B6">
        <v>0.54</v>
      </c>
      <c r="C6">
        <v>0.02</v>
      </c>
      <c r="D6">
        <f t="shared" ref="D6:D54" si="0">A6/50</f>
        <v>0.04</v>
      </c>
      <c r="E6">
        <f t="shared" ref="E6:E56" si="1">1-EXP(-C6/1.22)</f>
        <v>1.6259801418797126E-2</v>
      </c>
      <c r="F6">
        <f t="shared" ref="F6:F54" si="2">D6-E6</f>
        <v>2.3740198581202875E-2</v>
      </c>
      <c r="G6">
        <f>E6-D5</f>
        <v>-3.7401985812028742E-3</v>
      </c>
    </row>
    <row r="7" spans="1:10" x14ac:dyDescent="0.25">
      <c r="A7">
        <v>3</v>
      </c>
      <c r="B7">
        <v>1.9</v>
      </c>
      <c r="C7">
        <v>0.04</v>
      </c>
      <c r="D7">
        <f t="shared" si="0"/>
        <v>0.06</v>
      </c>
      <c r="E7">
        <f t="shared" si="1"/>
        <v>3.2255221695415615E-2</v>
      </c>
      <c r="F7">
        <f t="shared" si="2"/>
        <v>2.7744778304584383E-2</v>
      </c>
      <c r="G7">
        <f t="shared" ref="G7:G54" si="3">E7-D6</f>
        <v>-7.7447783045843863E-3</v>
      </c>
    </row>
    <row r="8" spans="1:10" x14ac:dyDescent="0.25">
      <c r="A8">
        <v>4</v>
      </c>
      <c r="B8">
        <v>0.15</v>
      </c>
      <c r="C8">
        <v>0.05</v>
      </c>
      <c r="D8">
        <f t="shared" si="0"/>
        <v>0.08</v>
      </c>
      <c r="E8">
        <f t="shared" si="1"/>
        <v>4.0155135019456112E-2</v>
      </c>
      <c r="F8">
        <f t="shared" si="2"/>
        <v>3.984486498054389E-2</v>
      </c>
      <c r="G8">
        <f t="shared" si="3"/>
        <v>-1.9844864980543886E-2</v>
      </c>
    </row>
    <row r="9" spans="1:10" x14ac:dyDescent="0.25">
      <c r="A9">
        <v>5</v>
      </c>
      <c r="B9">
        <v>0.02</v>
      </c>
      <c r="C9">
        <v>0.1</v>
      </c>
      <c r="D9">
        <f t="shared" si="0"/>
        <v>0.1</v>
      </c>
      <c r="E9">
        <f t="shared" si="1"/>
        <v>7.8697835170481456E-2</v>
      </c>
      <c r="F9">
        <f t="shared" si="2"/>
        <v>2.130216482951855E-2</v>
      </c>
      <c r="G9">
        <f t="shared" si="3"/>
        <v>-1.3021648295185456E-3</v>
      </c>
    </row>
    <row r="10" spans="1:10" x14ac:dyDescent="0.25">
      <c r="A10">
        <v>6</v>
      </c>
      <c r="B10">
        <v>2.81</v>
      </c>
      <c r="C10">
        <v>0.15</v>
      </c>
      <c r="D10">
        <f t="shared" si="0"/>
        <v>0.12</v>
      </c>
      <c r="E10">
        <f t="shared" si="1"/>
        <v>0.11569284799292801</v>
      </c>
      <c r="F10">
        <f t="shared" si="2"/>
        <v>4.3071520070719904E-3</v>
      </c>
      <c r="G10">
        <f t="shared" si="3"/>
        <v>1.5692847992928E-2</v>
      </c>
    </row>
    <row r="11" spans="1:10" x14ac:dyDescent="0.25">
      <c r="A11">
        <v>7</v>
      </c>
      <c r="B11">
        <v>1.5</v>
      </c>
      <c r="C11">
        <v>0.17</v>
      </c>
      <c r="D11">
        <f t="shared" si="0"/>
        <v>0.14000000000000001</v>
      </c>
      <c r="E11">
        <f t="shared" si="1"/>
        <v>0.13007150667778511</v>
      </c>
      <c r="F11">
        <f t="shared" si="2"/>
        <v>9.9284933222149041E-3</v>
      </c>
      <c r="G11">
        <f t="shared" si="3"/>
        <v>1.0071506677785114E-2</v>
      </c>
    </row>
    <row r="12" spans="1:10" x14ac:dyDescent="0.25">
      <c r="A12">
        <v>8</v>
      </c>
      <c r="B12">
        <v>0.53</v>
      </c>
      <c r="C12">
        <v>0.21</v>
      </c>
      <c r="D12">
        <f t="shared" si="0"/>
        <v>0.16</v>
      </c>
      <c r="E12">
        <f t="shared" si="1"/>
        <v>0.15813124308905191</v>
      </c>
      <c r="F12">
        <f t="shared" si="2"/>
        <v>1.8687569109480939E-3</v>
      </c>
      <c r="G12">
        <f t="shared" si="3"/>
        <v>1.8131243089051896E-2</v>
      </c>
    </row>
    <row r="13" spans="1:10" x14ac:dyDescent="0.25">
      <c r="A13">
        <v>9</v>
      </c>
      <c r="B13">
        <v>2.62</v>
      </c>
      <c r="C13">
        <v>0.24</v>
      </c>
      <c r="D13">
        <f t="shared" si="0"/>
        <v>0.18</v>
      </c>
      <c r="E13">
        <f t="shared" si="1"/>
        <v>0.17858047838854718</v>
      </c>
      <c r="F13">
        <f t="shared" si="2"/>
        <v>1.419521611452812E-3</v>
      </c>
      <c r="G13">
        <f t="shared" si="3"/>
        <v>1.8580478388547178E-2</v>
      </c>
    </row>
    <row r="14" spans="1:10" x14ac:dyDescent="0.25">
      <c r="A14">
        <v>10</v>
      </c>
      <c r="B14">
        <v>2.67</v>
      </c>
      <c r="C14">
        <v>0.26</v>
      </c>
      <c r="D14">
        <f t="shared" si="0"/>
        <v>0.2</v>
      </c>
      <c r="E14">
        <f t="shared" si="1"/>
        <v>0.19193659669147278</v>
      </c>
      <c r="F14">
        <f t="shared" si="2"/>
        <v>8.0634033085272283E-3</v>
      </c>
      <c r="G14">
        <f t="shared" si="3"/>
        <v>1.1936596691472789E-2</v>
      </c>
    </row>
    <row r="15" spans="1:10" x14ac:dyDescent="0.25">
      <c r="A15">
        <v>11</v>
      </c>
      <c r="B15">
        <v>3.53</v>
      </c>
      <c r="C15">
        <v>0.26</v>
      </c>
      <c r="D15">
        <f t="shared" si="0"/>
        <v>0.22</v>
      </c>
      <c r="E15">
        <f t="shared" si="1"/>
        <v>0.19193659669147278</v>
      </c>
      <c r="F15">
        <f t="shared" si="2"/>
        <v>2.8063403308527218E-2</v>
      </c>
      <c r="G15">
        <f t="shared" si="3"/>
        <v>-8.0634033085272283E-3</v>
      </c>
    </row>
    <row r="16" spans="1:10" x14ac:dyDescent="0.25">
      <c r="A16">
        <v>12</v>
      </c>
      <c r="B16">
        <v>0.53</v>
      </c>
      <c r="C16">
        <v>0.34</v>
      </c>
      <c r="D16">
        <f t="shared" si="0"/>
        <v>0.24</v>
      </c>
      <c r="E16">
        <f t="shared" si="1"/>
        <v>0.24322441650614113</v>
      </c>
      <c r="F16">
        <f t="shared" si="2"/>
        <v>-3.2244165061411367E-3</v>
      </c>
      <c r="G16">
        <f t="shared" si="3"/>
        <v>2.3224416506141127E-2</v>
      </c>
    </row>
    <row r="17" spans="1:7" x14ac:dyDescent="0.25">
      <c r="A17">
        <v>13</v>
      </c>
      <c r="B17">
        <v>1.8</v>
      </c>
      <c r="C17">
        <v>0.35</v>
      </c>
      <c r="D17">
        <f t="shared" si="0"/>
        <v>0.26</v>
      </c>
      <c r="E17">
        <f t="shared" si="1"/>
        <v>0.24940214192443322</v>
      </c>
      <c r="F17">
        <f t="shared" si="2"/>
        <v>1.0597858075566791E-2</v>
      </c>
      <c r="G17">
        <f t="shared" si="3"/>
        <v>9.4021419244332272E-3</v>
      </c>
    </row>
    <row r="18" spans="1:7" x14ac:dyDescent="0.25">
      <c r="A18">
        <v>14</v>
      </c>
      <c r="B18">
        <v>0.79</v>
      </c>
      <c r="C18">
        <v>0.36</v>
      </c>
      <c r="D18">
        <f t="shared" si="0"/>
        <v>0.28000000000000003</v>
      </c>
      <c r="E18">
        <f t="shared" si="1"/>
        <v>0.25552943721234556</v>
      </c>
      <c r="F18">
        <f t="shared" si="2"/>
        <v>2.4470562787654471E-2</v>
      </c>
      <c r="G18">
        <f t="shared" si="3"/>
        <v>-4.4705627876544529E-3</v>
      </c>
    </row>
    <row r="19" spans="1:7" x14ac:dyDescent="0.25">
      <c r="A19">
        <v>15</v>
      </c>
      <c r="B19">
        <v>0.21</v>
      </c>
      <c r="C19">
        <v>0.36</v>
      </c>
      <c r="D19">
        <f t="shared" si="0"/>
        <v>0.3</v>
      </c>
      <c r="E19">
        <f t="shared" si="1"/>
        <v>0.25552943721234556</v>
      </c>
      <c r="F19">
        <f t="shared" si="2"/>
        <v>4.4470562787654433E-2</v>
      </c>
      <c r="G19">
        <f t="shared" si="3"/>
        <v>-2.4470562787654471E-2</v>
      </c>
    </row>
    <row r="20" spans="1:7" x14ac:dyDescent="0.25">
      <c r="A20">
        <v>16</v>
      </c>
      <c r="B20">
        <v>0.8</v>
      </c>
      <c r="C20">
        <v>0.38</v>
      </c>
      <c r="D20">
        <f t="shared" si="0"/>
        <v>0.32</v>
      </c>
      <c r="E20">
        <f t="shared" si="1"/>
        <v>0.26763438072541301</v>
      </c>
      <c r="F20">
        <f t="shared" si="2"/>
        <v>5.2365619274586994E-2</v>
      </c>
      <c r="G20">
        <f t="shared" si="3"/>
        <v>-3.2365619274586976E-2</v>
      </c>
    </row>
    <row r="21" spans="1:7" x14ac:dyDescent="0.25">
      <c r="A21">
        <v>17</v>
      </c>
      <c r="B21">
        <v>0.26</v>
      </c>
      <c r="C21">
        <v>0.45</v>
      </c>
      <c r="D21">
        <f t="shared" si="0"/>
        <v>0.34</v>
      </c>
      <c r="E21">
        <f t="shared" si="1"/>
        <v>0.30847256843858062</v>
      </c>
      <c r="F21">
        <f t="shared" si="2"/>
        <v>3.1527431561419406E-2</v>
      </c>
      <c r="G21">
        <f t="shared" si="3"/>
        <v>-1.1527431561419388E-2</v>
      </c>
    </row>
    <row r="22" spans="1:7" x14ac:dyDescent="0.25">
      <c r="A22">
        <v>18</v>
      </c>
      <c r="B22">
        <v>0.63</v>
      </c>
      <c r="C22">
        <v>0.48</v>
      </c>
      <c r="D22">
        <f t="shared" si="0"/>
        <v>0.36</v>
      </c>
      <c r="E22">
        <f t="shared" si="1"/>
        <v>0.32526996951561205</v>
      </c>
      <c r="F22">
        <f t="shared" si="2"/>
        <v>3.4730030484387941E-2</v>
      </c>
      <c r="G22">
        <f t="shared" si="3"/>
        <v>-1.4730030484387979E-2</v>
      </c>
    </row>
    <row r="23" spans="1:7" x14ac:dyDescent="0.25">
      <c r="A23">
        <v>19</v>
      </c>
      <c r="B23">
        <v>0.36</v>
      </c>
      <c r="C23">
        <v>0.53</v>
      </c>
      <c r="D23">
        <f t="shared" si="0"/>
        <v>0.38</v>
      </c>
      <c r="E23">
        <f t="shared" si="1"/>
        <v>0.35236384499139439</v>
      </c>
      <c r="F23">
        <f t="shared" si="2"/>
        <v>2.7636155008605612E-2</v>
      </c>
      <c r="G23">
        <f t="shared" si="3"/>
        <v>-7.636155008605594E-3</v>
      </c>
    </row>
    <row r="24" spans="1:7" x14ac:dyDescent="0.25">
      <c r="A24">
        <v>20</v>
      </c>
      <c r="B24">
        <v>2.0299999999999998</v>
      </c>
      <c r="C24">
        <v>0.53</v>
      </c>
      <c r="D24">
        <f t="shared" si="0"/>
        <v>0.4</v>
      </c>
      <c r="E24">
        <f t="shared" si="1"/>
        <v>0.35236384499139439</v>
      </c>
      <c r="F24">
        <f t="shared" si="2"/>
        <v>4.763615500860563E-2</v>
      </c>
      <c r="G24">
        <f t="shared" si="3"/>
        <v>-2.7636155008605612E-2</v>
      </c>
    </row>
    <row r="25" spans="1:7" x14ac:dyDescent="0.25">
      <c r="A25">
        <v>21</v>
      </c>
      <c r="B25">
        <v>1.42</v>
      </c>
      <c r="C25">
        <v>0.54</v>
      </c>
      <c r="D25">
        <f t="shared" si="0"/>
        <v>0.42</v>
      </c>
      <c r="E25">
        <f t="shared" si="1"/>
        <v>0.35765064126741897</v>
      </c>
      <c r="F25">
        <f t="shared" si="2"/>
        <v>6.2349358732581017E-2</v>
      </c>
      <c r="G25">
        <f t="shared" si="3"/>
        <v>-4.2349358732581055E-2</v>
      </c>
    </row>
    <row r="26" spans="1:7" x14ac:dyDescent="0.25">
      <c r="A26">
        <v>22</v>
      </c>
      <c r="B26">
        <v>1.28</v>
      </c>
      <c r="C26">
        <v>0.63</v>
      </c>
      <c r="D26">
        <f t="shared" si="0"/>
        <v>0.44</v>
      </c>
      <c r="E26">
        <f t="shared" si="1"/>
        <v>0.40333140836870607</v>
      </c>
      <c r="F26">
        <f t="shared" si="2"/>
        <v>3.6668591631293934E-2</v>
      </c>
      <c r="G26">
        <f t="shared" si="3"/>
        <v>-1.6668591631293916E-2</v>
      </c>
    </row>
    <row r="27" spans="1:7" x14ac:dyDescent="0.25">
      <c r="A27">
        <v>23</v>
      </c>
      <c r="B27">
        <v>0.82</v>
      </c>
      <c r="C27">
        <v>0.66</v>
      </c>
      <c r="D27">
        <f t="shared" si="0"/>
        <v>0.46</v>
      </c>
      <c r="E27">
        <f t="shared" si="1"/>
        <v>0.41782466082156722</v>
      </c>
      <c r="F27">
        <f t="shared" si="2"/>
        <v>4.2175339178432802E-2</v>
      </c>
      <c r="G27">
        <f t="shared" si="3"/>
        <v>-2.2175339178432785E-2</v>
      </c>
    </row>
    <row r="28" spans="1:7" x14ac:dyDescent="0.25">
      <c r="A28">
        <v>24</v>
      </c>
      <c r="B28">
        <v>2.16</v>
      </c>
      <c r="C28">
        <v>0.79</v>
      </c>
      <c r="D28">
        <f t="shared" si="0"/>
        <v>0.48</v>
      </c>
      <c r="E28">
        <f t="shared" si="1"/>
        <v>0.47666892447809728</v>
      </c>
      <c r="F28">
        <f t="shared" si="2"/>
        <v>3.3310755219027044E-3</v>
      </c>
      <c r="G28">
        <f t="shared" si="3"/>
        <v>1.6668924478097258E-2</v>
      </c>
    </row>
    <row r="29" spans="1:7" x14ac:dyDescent="0.25">
      <c r="A29">
        <v>25</v>
      </c>
      <c r="B29">
        <v>0.05</v>
      </c>
      <c r="C29">
        <v>0.8</v>
      </c>
      <c r="D29">
        <f t="shared" si="0"/>
        <v>0.5</v>
      </c>
      <c r="E29">
        <f t="shared" si="1"/>
        <v>0.4809409910695005</v>
      </c>
      <c r="F29">
        <f t="shared" si="2"/>
        <v>1.9059008930499499E-2</v>
      </c>
      <c r="G29">
        <f t="shared" si="3"/>
        <v>9.4099106950051858E-4</v>
      </c>
    </row>
    <row r="30" spans="1:7" x14ac:dyDescent="0.25">
      <c r="A30">
        <v>26</v>
      </c>
      <c r="B30">
        <v>0.04</v>
      </c>
      <c r="C30">
        <v>0.8</v>
      </c>
      <c r="D30">
        <f t="shared" si="0"/>
        <v>0.52</v>
      </c>
      <c r="E30">
        <f t="shared" si="1"/>
        <v>0.4809409910695005</v>
      </c>
      <c r="F30">
        <f t="shared" si="2"/>
        <v>3.9059008930499517E-2</v>
      </c>
      <c r="G30">
        <f t="shared" si="3"/>
        <v>-1.9059008930499499E-2</v>
      </c>
    </row>
    <row r="31" spans="1:7" x14ac:dyDescent="0.25">
      <c r="A31">
        <v>27</v>
      </c>
      <c r="B31">
        <v>1.49</v>
      </c>
      <c r="C31">
        <v>0.82</v>
      </c>
      <c r="D31">
        <f t="shared" si="0"/>
        <v>0.54</v>
      </c>
      <c r="E31">
        <f t="shared" si="1"/>
        <v>0.4893807874793481</v>
      </c>
      <c r="F31">
        <f t="shared" si="2"/>
        <v>5.0619212520651935E-2</v>
      </c>
      <c r="G31">
        <f t="shared" si="3"/>
        <v>-3.0619212520651917E-2</v>
      </c>
    </row>
    <row r="32" spans="1:7" x14ac:dyDescent="0.25">
      <c r="A32">
        <v>28</v>
      </c>
      <c r="B32">
        <v>0.66</v>
      </c>
      <c r="C32">
        <v>0.9</v>
      </c>
      <c r="D32">
        <f t="shared" si="0"/>
        <v>0.56000000000000005</v>
      </c>
      <c r="E32">
        <f t="shared" si="1"/>
        <v>0.52178981139806646</v>
      </c>
      <c r="F32">
        <f t="shared" si="2"/>
        <v>3.8210188601933592E-2</v>
      </c>
      <c r="G32">
        <f t="shared" si="3"/>
        <v>-1.8210188601933575E-2</v>
      </c>
    </row>
    <row r="33" spans="1:7" x14ac:dyDescent="0.25">
      <c r="A33">
        <v>29</v>
      </c>
      <c r="B33">
        <v>2.0299999999999998</v>
      </c>
      <c r="C33">
        <v>1</v>
      </c>
      <c r="D33">
        <f t="shared" si="0"/>
        <v>0.57999999999999996</v>
      </c>
      <c r="E33">
        <f t="shared" si="1"/>
        <v>0.55942391799750624</v>
      </c>
      <c r="F33">
        <f t="shared" si="2"/>
        <v>2.0576082002493723E-2</v>
      </c>
      <c r="G33">
        <f t="shared" si="3"/>
        <v>-5.7608200249381625E-4</v>
      </c>
    </row>
    <row r="34" spans="1:7" x14ac:dyDescent="0.25">
      <c r="A34">
        <v>30</v>
      </c>
      <c r="B34">
        <v>1</v>
      </c>
      <c r="C34">
        <v>1.03</v>
      </c>
      <c r="D34">
        <f t="shared" si="0"/>
        <v>0.6</v>
      </c>
      <c r="E34">
        <f t="shared" si="1"/>
        <v>0.57012563830039165</v>
      </c>
      <c r="F34">
        <f t="shared" si="2"/>
        <v>2.9874361699608332E-2</v>
      </c>
      <c r="G34">
        <f t="shared" si="3"/>
        <v>-9.8743616996083139E-3</v>
      </c>
    </row>
    <row r="35" spans="1:7" x14ac:dyDescent="0.25">
      <c r="A35">
        <v>31</v>
      </c>
      <c r="B35">
        <v>0.34</v>
      </c>
      <c r="C35">
        <v>1.1000000000000001</v>
      </c>
      <c r="D35">
        <f t="shared" si="0"/>
        <v>0.62</v>
      </c>
      <c r="E35">
        <f t="shared" si="1"/>
        <v>0.59409630187899509</v>
      </c>
      <c r="F35">
        <f t="shared" si="2"/>
        <v>2.5903698121004903E-2</v>
      </c>
      <c r="G35">
        <f t="shared" si="3"/>
        <v>-5.9036981210048856E-3</v>
      </c>
    </row>
    <row r="36" spans="1:7" x14ac:dyDescent="0.25">
      <c r="A36">
        <v>32</v>
      </c>
      <c r="B36">
        <v>0.01</v>
      </c>
      <c r="C36">
        <v>1.1000000000000001</v>
      </c>
      <c r="D36">
        <f t="shared" si="0"/>
        <v>0.64</v>
      </c>
      <c r="E36">
        <f t="shared" si="1"/>
        <v>0.59409630187899509</v>
      </c>
      <c r="F36">
        <f t="shared" si="2"/>
        <v>4.5903698121004921E-2</v>
      </c>
      <c r="G36">
        <f t="shared" si="3"/>
        <v>-2.5903698121004903E-2</v>
      </c>
    </row>
    <row r="37" spans="1:7" x14ac:dyDescent="0.25">
      <c r="A37">
        <v>33</v>
      </c>
      <c r="B37">
        <v>0.1</v>
      </c>
      <c r="C37">
        <v>1.28</v>
      </c>
      <c r="D37">
        <f t="shared" si="0"/>
        <v>0.66</v>
      </c>
      <c r="E37">
        <f t="shared" si="1"/>
        <v>0.64977529908112786</v>
      </c>
      <c r="F37">
        <f t="shared" si="2"/>
        <v>1.0224700918872176E-2</v>
      </c>
      <c r="G37">
        <f t="shared" si="3"/>
        <v>9.7752990811278417E-3</v>
      </c>
    </row>
    <row r="38" spans="1:7" x14ac:dyDescent="0.25">
      <c r="A38">
        <v>34</v>
      </c>
      <c r="B38">
        <v>1.1000000000000001</v>
      </c>
      <c r="C38">
        <v>1.42</v>
      </c>
      <c r="D38">
        <f t="shared" si="0"/>
        <v>0.68</v>
      </c>
      <c r="E38">
        <f t="shared" si="1"/>
        <v>0.68774478421145591</v>
      </c>
      <c r="F38">
        <f t="shared" si="2"/>
        <v>-7.7447842114558574E-3</v>
      </c>
      <c r="G38">
        <f t="shared" si="3"/>
        <v>2.7744784211455875E-2</v>
      </c>
    </row>
    <row r="39" spans="1:7" x14ac:dyDescent="0.25">
      <c r="A39">
        <v>35</v>
      </c>
      <c r="B39">
        <v>1.1000000000000001</v>
      </c>
      <c r="C39">
        <v>1.49</v>
      </c>
      <c r="D39">
        <f t="shared" si="0"/>
        <v>0.7</v>
      </c>
      <c r="E39">
        <f t="shared" si="1"/>
        <v>0.70515676639792058</v>
      </c>
      <c r="F39">
        <f t="shared" si="2"/>
        <v>-5.1567663979206202E-3</v>
      </c>
      <c r="G39">
        <f t="shared" si="3"/>
        <v>2.5156766397920527E-2</v>
      </c>
    </row>
    <row r="40" spans="1:7" x14ac:dyDescent="0.25">
      <c r="A40">
        <v>36</v>
      </c>
      <c r="B40">
        <v>0.24</v>
      </c>
      <c r="C40">
        <v>1.5</v>
      </c>
      <c r="D40">
        <f t="shared" si="0"/>
        <v>0.72</v>
      </c>
      <c r="E40">
        <f t="shared" si="1"/>
        <v>0.70756363651683452</v>
      </c>
      <c r="F40">
        <f t="shared" si="2"/>
        <v>1.2436363483165458E-2</v>
      </c>
      <c r="G40">
        <f t="shared" si="3"/>
        <v>7.5636365168345598E-3</v>
      </c>
    </row>
    <row r="41" spans="1:7" x14ac:dyDescent="0.25">
      <c r="A41">
        <v>37</v>
      </c>
      <c r="B41">
        <v>0.26</v>
      </c>
      <c r="C41">
        <v>1.73</v>
      </c>
      <c r="D41">
        <f t="shared" si="0"/>
        <v>0.74</v>
      </c>
      <c r="E41">
        <f t="shared" si="1"/>
        <v>0.75781001210420607</v>
      </c>
      <c r="F41">
        <f t="shared" si="2"/>
        <v>-1.7810012104206074E-2</v>
      </c>
      <c r="G41">
        <f t="shared" si="3"/>
        <v>3.7810012104206092E-2</v>
      </c>
    </row>
    <row r="42" spans="1:7" x14ac:dyDescent="0.25">
      <c r="A42">
        <v>38</v>
      </c>
      <c r="B42">
        <v>0.45</v>
      </c>
      <c r="C42">
        <v>1.8</v>
      </c>
      <c r="D42">
        <f t="shared" si="0"/>
        <v>0.76</v>
      </c>
      <c r="E42">
        <f t="shared" si="1"/>
        <v>0.77131501551730319</v>
      </c>
      <c r="F42">
        <f t="shared" si="2"/>
        <v>-1.1315015517303184E-2</v>
      </c>
      <c r="G42">
        <f t="shared" si="3"/>
        <v>3.1315015517303202E-2</v>
      </c>
    </row>
    <row r="43" spans="1:7" x14ac:dyDescent="0.25">
      <c r="A43">
        <v>39</v>
      </c>
      <c r="B43">
        <v>0.17</v>
      </c>
      <c r="C43">
        <v>1.88</v>
      </c>
      <c r="D43">
        <f t="shared" si="0"/>
        <v>0.78</v>
      </c>
      <c r="E43">
        <f t="shared" si="1"/>
        <v>0.78582966155924328</v>
      </c>
      <c r="F43">
        <f t="shared" si="2"/>
        <v>-5.8296615592432488E-3</v>
      </c>
      <c r="G43">
        <f t="shared" si="3"/>
        <v>2.5829661559243267E-2</v>
      </c>
    </row>
    <row r="44" spans="1:7" x14ac:dyDescent="0.25">
      <c r="A44">
        <v>40</v>
      </c>
      <c r="B44">
        <v>4.29</v>
      </c>
      <c r="C44">
        <v>1.9</v>
      </c>
      <c r="D44">
        <f t="shared" si="0"/>
        <v>0.8</v>
      </c>
      <c r="E44">
        <f t="shared" si="1"/>
        <v>0.7893120287320865</v>
      </c>
      <c r="F44">
        <f t="shared" si="2"/>
        <v>1.0687971267913543E-2</v>
      </c>
      <c r="G44">
        <f t="shared" si="3"/>
        <v>9.3120287320864747E-3</v>
      </c>
    </row>
    <row r="45" spans="1:7" x14ac:dyDescent="0.25">
      <c r="A45">
        <v>41</v>
      </c>
      <c r="B45">
        <v>0.8</v>
      </c>
      <c r="C45">
        <v>2.0299999999999998</v>
      </c>
      <c r="D45">
        <f t="shared" si="0"/>
        <v>0.82</v>
      </c>
      <c r="E45">
        <f t="shared" si="1"/>
        <v>0.81060763796906365</v>
      </c>
      <c r="F45">
        <f t="shared" si="2"/>
        <v>9.3923620309362965E-3</v>
      </c>
      <c r="G45">
        <f t="shared" si="3"/>
        <v>1.060763796906361E-2</v>
      </c>
    </row>
    <row r="46" spans="1:7" x14ac:dyDescent="0.25">
      <c r="A46">
        <v>42</v>
      </c>
      <c r="B46">
        <v>5.5</v>
      </c>
      <c r="C46">
        <v>2.0299999999999998</v>
      </c>
      <c r="D46">
        <f t="shared" si="0"/>
        <v>0.84</v>
      </c>
      <c r="E46">
        <f t="shared" si="1"/>
        <v>0.81060763796906365</v>
      </c>
      <c r="F46">
        <f t="shared" si="2"/>
        <v>2.9392362030936314E-2</v>
      </c>
      <c r="G46">
        <f t="shared" si="3"/>
        <v>-9.3923620309362965E-3</v>
      </c>
    </row>
    <row r="47" spans="1:7" x14ac:dyDescent="0.25">
      <c r="A47">
        <v>43</v>
      </c>
      <c r="B47">
        <v>4.91</v>
      </c>
      <c r="C47">
        <v>2.16</v>
      </c>
      <c r="D47">
        <f t="shared" si="0"/>
        <v>0.86</v>
      </c>
      <c r="E47">
        <f t="shared" si="1"/>
        <v>0.82975076090108069</v>
      </c>
      <c r="F47">
        <f t="shared" si="2"/>
        <v>3.0249239098919301E-2</v>
      </c>
      <c r="G47">
        <f t="shared" si="3"/>
        <v>-1.0249239098919283E-2</v>
      </c>
    </row>
    <row r="48" spans="1:7" x14ac:dyDescent="0.25">
      <c r="A48">
        <v>44</v>
      </c>
      <c r="B48">
        <v>0.35</v>
      </c>
      <c r="C48">
        <v>2.62</v>
      </c>
      <c r="D48">
        <f t="shared" si="0"/>
        <v>0.88</v>
      </c>
      <c r="E48">
        <f t="shared" si="1"/>
        <v>0.88322905330814783</v>
      </c>
      <c r="F48">
        <f t="shared" si="2"/>
        <v>-3.2290533081478223E-3</v>
      </c>
      <c r="G48">
        <f t="shared" si="3"/>
        <v>2.322905330814784E-2</v>
      </c>
    </row>
    <row r="49" spans="1:7" x14ac:dyDescent="0.25">
      <c r="A49">
        <v>45</v>
      </c>
      <c r="B49">
        <v>0.36</v>
      </c>
      <c r="C49">
        <v>2.67</v>
      </c>
      <c r="D49">
        <f t="shared" si="0"/>
        <v>0.9</v>
      </c>
      <c r="E49">
        <f t="shared" si="1"/>
        <v>0.88791800643890884</v>
      </c>
      <c r="F49">
        <f t="shared" si="2"/>
        <v>1.2081993561091187E-2</v>
      </c>
      <c r="G49">
        <f t="shared" si="3"/>
        <v>7.9180064389088312E-3</v>
      </c>
    </row>
    <row r="50" spans="1:7" x14ac:dyDescent="0.25">
      <c r="A50">
        <v>46</v>
      </c>
      <c r="B50">
        <v>0.9</v>
      </c>
      <c r="C50">
        <v>2.81</v>
      </c>
      <c r="D50">
        <f t="shared" si="0"/>
        <v>0.92</v>
      </c>
      <c r="E50">
        <f t="shared" si="1"/>
        <v>0.90006933550487667</v>
      </c>
      <c r="F50">
        <f t="shared" si="2"/>
        <v>1.9930664495123374E-2</v>
      </c>
      <c r="G50">
        <f t="shared" si="3"/>
        <v>6.9335504876644194E-5</v>
      </c>
    </row>
    <row r="51" spans="1:7" x14ac:dyDescent="0.25">
      <c r="A51">
        <v>47</v>
      </c>
      <c r="B51">
        <v>1.03</v>
      </c>
      <c r="C51">
        <v>3.53</v>
      </c>
      <c r="D51">
        <f t="shared" si="0"/>
        <v>0.94</v>
      </c>
      <c r="E51">
        <f t="shared" si="1"/>
        <v>0.94461478637618579</v>
      </c>
      <c r="F51">
        <f t="shared" si="2"/>
        <v>-4.6147863761858421E-3</v>
      </c>
      <c r="G51">
        <f t="shared" si="3"/>
        <v>2.4614786376185749E-2</v>
      </c>
    </row>
    <row r="52" spans="1:7" x14ac:dyDescent="0.25">
      <c r="A52">
        <v>48</v>
      </c>
      <c r="B52">
        <v>1.73</v>
      </c>
      <c r="C52">
        <v>4.29</v>
      </c>
      <c r="D52">
        <f t="shared" si="0"/>
        <v>0.96</v>
      </c>
      <c r="E52">
        <f t="shared" si="1"/>
        <v>0.97029362003549569</v>
      </c>
      <c r="F52">
        <f t="shared" si="2"/>
        <v>-1.0293620035495721E-2</v>
      </c>
      <c r="G52">
        <f t="shared" si="3"/>
        <v>3.0293620035495739E-2</v>
      </c>
    </row>
    <row r="53" spans="1:7" x14ac:dyDescent="0.25">
      <c r="A53">
        <v>49</v>
      </c>
      <c r="B53">
        <v>0.38</v>
      </c>
      <c r="C53">
        <v>4.91</v>
      </c>
      <c r="D53">
        <f t="shared" si="0"/>
        <v>0.98</v>
      </c>
      <c r="E53">
        <f t="shared" si="1"/>
        <v>0.98212925327078793</v>
      </c>
      <c r="F53">
        <f t="shared" si="2"/>
        <v>-2.1292532707879452E-3</v>
      </c>
      <c r="G53">
        <f t="shared" si="3"/>
        <v>2.2129253270787963E-2</v>
      </c>
    </row>
    <row r="54" spans="1:7" x14ac:dyDescent="0.25">
      <c r="A54">
        <v>50</v>
      </c>
      <c r="B54">
        <v>0.48</v>
      </c>
      <c r="C54">
        <v>5.5</v>
      </c>
      <c r="D54">
        <f t="shared" si="0"/>
        <v>1</v>
      </c>
      <c r="E54">
        <f t="shared" si="1"/>
        <v>0.9889816886421241</v>
      </c>
      <c r="F54">
        <f t="shared" si="2"/>
        <v>1.1018311357875898E-2</v>
      </c>
      <c r="G54">
        <f t="shared" si="3"/>
        <v>8.9816886421241193E-3</v>
      </c>
    </row>
  </sheetData>
  <sortState ref="C5:C54">
    <sortCondition ref="C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Luffi</cp:lastModifiedBy>
  <dcterms:created xsi:type="dcterms:W3CDTF">2014-10-21T19:30:12Z</dcterms:created>
  <dcterms:modified xsi:type="dcterms:W3CDTF">2017-11-08T06:31:39Z</dcterms:modified>
</cp:coreProperties>
</file>