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drawings/drawing1.xml" ContentType="application/vnd.openxmlformats-officedocument.drawing+xml"/>
  <Override PartName="/xl/sharedStrings.xml" ContentType="application/vnd.openxmlformats-officedocument.spreadsheetml.sharedStrings+xml"/>
  <Override PartName="/xl/worksheets/_rels/sheet1.xml.rels" ContentType="application/vnd.openxmlformats-package.relationships+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266" firstSheet="0" activeTab="0"/>
  </bookViews>
  <sheets>
    <sheet name="ciaa-nxp" sheetId="1" state="visible" r:id="rId2"/>
  </sheets>
  <definedNames>
    <definedName function="false" hidden="false" localSheetId="0" name="_xlnm.Print_Area" vbProcedure="false">'ciaa-nxp'!$A$1:$C$100</definedName>
    <definedName function="false" hidden="false" localSheetId="0" name="ciaa_nxp_1" vbProcedure="false">'ciaa-nxp'!$A$2:$C$100</definedName>
    <definedName function="false" hidden="false" localSheetId="0" name="_xlnm.Print_Area" vbProcedure="false">'ciaa-nxp'!$A$1:$C$100</definedName>
  </definedNames>
  <calcPr iterateCount="100" refMode="A1" iterate="false" iterateDelta="0.0001"/>
</workbook>
</file>

<file path=xl/sharedStrings.xml><?xml version="1.0" encoding="utf-8"?>
<sst xmlns="http://schemas.openxmlformats.org/spreadsheetml/2006/main" count="524" uniqueCount="483">
  <si>
    <t>Componente</t>
  </si>
  <si>
    <t>Cantidad por PCB</t>
  </si>
  <si>
    <t>Referencia</t>
  </si>
  <si>
    <t>Descripción</t>
  </si>
  <si>
    <t>Código Digi-Key</t>
  </si>
  <si>
    <t>Código Mouser</t>
  </si>
  <si>
    <t>Cantidad para 100 PCBs</t>
  </si>
  <si>
    <t>Costo unitario (USD FOB DigiKey)</t>
  </si>
  <si>
    <t>Costo por PCB (USD FOB DigiKey)</t>
  </si>
  <si>
    <t>BK-913</t>
  </si>
  <si>
    <t>BT1</t>
  </si>
  <si>
    <t>Soporte batería CR2032</t>
  </si>
  <si>
    <t>BK-913-ND</t>
  </si>
  <si>
    <t>534-3003</t>
  </si>
  <si>
    <t>15p</t>
  </si>
  <si>
    <t>C79 C81</t>
  </si>
  <si>
    <t>Cap. Cerámico 0603</t>
  </si>
  <si>
    <t>1276-1296-1-ND</t>
  </si>
  <si>
    <t>77-VJ0603A150JXACBC</t>
  </si>
  <si>
    <t>18pF</t>
  </si>
  <si>
    <t>C11 C12 C13 C14</t>
  </si>
  <si>
    <t>399-1052-1-ND</t>
  </si>
  <si>
    <t>80-C0603C180J5G</t>
  </si>
  <si>
    <t>20p</t>
  </si>
  <si>
    <t>C82 C83</t>
  </si>
  <si>
    <t>1276-1187-1-ND</t>
  </si>
  <si>
    <t>81-GRM39C200J50</t>
  </si>
  <si>
    <t>22p</t>
  </si>
  <si>
    <t>C84 C85</t>
  </si>
  <si>
    <t>445-1273-1-ND</t>
  </si>
  <si>
    <t>80-C0603C220J5G</t>
  </si>
  <si>
    <t>470pF</t>
  </si>
  <si>
    <t>C7 C38 C40 C44 C92</t>
  </si>
  <si>
    <t>399-1075-1-ND</t>
  </si>
  <si>
    <t>80-C0603C471K5R</t>
  </si>
  <si>
    <t>1nF</t>
  </si>
  <si>
    <t>C8 C36 C42 C91 C93</t>
  </si>
  <si>
    <t>399-1082-1-ND</t>
  </si>
  <si>
    <t>80-C0603C102K5R</t>
  </si>
  <si>
    <t>10nF</t>
  </si>
  <si>
    <t>C88</t>
  </si>
  <si>
    <t>399-1091-1-ND</t>
  </si>
  <si>
    <t>80-C0603C103K5R</t>
  </si>
  <si>
    <t>100nF</t>
  </si>
  <si>
    <t>C2 C3 C4 C6 C9 C10 C15 C19 C20 C22 C23 C24 C25 C26 C27 C29 C30 C32 C33 C35 C37 C39 C41 C43 C45 C46 C47 C48 C49 C50 C51 C52 C53 C54 C55 C56 C57 C58 C59 C61 C62 C63 C64 C65 C66 C67 C69 C70 C71 C72 C73 C74 C75 C76 C77 C86 C87 C90</t>
  </si>
  <si>
    <t>399-1096-1-ND</t>
  </si>
  <si>
    <t>80-C0603C104K5R</t>
  </si>
  <si>
    <t>3.3uF</t>
  </si>
  <si>
    <t>C80</t>
  </si>
  <si>
    <t>Cap. Tantáleo SMD</t>
  </si>
  <si>
    <t>399-1086-1-ND</t>
  </si>
  <si>
    <t>80-C0603C335M9P</t>
  </si>
  <si>
    <t>10uF</t>
  </si>
  <si>
    <t>C1 C5 C18 C31 C34 C60 C68 C78</t>
  </si>
  <si>
    <t>399-10116-1-ND</t>
  </si>
  <si>
    <t>80-T491A106K0067280</t>
  </si>
  <si>
    <t>330uF</t>
  </si>
  <si>
    <t>C17</t>
  </si>
  <si>
    <t>Cap. Aluminio SMD</t>
  </si>
  <si>
    <t>493-9422-1-ND</t>
  </si>
  <si>
    <t>647-UCW1E331MNL1GS</t>
  </si>
  <si>
    <t>470uF</t>
  </si>
  <si>
    <t>C16</t>
  </si>
  <si>
    <t>493-7425-1-ND</t>
  </si>
  <si>
    <t>667-EEV-FK1H471M</t>
  </si>
  <si>
    <t>BAV199</t>
  </si>
  <si>
    <t>D9 D10 D11 D12 D46 D48</t>
  </si>
  <si>
    <t>Array de diodos SMD</t>
  </si>
  <si>
    <t>BAV199LT1GOSCT-ND</t>
  </si>
  <si>
    <t>863-BAV199LT1G</t>
  </si>
  <si>
    <t>PMEG3020EH</t>
  </si>
  <si>
    <t>D1 D5 D45</t>
  </si>
  <si>
    <t>Diodo Schottky</t>
  </si>
  <si>
    <t>568-4129-1-ND</t>
  </si>
  <si>
    <t>771-PMEG3020EH-T/R</t>
  </si>
  <si>
    <t>RS3J-E3/57T</t>
  </si>
  <si>
    <t>D2</t>
  </si>
  <si>
    <t>Diodo 600V 3A</t>
  </si>
  <si>
    <t>MURS360T3GOSCT-ND</t>
  </si>
  <si>
    <t>863-MURS360T3G</t>
  </si>
  <si>
    <t>B540C-13-F</t>
  </si>
  <si>
    <t>D3</t>
  </si>
  <si>
    <t>B540C-FDICT-ND</t>
  </si>
  <si>
    <t>621-B540C-F</t>
  </si>
  <si>
    <t>LED red</t>
  </si>
  <si>
    <t>D4 D13 D16 D18 D20 D21 D22 D23 D24 D33 D34 D35 D36 D38 D40 D42 D44</t>
  </si>
  <si>
    <t>LED Rojo 0603</t>
  </si>
  <si>
    <t>1080-1400-1-ND</t>
  </si>
  <si>
    <t>78-VLMS1300-GS08</t>
  </si>
  <si>
    <t>PSD12C</t>
  </si>
  <si>
    <t>D6 D7 D8</t>
  </si>
  <si>
    <t>TVS</t>
  </si>
  <si>
    <t>P6SMB12CAT3GOSCT-ND</t>
  </si>
  <si>
    <t>863-P6SMB12CAT3G</t>
  </si>
  <si>
    <t>LL4148</t>
  </si>
  <si>
    <t>D14 D15 D17 D19 D27 D28 D30 D31 D37 D39 D41 D43</t>
  </si>
  <si>
    <t>Diodo SOD80</t>
  </si>
  <si>
    <t>LL4148FSCT-ND</t>
  </si>
  <si>
    <t>78-LL4148</t>
  </si>
  <si>
    <t>BZX585-B6V8</t>
  </si>
  <si>
    <t>D25 D26 D29 D32</t>
  </si>
  <si>
    <t>Zener 6V8</t>
  </si>
  <si>
    <t>568-8467-1-ND</t>
  </si>
  <si>
    <t>771-BZX585-B6V8115</t>
  </si>
  <si>
    <t>MMZ1608B601C</t>
  </si>
  <si>
    <t>FB8 FB9 FB1 FB2 FB3 FB4 FB5 FB6 FB10 FB20 FB21</t>
  </si>
  <si>
    <t>EMI Filter 0603</t>
  </si>
  <si>
    <t>445-2166-1-ND</t>
  </si>
  <si>
    <t>810-MMZ1608B601C</t>
  </si>
  <si>
    <t>BLM18KG221SN1</t>
  </si>
  <si>
    <t>FB7 FB11 FB14 FB15 FB16</t>
  </si>
  <si>
    <t>490-5255-1-ND</t>
  </si>
  <si>
    <t>81-BLM18KG221SN1D</t>
  </si>
  <si>
    <t>BLM18BD470SN1</t>
  </si>
  <si>
    <t>FB12 FB13 FB17 FB18 FB19</t>
  </si>
  <si>
    <t>490-5211-1-ND</t>
  </si>
  <si>
    <t>81-BLM18BD470SN1D</t>
  </si>
  <si>
    <t>PS2801-4</t>
  </si>
  <si>
    <t>IC1 IC2</t>
  </si>
  <si>
    <t>Optoacoplador SMD.</t>
  </si>
  <si>
    <t>PS2801-4ACT-ND</t>
  </si>
  <si>
    <t>782-TCMT4100</t>
  </si>
  <si>
    <t>DB9</t>
  </si>
  <si>
    <t>J3</t>
  </si>
  <si>
    <t>Conector DB9 macho para PCB Thru-hole</t>
  </si>
  <si>
    <t>S9575-ND</t>
  </si>
  <si>
    <t>806-K22X-E9P-NJ</t>
  </si>
  <si>
    <t>ZX62-AB-5PA</t>
  </si>
  <si>
    <t>J6 J7</t>
  </si>
  <si>
    <t>Conector micro USB tipo AB</t>
  </si>
  <si>
    <t>H11635TR-ND</t>
  </si>
  <si>
    <t>798-ZX62-AB-5PA11</t>
  </si>
  <si>
    <t>ZX62-B-5PA</t>
  </si>
  <si>
    <t>P16</t>
  </si>
  <si>
    <t>Conector micro USB tipo A</t>
  </si>
  <si>
    <t>H11634CT-ND</t>
  </si>
  <si>
    <t>798-ZX62-B-5PA11</t>
  </si>
  <si>
    <t>TB_1X3</t>
  </si>
  <si>
    <t>J1 J8 J9 J10 J12 J13 J15 J16 J2 J4</t>
  </si>
  <si>
    <t>Bornes fijos x3</t>
  </si>
  <si>
    <t>ED2610-ND</t>
  </si>
  <si>
    <t>571-7969493</t>
  </si>
  <si>
    <t>TB_1X2</t>
  </si>
  <si>
    <t>J11 J14 J17 J18 J19</t>
  </si>
  <si>
    <t>Bornes fijos x2</t>
  </si>
  <si>
    <t>ED2609-ND</t>
  </si>
  <si>
    <t>571-7969492</t>
  </si>
  <si>
    <t>JUMPER</t>
  </si>
  <si>
    <t>JP1 JP2 JP3 JP4 JP5 JP6 JP7 JP9 JP11 JP13 JP8 JP10 JP12 JP14 JP16</t>
  </si>
  <si>
    <t>Jumper</t>
  </si>
  <si>
    <t>3M9580-ND</t>
  </si>
  <si>
    <t>649-68786-102LF</t>
  </si>
  <si>
    <t>PINES 1x40</t>
  </si>
  <si>
    <t>Tira de pines 1x40 2.54mm</t>
  </si>
  <si>
    <t>S1212EC-40-ND</t>
  </si>
  <si>
    <t>855-M20-9994045</t>
  </si>
  <si>
    <t>G5V-2-DC5</t>
  </si>
  <si>
    <t>K1 K2 K3 K4</t>
  </si>
  <si>
    <t>Relé DPDT</t>
  </si>
  <si>
    <t>Z767-ND</t>
  </si>
  <si>
    <t>653-G5V-2-DC5</t>
  </si>
  <si>
    <t>47uH</t>
  </si>
  <si>
    <t>L2</t>
  </si>
  <si>
    <t>Inductor 3A SMD</t>
  </si>
  <si>
    <t>SRN1060-470MCT-ND</t>
  </si>
  <si>
    <t>652-SRN1060-470M</t>
  </si>
  <si>
    <t>BK1608HS220-T</t>
  </si>
  <si>
    <t>L1</t>
  </si>
  <si>
    <t>Ferrite</t>
  </si>
  <si>
    <t>MH1608-221YCT-ND</t>
  </si>
  <si>
    <t>963-BK1608HS220-T</t>
  </si>
  <si>
    <t>J0011D01BNL</t>
  </si>
  <si>
    <t>P1</t>
  </si>
  <si>
    <t>Conector Ethernet con trafos y LEDs integrados</t>
  </si>
  <si>
    <t>553-1483-ND</t>
  </si>
  <si>
    <t>673-J0011D01BNL</t>
  </si>
  <si>
    <t>PINES 2x40</t>
  </si>
  <si>
    <t>Tira de pines 2x40 2.54mm</t>
  </si>
  <si>
    <t>S2012EC-40-ND</t>
  </si>
  <si>
    <t>571-41037770</t>
  </si>
  <si>
    <t>Cortex-Debug</t>
  </si>
  <si>
    <t>P8</t>
  </si>
  <si>
    <t>Conector 10 pines SMD 1.27mm</t>
  </si>
  <si>
    <t>952-1389-ND</t>
  </si>
  <si>
    <t>855-M50-3600542</t>
  </si>
  <si>
    <t>USMF020</t>
  </si>
  <si>
    <t>PS1 PS2</t>
  </si>
  <si>
    <t>Polyswitch</t>
  </si>
  <si>
    <t>MF-USMF020-2CT-ND</t>
  </si>
  <si>
    <t>652-MF-USMF020-2</t>
  </si>
  <si>
    <t>PBSS5240XF</t>
  </si>
  <si>
    <t>Q1</t>
  </si>
  <si>
    <t>Transistor PNP 40V 2A</t>
  </si>
  <si>
    <t>568-10522-1-ND</t>
  </si>
  <si>
    <t>771-PBSS5240XF</t>
  </si>
  <si>
    <t>BC817-40</t>
  </si>
  <si>
    <t>Q14</t>
  </si>
  <si>
    <t>Transistor NPN 45V 0.5A</t>
  </si>
  <si>
    <t>BC817-40LT3GOSCT-ND</t>
  </si>
  <si>
    <t>863-BC817-40LT3G</t>
  </si>
  <si>
    <t>IRF820S</t>
  </si>
  <si>
    <t>Q2 Q4 Q8 Q10</t>
  </si>
  <si>
    <t>MOSFET-N de potencia SMD</t>
  </si>
  <si>
    <t>IRF820SPBF-ND</t>
  </si>
  <si>
    <t>844-IRF820SPBF</t>
  </si>
  <si>
    <t>NDS7002A</t>
  </si>
  <si>
    <t>Q3 Q5 Q6 Q7 Q9 Q11 Q12 Q13</t>
  </si>
  <si>
    <t>MOSFET-N SMD SOT-23</t>
  </si>
  <si>
    <t>NDS7002ACT-ND</t>
  </si>
  <si>
    <t>512-NDS7002A</t>
  </si>
  <si>
    <t>R7 R8 R9 R13 R14 R23 R24 R25 R26 R27 R28 R29 R30 R86 R87 R88 R89</t>
  </si>
  <si>
    <t>Resistor SMD 0603</t>
  </si>
  <si>
    <t>311-0.0GRCT-ND</t>
  </si>
  <si>
    <t>71-CRCW0603-0-E3</t>
  </si>
  <si>
    <t>R53 R61 R123 R128</t>
  </si>
  <si>
    <t>311-4.7GRCT-ND</t>
  </si>
  <si>
    <t>71-CRCW0603-4.7</t>
  </si>
  <si>
    <t>R10 R11 R12</t>
  </si>
  <si>
    <t>311-22GRCT-ND</t>
  </si>
  <si>
    <t>71-CRCW060322R0FKEAH</t>
  </si>
  <si>
    <t>24.9 0.1% 25ppm/°C</t>
  </si>
  <si>
    <t>R20 R83</t>
  </si>
  <si>
    <t>A109954CT-ND</t>
  </si>
  <si>
    <t>660-RN731JTTD24R9B25</t>
  </si>
  <si>
    <t>R3 R4 R5 R6</t>
  </si>
  <si>
    <t>311-49.9HRCT-ND</t>
  </si>
  <si>
    <t>71-CRCW0603-50-E3</t>
  </si>
  <si>
    <t>R43 R46</t>
  </si>
  <si>
    <t>311-59.0HRCT-ND</t>
  </si>
  <si>
    <t>71-CRCW0603-59-E3</t>
  </si>
  <si>
    <t>R51 R54 R57 R60 R65 R67 R69 R71 R73 R75 R77 R79</t>
  </si>
  <si>
    <t>311-100GRCT-ND</t>
  </si>
  <si>
    <t>71-CRCW0603-100-E3</t>
  </si>
  <si>
    <t>R35</t>
  </si>
  <si>
    <t>311-120GRCT-ND</t>
  </si>
  <si>
    <t>71-CRCW0603-120-E3</t>
  </si>
  <si>
    <t>237 0.1% 25ppm/°C</t>
  </si>
  <si>
    <t>R55 R62 R124 R129</t>
  </si>
  <si>
    <t>P237DBCT-ND</t>
  </si>
  <si>
    <t>667-ERA-3AEB2370V</t>
  </si>
  <si>
    <t>R17 R18 R84 R44</t>
  </si>
  <si>
    <t>311-270GRCT-ND</t>
  </si>
  <si>
    <t>71-CRCW0603-270-E3</t>
  </si>
  <si>
    <t>R131 R132 R133 R134 R135 R136 R137 R138</t>
  </si>
  <si>
    <t>311-330GRCT-ND</t>
  </si>
  <si>
    <t>71-CRCW0603-330-E3</t>
  </si>
  <si>
    <t>R32 R39</t>
  </si>
  <si>
    <t>311-680GRCT-ND</t>
  </si>
  <si>
    <t>71-CRCW0603-680-E3</t>
  </si>
  <si>
    <t>1k</t>
  </si>
  <si>
    <t>R22 R98</t>
  </si>
  <si>
    <t>311-1.0KGRCT-ND</t>
  </si>
  <si>
    <t>71-CRCW0603-1.0K-E3</t>
  </si>
  <si>
    <t>1k5</t>
  </si>
  <si>
    <t>R1 R42 R45</t>
  </si>
  <si>
    <t>311-1.5KGRCT-ND</t>
  </si>
  <si>
    <t>71-CRCW0603-1.5K-E3</t>
  </si>
  <si>
    <t>2.2k</t>
  </si>
  <si>
    <t>R99 R100 R107 R104</t>
  </si>
  <si>
    <t>311-2.2KGRCT-ND</t>
  </si>
  <si>
    <t>71-CRCW0603-2.2K-E3</t>
  </si>
  <si>
    <t>2.49k 0.1% 25ppm/°C</t>
  </si>
  <si>
    <t>R105</t>
  </si>
  <si>
    <t>P2.49KDBCT-ND</t>
  </si>
  <si>
    <t>756-PCF0603R-2K49BT1</t>
  </si>
  <si>
    <t>4K7</t>
  </si>
  <si>
    <t>R34 R36 R37 R41 R47</t>
  </si>
  <si>
    <t>311-4.7KGRCT-ND</t>
  </si>
  <si>
    <t>71-CRCW0603-4.7K-E3</t>
  </si>
  <si>
    <t>10k</t>
  </si>
  <si>
    <t>R2 R15 R16 R48 R49 R64 R66 R68 R70 R72 R74 R76 R78 R85 R117 R118 R119 R120 R90 R91 R92 R101 R102 R103 R109</t>
  </si>
  <si>
    <t>311-10KGRCT-ND</t>
  </si>
  <si>
    <t>71-CRCW0603-10K-E3</t>
  </si>
  <si>
    <t>12.1k 1%</t>
  </si>
  <si>
    <t>R19 R95 R97</t>
  </si>
  <si>
    <t>311-12.1KHRCT-ND</t>
  </si>
  <si>
    <t>71-CRCW0603-12.1K-E3</t>
  </si>
  <si>
    <t>15k</t>
  </si>
  <si>
    <t>R50 R52 R56 R58 R59 R63 R82 R121 R122 R125 R126 R127 R130 R93 R94</t>
  </si>
  <si>
    <t>RG16P15.0KBCT-ND</t>
  </si>
  <si>
    <t>756-PCF0603R-15KBT1</t>
  </si>
  <si>
    <t>33k</t>
  </si>
  <si>
    <t>R80</t>
  </si>
  <si>
    <t>P33KDBCT-ND</t>
  </si>
  <si>
    <t>754-RG1608P-333-BT5</t>
  </si>
  <si>
    <t>100k</t>
  </si>
  <si>
    <t>R21 R106 R108 R110 R111 R112 R114 R115 R116 R33 R38</t>
  </si>
  <si>
    <t>311-100KGRCT-ND</t>
  </si>
  <si>
    <t>71-CRCW0603-100K-E3</t>
  </si>
  <si>
    <t>10M</t>
  </si>
  <si>
    <t>R96</t>
  </si>
  <si>
    <t>311-10MGRCT-ND</t>
  </si>
  <si>
    <t>71-CRCW0603-10M-E3</t>
  </si>
  <si>
    <t>100 / 1/2W</t>
  </si>
  <si>
    <t>R40</t>
  </si>
  <si>
    <t>Resistor SMD 2010</t>
  </si>
  <si>
    <t>CR2010-JW-101ELFCT-ND</t>
  </si>
  <si>
    <t>660-SG73P2ETTD1000F</t>
  </si>
  <si>
    <t>SW_PUSH</t>
  </si>
  <si>
    <t>SW1</t>
  </si>
  <si>
    <t>Tact switch SPST</t>
  </si>
  <si>
    <t>450-1792-1-ND</t>
  </si>
  <si>
    <t>612-TL3301BF260QG</t>
  </si>
  <si>
    <t>NSI45020T1G</t>
  </si>
  <si>
    <t>T1 T2 T3 T4 T5 T6 T7 T8 T9 T10 T11 T12</t>
  </si>
  <si>
    <t>Current limiter 20mA</t>
  </si>
  <si>
    <t>NSI45020T1GOSCT-ND</t>
  </si>
  <si>
    <t>863-NSI45020AT1G</t>
  </si>
  <si>
    <t>MF-USMF005-2</t>
  </si>
  <si>
    <t>TH10</t>
  </si>
  <si>
    <t>Polyswitch 50mA</t>
  </si>
  <si>
    <t>MF-USMF005-2CT-ND</t>
  </si>
  <si>
    <t>652-MF-USMF005-2</t>
  </si>
  <si>
    <t>PTS18126V300</t>
  </si>
  <si>
    <t>TH1</t>
  </si>
  <si>
    <t>Polyswitch 3A SMD</t>
  </si>
  <si>
    <t>MF-SM300-2CT-ND</t>
  </si>
  <si>
    <t>504-PTS18126V300</t>
  </si>
  <si>
    <t>PTS12066V100</t>
  </si>
  <si>
    <t>TH2 TH3 TH4 TH5 TH6 TH7 TH9</t>
  </si>
  <si>
    <t>Polyswitch 1A SMD</t>
  </si>
  <si>
    <t>MF-USMF110-2CT-ND</t>
  </si>
  <si>
    <t>504-PTS12066V100</t>
  </si>
  <si>
    <t>MF-MSMF030-2</t>
  </si>
  <si>
    <t>TH8</t>
  </si>
  <si>
    <t>Polyswitch 0.3A SMD</t>
  </si>
  <si>
    <t>MF-MSMF030-2CT-ND</t>
  </si>
  <si>
    <t>652-MF-MSMF030-2</t>
  </si>
  <si>
    <t>DLW21HN900SQ2</t>
  </si>
  <si>
    <t>TR1 TR2 TR3</t>
  </si>
  <si>
    <t>Choke USB</t>
  </si>
  <si>
    <t>SRF2012-900YCT-ND</t>
  </si>
  <si>
    <t>81-DLW21HN900SQ2L</t>
  </si>
  <si>
    <t>LAN8720A-CP</t>
  </si>
  <si>
    <t>U1</t>
  </si>
  <si>
    <t>Ethernet PHY</t>
  </si>
  <si>
    <t>LAN8720A-CP-CT-ND</t>
  </si>
  <si>
    <t>886-LAN8720A-CP-TR</t>
  </si>
  <si>
    <t>ST3232E</t>
  </si>
  <si>
    <t>U6</t>
  </si>
  <si>
    <t>Transceiver RS232 16-TSSOP </t>
  </si>
  <si>
    <t>497-6538-1-ND</t>
  </si>
  <si>
    <t>511-ST3232EC</t>
  </si>
  <si>
    <t>TJA1040</t>
  </si>
  <si>
    <t>U7</t>
  </si>
  <si>
    <t>Transceiver CAN 8-SOIC</t>
  </si>
  <si>
    <t>568-10289-1-ND</t>
  </si>
  <si>
    <t>579-MCP2561-E/SN</t>
  </si>
  <si>
    <t>PESD1CAN</t>
  </si>
  <si>
    <t>U8</t>
  </si>
  <si>
    <t>TVS para CAN</t>
  </si>
  <si>
    <t>568-4032-1-ND</t>
  </si>
  <si>
    <t>771-PESD1CAN-T/R</t>
  </si>
  <si>
    <t>MIC2025-2YM</t>
  </si>
  <si>
    <t>U10</t>
  </si>
  <si>
    <t>Switch USB 8-TSSOP</t>
  </si>
  <si>
    <t>576-1058-ND</t>
  </si>
  <si>
    <t>998-MIC2025-2YMTR</t>
  </si>
  <si>
    <t>MCP6024</t>
  </si>
  <si>
    <t>U11</t>
  </si>
  <si>
    <t>OpAmp 14-TSSOP</t>
  </si>
  <si>
    <t>MCP6024-I/ST-ND</t>
  </si>
  <si>
    <t>579-MCP6024-I/ST</t>
  </si>
  <si>
    <t>24AA1025</t>
  </si>
  <si>
    <t>U12</t>
  </si>
  <si>
    <t>EEPROM 1Mb</t>
  </si>
  <si>
    <t>24AA1025-I/SN-ND</t>
  </si>
  <si>
    <t>579-24AA1025T-I/SN</t>
  </si>
  <si>
    <t>24AA025E48</t>
  </si>
  <si>
    <t>U13</t>
  </si>
  <si>
    <t>EEPROM 2kb</t>
  </si>
  <si>
    <t>24AA025E48-I/SN-ND</t>
  </si>
  <si>
    <t>579-24AA025E48T-I/SN</t>
  </si>
  <si>
    <t>TXB0108</t>
  </si>
  <si>
    <t>U14</t>
  </si>
  <si>
    <t>Buffer bidireccional 20-TSSOP</t>
  </si>
  <si>
    <t>296-21527-1-ND</t>
  </si>
  <si>
    <t>595-TXB0108PWR</t>
  </si>
  <si>
    <t>IS42S16400F</t>
  </si>
  <si>
    <t>U15</t>
  </si>
  <si>
    <t>SDRAM 64Mb 54-TSOP</t>
  </si>
  <si>
    <t>706-1077-ND</t>
  </si>
  <si>
    <t>870-42S16400F-7TLI</t>
  </si>
  <si>
    <t>FT2232H</t>
  </si>
  <si>
    <t>U17</t>
  </si>
  <si>
    <t>USB IC 64-LQFP</t>
  </si>
  <si>
    <t>768-1024-1-ND</t>
  </si>
  <si>
    <t>895-FT2232HL</t>
  </si>
  <si>
    <t>LM358</t>
  </si>
  <si>
    <t>U18</t>
  </si>
  <si>
    <t>Dual OpAmp</t>
  </si>
  <si>
    <t>LM358DGOS-ND</t>
  </si>
  <si>
    <t>863-LM358DG</t>
  </si>
  <si>
    <t>93C46</t>
  </si>
  <si>
    <t>U19</t>
  </si>
  <si>
    <t>EEPROM 8-TSSOP, MicroWire</t>
  </si>
  <si>
    <t>AT93C46DN-SH-B-ND</t>
  </si>
  <si>
    <t>579-93C46A-E/SN</t>
  </si>
  <si>
    <t>SN65HVD1176DR</t>
  </si>
  <si>
    <t>U5</t>
  </si>
  <si>
    <t>Transceiver RS485/Profibus 8-SOIC</t>
  </si>
  <si>
    <t>296-26337-1-ND</t>
  </si>
  <si>
    <t>595-SN65HVD1176DR</t>
  </si>
  <si>
    <t>SI502</t>
  </si>
  <si>
    <t>U2</t>
  </si>
  <si>
    <t>Oscilador 50MHz SMD</t>
  </si>
  <si>
    <t>535-10829-1-ND</t>
  </si>
  <si>
    <t>815-ASV-50.000M-E-T</t>
  </si>
  <si>
    <t>LM2596-5.0</t>
  </si>
  <si>
    <t>U3</t>
  </si>
  <si>
    <t>Regulador 5V TO263-5</t>
  </si>
  <si>
    <t>LM2596SX-5.0/NOPBCT-ND</t>
  </si>
  <si>
    <t>926-LM2596SX-5.0NOPB</t>
  </si>
  <si>
    <t>NCP1117ST33T3G</t>
  </si>
  <si>
    <t>U4</t>
  </si>
  <si>
    <t>Regulador 3.3V SOT223</t>
  </si>
  <si>
    <t>NCP1117ST33T3GOSCT-ND</t>
  </si>
  <si>
    <t>863-NCP1117ST33T3G</t>
  </si>
  <si>
    <t>PRTR5V0U2X</t>
  </si>
  <si>
    <t>U9</t>
  </si>
  <si>
    <t>TVS para USB</t>
  </si>
  <si>
    <t>568-4140-1-ND</t>
  </si>
  <si>
    <t>771-PRTR5V0U2X-T/R</t>
  </si>
  <si>
    <t>LPC4337JBD144</t>
  </si>
  <si>
    <t>U16</t>
  </si>
  <si>
    <t>Microcontrolador</t>
  </si>
  <si>
    <t>568-10159-ND</t>
  </si>
  <si>
    <t>771-LPC4337JBD144E</t>
  </si>
  <si>
    <t>S25FL032P0XMFI013</t>
  </si>
  <si>
    <t>U20</t>
  </si>
  <si>
    <t>Flash qSPI</t>
  </si>
  <si>
    <t>S25FL032P0XMFI011-ND</t>
  </si>
  <si>
    <t>797-S25FL032P0XMFI01</t>
  </si>
  <si>
    <t>32.768K</t>
  </si>
  <si>
    <t>X1</t>
  </si>
  <si>
    <t>Cristal SMD</t>
  </si>
  <si>
    <t>535-9166-1-ND</t>
  </si>
  <si>
    <t>815-ABS25-32.768KHZT</t>
  </si>
  <si>
    <t>12MHz</t>
  </si>
  <si>
    <t>X2 X3</t>
  </si>
  <si>
    <t>SER3683CT-ND</t>
  </si>
  <si>
    <t>732-FA-238V12MB-W3</t>
  </si>
  <si>
    <t>SMBJ20CA</t>
  </si>
  <si>
    <t>ZA2 ZA3 ZA4 ZA5</t>
  </si>
  <si>
    <t>TVS SMD</t>
  </si>
  <si>
    <t>P6SMB20CAT3GOSCT-ND</t>
  </si>
  <si>
    <t>576-P6SMB20CA</t>
  </si>
  <si>
    <t>P6SMB33CA</t>
  </si>
  <si>
    <t>ZA1 ZA6 ZA7 ZA8 ZA9 ZA10 ZA11 ZA12 ZA13</t>
  </si>
  <si>
    <t>P6SMB33CA-E3/52GICT-ND</t>
  </si>
  <si>
    <t>576-P6SMB33CA</t>
  </si>
  <si>
    <t>SMAZ5V6</t>
  </si>
  <si>
    <t>ZA14</t>
  </si>
  <si>
    <t>Zener SMD</t>
  </si>
  <si>
    <t>MMSZ5V6T1GOSCT-ND</t>
  </si>
  <si>
    <t>78-BZT52C5V6-E3-08</t>
  </si>
  <si>
    <t>Costo de componentes FOB:</t>
  </si>
  <si>
    <t>Envío:</t>
  </si>
  <si>
    <t>Impuestos de importación (%):</t>
  </si>
  <si>
    <t>Impuestos de importación ($):</t>
  </si>
  <si>
    <t>Montaje:</t>
  </si>
  <si>
    <t>tbd</t>
  </si>
  <si>
    <t>PCB:</t>
  </si>
  <si>
    <t>Gabinete:</t>
  </si>
  <si>
    <t>Costo por CIAA, fabricando 100 CIAAs:</t>
  </si>
  <si>
    <t>Opción: CIAA con Borneras Desmontables</t>
  </si>
  <si>
    <t>TBP_1X8</t>
  </si>
  <si>
    <t>Borneras enchufables 8P (bornes)</t>
  </si>
  <si>
    <t>ED1723-ND</t>
  </si>
  <si>
    <t>538-39530-0008</t>
  </si>
  <si>
    <t>TBP_1X4</t>
  </si>
  <si>
    <t>Borneras enchufables 4P (bornes)</t>
  </si>
  <si>
    <t>ED2910-ND</t>
  </si>
  <si>
    <t>538-39530-0004</t>
  </si>
  <si>
    <t>TBH_1X8</t>
  </si>
  <si>
    <t>Borneras enchufables 8P (header)</t>
  </si>
  <si>
    <t>277-1101-ND</t>
  </si>
  <si>
    <t>651-1757307</t>
  </si>
  <si>
    <t>TBH_1X4</t>
  </si>
  <si>
    <t>Borneras enchufables 4P (header)</t>
  </si>
  <si>
    <t>A98067-ND</t>
  </si>
  <si>
    <t>571-282814-4</t>
  </si>
  <si>
    <t>Diferencia usando bornes fijos:</t>
  </si>
</sst>
</file>

<file path=xl/styles.xml><?xml version="1.0" encoding="utf-8"?>
<styleSheet xmlns="http://schemas.openxmlformats.org/spreadsheetml/2006/main">
  <numFmts count="4">
    <numFmt numFmtId="164" formatCode="GENERAL"/>
    <numFmt numFmtId="165" formatCode="&quot; $&quot;* #,##0.00\ ;&quot; $&quot;* \(#,##0.00\);&quot; $&quot;* \-#\ ;@\ "/>
    <numFmt numFmtId="166" formatCode="&quot; $&quot;* #,##0.00000\ ;&quot; $&quot;* \(#,##0.00000\);&quot; $&quot;* \-#\ ;@\ "/>
    <numFmt numFmtId="167" formatCode="0%"/>
  </numFmts>
  <fonts count="16">
    <font>
      <sz val="11"/>
      <color rgb="FF000000"/>
      <name val="Calibri"/>
      <family val="2"/>
    </font>
    <font>
      <sz val="10"/>
      <name val="Arial"/>
      <family val="0"/>
    </font>
    <font>
      <sz val="10"/>
      <name val="Arial"/>
      <family val="0"/>
    </font>
    <font>
      <sz val="10"/>
      <name val="Arial"/>
      <family val="0"/>
    </font>
    <font>
      <sz val="11"/>
      <color rgb="FF000000"/>
      <name val="Liberation Sans Narrow"/>
      <family val="2"/>
    </font>
    <font>
      <b val="true"/>
      <sz val="11"/>
      <color rgb="FF000000"/>
      <name val="Liberation Sans Narrow"/>
      <family val="2"/>
    </font>
    <font>
      <u val="single"/>
      <sz val="11"/>
      <color rgb="FF0000FF"/>
      <name val="Calibri"/>
      <family val="2"/>
    </font>
    <font>
      <u val="single"/>
      <sz val="11"/>
      <color rgb="FF0000FF"/>
      <name val="Liberation Sans Narrow"/>
      <family val="2"/>
    </font>
    <font>
      <sz val="11"/>
      <color rgb="FF3F3F76"/>
      <name val="Calibri"/>
      <family val="2"/>
    </font>
    <font>
      <sz val="11"/>
      <color rgb="FF3F3F76"/>
      <name val="Liberation Sans Narrow"/>
      <family val="2"/>
    </font>
    <font>
      <sz val="11"/>
      <color rgb="FFFF0000"/>
      <name val="Liberation Sans Narrow"/>
      <family val="2"/>
    </font>
    <font>
      <b val="true"/>
      <sz val="11"/>
      <color rgb="FFFFFFFF"/>
      <name val="Liberation Sans Narrow"/>
      <family val="2"/>
    </font>
    <font>
      <sz val="11"/>
      <color rgb="FFFFFFFF"/>
      <name val="Calibri"/>
      <family val="2"/>
    </font>
    <font>
      <b val="true"/>
      <sz val="11"/>
      <color rgb="FF006100"/>
      <name val="Liberation Sans Narrow"/>
      <family val="2"/>
    </font>
    <font>
      <sz val="11"/>
      <color rgb="FF006100"/>
      <name val="Calibri"/>
      <family val="2"/>
    </font>
    <font>
      <sz val="18"/>
      <color rgb="FFFF0000"/>
      <name val="Calibri"/>
      <family val="2"/>
    </font>
  </fonts>
  <fills count="5">
    <fill>
      <patternFill patternType="none"/>
    </fill>
    <fill>
      <patternFill patternType="gray125"/>
    </fill>
    <fill>
      <patternFill patternType="solid">
        <fgColor rgb="FFFFCC99"/>
        <bgColor rgb="FFC0C0C0"/>
      </patternFill>
    </fill>
    <fill>
      <patternFill patternType="solid">
        <fgColor rgb="FF4F81BD"/>
        <bgColor rgb="FF7F7F7F"/>
      </patternFill>
    </fill>
    <fill>
      <patternFill patternType="solid">
        <fgColor rgb="FFC6EFCE"/>
        <bgColor rgb="FFCCFFFF"/>
      </patternFill>
    </fill>
  </fills>
  <borders count="3">
    <border diagonalUp="false" diagonalDown="false">
      <left/>
      <right/>
      <top/>
      <bottom/>
      <diagonal/>
    </border>
    <border diagonalUp="false" diagonalDown="false">
      <left style="thin">
        <color rgb="FF7F7F7F"/>
      </left>
      <right style="thin">
        <color rgb="FF7F7F7F"/>
      </right>
      <top style="thin">
        <color rgb="FF7F7F7F"/>
      </top>
      <bottom style="thin">
        <color rgb="FF7F7F7F"/>
      </bottom>
      <diagonal/>
    </border>
    <border diagonalUp="false" diagonalDown="false">
      <left/>
      <right style="thin">
        <color rgb="FF7F7F7F"/>
      </right>
      <top/>
      <bottom/>
      <diagonal/>
    </border>
  </borders>
  <cellStyleXfs count="24">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165" fontId="0" fillId="0" borderId="0" applyFont="true" applyBorder="false" applyAlignment="true" applyProtection="false">
      <alignment horizontal="general" vertical="bottom" textRotation="0" wrapText="false" indent="0" shrinkToFit="false"/>
    </xf>
    <xf numFmtId="42" fontId="1" fillId="0" borderId="0" applyFont="true" applyBorder="false" applyAlignment="false" applyProtection="false"/>
    <xf numFmtId="9" fontId="1" fillId="0" borderId="0" applyFont="true" applyBorder="false" applyAlignment="false" applyProtection="false"/>
    <xf numFmtId="164" fontId="6" fillId="0" borderId="0" applyFont="true" applyBorder="false" applyAlignment="true" applyProtection="false">
      <alignment horizontal="general" vertical="bottom" textRotation="0" wrapText="false" indent="0" shrinkToFit="false"/>
    </xf>
    <xf numFmtId="164" fontId="8" fillId="2" borderId="1" applyFont="true" applyBorder="true" applyAlignment="true" applyProtection="false">
      <alignment horizontal="general" vertical="bottom" textRotation="0" wrapText="false" indent="0" shrinkToFit="false"/>
    </xf>
    <xf numFmtId="164" fontId="12" fillId="3" borderId="0" applyFont="true" applyBorder="false" applyAlignment="true" applyProtection="false">
      <alignment horizontal="general" vertical="bottom" textRotation="0" wrapText="false" indent="0" shrinkToFit="false"/>
    </xf>
    <xf numFmtId="164" fontId="14" fillId="4" borderId="0" applyFont="true" applyBorder="false" applyAlignment="true" applyProtection="false">
      <alignment horizontal="general" vertical="bottom" textRotation="0" wrapText="false" indent="0" shrinkToFit="false"/>
    </xf>
  </cellStyleXfs>
  <cellXfs count="2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left"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6" fontId="4" fillId="0" borderId="0" xfId="17"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center" vertical="center" textRotation="0" wrapText="true" indent="0" shrinkToFit="false"/>
      <protection locked="true" hidden="false"/>
    </xf>
    <xf numFmtId="166" fontId="5" fillId="0" borderId="0" xfId="17" applyFont="true" applyBorder="true" applyAlignment="true" applyProtection="true">
      <alignment horizontal="center" vertical="center" textRotation="0" wrapText="true" indent="0" shrinkToFit="false"/>
      <protection locked="true" hidden="false"/>
    </xf>
    <xf numFmtId="164" fontId="4" fillId="0" borderId="0" xfId="0" applyFont="true" applyBorder="false" applyAlignment="true" applyProtection="false">
      <alignment horizontal="general" vertical="center" textRotation="0" wrapText="true" indent="0" shrinkToFit="false"/>
      <protection locked="true" hidden="false"/>
    </xf>
    <xf numFmtId="164" fontId="7" fillId="0" borderId="0" xfId="20" applyFont="true" applyBorder="true" applyAlignment="true" applyProtection="true">
      <alignment horizontal="general" vertical="bottom" textRotation="0" wrapText="false" indent="0" shrinkToFit="false"/>
      <protection locked="true" hidden="false"/>
    </xf>
    <xf numFmtId="166" fontId="4" fillId="0" borderId="0" xfId="17" applyFont="true" applyBorder="tru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false">
      <alignment horizontal="right" vertical="center" textRotation="0" wrapText="false" indent="0" shrinkToFit="false"/>
      <protection locked="true" hidden="false"/>
    </xf>
    <xf numFmtId="165"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right" vertical="bottom" textRotation="0" wrapText="false" indent="0" shrinkToFit="false"/>
      <protection locked="true" hidden="false"/>
    </xf>
    <xf numFmtId="165" fontId="9" fillId="2" borderId="1" xfId="21" applyFont="true" applyBorder="false" applyAlignment="true" applyProtection="true">
      <alignment horizontal="general" vertical="bottom" textRotation="0" wrapText="false" indent="0" shrinkToFit="false"/>
      <protection locked="true" hidden="false"/>
    </xf>
    <xf numFmtId="164" fontId="5" fillId="0" borderId="2" xfId="0" applyFont="true" applyBorder="true" applyAlignment="true" applyProtection="false">
      <alignment horizontal="right" vertical="bottom" textRotation="0" wrapText="false" indent="0" shrinkToFit="false"/>
      <protection locked="true" hidden="false"/>
    </xf>
    <xf numFmtId="167" fontId="9" fillId="2" borderId="1" xfId="21" applyFont="true" applyBorder="false" applyAlignment="true" applyProtection="true">
      <alignment horizontal="general" vertical="bottom" textRotation="0" wrapText="false" indent="0" shrinkToFit="false"/>
      <protection locked="true" hidden="false"/>
    </xf>
    <xf numFmtId="164" fontId="5" fillId="0" borderId="0" xfId="17" applyFont="true" applyBorder="true" applyAlignment="true" applyProtection="true">
      <alignment horizontal="right" vertical="bottom" textRotation="0" wrapText="false" indent="0" shrinkToFit="false"/>
      <protection locked="true" hidden="false"/>
    </xf>
    <xf numFmtId="166" fontId="9" fillId="2" borderId="1" xfId="21" applyFont="true" applyBorder="false" applyAlignment="true" applyProtection="true">
      <alignment horizontal="right" vertical="bottom" textRotation="0" wrapText="false" indent="0" shrinkToFit="false"/>
      <protection locked="true" hidden="false"/>
    </xf>
    <xf numFmtId="166" fontId="10" fillId="0" borderId="0" xfId="17" applyFont="true" applyBorder="true" applyAlignment="true" applyProtection="true">
      <alignment horizontal="general"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11" fillId="3" borderId="0" xfId="22" applyFont="true" applyBorder="true" applyAlignment="true" applyProtection="true">
      <alignment horizontal="right" vertical="bottom" textRotation="0" wrapText="false" indent="0" shrinkToFit="false"/>
      <protection locked="true" hidden="false"/>
    </xf>
    <xf numFmtId="165" fontId="11" fillId="3" borderId="0" xfId="22" applyFont="true" applyBorder="true" applyAlignment="true" applyProtection="true">
      <alignment horizontal="general" vertical="bottom" textRotation="0" wrapText="false" indent="0" shrinkToFit="false"/>
      <protection locked="true" hidden="false"/>
    </xf>
    <xf numFmtId="166" fontId="5" fillId="0" borderId="0" xfId="17" applyFont="true" applyBorder="true" applyAlignment="true" applyProtection="true">
      <alignment horizontal="general" vertical="bottom" textRotation="0" wrapText="false" indent="0" shrinkToFit="false"/>
      <protection locked="true" hidden="false"/>
    </xf>
    <xf numFmtId="164" fontId="13" fillId="4" borderId="0" xfId="23" applyFont="true" applyBorder="true" applyAlignment="true" applyProtection="true">
      <alignment horizontal="center" vertical="bottom" textRotation="0" wrapText="false" indent="0" shrinkToFit="false"/>
      <protection locked="true" hidden="false"/>
    </xf>
    <xf numFmtId="164" fontId="5" fillId="0" borderId="0" xfId="0" applyFont="true" applyBorder="true" applyAlignment="true" applyProtection="false">
      <alignment horizontal="right" vertical="bottom" textRotation="0" wrapText="false" indent="0" shrinkToFit="false"/>
      <protection locked="true" hidden="false"/>
    </xf>
  </cellXfs>
  <cellStyles count="10">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unknown*" xfId="20" builtinId="8" customBuiltin="false"/>
    <cellStyle name="Excel Built-in Input" xfId="21" builtinId="54" customBuiltin="true"/>
    <cellStyle name="Excel Built-in Accent1" xfId="22" builtinId="54" customBuiltin="true"/>
    <cellStyle name="Excel Built-in Good" xfId="23" builtinId="54" customBuiltin="true"/>
  </cellStyles>
  <colors>
    <indexedColors>
      <rgbColor rgb="FF000000"/>
      <rgbColor rgb="FFFFFFFF"/>
      <rgbColor rgb="FFFF0000"/>
      <rgbColor rgb="FF00FF00"/>
      <rgbColor rgb="FF0000FF"/>
      <rgbColor rgb="FFFFFF00"/>
      <rgbColor rgb="FFFF00FF"/>
      <rgbColor rgb="FF00FFFF"/>
      <rgbColor rgb="FF800000"/>
      <rgbColor rgb="FF006100"/>
      <rgbColor rgb="FF000080"/>
      <rgbColor rgb="FF808000"/>
      <rgbColor rgb="FF800080"/>
      <rgbColor rgb="FF008080"/>
      <rgbColor rgb="FFC0C0C0"/>
      <rgbColor rgb="FF7F7F7F"/>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6EFCE"/>
      <rgbColor rgb="FFFFFF99"/>
      <rgbColor rgb="FF99CCFF"/>
      <rgbColor rgb="FFFF99CC"/>
      <rgbColor rgb="FFCC99FF"/>
      <rgbColor rgb="FFFFCC99"/>
      <rgbColor rgb="FF3366FF"/>
      <rgbColor rgb="FF33CCCC"/>
      <rgbColor rgb="FF99CC00"/>
      <rgbColor rgb="FFFFCC00"/>
      <rgbColor rgb="FFFF9900"/>
      <rgbColor rgb="FFFF6600"/>
      <rgbColor rgb="FF4F81BD"/>
      <rgbColor rgb="FF969696"/>
      <rgbColor rgb="FF003366"/>
      <rgbColor rgb="FF339966"/>
      <rgbColor rgb="FF003300"/>
      <rgbColor rgb="FF333300"/>
      <rgbColor rgb="FF993300"/>
      <rgbColor rgb="FF993366"/>
      <rgbColor rgb="FF3F3F76"/>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4</xdr:col>
      <xdr:colOff>612360</xdr:colOff>
      <xdr:row>101</xdr:row>
      <xdr:rowOff>74520</xdr:rowOff>
    </xdr:from>
    <xdr:to>
      <xdr:col>5</xdr:col>
      <xdr:colOff>1558800</xdr:colOff>
      <xdr:row>108</xdr:row>
      <xdr:rowOff>99360</xdr:rowOff>
    </xdr:to>
    <xdr:sp>
      <xdr:nvSpPr>
        <xdr:cNvPr id="0" name="CustomShape 1"/>
        <xdr:cNvSpPr/>
      </xdr:nvSpPr>
      <xdr:spPr>
        <a:xfrm>
          <a:off x="8129880" y="20528280"/>
          <a:ext cx="2630520" cy="1251720"/>
        </a:xfrm>
        <a:prstGeom prst="rect">
          <a:avLst/>
        </a:prstGeom>
        <a:solidFill>
          <a:srgbClr val="ffffff"/>
        </a:solidFill>
        <a:ln w="25560">
          <a:solidFill>
            <a:srgbClr val="f79646"/>
          </a:solidFill>
          <a:round/>
        </a:ln>
      </xdr:spPr>
      <xdr:txBody>
        <a:bodyPr lIns="90000" rIns="90000" tIns="45000" bIns="45000"/>
        <a:p>
          <a:pPr algn="ctr"/>
          <a:r>
            <a:rPr lang="es-AR">
              <a:solidFill>
                <a:srgbClr val="ff0000"/>
              </a:solidFill>
              <a:latin typeface="Calibri"/>
            </a:rPr>
            <a:t>Las celdas de fondo naranja pueden modificarse según las regulaciones y disponibilidad de proveedores de cada país.</a:t>
          </a:r>
          <a:endParaRPr/>
        </a:p>
      </xdr:txBody>
    </xdr:sp>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L124"/>
  <sheetViews>
    <sheetView windowProtection="false"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I105" activeCellId="0" sqref="I105"/>
    </sheetView>
  </sheetViews>
  <sheetFormatPr defaultRowHeight="13.8"/>
  <cols>
    <col collapsed="false" hidden="false" max="1" min="1" style="1" width="13.9676113360324"/>
    <col collapsed="false" hidden="false" max="2" min="2" style="2" width="6.2914979757085"/>
    <col collapsed="false" hidden="false" max="3" min="3" style="3" width="35.5344129554656"/>
    <col collapsed="false" hidden="false" max="4" min="4" style="3" width="28.748987854251"/>
    <col collapsed="false" hidden="false" max="5" min="5" style="2" width="18.9392712550607"/>
    <col collapsed="false" hidden="false" max="6" min="6" style="2" width="17.8663967611336"/>
    <col collapsed="false" hidden="false" max="7" min="7" style="2" width="10.2348178137652"/>
    <col collapsed="false" hidden="false" max="8" min="8" style="4" width="12.9028340080972"/>
    <col collapsed="false" hidden="false" max="9" min="9" style="4" width="13.2267206477733"/>
    <col collapsed="false" hidden="true" max="11" min="10" style="2" width="0"/>
    <col collapsed="false" hidden="false" max="1025" min="12" style="2" width="8.51417004048583"/>
  </cols>
  <sheetData>
    <row r="1" s="7" customFormat="true" ht="30" hidden="false" customHeight="true" outlineLevel="0" collapsed="false">
      <c r="A1" s="5" t="s">
        <v>0</v>
      </c>
      <c r="B1" s="5" t="s">
        <v>1</v>
      </c>
      <c r="C1" s="5" t="s">
        <v>2</v>
      </c>
      <c r="D1" s="5" t="s">
        <v>3</v>
      </c>
      <c r="E1" s="5" t="s">
        <v>4</v>
      </c>
      <c r="F1" s="5" t="s">
        <v>5</v>
      </c>
      <c r="G1" s="5" t="s">
        <v>6</v>
      </c>
      <c r="H1" s="6" t="s">
        <v>7</v>
      </c>
      <c r="I1" s="6" t="s">
        <v>8</v>
      </c>
    </row>
    <row r="2" customFormat="false" ht="15.65" hidden="false" customHeight="false" outlineLevel="0" collapsed="false">
      <c r="A2" s="1" t="s">
        <v>9</v>
      </c>
      <c r="B2" s="2" t="n">
        <v>1</v>
      </c>
      <c r="C2" s="3" t="s">
        <v>10</v>
      </c>
      <c r="D2" s="2" t="s">
        <v>11</v>
      </c>
      <c r="E2" s="8" t="str">
        <f aca="false">HYPERLINK("http://www.digikey.com/product-search/en?KeyWords="&amp;J2,J2)</f>
        <v>BK-913-ND</v>
      </c>
      <c r="F2" s="8" t="str">
        <f aca="false">HYPERLINK("http://ar.mouser.com/Search/Refine.aspx?Keyword="&amp;K2,K2)</f>
        <v>534-3003</v>
      </c>
      <c r="G2" s="2" t="n">
        <f aca="false">100*B2</f>
        <v>100</v>
      </c>
      <c r="H2" s="9" t="n">
        <v>0.27</v>
      </c>
      <c r="I2" s="9" t="n">
        <f aca="false">B2*H2</f>
        <v>0.27</v>
      </c>
      <c r="J2" s="2" t="s">
        <v>12</v>
      </c>
      <c r="K2" s="2" t="s">
        <v>13</v>
      </c>
    </row>
    <row r="3" customFormat="false" ht="14.15" hidden="false" customHeight="false" outlineLevel="0" collapsed="false">
      <c r="A3" s="1" t="s">
        <v>14</v>
      </c>
      <c r="B3" s="2" t="n">
        <v>2</v>
      </c>
      <c r="C3" s="3" t="s">
        <v>15</v>
      </c>
      <c r="D3" s="2" t="s">
        <v>16</v>
      </c>
      <c r="E3" s="8" t="str">
        <f aca="false">HYPERLINK("http://www.digikey.com/product-search/en?KeyWords="&amp;J3,J3)</f>
        <v>1276-1296-1-ND</v>
      </c>
      <c r="F3" s="8" t="str">
        <f aca="false">HYPERLINK("http://ar.mouser.com/Search/Refine.aspx?Keyword="&amp;K3,K3)</f>
        <v>77-VJ0603A150JXACBC</v>
      </c>
      <c r="G3" s="2" t="n">
        <f aca="false">100*B3</f>
        <v>200</v>
      </c>
      <c r="H3" s="9" t="n">
        <v>0.0121</v>
      </c>
      <c r="I3" s="9" t="n">
        <f aca="false">B3*H3</f>
        <v>0.0242</v>
      </c>
      <c r="J3" s="2" t="s">
        <v>17</v>
      </c>
      <c r="K3" s="2" t="s">
        <v>18</v>
      </c>
    </row>
    <row r="4" customFormat="false" ht="14.15" hidden="false" customHeight="false" outlineLevel="0" collapsed="false">
      <c r="A4" s="1" t="s">
        <v>19</v>
      </c>
      <c r="B4" s="2" t="n">
        <v>4</v>
      </c>
      <c r="C4" s="3" t="s">
        <v>20</v>
      </c>
      <c r="D4" s="2" t="s">
        <v>16</v>
      </c>
      <c r="E4" s="8" t="str">
        <f aca="false">HYPERLINK("http://www.digikey.com/product-search/en?KeyWords="&amp;J4,J4)</f>
        <v>399-1052-1-ND</v>
      </c>
      <c r="F4" s="8" t="str">
        <f aca="false">HYPERLINK("http://ar.mouser.com/Search/Refine.aspx?Keyword="&amp;K4,K4)</f>
        <v>80-C0603C180J5G</v>
      </c>
      <c r="G4" s="2" t="n">
        <f aca="false">100*B4</f>
        <v>400</v>
      </c>
      <c r="H4" s="9" t="n">
        <v>0.0154</v>
      </c>
      <c r="I4" s="9" t="n">
        <f aca="false">B4*H4</f>
        <v>0.0616</v>
      </c>
      <c r="J4" s="2" t="s">
        <v>21</v>
      </c>
      <c r="K4" s="2" t="s">
        <v>22</v>
      </c>
    </row>
    <row r="5" customFormat="false" ht="14.15" hidden="false" customHeight="false" outlineLevel="0" collapsed="false">
      <c r="A5" s="1" t="s">
        <v>23</v>
      </c>
      <c r="B5" s="2" t="n">
        <v>2</v>
      </c>
      <c r="C5" s="3" t="s">
        <v>24</v>
      </c>
      <c r="D5" s="2" t="s">
        <v>16</v>
      </c>
      <c r="E5" s="8" t="str">
        <f aca="false">HYPERLINK("http://www.digikey.com/product-search/en?KeyWords="&amp;J5,J5)</f>
        <v>1276-1187-1-ND</v>
      </c>
      <c r="F5" s="8" t="str">
        <f aca="false">HYPERLINK("http://ar.mouser.com/Search/Refine.aspx?Keyword="&amp;K5,K5)</f>
        <v>81-GRM39C200J50</v>
      </c>
      <c r="G5" s="2" t="n">
        <f aca="false">100*B5</f>
        <v>200</v>
      </c>
      <c r="H5" s="9" t="n">
        <v>0.0138</v>
      </c>
      <c r="I5" s="9" t="n">
        <f aca="false">B5*H5</f>
        <v>0.0276</v>
      </c>
      <c r="J5" s="2" t="s">
        <v>25</v>
      </c>
      <c r="K5" s="2" t="s">
        <v>26</v>
      </c>
    </row>
    <row r="6" customFormat="false" ht="14.15" hidden="false" customHeight="false" outlineLevel="0" collapsed="false">
      <c r="A6" s="1" t="s">
        <v>27</v>
      </c>
      <c r="B6" s="2" t="n">
        <v>2</v>
      </c>
      <c r="C6" s="3" t="s">
        <v>28</v>
      </c>
      <c r="D6" s="2" t="s">
        <v>16</v>
      </c>
      <c r="E6" s="8" t="str">
        <f aca="false">HYPERLINK("http://www.digikey.com/product-search/en?KeyWords="&amp;J6,J6)</f>
        <v>445-1273-1-ND</v>
      </c>
      <c r="F6" s="8" t="str">
        <f aca="false">HYPERLINK("http://ar.mouser.com/Search/Refine.aspx?Keyword="&amp;K6,K6)</f>
        <v>80-C0603C220J5G</v>
      </c>
      <c r="G6" s="2" t="n">
        <f aca="false">100*B6</f>
        <v>200</v>
      </c>
      <c r="H6" s="9" t="n">
        <v>0.0138</v>
      </c>
      <c r="I6" s="9" t="n">
        <f aca="false">B6*H6</f>
        <v>0.0276</v>
      </c>
      <c r="J6" s="2" t="s">
        <v>29</v>
      </c>
      <c r="K6" s="2" t="s">
        <v>30</v>
      </c>
    </row>
    <row r="7" customFormat="false" ht="14.15" hidden="false" customHeight="false" outlineLevel="0" collapsed="false">
      <c r="A7" s="1" t="s">
        <v>31</v>
      </c>
      <c r="B7" s="2" t="n">
        <v>5</v>
      </c>
      <c r="C7" s="3" t="s">
        <v>32</v>
      </c>
      <c r="D7" s="2" t="s">
        <v>16</v>
      </c>
      <c r="E7" s="8" t="str">
        <f aca="false">HYPERLINK("http://www.digikey.com/product-search/en?KeyWords="&amp;J7,J7)</f>
        <v>399-1075-1-ND</v>
      </c>
      <c r="F7" s="8" t="str">
        <f aca="false">HYPERLINK("http://ar.mouser.com/Search/Refine.aspx?Keyword="&amp;K7,K7)</f>
        <v>80-C0603C471K5R</v>
      </c>
      <c r="G7" s="2" t="n">
        <f aca="false">100*B7</f>
        <v>500</v>
      </c>
      <c r="H7" s="9" t="n">
        <v>0.01652</v>
      </c>
      <c r="I7" s="9" t="n">
        <f aca="false">B7*H7</f>
        <v>0.0826</v>
      </c>
      <c r="J7" s="2" t="s">
        <v>33</v>
      </c>
      <c r="K7" s="2" t="s">
        <v>34</v>
      </c>
    </row>
    <row r="8" customFormat="false" ht="14.15" hidden="false" customHeight="false" outlineLevel="0" collapsed="false">
      <c r="A8" s="1" t="s">
        <v>35</v>
      </c>
      <c r="B8" s="2" t="n">
        <v>5</v>
      </c>
      <c r="C8" s="3" t="s">
        <v>36</v>
      </c>
      <c r="D8" s="2" t="s">
        <v>16</v>
      </c>
      <c r="E8" s="8" t="str">
        <f aca="false">HYPERLINK("http://www.digikey.com/product-search/en?KeyWords="&amp;J8,J8)</f>
        <v>399-1082-1-ND</v>
      </c>
      <c r="F8" s="8" t="str">
        <f aca="false">HYPERLINK("http://ar.mouser.com/Search/Refine.aspx?Keyword="&amp;K8,K8)</f>
        <v>80-C0603C102K5R</v>
      </c>
      <c r="G8" s="2" t="n">
        <f aca="false">100*B8</f>
        <v>500</v>
      </c>
      <c r="H8" s="9" t="n">
        <v>0.0112</v>
      </c>
      <c r="I8" s="9" t="n">
        <f aca="false">B8*H8</f>
        <v>0.056</v>
      </c>
      <c r="J8" s="2" t="s">
        <v>37</v>
      </c>
      <c r="K8" s="2" t="s">
        <v>38</v>
      </c>
    </row>
    <row r="9" customFormat="false" ht="14.15" hidden="false" customHeight="false" outlineLevel="0" collapsed="false">
      <c r="A9" s="1" t="s">
        <v>39</v>
      </c>
      <c r="B9" s="2" t="n">
        <v>1</v>
      </c>
      <c r="C9" s="3" t="s">
        <v>40</v>
      </c>
      <c r="D9" s="2" t="s">
        <v>16</v>
      </c>
      <c r="E9" s="8" t="str">
        <f aca="false">HYPERLINK("http://www.digikey.com/product-search/en?KeyWords="&amp;J9,J9)</f>
        <v>399-1091-1-ND</v>
      </c>
      <c r="F9" s="8" t="str">
        <f aca="false">HYPERLINK("http://ar.mouser.com/Search/Refine.aspx?Keyword="&amp;K9,K9)</f>
        <v>80-C0603C103K5R</v>
      </c>
      <c r="G9" s="2" t="n">
        <f aca="false">100*B9</f>
        <v>100</v>
      </c>
      <c r="H9" s="9" t="n">
        <v>0.009</v>
      </c>
      <c r="I9" s="9" t="n">
        <f aca="false">B9*H9</f>
        <v>0.009</v>
      </c>
      <c r="J9" s="2" t="s">
        <v>41</v>
      </c>
      <c r="K9" s="2" t="s">
        <v>42</v>
      </c>
    </row>
    <row r="10" customFormat="false" ht="72.35" hidden="false" customHeight="false" outlineLevel="0" collapsed="false">
      <c r="A10" s="1" t="s">
        <v>43</v>
      </c>
      <c r="B10" s="2" t="n">
        <v>58</v>
      </c>
      <c r="C10" s="3" t="s">
        <v>44</v>
      </c>
      <c r="D10" s="2" t="s">
        <v>16</v>
      </c>
      <c r="E10" s="8" t="str">
        <f aca="false">HYPERLINK("http://www.digikey.com/product-search/en?KeyWords="&amp;J10,J10)</f>
        <v>399-1096-1-ND</v>
      </c>
      <c r="F10" s="8" t="str">
        <f aca="false">HYPERLINK("http://ar.mouser.com/Search/Refine.aspx?Keyword="&amp;K10,K10)</f>
        <v>80-C0603C104K5R</v>
      </c>
      <c r="G10" s="2" t="n">
        <f aca="false">100*B10</f>
        <v>5800</v>
      </c>
      <c r="H10" s="9" t="n">
        <v>0.0054</v>
      </c>
      <c r="I10" s="9" t="n">
        <f aca="false">B10*H10</f>
        <v>0.3132</v>
      </c>
      <c r="J10" s="2" t="s">
        <v>45</v>
      </c>
      <c r="K10" s="2" t="s">
        <v>46</v>
      </c>
    </row>
    <row r="11" customFormat="false" ht="14.15" hidden="false" customHeight="false" outlineLevel="0" collapsed="false">
      <c r="A11" s="1" t="s">
        <v>47</v>
      </c>
      <c r="B11" s="2" t="n">
        <v>1</v>
      </c>
      <c r="C11" s="3" t="s">
        <v>48</v>
      </c>
      <c r="D11" s="2" t="s">
        <v>49</v>
      </c>
      <c r="E11" s="8" t="str">
        <f aca="false">HYPERLINK("http://www.digikey.com/product-search/en?KeyWords="&amp;J11,J11)</f>
        <v>399-1086-1-ND</v>
      </c>
      <c r="F11" s="8" t="str">
        <f aca="false">HYPERLINK("http://ar.mouser.com/Search/Refine.aspx?Keyword="&amp;K11,K11)</f>
        <v>80-C0603C335M9P</v>
      </c>
      <c r="G11" s="2" t="n">
        <f aca="false">100*B11</f>
        <v>100</v>
      </c>
      <c r="H11" s="9" t="n">
        <v>0.0147</v>
      </c>
      <c r="I11" s="9" t="n">
        <f aca="false">B11*H11</f>
        <v>0.0147</v>
      </c>
      <c r="J11" s="2" t="s">
        <v>50</v>
      </c>
      <c r="K11" s="2" t="s">
        <v>51</v>
      </c>
    </row>
    <row r="12" customFormat="false" ht="14.15" hidden="false" customHeight="false" outlineLevel="0" collapsed="false">
      <c r="A12" s="1" t="s">
        <v>52</v>
      </c>
      <c r="B12" s="2" t="n">
        <v>10</v>
      </c>
      <c r="C12" s="3" t="s">
        <v>53</v>
      </c>
      <c r="D12" s="2" t="s">
        <v>49</v>
      </c>
      <c r="E12" s="8" t="str">
        <f aca="false">HYPERLINK("http://www.digikey.com/product-search/en?KeyWords="&amp;J12,J12)</f>
        <v>399-10116-1-ND</v>
      </c>
      <c r="F12" s="8" t="str">
        <f aca="false">HYPERLINK("http://ar.mouser.com/Search/Refine.aspx?Keyword="&amp;K12,K12)</f>
        <v>80-T491A106K0067280</v>
      </c>
      <c r="G12" s="2" t="n">
        <f aca="false">100*B12</f>
        <v>1000</v>
      </c>
      <c r="H12" s="9" t="n">
        <v>0.092</v>
      </c>
      <c r="I12" s="9" t="n">
        <f aca="false">B12*H12</f>
        <v>0.92</v>
      </c>
      <c r="J12" s="2" t="s">
        <v>54</v>
      </c>
      <c r="K12" s="2" t="s">
        <v>55</v>
      </c>
    </row>
    <row r="13" customFormat="false" ht="14.15" hidden="false" customHeight="false" outlineLevel="0" collapsed="false">
      <c r="A13" s="1" t="s">
        <v>56</v>
      </c>
      <c r="B13" s="2" t="n">
        <v>1</v>
      </c>
      <c r="C13" s="3" t="s">
        <v>57</v>
      </c>
      <c r="D13" s="2" t="s">
        <v>58</v>
      </c>
      <c r="E13" s="8" t="str">
        <f aca="false">HYPERLINK("http://www.digikey.com/product-search/en?KeyWords="&amp;J13,J13)</f>
        <v>493-9422-1-ND</v>
      </c>
      <c r="F13" s="8" t="str">
        <f aca="false">HYPERLINK("http://ar.mouser.com/Search/Refine.aspx?Keyword="&amp;K13,K13)</f>
        <v>647-UCW1E331MNL1GS</v>
      </c>
      <c r="G13" s="2" t="n">
        <f aca="false">100*B13</f>
        <v>100</v>
      </c>
      <c r="H13" s="9" t="n">
        <v>0.4061</v>
      </c>
      <c r="I13" s="9" t="n">
        <f aca="false">B13*H13</f>
        <v>0.4061</v>
      </c>
      <c r="J13" s="2" t="s">
        <v>59</v>
      </c>
      <c r="K13" s="2" t="s">
        <v>60</v>
      </c>
    </row>
    <row r="14" customFormat="false" ht="14.15" hidden="false" customHeight="false" outlineLevel="0" collapsed="false">
      <c r="A14" s="1" t="s">
        <v>61</v>
      </c>
      <c r="B14" s="2" t="n">
        <v>1</v>
      </c>
      <c r="C14" s="3" t="s">
        <v>62</v>
      </c>
      <c r="D14" s="2" t="s">
        <v>58</v>
      </c>
      <c r="E14" s="8" t="str">
        <f aca="false">HYPERLINK("http://www.digikey.com/product-search/en?KeyWords="&amp;J14,J14)</f>
        <v>493-7425-1-ND</v>
      </c>
      <c r="F14" s="8" t="str">
        <f aca="false">HYPERLINK("http://ar.mouser.com/Search/Refine.aspx?Keyword="&amp;K14,K14)</f>
        <v>667-EEV-FK1H471M</v>
      </c>
      <c r="G14" s="2" t="n">
        <f aca="false">100*B14</f>
        <v>100</v>
      </c>
      <c r="H14" s="9" t="n">
        <v>1.517</v>
      </c>
      <c r="I14" s="9" t="n">
        <f aca="false">B14*H14</f>
        <v>1.517</v>
      </c>
      <c r="J14" s="2" t="s">
        <v>63</v>
      </c>
      <c r="K14" s="2" t="s">
        <v>64</v>
      </c>
    </row>
    <row r="15" customFormat="false" ht="14.15" hidden="false" customHeight="false" outlineLevel="0" collapsed="false">
      <c r="A15" s="1" t="s">
        <v>65</v>
      </c>
      <c r="B15" s="2" t="n">
        <v>6</v>
      </c>
      <c r="C15" s="3" t="s">
        <v>66</v>
      </c>
      <c r="D15" s="2" t="s">
        <v>67</v>
      </c>
      <c r="E15" s="8" t="str">
        <f aca="false">HYPERLINK("http://www.digikey.com/product-search/en?KeyWords="&amp;J15,J15)</f>
        <v>BAV199LT1GOSCT-ND</v>
      </c>
      <c r="F15" s="8" t="str">
        <f aca="false">HYPERLINK("http://ar.mouser.com/Search/Refine.aspx?Keyword="&amp;K15,K15)</f>
        <v>863-BAV199LT1G</v>
      </c>
      <c r="G15" s="2" t="n">
        <f aca="false">100*B15</f>
        <v>600</v>
      </c>
      <c r="H15" s="9" t="n">
        <v>0.08646</v>
      </c>
      <c r="I15" s="9" t="n">
        <f aca="false">B15*H15</f>
        <v>0.51876</v>
      </c>
      <c r="J15" s="2" t="s">
        <v>68</v>
      </c>
      <c r="K15" s="2" t="s">
        <v>69</v>
      </c>
    </row>
    <row r="16" customFormat="false" ht="14.15" hidden="false" customHeight="false" outlineLevel="0" collapsed="false">
      <c r="A16" s="1" t="s">
        <v>70</v>
      </c>
      <c r="B16" s="2" t="n">
        <v>3</v>
      </c>
      <c r="C16" s="3" t="s">
        <v>71</v>
      </c>
      <c r="D16" s="2" t="s">
        <v>72</v>
      </c>
      <c r="E16" s="8" t="str">
        <f aca="false">HYPERLINK("http://www.digikey.com/product-search/en?KeyWords="&amp;J16,J16)</f>
        <v>568-4129-1-ND</v>
      </c>
      <c r="F16" s="8" t="str">
        <f aca="false">HYPERLINK("http://ar.mouser.com/Search/Refine.aspx?Keyword="&amp;K16,K16)</f>
        <v>771-PMEG3020EH-T/R</v>
      </c>
      <c r="G16" s="2" t="n">
        <f aca="false">100*B16</f>
        <v>300</v>
      </c>
      <c r="H16" s="9" t="n">
        <v>0.20752</v>
      </c>
      <c r="I16" s="9" t="n">
        <f aca="false">B16*H16</f>
        <v>0.62256</v>
      </c>
      <c r="J16" s="2" t="s">
        <v>73</v>
      </c>
      <c r="K16" s="2" t="s">
        <v>74</v>
      </c>
    </row>
    <row r="17" customFormat="false" ht="14.15" hidden="false" customHeight="false" outlineLevel="0" collapsed="false">
      <c r="A17" s="1" t="s">
        <v>75</v>
      </c>
      <c r="B17" s="2" t="n">
        <v>1</v>
      </c>
      <c r="C17" s="3" t="s">
        <v>76</v>
      </c>
      <c r="D17" s="2" t="s">
        <v>77</v>
      </c>
      <c r="E17" s="8" t="str">
        <f aca="false">HYPERLINK("http://www.digikey.com/product-search/en?KeyWords="&amp;J17,J17)</f>
        <v>MURS360T3GOSCT-ND</v>
      </c>
      <c r="F17" s="8" t="str">
        <f aca="false">HYPERLINK("http://ar.mouser.com/Search/Refine.aspx?Keyword="&amp;K17,K17)</f>
        <v>863-MURS360T3G</v>
      </c>
      <c r="G17" s="2" t="n">
        <f aca="false">100*B17</f>
        <v>100</v>
      </c>
      <c r="H17" s="9" t="n">
        <v>0.467</v>
      </c>
      <c r="I17" s="9" t="n">
        <f aca="false">B17*H17</f>
        <v>0.467</v>
      </c>
      <c r="J17" s="2" t="s">
        <v>78</v>
      </c>
      <c r="K17" s="2" t="s">
        <v>79</v>
      </c>
    </row>
    <row r="18" customFormat="false" ht="14.15" hidden="false" customHeight="false" outlineLevel="0" collapsed="false">
      <c r="A18" s="1" t="s">
        <v>80</v>
      </c>
      <c r="B18" s="2" t="n">
        <v>1</v>
      </c>
      <c r="C18" s="3" t="s">
        <v>81</v>
      </c>
      <c r="D18" s="3" t="s">
        <v>72</v>
      </c>
      <c r="E18" s="8" t="str">
        <f aca="false">HYPERLINK("http://www.digikey.com/product-search/en?KeyWords="&amp;J18,J18)</f>
        <v>B540C-FDICT-ND</v>
      </c>
      <c r="F18" s="8" t="str">
        <f aca="false">HYPERLINK("http://ar.mouser.com/Search/Refine.aspx?Keyword="&amp;K18,K18)</f>
        <v>621-B540C-F</v>
      </c>
      <c r="G18" s="2" t="n">
        <f aca="false">100*B18</f>
        <v>100</v>
      </c>
      <c r="H18" s="9" t="n">
        <v>0.7344</v>
      </c>
      <c r="I18" s="9" t="n">
        <f aca="false">B18*H18</f>
        <v>0.7344</v>
      </c>
      <c r="J18" s="2" t="s">
        <v>82</v>
      </c>
      <c r="K18" s="2" t="s">
        <v>83</v>
      </c>
    </row>
    <row r="19" customFormat="false" ht="29.85" hidden="false" customHeight="false" outlineLevel="0" collapsed="false">
      <c r="A19" s="1" t="s">
        <v>84</v>
      </c>
      <c r="B19" s="2" t="n">
        <v>17</v>
      </c>
      <c r="C19" s="3" t="s">
        <v>85</v>
      </c>
      <c r="D19" s="3" t="s">
        <v>86</v>
      </c>
      <c r="E19" s="8" t="str">
        <f aca="false">HYPERLINK("http://www.digikey.com/product-search/en?KeyWords="&amp;J19,J19)</f>
        <v>1080-1400-1-ND</v>
      </c>
      <c r="F19" s="8" t="str">
        <f aca="false">HYPERLINK("http://ar.mouser.com/Search/Refine.aspx?Keyword="&amp;K19,K19)</f>
        <v>78-VLMS1300-GS08</v>
      </c>
      <c r="G19" s="2" t="n">
        <f aca="false">100*B19</f>
        <v>1700</v>
      </c>
      <c r="H19" s="9" t="n">
        <v>0.075</v>
      </c>
      <c r="I19" s="9" t="n">
        <f aca="false">B19*H19</f>
        <v>1.275</v>
      </c>
      <c r="J19" s="2" t="s">
        <v>87</v>
      </c>
      <c r="K19" s="2" t="s">
        <v>88</v>
      </c>
    </row>
    <row r="20" customFormat="false" ht="14.15" hidden="false" customHeight="false" outlineLevel="0" collapsed="false">
      <c r="A20" s="1" t="s">
        <v>89</v>
      </c>
      <c r="B20" s="2" t="n">
        <v>3</v>
      </c>
      <c r="C20" s="3" t="s">
        <v>90</v>
      </c>
      <c r="D20" s="3" t="s">
        <v>91</v>
      </c>
      <c r="E20" s="8" t="str">
        <f aca="false">HYPERLINK("http://www.digikey.com/product-search/en?KeyWords="&amp;J20,J20)</f>
        <v>P6SMB12CAT3GOSCT-ND</v>
      </c>
      <c r="F20" s="8" t="str">
        <f aca="false">HYPERLINK("http://ar.mouser.com/Search/Refine.aspx?Keyword="&amp;K20,K20)</f>
        <v>863-P6SMB12CAT3G</v>
      </c>
      <c r="G20" s="2" t="n">
        <f aca="false">100*B20</f>
        <v>300</v>
      </c>
      <c r="H20" s="9" t="n">
        <v>0.23832</v>
      </c>
      <c r="I20" s="9" t="n">
        <f aca="false">B20*H20</f>
        <v>0.71496</v>
      </c>
      <c r="J20" s="2" t="s">
        <v>92</v>
      </c>
      <c r="K20" s="2" t="s">
        <v>93</v>
      </c>
    </row>
    <row r="21" customFormat="false" ht="14.15" hidden="false" customHeight="false" outlineLevel="0" collapsed="false">
      <c r="A21" s="1" t="s">
        <v>94</v>
      </c>
      <c r="B21" s="2" t="n">
        <v>12</v>
      </c>
      <c r="C21" s="3" t="s">
        <v>95</v>
      </c>
      <c r="D21" s="2" t="s">
        <v>96</v>
      </c>
      <c r="E21" s="8" t="str">
        <f aca="false">HYPERLINK("http://www.digikey.com/product-search/en?KeyWords="&amp;J21,J21)</f>
        <v>LL4148FSCT-ND</v>
      </c>
      <c r="F21" s="8" t="str">
        <f aca="false">HYPERLINK("http://ar.mouser.com/Search/Refine.aspx?Keyword="&amp;K21,K21)</f>
        <v>78-LL4148</v>
      </c>
      <c r="G21" s="2" t="n">
        <f aca="false">100*B21</f>
        <v>1200</v>
      </c>
      <c r="H21" s="9" t="n">
        <v>0.01483</v>
      </c>
      <c r="I21" s="9" t="n">
        <f aca="false">B21*H21</f>
        <v>0.17796</v>
      </c>
      <c r="J21" s="2" t="s">
        <v>97</v>
      </c>
      <c r="K21" s="2" t="s">
        <v>98</v>
      </c>
    </row>
    <row r="22" customFormat="false" ht="14.15" hidden="false" customHeight="false" outlineLevel="0" collapsed="false">
      <c r="A22" s="1" t="s">
        <v>99</v>
      </c>
      <c r="B22" s="2" t="n">
        <v>4</v>
      </c>
      <c r="C22" s="3" t="s">
        <v>100</v>
      </c>
      <c r="D22" s="2" t="s">
        <v>101</v>
      </c>
      <c r="E22" s="8" t="str">
        <f aca="false">HYPERLINK("http://www.digikey.com/product-search/en?KeyWords="&amp;J22,J22)</f>
        <v>568-8467-1-ND</v>
      </c>
      <c r="F22" s="8" t="str">
        <f aca="false">HYPERLINK("http://ar.mouser.com/Search/Refine.aspx?Keyword="&amp;K22,K22)</f>
        <v>771-BZX585-B6V8115</v>
      </c>
      <c r="G22" s="2" t="n">
        <f aca="false">100*B22</f>
        <v>400</v>
      </c>
      <c r="H22" s="9" t="n">
        <v>0.1158</v>
      </c>
      <c r="I22" s="9" t="n">
        <f aca="false">B22*H22</f>
        <v>0.4632</v>
      </c>
      <c r="J22" s="2" t="s">
        <v>102</v>
      </c>
      <c r="K22" s="2" t="s">
        <v>103</v>
      </c>
    </row>
    <row r="23" customFormat="false" ht="14.15" hidden="false" customHeight="false" outlineLevel="0" collapsed="false">
      <c r="A23" s="1" t="s">
        <v>104</v>
      </c>
      <c r="B23" s="2" t="n">
        <v>11</v>
      </c>
      <c r="C23" s="3" t="s">
        <v>105</v>
      </c>
      <c r="D23" s="2" t="s">
        <v>106</v>
      </c>
      <c r="E23" s="8" t="str">
        <f aca="false">HYPERLINK("http://www.digikey.com/product-search/en?KeyWords="&amp;J23,J23)</f>
        <v>445-2166-1-ND</v>
      </c>
      <c r="F23" s="8" t="str">
        <f aca="false">HYPERLINK("http://ar.mouser.com/Search/Refine.aspx?Keyword="&amp;K23,K23)</f>
        <v>810-MMZ1608B601C</v>
      </c>
      <c r="G23" s="2" t="n">
        <f aca="false">100*B23</f>
        <v>1100</v>
      </c>
      <c r="H23" s="9" t="n">
        <v>0.02508</v>
      </c>
      <c r="I23" s="9" t="n">
        <f aca="false">B23*H23</f>
        <v>0.27588</v>
      </c>
      <c r="J23" s="2" t="s">
        <v>107</v>
      </c>
      <c r="K23" s="2" t="s">
        <v>108</v>
      </c>
    </row>
    <row r="24" customFormat="false" ht="14.15" hidden="false" customHeight="false" outlineLevel="0" collapsed="false">
      <c r="A24" s="1" t="s">
        <v>109</v>
      </c>
      <c r="B24" s="2" t="n">
        <v>5</v>
      </c>
      <c r="C24" s="3" t="s">
        <v>110</v>
      </c>
      <c r="D24" s="2" t="s">
        <v>106</v>
      </c>
      <c r="E24" s="8" t="str">
        <f aca="false">HYPERLINK("http://www.digikey.com/product-search/en?KeyWords="&amp;J24,J24)</f>
        <v>490-5255-1-ND</v>
      </c>
      <c r="F24" s="8" t="str">
        <f aca="false">HYPERLINK("http://ar.mouser.com/Search/Refine.aspx?Keyword="&amp;K24,K24)</f>
        <v>81-BLM18KG221SN1D</v>
      </c>
      <c r="G24" s="2" t="n">
        <f aca="false">100*B24</f>
        <v>500</v>
      </c>
      <c r="H24" s="9" t="n">
        <v>0.03484</v>
      </c>
      <c r="I24" s="9" t="n">
        <f aca="false">B24*H24</f>
        <v>0.1742</v>
      </c>
      <c r="J24" s="2" t="s">
        <v>111</v>
      </c>
      <c r="K24" s="2" t="s">
        <v>112</v>
      </c>
    </row>
    <row r="25" customFormat="false" ht="14.15" hidden="false" customHeight="false" outlineLevel="0" collapsed="false">
      <c r="A25" s="1" t="s">
        <v>113</v>
      </c>
      <c r="B25" s="2" t="n">
        <v>5</v>
      </c>
      <c r="C25" s="3" t="s">
        <v>114</v>
      </c>
      <c r="D25" s="2" t="s">
        <v>106</v>
      </c>
      <c r="E25" s="8" t="str">
        <f aca="false">HYPERLINK("http://www.digikey.com/product-search/en?KeyWords="&amp;J25,J25)</f>
        <v>490-5211-1-ND</v>
      </c>
      <c r="F25" s="8" t="str">
        <f aca="false">HYPERLINK("http://ar.mouser.com/Search/Refine.aspx?Keyword="&amp;K25,K25)</f>
        <v>81-BLM18BD470SN1D</v>
      </c>
      <c r="G25" s="2" t="n">
        <f aca="false">100*B25</f>
        <v>500</v>
      </c>
      <c r="H25" s="9" t="n">
        <v>0.03484</v>
      </c>
      <c r="I25" s="9" t="n">
        <f aca="false">B25*H25</f>
        <v>0.1742</v>
      </c>
      <c r="J25" s="2" t="s">
        <v>115</v>
      </c>
      <c r="K25" s="2" t="s">
        <v>116</v>
      </c>
    </row>
    <row r="26" customFormat="false" ht="14.15" hidden="false" customHeight="false" outlineLevel="0" collapsed="false">
      <c r="A26" s="1" t="s">
        <v>117</v>
      </c>
      <c r="B26" s="2" t="n">
        <v>2</v>
      </c>
      <c r="C26" s="3" t="s">
        <v>118</v>
      </c>
      <c r="D26" s="2" t="s">
        <v>119</v>
      </c>
      <c r="E26" s="8" t="str">
        <f aca="false">HYPERLINK("http://www.digikey.com/product-search/en?KeyWords="&amp;J26,J26)</f>
        <v>PS2801-4ACT-ND</v>
      </c>
      <c r="F26" s="8" t="str">
        <f aca="false">HYPERLINK("http://ar.mouser.com/Search/Refine.aspx?Keyword="&amp;K26,K26)</f>
        <v>782-TCMT4100</v>
      </c>
      <c r="G26" s="2" t="n">
        <f aca="false">100*B26</f>
        <v>200</v>
      </c>
      <c r="H26" s="9" t="n">
        <v>2.3562</v>
      </c>
      <c r="I26" s="9" t="n">
        <f aca="false">B26*H26</f>
        <v>4.7124</v>
      </c>
      <c r="J26" s="2" t="s">
        <v>120</v>
      </c>
      <c r="K26" s="2" t="s">
        <v>121</v>
      </c>
    </row>
    <row r="27" customFormat="false" ht="14.15" hidden="false" customHeight="false" outlineLevel="0" collapsed="false">
      <c r="A27" s="1" t="s">
        <v>122</v>
      </c>
      <c r="B27" s="2" t="n">
        <v>1</v>
      </c>
      <c r="C27" s="3" t="s">
        <v>123</v>
      </c>
      <c r="D27" s="2" t="s">
        <v>124</v>
      </c>
      <c r="E27" s="8" t="str">
        <f aca="false">HYPERLINK("http://www.digikey.com/product-search/en?KeyWords="&amp;J27,J27)</f>
        <v>S9575-ND</v>
      </c>
      <c r="F27" s="8" t="str">
        <f aca="false">HYPERLINK("http://ar.mouser.com/Search/Refine.aspx?Keyword="&amp;K27,K27)</f>
        <v>806-K22X-E9P-NJ</v>
      </c>
      <c r="G27" s="2" t="n">
        <f aca="false">100*B27</f>
        <v>100</v>
      </c>
      <c r="H27" s="9" t="n">
        <v>0.5445</v>
      </c>
      <c r="I27" s="9" t="n">
        <f aca="false">B27*H27</f>
        <v>0.5445</v>
      </c>
      <c r="J27" s="2" t="s">
        <v>125</v>
      </c>
      <c r="K27" s="2" t="s">
        <v>126</v>
      </c>
    </row>
    <row r="28" customFormat="false" ht="14.15" hidden="false" customHeight="false" outlineLevel="0" collapsed="false">
      <c r="A28" s="1" t="s">
        <v>127</v>
      </c>
      <c r="B28" s="2" t="n">
        <v>2</v>
      </c>
      <c r="C28" s="3" t="s">
        <v>128</v>
      </c>
      <c r="D28" s="2" t="s">
        <v>129</v>
      </c>
      <c r="E28" s="8" t="str">
        <f aca="false">HYPERLINK("http://www.digikey.com/product-search/en?KeyWords="&amp;J28,J28)</f>
        <v>H11635TR-ND</v>
      </c>
      <c r="F28" s="8" t="str">
        <f aca="false">HYPERLINK("http://ar.mouser.com/Search/Refine.aspx?Keyword="&amp;K28,K28)</f>
        <v>798-ZX62-AB-5PA11</v>
      </c>
      <c r="G28" s="2" t="n">
        <f aca="false">100*B28</f>
        <v>200</v>
      </c>
      <c r="H28" s="9" t="n">
        <v>0.7744</v>
      </c>
      <c r="I28" s="9" t="n">
        <f aca="false">B28*H28</f>
        <v>1.5488</v>
      </c>
      <c r="J28" s="2" t="s">
        <v>130</v>
      </c>
      <c r="K28" s="2" t="s">
        <v>131</v>
      </c>
    </row>
    <row r="29" customFormat="false" ht="14.15" hidden="false" customHeight="false" outlineLevel="0" collapsed="false">
      <c r="A29" s="1" t="s">
        <v>132</v>
      </c>
      <c r="B29" s="2" t="n">
        <v>1</v>
      </c>
      <c r="C29" s="3" t="s">
        <v>133</v>
      </c>
      <c r="D29" s="2" t="s">
        <v>134</v>
      </c>
      <c r="E29" s="8" t="str">
        <f aca="false">HYPERLINK("http://www.digikey.com/product-search/en?KeyWords="&amp;J29,J29)</f>
        <v>H11634CT-ND</v>
      </c>
      <c r="F29" s="8" t="str">
        <f aca="false">HYPERLINK("http://ar.mouser.com/Search/Refine.aspx?Keyword="&amp;K29,K29)</f>
        <v>798-ZX62-B-5PA11</v>
      </c>
      <c r="G29" s="2" t="n">
        <f aca="false">100*B29</f>
        <v>100</v>
      </c>
      <c r="H29" s="9" t="n">
        <v>0.726</v>
      </c>
      <c r="I29" s="9" t="n">
        <f aca="false">B29*H29</f>
        <v>0.726</v>
      </c>
      <c r="J29" s="2" t="s">
        <v>135</v>
      </c>
      <c r="K29" s="2" t="s">
        <v>136</v>
      </c>
    </row>
    <row r="30" customFormat="false" ht="14.15" hidden="false" customHeight="false" outlineLevel="0" collapsed="false">
      <c r="A30" s="1" t="s">
        <v>137</v>
      </c>
      <c r="B30" s="2" t="n">
        <v>10</v>
      </c>
      <c r="C30" s="3" t="s">
        <v>138</v>
      </c>
      <c r="D30" s="3" t="s">
        <v>139</v>
      </c>
      <c r="E30" s="8" t="str">
        <f aca="false">HYPERLINK("http://www.digikey.com/product-search/en?KeyWords="&amp;J30,J30)</f>
        <v>ED2610-ND</v>
      </c>
      <c r="F30" s="8" t="str">
        <f aca="false">HYPERLINK("http://ar.mouser.com/Search/Refine.aspx?Keyword="&amp;K30,K30)</f>
        <v>571-7969493</v>
      </c>
      <c r="G30" s="2" t="n">
        <f aca="false">100*B30</f>
        <v>1000</v>
      </c>
      <c r="H30" s="9" t="n">
        <v>0.264</v>
      </c>
      <c r="I30" s="9" t="n">
        <f aca="false">B30*H30</f>
        <v>2.64</v>
      </c>
      <c r="J30" s="2" t="s">
        <v>140</v>
      </c>
      <c r="K30" s="2" t="s">
        <v>141</v>
      </c>
    </row>
    <row r="31" customFormat="false" ht="14.15" hidden="false" customHeight="false" outlineLevel="0" collapsed="false">
      <c r="A31" s="1" t="s">
        <v>142</v>
      </c>
      <c r="B31" s="2" t="n">
        <v>5</v>
      </c>
      <c r="C31" s="3" t="s">
        <v>143</v>
      </c>
      <c r="D31" s="3" t="s">
        <v>144</v>
      </c>
      <c r="E31" s="8" t="str">
        <f aca="false">HYPERLINK("http://www.digikey.com/product-search/en?KeyWords="&amp;J31,J31)</f>
        <v>ED2609-ND</v>
      </c>
      <c r="F31" s="8" t="str">
        <f aca="false">HYPERLINK("http://ar.mouser.com/Search/Refine.aspx?Keyword="&amp;K31,K31)</f>
        <v>571-7969492</v>
      </c>
      <c r="G31" s="2" t="n">
        <f aca="false">100*B31</f>
        <v>500</v>
      </c>
      <c r="H31" s="9" t="n">
        <v>0.231</v>
      </c>
      <c r="I31" s="9" t="n">
        <f aca="false">B31*H31</f>
        <v>1.155</v>
      </c>
      <c r="J31" s="2" t="s">
        <v>145</v>
      </c>
      <c r="K31" s="2" t="s">
        <v>146</v>
      </c>
    </row>
    <row r="32" customFormat="false" ht="29.85" hidden="false" customHeight="false" outlineLevel="0" collapsed="false">
      <c r="A32" s="1" t="s">
        <v>147</v>
      </c>
      <c r="B32" s="2" t="n">
        <v>15</v>
      </c>
      <c r="C32" s="3" t="s">
        <v>148</v>
      </c>
      <c r="D32" s="3" t="s">
        <v>149</v>
      </c>
      <c r="E32" s="8" t="str">
        <f aca="false">HYPERLINK("http://www.digikey.com/product-search/en?KeyWords="&amp;J32,J32)</f>
        <v>3M9580-ND</v>
      </c>
      <c r="F32" s="8" t="str">
        <f aca="false">HYPERLINK("http://ar.mouser.com/Search/Refine.aspx?Keyword="&amp;K32,K32)</f>
        <v>649-68786-102LF</v>
      </c>
      <c r="G32" s="2" t="n">
        <f aca="false">100*B32</f>
        <v>1500</v>
      </c>
      <c r="H32" s="9" t="n">
        <v>0.042</v>
      </c>
      <c r="I32" s="9" t="n">
        <f aca="false">B32*H32</f>
        <v>0.63</v>
      </c>
      <c r="J32" s="2" t="s">
        <v>150</v>
      </c>
      <c r="K32" s="2" t="s">
        <v>151</v>
      </c>
    </row>
    <row r="33" s="2" customFormat="true" ht="14.15" hidden="false" customHeight="false" outlineLevel="0" collapsed="false">
      <c r="A33" s="1" t="s">
        <v>152</v>
      </c>
      <c r="B33" s="2" t="n">
        <v>2</v>
      </c>
      <c r="D33" s="3" t="s">
        <v>153</v>
      </c>
      <c r="E33" s="8" t="str">
        <f aca="false">HYPERLINK("http://www.digikey.com/product-search/en?KeyWords="&amp;J33,J33)</f>
        <v>S1212EC-40-ND</v>
      </c>
      <c r="F33" s="8" t="str">
        <f aca="false">HYPERLINK("http://ar.mouser.com/Search/Refine.aspx?Keyword="&amp;K33,K33)</f>
        <v>855-M20-9994045</v>
      </c>
      <c r="G33" s="2" t="n">
        <f aca="false">100*B33</f>
        <v>200</v>
      </c>
      <c r="H33" s="9" t="n">
        <v>0.4704</v>
      </c>
      <c r="I33" s="9" t="n">
        <f aca="false">B33*H33</f>
        <v>0.9408</v>
      </c>
      <c r="J33" s="2" t="s">
        <v>154</v>
      </c>
      <c r="K33" s="2" t="s">
        <v>155</v>
      </c>
    </row>
    <row r="34" customFormat="false" ht="14.15" hidden="false" customHeight="false" outlineLevel="0" collapsed="false">
      <c r="A34" s="1" t="s">
        <v>156</v>
      </c>
      <c r="B34" s="2" t="n">
        <v>4</v>
      </c>
      <c r="C34" s="3" t="s">
        <v>157</v>
      </c>
      <c r="D34" s="2" t="s">
        <v>158</v>
      </c>
      <c r="E34" s="8" t="str">
        <f aca="false">HYPERLINK("http://www.digikey.com/product-search/en?KeyWords="&amp;J34,J34)</f>
        <v>Z767-ND</v>
      </c>
      <c r="F34" s="8" t="str">
        <f aca="false">HYPERLINK("http://ar.mouser.com/Search/Refine.aspx?Keyword="&amp;K34,K34)</f>
        <v>653-G5V-2-DC5</v>
      </c>
      <c r="G34" s="2" t="n">
        <f aca="false">100*B34</f>
        <v>400</v>
      </c>
      <c r="H34" s="9" t="n">
        <v>1.98024</v>
      </c>
      <c r="I34" s="9" t="n">
        <f aca="false">B34*H34</f>
        <v>7.92096</v>
      </c>
      <c r="J34" s="2" t="s">
        <v>159</v>
      </c>
      <c r="K34" s="2" t="s">
        <v>160</v>
      </c>
    </row>
    <row r="35" customFormat="false" ht="14.15" hidden="false" customHeight="false" outlineLevel="0" collapsed="false">
      <c r="A35" s="1" t="s">
        <v>161</v>
      </c>
      <c r="B35" s="2" t="n">
        <v>1</v>
      </c>
      <c r="C35" s="3" t="s">
        <v>162</v>
      </c>
      <c r="D35" s="2" t="s">
        <v>163</v>
      </c>
      <c r="E35" s="8" t="str">
        <f aca="false">HYPERLINK("http://www.digikey.com/product-search/en?KeyWords="&amp;J35,J35)</f>
        <v>SRN1060-470MCT-ND</v>
      </c>
      <c r="F35" s="8" t="str">
        <f aca="false">HYPERLINK("http://ar.mouser.com/Search/Refine.aspx?Keyword="&amp;K35,K35)</f>
        <v>652-SRN1060-470M</v>
      </c>
      <c r="G35" s="2" t="n">
        <f aca="false">100*B35</f>
        <v>100</v>
      </c>
      <c r="H35" s="9" t="n">
        <v>0.45</v>
      </c>
      <c r="I35" s="9" t="n">
        <f aca="false">B35*H35</f>
        <v>0.45</v>
      </c>
      <c r="J35" s="2" t="s">
        <v>164</v>
      </c>
      <c r="K35" s="2" t="s">
        <v>165</v>
      </c>
    </row>
    <row r="36" customFormat="false" ht="14.15" hidden="false" customHeight="false" outlineLevel="0" collapsed="false">
      <c r="A36" s="1" t="s">
        <v>166</v>
      </c>
      <c r="B36" s="2" t="n">
        <v>1</v>
      </c>
      <c r="C36" s="3" t="s">
        <v>167</v>
      </c>
      <c r="D36" s="3" t="s">
        <v>168</v>
      </c>
      <c r="E36" s="8" t="str">
        <f aca="false">HYPERLINK("http://www.digikey.com/product-search/en?KeyWords="&amp;J36,J36)</f>
        <v>MH1608-221YCT-ND</v>
      </c>
      <c r="F36" s="8" t="str">
        <f aca="false">HYPERLINK("http://ar.mouser.com/Search/Refine.aspx?Keyword="&amp;K36,K36)</f>
        <v>963-BK1608HS220-T</v>
      </c>
      <c r="G36" s="2" t="n">
        <f aca="false">100*B36</f>
        <v>100</v>
      </c>
      <c r="H36" s="9" t="n">
        <v>0.0348</v>
      </c>
      <c r="I36" s="9" t="n">
        <f aca="false">B36*H36</f>
        <v>0.0348</v>
      </c>
      <c r="J36" s="2" t="s">
        <v>169</v>
      </c>
      <c r="K36" s="2" t="s">
        <v>170</v>
      </c>
    </row>
    <row r="37" customFormat="false" ht="14.15" hidden="false" customHeight="false" outlineLevel="0" collapsed="false">
      <c r="A37" s="1" t="s">
        <v>171</v>
      </c>
      <c r="B37" s="2" t="n">
        <v>1</v>
      </c>
      <c r="C37" s="3" t="s">
        <v>172</v>
      </c>
      <c r="D37" s="2" t="s">
        <v>173</v>
      </c>
      <c r="E37" s="8" t="str">
        <f aca="false">HYPERLINK("http://www.digikey.com/product-search/en?KeyWords="&amp;J37,J37)</f>
        <v>553-1483-ND</v>
      </c>
      <c r="F37" s="8" t="str">
        <f aca="false">HYPERLINK("http://ar.mouser.com/Search/Refine.aspx?Keyword="&amp;K37,K37)</f>
        <v>673-J0011D01BNL</v>
      </c>
      <c r="G37" s="2" t="n">
        <f aca="false">100*B37</f>
        <v>100</v>
      </c>
      <c r="H37" s="9" t="n">
        <v>5.909</v>
      </c>
      <c r="I37" s="9" t="n">
        <f aca="false">B37*H37</f>
        <v>5.909</v>
      </c>
      <c r="J37" s="2" t="s">
        <v>174</v>
      </c>
      <c r="K37" s="2" t="s">
        <v>175</v>
      </c>
    </row>
    <row r="38" s="2" customFormat="true" ht="14.15" hidden="false" customHeight="false" outlineLevel="0" collapsed="false">
      <c r="A38" s="1" t="s">
        <v>176</v>
      </c>
      <c r="B38" s="2" t="n">
        <v>1</v>
      </c>
      <c r="D38" s="3" t="s">
        <v>177</v>
      </c>
      <c r="E38" s="8" t="str">
        <f aca="false">HYPERLINK("http://www.digikey.com/product-search/en?KeyWords="&amp;J38,J38)</f>
        <v>S2012EC-40-ND</v>
      </c>
      <c r="F38" s="8" t="str">
        <f aca="false">HYPERLINK("http://ar.mouser.com/Search/Refine.aspx?Keyword="&amp;K38,K38)</f>
        <v>571-41037770</v>
      </c>
      <c r="G38" s="2" t="n">
        <f aca="false">100*B38</f>
        <v>100</v>
      </c>
      <c r="H38" s="9" t="n">
        <v>0.8337</v>
      </c>
      <c r="I38" s="9" t="n">
        <f aca="false">B38*H38</f>
        <v>0.8337</v>
      </c>
      <c r="J38" s="2" t="s">
        <v>178</v>
      </c>
      <c r="K38" s="2" t="s">
        <v>179</v>
      </c>
    </row>
    <row r="39" customFormat="false" ht="14.15" hidden="false" customHeight="false" outlineLevel="0" collapsed="false">
      <c r="A39" s="1" t="s">
        <v>180</v>
      </c>
      <c r="B39" s="2" t="n">
        <v>1</v>
      </c>
      <c r="C39" s="3" t="s">
        <v>181</v>
      </c>
      <c r="D39" s="2" t="s">
        <v>182</v>
      </c>
      <c r="E39" s="8" t="str">
        <f aca="false">HYPERLINK("http://www.digikey.com/product-search/en?KeyWords="&amp;J39,J39)</f>
        <v>952-1389-ND</v>
      </c>
      <c r="F39" s="8" t="str">
        <f aca="false">HYPERLINK("http://ar.mouser.com/Search/Refine.aspx?Keyword="&amp;K39,K39)</f>
        <v>855-M50-3600542</v>
      </c>
      <c r="G39" s="2" t="n">
        <f aca="false">100*B39</f>
        <v>100</v>
      </c>
      <c r="H39" s="9" t="n">
        <v>0.88</v>
      </c>
      <c r="I39" s="9" t="n">
        <f aca="false">B39*H39</f>
        <v>0.88</v>
      </c>
      <c r="J39" s="2" t="s">
        <v>183</v>
      </c>
      <c r="K39" s="2" t="s">
        <v>184</v>
      </c>
    </row>
    <row r="40" customFormat="false" ht="14.15" hidden="false" customHeight="false" outlineLevel="0" collapsed="false">
      <c r="A40" s="1" t="s">
        <v>185</v>
      </c>
      <c r="B40" s="2" t="n">
        <v>2</v>
      </c>
      <c r="C40" s="3" t="s">
        <v>186</v>
      </c>
      <c r="D40" s="2" t="s">
        <v>187</v>
      </c>
      <c r="E40" s="8" t="str">
        <f aca="false">HYPERLINK("http://www.digikey.com/product-search/en?KeyWords="&amp;J40,J40)</f>
        <v>MF-USMF020-2CT-ND</v>
      </c>
      <c r="F40" s="8" t="str">
        <f aca="false">HYPERLINK("http://ar.mouser.com/Search/Refine.aspx?Keyword="&amp;K40,K40)</f>
        <v>652-MF-USMF020-2</v>
      </c>
      <c r="G40" s="2" t="n">
        <f aca="false">100*B40</f>
        <v>200</v>
      </c>
      <c r="H40" s="9" t="n">
        <v>0.2264</v>
      </c>
      <c r="I40" s="9" t="n">
        <f aca="false">B40*H40</f>
        <v>0.4528</v>
      </c>
      <c r="J40" s="2" t="s">
        <v>188</v>
      </c>
      <c r="K40" s="2" t="s">
        <v>189</v>
      </c>
    </row>
    <row r="41" customFormat="false" ht="15" hidden="false" customHeight="true" outlineLevel="0" collapsed="false">
      <c r="A41" s="1" t="s">
        <v>190</v>
      </c>
      <c r="B41" s="2" t="n">
        <v>1</v>
      </c>
      <c r="C41" s="3" t="s">
        <v>191</v>
      </c>
      <c r="D41" s="3" t="s">
        <v>192</v>
      </c>
      <c r="E41" s="8" t="str">
        <f aca="false">HYPERLINK("http://www.digikey.com/product-search/en?KeyWords="&amp;J41,J41)</f>
        <v>568-10522-1-ND</v>
      </c>
      <c r="F41" s="8" t="str">
        <f aca="false">HYPERLINK("http://ar.mouser.com/Search/Refine.aspx?Keyword="&amp;K41,K41)</f>
        <v>771-PBSS5240XF</v>
      </c>
      <c r="G41" s="2" t="n">
        <f aca="false">100*B41</f>
        <v>100</v>
      </c>
      <c r="H41" s="9" t="n">
        <v>0.2177</v>
      </c>
      <c r="I41" s="9" t="n">
        <f aca="false">B41*H41</f>
        <v>0.2177</v>
      </c>
      <c r="J41" s="2" t="s">
        <v>193</v>
      </c>
      <c r="K41" s="2" t="s">
        <v>194</v>
      </c>
    </row>
    <row r="42" customFormat="false" ht="14.15" hidden="false" customHeight="false" outlineLevel="0" collapsed="false">
      <c r="A42" s="1" t="s">
        <v>195</v>
      </c>
      <c r="B42" s="2" t="n">
        <v>1</v>
      </c>
      <c r="C42" s="3" t="s">
        <v>196</v>
      </c>
      <c r="D42" s="3" t="s">
        <v>197</v>
      </c>
      <c r="E42" s="8" t="str">
        <f aca="false">HYPERLINK("http://www.digikey.com/product-search/en?KeyWords="&amp;J42,J42)</f>
        <v>BC817-40LT3GOSCT-ND</v>
      </c>
      <c r="F42" s="8" t="str">
        <f aca="false">HYPERLINK("http://ar.mouser.com/Search/Refine.aspx?Keyword="&amp;K42,K42)</f>
        <v>863-BC817-40LT3G</v>
      </c>
      <c r="G42" s="2" t="n">
        <f aca="false">100*B42</f>
        <v>100</v>
      </c>
      <c r="H42" s="9" t="n">
        <v>0.0797</v>
      </c>
      <c r="I42" s="9" t="n">
        <f aca="false">B42*H42</f>
        <v>0.0797</v>
      </c>
      <c r="J42" s="2" t="s">
        <v>198</v>
      </c>
      <c r="K42" s="2" t="s">
        <v>199</v>
      </c>
    </row>
    <row r="43" customFormat="false" ht="14.15" hidden="false" customHeight="false" outlineLevel="0" collapsed="false">
      <c r="A43" s="1" t="s">
        <v>200</v>
      </c>
      <c r="B43" s="2" t="n">
        <v>4</v>
      </c>
      <c r="C43" s="3" t="s">
        <v>201</v>
      </c>
      <c r="D43" s="2" t="s">
        <v>202</v>
      </c>
      <c r="E43" s="8" t="str">
        <f aca="false">HYPERLINK("http://www.digikey.com/product-search/en?KeyWords="&amp;J43,J43)</f>
        <v>IRF820SPBF-ND</v>
      </c>
      <c r="F43" s="8" t="str">
        <f aca="false">HYPERLINK("http://ar.mouser.com/Search/Refine.aspx?Keyword="&amp;K43,K43)</f>
        <v>844-IRF820SPBF</v>
      </c>
      <c r="G43" s="2" t="n">
        <f aca="false">100*B43</f>
        <v>400</v>
      </c>
      <c r="H43" s="9" t="n">
        <v>1.006</v>
      </c>
      <c r="I43" s="9" t="n">
        <f aca="false">B43*H43</f>
        <v>4.024</v>
      </c>
      <c r="J43" s="2" t="s">
        <v>203</v>
      </c>
      <c r="K43" s="2" t="s">
        <v>204</v>
      </c>
    </row>
    <row r="44" customFormat="false" ht="14.15" hidden="false" customHeight="false" outlineLevel="0" collapsed="false">
      <c r="A44" s="1" t="s">
        <v>205</v>
      </c>
      <c r="B44" s="2" t="n">
        <v>8</v>
      </c>
      <c r="C44" s="3" t="s">
        <v>206</v>
      </c>
      <c r="D44" s="2" t="s">
        <v>207</v>
      </c>
      <c r="E44" s="8" t="str">
        <f aca="false">HYPERLINK("http://www.digikey.com/product-search/en?KeyWords="&amp;J44,J44)</f>
        <v>NDS7002ACT-ND</v>
      </c>
      <c r="F44" s="8" t="str">
        <f aca="false">HYPERLINK("http://ar.mouser.com/Search/Refine.aspx?Keyword="&amp;K44,K44)</f>
        <v>512-NDS7002A</v>
      </c>
      <c r="G44" s="2" t="n">
        <f aca="false">100*B44</f>
        <v>800</v>
      </c>
      <c r="H44" s="9" t="n">
        <v>0.11542</v>
      </c>
      <c r="I44" s="9" t="n">
        <f aca="false">B44*H44</f>
        <v>0.92336</v>
      </c>
      <c r="J44" s="2" t="s">
        <v>208</v>
      </c>
      <c r="K44" s="2" t="s">
        <v>209</v>
      </c>
    </row>
    <row r="45" customFormat="false" ht="29.85" hidden="false" customHeight="false" outlineLevel="0" collapsed="false">
      <c r="A45" s="1" t="n">
        <v>0</v>
      </c>
      <c r="B45" s="2" t="n">
        <v>17</v>
      </c>
      <c r="C45" s="3" t="s">
        <v>210</v>
      </c>
      <c r="D45" s="2" t="s">
        <v>211</v>
      </c>
      <c r="E45" s="8" t="str">
        <f aca="false">HYPERLINK("http://www.digikey.com/product-search/en?KeyWords="&amp;J45,J45)</f>
        <v>311-0.0GRCT-ND</v>
      </c>
      <c r="F45" s="8" t="str">
        <f aca="false">HYPERLINK("http://ar.mouser.com/Search/Refine.aspx?Keyword="&amp;K45,K45)</f>
        <v>71-CRCW0603-0-E3</v>
      </c>
      <c r="G45" s="2" t="n">
        <f aca="false">100*B45</f>
        <v>1700</v>
      </c>
      <c r="H45" s="9" t="n">
        <v>0.00204</v>
      </c>
      <c r="I45" s="9" t="n">
        <f aca="false">B45*H45</f>
        <v>0.03468</v>
      </c>
      <c r="J45" s="2" t="s">
        <v>212</v>
      </c>
      <c r="K45" s="2" t="s">
        <v>213</v>
      </c>
    </row>
    <row r="46" customFormat="false" ht="14.15" hidden="false" customHeight="false" outlineLevel="0" collapsed="false">
      <c r="A46" s="1" t="n">
        <v>4.7</v>
      </c>
      <c r="B46" s="2" t="n">
        <v>4</v>
      </c>
      <c r="C46" s="3" t="s">
        <v>214</v>
      </c>
      <c r="D46" s="2" t="s">
        <v>211</v>
      </c>
      <c r="E46" s="8" t="str">
        <f aca="false">HYPERLINK("http://www.digikey.com/product-search/en?KeyWords="&amp;J46,J46)</f>
        <v>311-4.7GRCT-ND</v>
      </c>
      <c r="F46" s="8" t="str">
        <f aca="false">HYPERLINK("http://ar.mouser.com/Search/Refine.aspx?Keyword="&amp;K46,K46)</f>
        <v>71-CRCW0603-4.7</v>
      </c>
      <c r="G46" s="2" t="n">
        <f aca="false">100*B46</f>
        <v>400</v>
      </c>
      <c r="H46" s="9" t="n">
        <v>0.00348</v>
      </c>
      <c r="I46" s="9" t="n">
        <f aca="false">B46*H46</f>
        <v>0.01392</v>
      </c>
      <c r="J46" s="2" t="s">
        <v>215</v>
      </c>
      <c r="K46" s="2" t="s">
        <v>216</v>
      </c>
    </row>
    <row r="47" customFormat="false" ht="14.15" hidden="false" customHeight="false" outlineLevel="0" collapsed="false">
      <c r="A47" s="1" t="n">
        <v>22</v>
      </c>
      <c r="B47" s="2" t="n">
        <v>3</v>
      </c>
      <c r="C47" s="3" t="s">
        <v>217</v>
      </c>
      <c r="D47" s="2" t="s">
        <v>211</v>
      </c>
      <c r="E47" s="8" t="str">
        <f aca="false">HYPERLINK("http://www.digikey.com/product-search/en?KeyWords="&amp;J47,J47)</f>
        <v>311-22GRCT-ND</v>
      </c>
      <c r="F47" s="8" t="str">
        <f aca="false">HYPERLINK("http://ar.mouser.com/Search/Refine.aspx?Keyword="&amp;K47,K47)</f>
        <v>71-CRCW060322R0FKEAH</v>
      </c>
      <c r="G47" s="2" t="n">
        <f aca="false">100*B47</f>
        <v>300</v>
      </c>
      <c r="H47" s="9" t="n">
        <v>0.00348</v>
      </c>
      <c r="I47" s="9" t="n">
        <f aca="false">B47*H47</f>
        <v>0.01044</v>
      </c>
      <c r="J47" s="2" t="s">
        <v>218</v>
      </c>
      <c r="K47" s="2" t="s">
        <v>219</v>
      </c>
    </row>
    <row r="48" customFormat="false" ht="14.15" hidden="false" customHeight="false" outlineLevel="0" collapsed="false">
      <c r="A48" s="1" t="s">
        <v>220</v>
      </c>
      <c r="B48" s="2" t="n">
        <v>2</v>
      </c>
      <c r="C48" s="3" t="s">
        <v>221</v>
      </c>
      <c r="D48" s="2" t="s">
        <v>211</v>
      </c>
      <c r="E48" s="8" t="str">
        <f aca="false">HYPERLINK("http://www.digikey.com/product-search/en?KeyWords="&amp;J48,J48)</f>
        <v>A109954CT-ND</v>
      </c>
      <c r="F48" s="8" t="str">
        <f aca="false">HYPERLINK("http://ar.mouser.com/Search/Refine.aspx?Keyword="&amp;K48,K48)</f>
        <v>660-RN731JTTD24R9B25</v>
      </c>
      <c r="G48" s="2" t="n">
        <f aca="false">100*B48</f>
        <v>200</v>
      </c>
      <c r="H48" s="9" t="n">
        <v>0.2823</v>
      </c>
      <c r="I48" s="9" t="n">
        <f aca="false">B48*H48</f>
        <v>0.5646</v>
      </c>
      <c r="J48" s="2" t="s">
        <v>222</v>
      </c>
      <c r="K48" s="2" t="s">
        <v>223</v>
      </c>
    </row>
    <row r="49" customFormat="false" ht="14.15" hidden="false" customHeight="false" outlineLevel="0" collapsed="false">
      <c r="A49" s="1" t="n">
        <v>50</v>
      </c>
      <c r="B49" s="2" t="n">
        <v>4</v>
      </c>
      <c r="C49" s="3" t="s">
        <v>224</v>
      </c>
      <c r="D49" s="2" t="s">
        <v>211</v>
      </c>
      <c r="E49" s="8" t="str">
        <f aca="false">HYPERLINK("http://www.digikey.com/product-search/en?KeyWords="&amp;J49,J49)</f>
        <v>311-49.9HRCT-ND</v>
      </c>
      <c r="F49" s="8" t="str">
        <f aca="false">HYPERLINK("http://ar.mouser.com/Search/Refine.aspx?Keyword="&amp;K49,K49)</f>
        <v>71-CRCW0603-50-E3</v>
      </c>
      <c r="G49" s="2" t="n">
        <f aca="false">100*B49</f>
        <v>400</v>
      </c>
      <c r="H49" s="9" t="n">
        <v>0.00456</v>
      </c>
      <c r="I49" s="9" t="n">
        <f aca="false">B49*H49</f>
        <v>0.01824</v>
      </c>
      <c r="J49" s="2" t="s">
        <v>225</v>
      </c>
      <c r="K49" s="2" t="s">
        <v>226</v>
      </c>
    </row>
    <row r="50" customFormat="false" ht="14.15" hidden="false" customHeight="false" outlineLevel="0" collapsed="false">
      <c r="A50" s="1" t="n">
        <v>60</v>
      </c>
      <c r="B50" s="2" t="n">
        <v>2</v>
      </c>
      <c r="C50" s="3" t="s">
        <v>227</v>
      </c>
      <c r="D50" s="2" t="s">
        <v>211</v>
      </c>
      <c r="E50" s="8" t="str">
        <f aca="false">HYPERLINK("http://www.digikey.com/product-search/en?KeyWords="&amp;J50,J50)</f>
        <v>311-59.0HRCT-ND</v>
      </c>
      <c r="F50" s="8" t="str">
        <f aca="false">HYPERLINK("http://ar.mouser.com/Search/Refine.aspx?Keyword="&amp;K50,K50)</f>
        <v>71-CRCW0603-59-E3</v>
      </c>
      <c r="G50" s="2" t="n">
        <f aca="false">100*B50</f>
        <v>200</v>
      </c>
      <c r="H50" s="9" t="n">
        <v>0.006</v>
      </c>
      <c r="I50" s="9" t="n">
        <f aca="false">B50*H50</f>
        <v>0.012</v>
      </c>
      <c r="J50" s="2" t="s">
        <v>228</v>
      </c>
      <c r="K50" s="2" t="s">
        <v>229</v>
      </c>
    </row>
    <row r="51" customFormat="false" ht="14.15" hidden="false" customHeight="false" outlineLevel="0" collapsed="false">
      <c r="A51" s="1" t="n">
        <v>100</v>
      </c>
      <c r="B51" s="2" t="n">
        <v>12</v>
      </c>
      <c r="C51" s="3" t="s">
        <v>230</v>
      </c>
      <c r="D51" s="2" t="s">
        <v>211</v>
      </c>
      <c r="E51" s="8" t="str">
        <f aca="false">HYPERLINK("http://www.digikey.com/product-search/en?KeyWords="&amp;J51,J51)</f>
        <v>311-100GRCT-ND</v>
      </c>
      <c r="F51" s="8" t="str">
        <f aca="false">HYPERLINK("http://ar.mouser.com/Search/Refine.aspx?Keyword="&amp;K51,K51)</f>
        <v>71-CRCW0603-100-E3</v>
      </c>
      <c r="G51" s="2" t="n">
        <f aca="false">100*B51</f>
        <v>1200</v>
      </c>
      <c r="H51" s="9" t="n">
        <v>0.00204</v>
      </c>
      <c r="I51" s="9" t="n">
        <f aca="false">B51*H51</f>
        <v>0.02448</v>
      </c>
      <c r="J51" s="2" t="s">
        <v>231</v>
      </c>
      <c r="K51" s="2" t="s">
        <v>232</v>
      </c>
    </row>
    <row r="52" customFormat="false" ht="14.15" hidden="false" customHeight="false" outlineLevel="0" collapsed="false">
      <c r="A52" s="1" t="n">
        <v>120</v>
      </c>
      <c r="B52" s="2" t="n">
        <v>1</v>
      </c>
      <c r="C52" s="3" t="s">
        <v>233</v>
      </c>
      <c r="D52" s="2" t="s">
        <v>211</v>
      </c>
      <c r="E52" s="8" t="str">
        <f aca="false">HYPERLINK("http://www.digikey.com/product-search/en?KeyWords="&amp;J52,J52)</f>
        <v>311-120GRCT-ND</v>
      </c>
      <c r="F52" s="8" t="str">
        <f aca="false">HYPERLINK("http://ar.mouser.com/Search/Refine.aspx?Keyword="&amp;K52,K52)</f>
        <v>71-CRCW0603-120-E3</v>
      </c>
      <c r="G52" s="2" t="n">
        <f aca="false">100*B52</f>
        <v>100</v>
      </c>
      <c r="H52" s="9" t="n">
        <v>0.0045</v>
      </c>
      <c r="I52" s="9" t="n">
        <f aca="false">B52*H52</f>
        <v>0.0045</v>
      </c>
      <c r="J52" s="2" t="s">
        <v>234</v>
      </c>
      <c r="K52" s="2" t="s">
        <v>235</v>
      </c>
    </row>
    <row r="53" customFormat="false" ht="14.15" hidden="false" customHeight="false" outlineLevel="0" collapsed="false">
      <c r="A53" s="1" t="s">
        <v>236</v>
      </c>
      <c r="B53" s="2" t="n">
        <v>4</v>
      </c>
      <c r="C53" s="3" t="s">
        <v>237</v>
      </c>
      <c r="D53" s="2" t="s">
        <v>211</v>
      </c>
      <c r="E53" s="8" t="str">
        <f aca="false">HYPERLINK("http://www.digikey.com/product-search/en?KeyWords="&amp;J53,J53)</f>
        <v>P237DBCT-ND</v>
      </c>
      <c r="F53" s="8" t="str">
        <f aca="false">HYPERLINK("http://ar.mouser.com/Search/Refine.aspx?Keyword="&amp;K53,K53)</f>
        <v>667-ERA-3AEB2370V</v>
      </c>
      <c r="G53" s="2" t="n">
        <f aca="false">100*B53</f>
        <v>400</v>
      </c>
      <c r="H53" s="9" t="n">
        <v>0.11</v>
      </c>
      <c r="I53" s="9" t="n">
        <f aca="false">B53*H53</f>
        <v>0.44</v>
      </c>
      <c r="J53" s="2" t="s">
        <v>238</v>
      </c>
      <c r="K53" s="2" t="s">
        <v>239</v>
      </c>
    </row>
    <row r="54" customFormat="false" ht="14.15" hidden="false" customHeight="false" outlineLevel="0" collapsed="false">
      <c r="A54" s="1" t="n">
        <v>270</v>
      </c>
      <c r="B54" s="2" t="n">
        <v>4</v>
      </c>
      <c r="C54" s="3" t="s">
        <v>240</v>
      </c>
      <c r="D54" s="2" t="s">
        <v>211</v>
      </c>
      <c r="E54" s="8" t="str">
        <f aca="false">HYPERLINK("http://www.digikey.com/product-search/en?KeyWords="&amp;J54,J54)</f>
        <v>311-270GRCT-ND</v>
      </c>
      <c r="F54" s="8" t="str">
        <f aca="false">HYPERLINK("http://ar.mouser.com/Search/Refine.aspx?Keyword="&amp;K54,K54)</f>
        <v>71-CRCW0603-270-E3</v>
      </c>
      <c r="G54" s="2" t="n">
        <f aca="false">100*B54</f>
        <v>400</v>
      </c>
      <c r="H54" s="9" t="n">
        <v>0.00348</v>
      </c>
      <c r="I54" s="9" t="n">
        <f aca="false">B54*H54</f>
        <v>0.01392</v>
      </c>
      <c r="J54" s="2" t="s">
        <v>241</v>
      </c>
      <c r="K54" s="2" t="s">
        <v>242</v>
      </c>
    </row>
    <row r="55" customFormat="false" ht="14.15" hidden="false" customHeight="false" outlineLevel="0" collapsed="false">
      <c r="A55" s="1" t="n">
        <v>330</v>
      </c>
      <c r="B55" s="2" t="n">
        <v>8</v>
      </c>
      <c r="C55" s="3" t="s">
        <v>243</v>
      </c>
      <c r="D55" s="2" t="s">
        <v>211</v>
      </c>
      <c r="E55" s="8" t="str">
        <f aca="false">HYPERLINK("http://www.digikey.com/product-search/en?KeyWords="&amp;J55,J55)</f>
        <v>311-330GRCT-ND</v>
      </c>
      <c r="F55" s="8" t="str">
        <f aca="false">HYPERLINK("http://ar.mouser.com/Search/Refine.aspx?Keyword="&amp;K55,K55)</f>
        <v>71-CRCW0603-330-E3</v>
      </c>
      <c r="G55" s="2" t="n">
        <f aca="false">100*B55</f>
        <v>800</v>
      </c>
      <c r="H55" s="9" t="n">
        <v>0.00278</v>
      </c>
      <c r="I55" s="9" t="n">
        <f aca="false">B55*H55</f>
        <v>0.02224</v>
      </c>
      <c r="J55" s="2" t="s">
        <v>244</v>
      </c>
      <c r="K55" s="2" t="s">
        <v>245</v>
      </c>
    </row>
    <row r="56" customFormat="false" ht="14.15" hidden="false" customHeight="false" outlineLevel="0" collapsed="false">
      <c r="A56" s="1" t="n">
        <v>680</v>
      </c>
      <c r="B56" s="2" t="n">
        <v>2</v>
      </c>
      <c r="C56" s="3" t="s">
        <v>246</v>
      </c>
      <c r="D56" s="2" t="s">
        <v>211</v>
      </c>
      <c r="E56" s="8" t="str">
        <f aca="false">HYPERLINK("http://www.digikey.com/product-search/en?KeyWords="&amp;J56,J56)</f>
        <v>311-680GRCT-ND</v>
      </c>
      <c r="F56" s="8" t="str">
        <f aca="false">HYPERLINK("http://ar.mouser.com/Search/Refine.aspx?Keyword="&amp;K56,K56)</f>
        <v>71-CRCW0603-680-E3</v>
      </c>
      <c r="G56" s="2" t="n">
        <f aca="false">100*B56</f>
        <v>200</v>
      </c>
      <c r="H56" s="9" t="n">
        <v>0.0045</v>
      </c>
      <c r="I56" s="9" t="n">
        <f aca="false">B56*H56</f>
        <v>0.009</v>
      </c>
      <c r="J56" s="2" t="s">
        <v>247</v>
      </c>
      <c r="K56" s="2" t="s">
        <v>248</v>
      </c>
    </row>
    <row r="57" customFormat="false" ht="14.15" hidden="false" customHeight="false" outlineLevel="0" collapsed="false">
      <c r="A57" s="1" t="s">
        <v>249</v>
      </c>
      <c r="B57" s="2" t="n">
        <v>2</v>
      </c>
      <c r="C57" s="3" t="s">
        <v>250</v>
      </c>
      <c r="D57" s="2" t="s">
        <v>211</v>
      </c>
      <c r="E57" s="8" t="str">
        <f aca="false">HYPERLINK("http://www.digikey.com/product-search/en?KeyWords="&amp;J57,J57)</f>
        <v>311-1.0KGRCT-ND</v>
      </c>
      <c r="F57" s="8" t="str">
        <f aca="false">HYPERLINK("http://ar.mouser.com/Search/Refine.aspx?Keyword="&amp;K57,K57)</f>
        <v>71-CRCW0603-1.0K-E3</v>
      </c>
      <c r="G57" s="2" t="n">
        <f aca="false">100*B57</f>
        <v>200</v>
      </c>
      <c r="H57" s="9" t="n">
        <v>0.0045</v>
      </c>
      <c r="I57" s="9" t="n">
        <f aca="false">B57*H57</f>
        <v>0.009</v>
      </c>
      <c r="J57" s="2" t="s">
        <v>251</v>
      </c>
      <c r="K57" s="2" t="s">
        <v>252</v>
      </c>
    </row>
    <row r="58" customFormat="false" ht="14.15" hidden="false" customHeight="false" outlineLevel="0" collapsed="false">
      <c r="A58" s="1" t="s">
        <v>253</v>
      </c>
      <c r="B58" s="2" t="n">
        <v>3</v>
      </c>
      <c r="C58" s="3" t="s">
        <v>254</v>
      </c>
      <c r="D58" s="2" t="s">
        <v>211</v>
      </c>
      <c r="E58" s="8" t="str">
        <f aca="false">HYPERLINK("http://www.digikey.com/product-search/en?KeyWords="&amp;J58,J58)</f>
        <v>311-1.5KGRCT-ND</v>
      </c>
      <c r="F58" s="8" t="str">
        <f aca="false">HYPERLINK("http://ar.mouser.com/Search/Refine.aspx?Keyword="&amp;K58,K58)</f>
        <v>71-CRCW0603-1.5K-E3</v>
      </c>
      <c r="G58" s="2" t="n">
        <f aca="false">100*B58</f>
        <v>300</v>
      </c>
      <c r="H58" s="9" t="n">
        <v>0.00348</v>
      </c>
      <c r="I58" s="9" t="n">
        <f aca="false">B58*H58</f>
        <v>0.01044</v>
      </c>
      <c r="J58" s="2" t="s">
        <v>255</v>
      </c>
      <c r="K58" s="2" t="s">
        <v>256</v>
      </c>
    </row>
    <row r="59" customFormat="false" ht="14.15" hidden="false" customHeight="false" outlineLevel="0" collapsed="false">
      <c r="A59" s="1" t="s">
        <v>257</v>
      </c>
      <c r="B59" s="2" t="n">
        <v>4</v>
      </c>
      <c r="C59" s="3" t="s">
        <v>258</v>
      </c>
      <c r="D59" s="2" t="s">
        <v>211</v>
      </c>
      <c r="E59" s="8" t="str">
        <f aca="false">HYPERLINK("http://www.digikey.com/product-search/en?KeyWords="&amp;J59,J59)</f>
        <v>311-2.2KGRCT-ND</v>
      </c>
      <c r="F59" s="8" t="str">
        <f aca="false">HYPERLINK("http://ar.mouser.com/Search/Refine.aspx?Keyword="&amp;K59,K59)</f>
        <v>71-CRCW0603-2.2K-E3</v>
      </c>
      <c r="G59" s="2" t="n">
        <f aca="false">100*B59</f>
        <v>400</v>
      </c>
      <c r="H59" s="9" t="n">
        <v>0.00348</v>
      </c>
      <c r="I59" s="9" t="n">
        <f aca="false">B59*H59</f>
        <v>0.01392</v>
      </c>
      <c r="J59" s="2" t="s">
        <v>259</v>
      </c>
      <c r="K59" s="2" t="s">
        <v>260</v>
      </c>
    </row>
    <row r="60" customFormat="false" ht="14.15" hidden="false" customHeight="false" outlineLevel="0" collapsed="false">
      <c r="A60" s="1" t="s">
        <v>261</v>
      </c>
      <c r="B60" s="2" t="n">
        <v>1</v>
      </c>
      <c r="C60" s="3" t="s">
        <v>262</v>
      </c>
      <c r="D60" s="2" t="s">
        <v>211</v>
      </c>
      <c r="E60" s="8" t="str">
        <f aca="false">HYPERLINK("http://www.digikey.com/product-search/en?KeyWords="&amp;J60,J60)</f>
        <v>P2.49KDBCT-ND</v>
      </c>
      <c r="F60" s="8" t="str">
        <f aca="false">HYPERLINK("http://ar.mouser.com/Search/Refine.aspx?Keyword="&amp;K60,K60)</f>
        <v>756-PCF0603R-2K49BT1</v>
      </c>
      <c r="G60" s="2" t="n">
        <f aca="false">100*B60</f>
        <v>100</v>
      </c>
      <c r="H60" s="9" t="n">
        <v>0.1434</v>
      </c>
      <c r="I60" s="9" t="n">
        <f aca="false">B60*H60</f>
        <v>0.1434</v>
      </c>
      <c r="J60" s="2" t="s">
        <v>263</v>
      </c>
      <c r="K60" s="2" t="s">
        <v>264</v>
      </c>
    </row>
    <row r="61" customFormat="false" ht="14.15" hidden="false" customHeight="false" outlineLevel="0" collapsed="false">
      <c r="A61" s="1" t="s">
        <v>265</v>
      </c>
      <c r="B61" s="2" t="n">
        <v>5</v>
      </c>
      <c r="C61" s="3" t="s">
        <v>266</v>
      </c>
      <c r="D61" s="2" t="s">
        <v>211</v>
      </c>
      <c r="E61" s="8" t="str">
        <f aca="false">HYPERLINK("http://www.digikey.com/product-search/en?KeyWords="&amp;J61,J61)</f>
        <v>311-4.7KGRCT-ND</v>
      </c>
      <c r="F61" s="8" t="str">
        <f aca="false">HYPERLINK("http://ar.mouser.com/Search/Refine.aspx?Keyword="&amp;K61,K61)</f>
        <v>71-CRCW0603-4.7K-E3</v>
      </c>
      <c r="G61" s="2" t="n">
        <f aca="false">100*B61</f>
        <v>500</v>
      </c>
      <c r="H61" s="9" t="n">
        <v>0.00278</v>
      </c>
      <c r="I61" s="9" t="n">
        <f aca="false">B61*H61</f>
        <v>0.0139</v>
      </c>
      <c r="J61" s="2" t="s">
        <v>267</v>
      </c>
      <c r="K61" s="2" t="s">
        <v>268</v>
      </c>
    </row>
    <row r="62" customFormat="false" ht="44" hidden="false" customHeight="false" outlineLevel="0" collapsed="false">
      <c r="A62" s="1" t="s">
        <v>269</v>
      </c>
      <c r="B62" s="2" t="n">
        <v>25</v>
      </c>
      <c r="C62" s="3" t="s">
        <v>270</v>
      </c>
      <c r="D62" s="2" t="s">
        <v>211</v>
      </c>
      <c r="E62" s="8" t="str">
        <f aca="false">HYPERLINK("http://www.digikey.com/product-search/en?KeyWords="&amp;J62,J62)</f>
        <v>311-10KGRCT-ND</v>
      </c>
      <c r="F62" s="8" t="str">
        <f aca="false">HYPERLINK("http://ar.mouser.com/Search/Refine.aspx?Keyword="&amp;K62,K62)</f>
        <v>71-CRCW0603-10K-E3</v>
      </c>
      <c r="G62" s="2" t="n">
        <f aca="false">100*B62</f>
        <v>2500</v>
      </c>
      <c r="H62" s="9" t="n">
        <v>0.00177</v>
      </c>
      <c r="I62" s="9" t="n">
        <f aca="false">B62*H62</f>
        <v>0.04425</v>
      </c>
      <c r="J62" s="2" t="s">
        <v>271</v>
      </c>
      <c r="K62" s="2" t="s">
        <v>272</v>
      </c>
    </row>
    <row r="63" customFormat="false" ht="14.15" hidden="false" customHeight="false" outlineLevel="0" collapsed="false">
      <c r="A63" s="1" t="s">
        <v>273</v>
      </c>
      <c r="B63" s="2" t="n">
        <v>3</v>
      </c>
      <c r="C63" s="3" t="s">
        <v>274</v>
      </c>
      <c r="D63" s="2" t="s">
        <v>211</v>
      </c>
      <c r="E63" s="8" t="str">
        <f aca="false">HYPERLINK("http://www.digikey.com/product-search/en?KeyWords="&amp;J63,J63)</f>
        <v>311-12.1KHRCT-ND</v>
      </c>
      <c r="F63" s="8" t="str">
        <f aca="false">HYPERLINK("http://ar.mouser.com/Search/Refine.aspx?Keyword="&amp;K63,K63)</f>
        <v>71-CRCW0603-12.1K-E3</v>
      </c>
      <c r="G63" s="2" t="n">
        <f aca="false">100*B63</f>
        <v>300</v>
      </c>
      <c r="H63" s="9" t="n">
        <v>0.00456</v>
      </c>
      <c r="I63" s="9" t="n">
        <f aca="false">B63*H63</f>
        <v>0.01368</v>
      </c>
      <c r="J63" s="2" t="s">
        <v>275</v>
      </c>
      <c r="K63" s="2" t="s">
        <v>276</v>
      </c>
    </row>
    <row r="64" customFormat="false" ht="29.85" hidden="false" customHeight="false" outlineLevel="0" collapsed="false">
      <c r="A64" s="1" t="s">
        <v>277</v>
      </c>
      <c r="B64" s="2" t="n">
        <v>15</v>
      </c>
      <c r="C64" s="3" t="s">
        <v>278</v>
      </c>
      <c r="D64" s="2" t="s">
        <v>211</v>
      </c>
      <c r="E64" s="8" t="str">
        <f aca="false">HYPERLINK("http://www.digikey.com/product-search/en?KeyWords="&amp;J64,J64)</f>
        <v>RG16P15.0KBCT-ND</v>
      </c>
      <c r="F64" s="8" t="str">
        <f aca="false">HYPERLINK("http://ar.mouser.com/Search/Refine.aspx?Keyword="&amp;K64,K64)</f>
        <v>756-PCF0603R-15KBT1</v>
      </c>
      <c r="G64" s="2" t="n">
        <f aca="false">100*B64</f>
        <v>1500</v>
      </c>
      <c r="H64" s="9" t="n">
        <v>0.07461</v>
      </c>
      <c r="I64" s="9" t="n">
        <f aca="false">B64*H64</f>
        <v>1.11915</v>
      </c>
      <c r="J64" s="2" t="s">
        <v>279</v>
      </c>
      <c r="K64" s="2" t="s">
        <v>280</v>
      </c>
    </row>
    <row r="65" customFormat="false" ht="14.15" hidden="false" customHeight="false" outlineLevel="0" collapsed="false">
      <c r="A65" s="1" t="s">
        <v>281</v>
      </c>
      <c r="B65" s="2" t="n">
        <v>1</v>
      </c>
      <c r="C65" s="3" t="s">
        <v>282</v>
      </c>
      <c r="D65" s="2" t="s">
        <v>211</v>
      </c>
      <c r="E65" s="8" t="str">
        <f aca="false">HYPERLINK("http://www.digikey.com/product-search/en?KeyWords="&amp;J65,J65)</f>
        <v>P33KDBCT-ND</v>
      </c>
      <c r="F65" s="8" t="str">
        <f aca="false">HYPERLINK("http://ar.mouser.com/Search/Refine.aspx?Keyword="&amp;K65,K65)</f>
        <v>754-RG1608P-333-BT5</v>
      </c>
      <c r="G65" s="2" t="n">
        <f aca="false">100*B65</f>
        <v>100</v>
      </c>
      <c r="H65" s="9" t="n">
        <v>0.1434</v>
      </c>
      <c r="I65" s="9" t="n">
        <f aca="false">B65*H65</f>
        <v>0.1434</v>
      </c>
      <c r="J65" s="2" t="s">
        <v>283</v>
      </c>
      <c r="K65" s="2" t="s">
        <v>284</v>
      </c>
    </row>
    <row r="66" customFormat="false" ht="26.85" hidden="false" customHeight="false" outlineLevel="0" collapsed="false">
      <c r="A66" s="1" t="s">
        <v>285</v>
      </c>
      <c r="B66" s="2" t="n">
        <v>11</v>
      </c>
      <c r="C66" s="3" t="s">
        <v>286</v>
      </c>
      <c r="D66" s="2" t="s">
        <v>211</v>
      </c>
      <c r="E66" s="8" t="str">
        <f aca="false">HYPERLINK("http://www.digikey.com/product-search/en?KeyWords="&amp;J66,J66)</f>
        <v>311-100KGRCT-ND</v>
      </c>
      <c r="F66" s="8" t="str">
        <f aca="false">HYPERLINK("http://ar.mouser.com/Search/Refine.aspx?Keyword="&amp;K66,K66)</f>
        <v>71-CRCW0603-100K-E3</v>
      </c>
      <c r="G66" s="2" t="n">
        <f aca="false">100*B66</f>
        <v>1100</v>
      </c>
      <c r="H66" s="9" t="n">
        <v>0.00204</v>
      </c>
      <c r="I66" s="9" t="n">
        <f aca="false">B66*H66</f>
        <v>0.02244</v>
      </c>
      <c r="J66" s="2" t="s">
        <v>287</v>
      </c>
      <c r="K66" s="2" t="s">
        <v>288</v>
      </c>
    </row>
    <row r="67" customFormat="false" ht="14.15" hidden="false" customHeight="false" outlineLevel="0" collapsed="false">
      <c r="A67" s="1" t="s">
        <v>289</v>
      </c>
      <c r="B67" s="2" t="n">
        <v>1</v>
      </c>
      <c r="C67" s="3" t="s">
        <v>290</v>
      </c>
      <c r="D67" s="2" t="s">
        <v>211</v>
      </c>
      <c r="E67" s="8" t="str">
        <f aca="false">HYPERLINK("http://www.digikey.com/product-search/en?KeyWords="&amp;J67,J67)</f>
        <v>311-10MGRCT-ND</v>
      </c>
      <c r="F67" s="8" t="str">
        <f aca="false">HYPERLINK("http://ar.mouser.com/Search/Refine.aspx?Keyword="&amp;K67,K67)</f>
        <v>71-CRCW0603-10M-E3</v>
      </c>
      <c r="G67" s="2" t="n">
        <f aca="false">100*B67</f>
        <v>100</v>
      </c>
      <c r="H67" s="9" t="n">
        <v>0.0045</v>
      </c>
      <c r="I67" s="9" t="n">
        <f aca="false">B67*H67</f>
        <v>0.0045</v>
      </c>
      <c r="J67" s="2" t="s">
        <v>291</v>
      </c>
      <c r="K67" s="2" t="s">
        <v>292</v>
      </c>
    </row>
    <row r="68" customFormat="false" ht="14.15" hidden="false" customHeight="false" outlineLevel="0" collapsed="false">
      <c r="A68" s="1" t="s">
        <v>293</v>
      </c>
      <c r="B68" s="2" t="n">
        <v>1</v>
      </c>
      <c r="C68" s="3" t="s">
        <v>294</v>
      </c>
      <c r="D68" s="2" t="s">
        <v>295</v>
      </c>
      <c r="E68" s="8" t="str">
        <f aca="false">HYPERLINK("http://www.digikey.com/product-search/en?KeyWords="&amp;J68,J68)</f>
        <v>CR2010-JW-101ELFCT-ND</v>
      </c>
      <c r="F68" s="8" t="str">
        <f aca="false">HYPERLINK("http://ar.mouser.com/Search/Refine.aspx?Keyword="&amp;K68,K68)</f>
        <v>660-SG73P2ETTD1000F</v>
      </c>
      <c r="G68" s="2" t="n">
        <f aca="false">100*B68</f>
        <v>100</v>
      </c>
      <c r="H68" s="9" t="n">
        <v>0.1378</v>
      </c>
      <c r="I68" s="9" t="n">
        <f aca="false">B68*H68</f>
        <v>0.1378</v>
      </c>
      <c r="J68" s="2" t="s">
        <v>296</v>
      </c>
      <c r="K68" s="2" t="s">
        <v>297</v>
      </c>
    </row>
    <row r="69" customFormat="false" ht="14.15" hidden="false" customHeight="false" outlineLevel="0" collapsed="false">
      <c r="A69" s="1" t="s">
        <v>298</v>
      </c>
      <c r="B69" s="2" t="n">
        <v>1</v>
      </c>
      <c r="C69" s="3" t="s">
        <v>299</v>
      </c>
      <c r="D69" s="2" t="s">
        <v>300</v>
      </c>
      <c r="E69" s="8" t="str">
        <f aca="false">HYPERLINK("http://www.digikey.com/product-search/en?KeyWords="&amp;J69,J69)</f>
        <v>450-1792-1-ND</v>
      </c>
      <c r="F69" s="8" t="str">
        <f aca="false">HYPERLINK("http://ar.mouser.com/Search/Refine.aspx?Keyword="&amp;K69,K69)</f>
        <v>612-TL3301BF260QG</v>
      </c>
      <c r="G69" s="2" t="n">
        <f aca="false">100*B69</f>
        <v>100</v>
      </c>
      <c r="H69" s="9" t="n">
        <v>0.1582</v>
      </c>
      <c r="I69" s="9" t="n">
        <f aca="false">B69*H69</f>
        <v>0.1582</v>
      </c>
      <c r="J69" s="2" t="s">
        <v>301</v>
      </c>
      <c r="K69" s="2" t="s">
        <v>302</v>
      </c>
    </row>
    <row r="70" customFormat="false" ht="14.15" hidden="false" customHeight="false" outlineLevel="0" collapsed="false">
      <c r="A70" s="1" t="s">
        <v>303</v>
      </c>
      <c r="B70" s="2" t="n">
        <v>12</v>
      </c>
      <c r="C70" s="3" t="s">
        <v>304</v>
      </c>
      <c r="D70" s="2" t="s">
        <v>305</v>
      </c>
      <c r="E70" s="8" t="str">
        <f aca="false">HYPERLINK("http://www.digikey.com/product-search/en?KeyWords="&amp;J70,J70)</f>
        <v>NSI45020T1GOSCT-ND</v>
      </c>
      <c r="F70" s="8" t="str">
        <f aca="false">HYPERLINK("http://ar.mouser.com/Search/Refine.aspx?Keyword="&amp;K70,K70)</f>
        <v>863-NSI45020AT1G</v>
      </c>
      <c r="G70" s="2" t="n">
        <f aca="false">100*B70</f>
        <v>1200</v>
      </c>
      <c r="H70" s="9" t="n">
        <v>0.14245</v>
      </c>
      <c r="I70" s="9" t="n">
        <f aca="false">B70*H70</f>
        <v>1.7094</v>
      </c>
      <c r="J70" s="2" t="s">
        <v>306</v>
      </c>
      <c r="K70" s="2" t="s">
        <v>307</v>
      </c>
    </row>
    <row r="71" customFormat="false" ht="14.15" hidden="false" customHeight="false" outlineLevel="0" collapsed="false">
      <c r="A71" s="1" t="s">
        <v>308</v>
      </c>
      <c r="B71" s="2" t="n">
        <v>1</v>
      </c>
      <c r="C71" s="3" t="s">
        <v>309</v>
      </c>
      <c r="D71" s="3" t="s">
        <v>310</v>
      </c>
      <c r="E71" s="8" t="str">
        <f aca="false">HYPERLINK("http://www.digikey.com/product-search/en?KeyWords="&amp;J71,J71)</f>
        <v>MF-USMF005-2CT-ND</v>
      </c>
      <c r="F71" s="8" t="str">
        <f aca="false">HYPERLINK("http://ar.mouser.com/Search/Refine.aspx?Keyword="&amp;K71,K71)</f>
        <v>652-MF-USMF005-2</v>
      </c>
      <c r="G71" s="2" t="n">
        <f aca="false">100*B71</f>
        <v>100</v>
      </c>
      <c r="H71" s="9" t="n">
        <v>0.2264</v>
      </c>
      <c r="I71" s="9" t="n">
        <f aca="false">B71*H71</f>
        <v>0.2264</v>
      </c>
      <c r="J71" s="2" t="s">
        <v>311</v>
      </c>
      <c r="K71" s="2" t="s">
        <v>312</v>
      </c>
    </row>
    <row r="72" customFormat="false" ht="14.15" hidden="false" customHeight="false" outlineLevel="0" collapsed="false">
      <c r="A72" s="1" t="s">
        <v>313</v>
      </c>
      <c r="B72" s="2" t="n">
        <v>1</v>
      </c>
      <c r="C72" s="3" t="s">
        <v>314</v>
      </c>
      <c r="D72" s="2" t="s">
        <v>315</v>
      </c>
      <c r="E72" s="8" t="str">
        <f aca="false">HYPERLINK("http://www.digikey.com/product-search/en?KeyWords="&amp;J72,J72)</f>
        <v>MF-SM300-2CT-ND</v>
      </c>
      <c r="F72" s="8" t="str">
        <f aca="false">HYPERLINK("http://ar.mouser.com/Search/Refine.aspx?Keyword="&amp;K72,K72)</f>
        <v>504-PTS18126V300</v>
      </c>
      <c r="G72" s="2" t="n">
        <f aca="false">100*B72</f>
        <v>100</v>
      </c>
      <c r="H72" s="9" t="n">
        <v>0.4158</v>
      </c>
      <c r="I72" s="9" t="n">
        <f aca="false">B72*H72</f>
        <v>0.4158</v>
      </c>
      <c r="J72" s="2" t="s">
        <v>316</v>
      </c>
      <c r="K72" s="2" t="s">
        <v>317</v>
      </c>
    </row>
    <row r="73" customFormat="false" ht="14.15" hidden="false" customHeight="false" outlineLevel="0" collapsed="false">
      <c r="A73" s="1" t="s">
        <v>318</v>
      </c>
      <c r="B73" s="2" t="n">
        <v>7</v>
      </c>
      <c r="C73" s="3" t="s">
        <v>319</v>
      </c>
      <c r="D73" s="2" t="s">
        <v>320</v>
      </c>
      <c r="E73" s="8" t="str">
        <f aca="false">HYPERLINK("http://www.digikey.com/product-search/en?KeyWords="&amp;J73,J73)</f>
        <v>MF-USMF110-2CT-ND</v>
      </c>
      <c r="F73" s="8" t="str">
        <f aca="false">HYPERLINK("http://ar.mouser.com/Search/Refine.aspx?Keyword="&amp;K73,K73)</f>
        <v>504-PTS12066V100</v>
      </c>
      <c r="G73" s="2" t="n">
        <f aca="false">100*B73</f>
        <v>700</v>
      </c>
      <c r="H73" s="9" t="n">
        <v>0.168</v>
      </c>
      <c r="I73" s="9" t="n">
        <f aca="false">B73*H73</f>
        <v>1.176</v>
      </c>
      <c r="J73" s="2" t="s">
        <v>321</v>
      </c>
      <c r="K73" s="2" t="s">
        <v>322</v>
      </c>
    </row>
    <row r="74" customFormat="false" ht="14.15" hidden="false" customHeight="false" outlineLevel="0" collapsed="false">
      <c r="A74" s="1" t="s">
        <v>323</v>
      </c>
      <c r="B74" s="2" t="n">
        <v>1</v>
      </c>
      <c r="C74" s="3" t="s">
        <v>324</v>
      </c>
      <c r="D74" s="2" t="s">
        <v>325</v>
      </c>
      <c r="E74" s="8" t="str">
        <f aca="false">HYPERLINK("http://www.digikey.com/product-search/en?KeyWords="&amp;J74,J74)</f>
        <v>MF-MSMF030-2CT-ND</v>
      </c>
      <c r="F74" s="8" t="str">
        <f aca="false">HYPERLINK("http://ar.mouser.com/Search/Refine.aspx?Keyword="&amp;K74,K74)</f>
        <v>652-MF-MSMF030-2</v>
      </c>
      <c r="G74" s="2" t="n">
        <f aca="false">100*B74</f>
        <v>100</v>
      </c>
      <c r="H74" s="9" t="n">
        <v>0.2426</v>
      </c>
      <c r="I74" s="9" t="n">
        <f aca="false">B74*H74</f>
        <v>0.2426</v>
      </c>
      <c r="J74" s="2" t="s">
        <v>326</v>
      </c>
      <c r="K74" s="2" t="s">
        <v>327</v>
      </c>
    </row>
    <row r="75" customFormat="false" ht="14.15" hidden="false" customHeight="false" outlineLevel="0" collapsed="false">
      <c r="A75" s="1" t="s">
        <v>328</v>
      </c>
      <c r="B75" s="2" t="n">
        <v>3</v>
      </c>
      <c r="C75" s="3" t="s">
        <v>329</v>
      </c>
      <c r="D75" s="2" t="s">
        <v>330</v>
      </c>
      <c r="E75" s="8" t="str">
        <f aca="false">HYPERLINK("http://www.digikey.com/product-search/en?KeyWords="&amp;J75,J75)</f>
        <v>SRF2012-900YCT-ND</v>
      </c>
      <c r="F75" s="8" t="str">
        <f aca="false">HYPERLINK("http://ar.mouser.com/Search/Refine.aspx?Keyword="&amp;K75,K75)</f>
        <v>81-DLW21HN900SQ2L</v>
      </c>
      <c r="G75" s="2" t="n">
        <f aca="false">100*B75</f>
        <v>300</v>
      </c>
      <c r="H75" s="9" t="n">
        <v>0.29924</v>
      </c>
      <c r="I75" s="9" t="n">
        <f aca="false">B75*H75</f>
        <v>0.89772</v>
      </c>
      <c r="J75" s="2" t="s">
        <v>331</v>
      </c>
      <c r="K75" s="2" t="s">
        <v>332</v>
      </c>
    </row>
    <row r="76" customFormat="false" ht="14.15" hidden="false" customHeight="false" outlineLevel="0" collapsed="false">
      <c r="A76" s="1" t="s">
        <v>333</v>
      </c>
      <c r="B76" s="2" t="n">
        <v>1</v>
      </c>
      <c r="C76" s="3" t="s">
        <v>334</v>
      </c>
      <c r="D76" s="2" t="s">
        <v>335</v>
      </c>
      <c r="E76" s="8" t="str">
        <f aca="false">HYPERLINK("http://www.digikey.com/product-search/en?KeyWords="&amp;J76,J76)</f>
        <v>LAN8720A-CP-CT-ND</v>
      </c>
      <c r="F76" s="8" t="str">
        <f aca="false">HYPERLINK("http://ar.mouser.com/Search/Refine.aspx?Keyword="&amp;K76,K76)</f>
        <v>886-LAN8720A-CP-TR</v>
      </c>
      <c r="G76" s="2" t="n">
        <f aca="false">100*B76</f>
        <v>100</v>
      </c>
      <c r="H76" s="9" t="n">
        <v>0.76</v>
      </c>
      <c r="I76" s="9" t="n">
        <f aca="false">B76*H76</f>
        <v>0.76</v>
      </c>
      <c r="J76" s="2" t="s">
        <v>336</v>
      </c>
      <c r="K76" s="2" t="s">
        <v>337</v>
      </c>
    </row>
    <row r="77" customFormat="false" ht="14.15" hidden="false" customHeight="false" outlineLevel="0" collapsed="false">
      <c r="A77" s="1" t="s">
        <v>338</v>
      </c>
      <c r="B77" s="2" t="n">
        <v>1</v>
      </c>
      <c r="C77" s="3" t="s">
        <v>339</v>
      </c>
      <c r="D77" s="2" t="s">
        <v>340</v>
      </c>
      <c r="E77" s="8" t="str">
        <f aca="false">HYPERLINK("http://www.digikey.com/product-search/en?KeyWords="&amp;J77,J77)</f>
        <v>497-6538-1-ND</v>
      </c>
      <c r="F77" s="8" t="str">
        <f aca="false">HYPERLINK("http://ar.mouser.com/Search/Refine.aspx?Keyword="&amp;K77,K77)</f>
        <v>511-ST3232EC</v>
      </c>
      <c r="G77" s="2" t="n">
        <f aca="false">100*B77</f>
        <v>100</v>
      </c>
      <c r="H77" s="9" t="n">
        <v>0.7182</v>
      </c>
      <c r="I77" s="9" t="n">
        <f aca="false">B77*H77</f>
        <v>0.7182</v>
      </c>
      <c r="J77" s="2" t="s">
        <v>341</v>
      </c>
      <c r="K77" s="2" t="s">
        <v>342</v>
      </c>
    </row>
    <row r="78" customFormat="false" ht="14.15" hidden="false" customHeight="false" outlineLevel="0" collapsed="false">
      <c r="A78" s="1" t="s">
        <v>343</v>
      </c>
      <c r="B78" s="2" t="n">
        <v>1</v>
      </c>
      <c r="C78" s="3" t="s">
        <v>344</v>
      </c>
      <c r="D78" s="2" t="s">
        <v>345</v>
      </c>
      <c r="E78" s="8" t="str">
        <f aca="false">HYPERLINK("http://www.digikey.com/product-search/en?KeyWords="&amp;J78,J78)</f>
        <v>568-10289-1-ND</v>
      </c>
      <c r="F78" s="8" t="str">
        <f aca="false">HYPERLINK("http://ar.mouser.com/Search/Refine.aspx?Keyword="&amp;K78,K78)</f>
        <v>579-MCP2561-E/SN</v>
      </c>
      <c r="G78" s="2" t="n">
        <f aca="false">100*B78</f>
        <v>100</v>
      </c>
      <c r="H78" s="9" t="n">
        <v>0.9233</v>
      </c>
      <c r="I78" s="9" t="n">
        <f aca="false">B78*H78</f>
        <v>0.9233</v>
      </c>
      <c r="J78" s="2" t="s">
        <v>346</v>
      </c>
      <c r="K78" s="2" t="s">
        <v>347</v>
      </c>
    </row>
    <row r="79" customFormat="false" ht="14.15" hidden="false" customHeight="false" outlineLevel="0" collapsed="false">
      <c r="A79" s="1" t="s">
        <v>348</v>
      </c>
      <c r="B79" s="2" t="n">
        <v>1</v>
      </c>
      <c r="C79" s="3" t="s">
        <v>349</v>
      </c>
      <c r="D79" s="2" t="s">
        <v>350</v>
      </c>
      <c r="E79" s="8" t="str">
        <f aca="false">HYPERLINK("http://www.digikey.com/product-search/en?KeyWords="&amp;J79,J79)</f>
        <v>568-4032-1-ND</v>
      </c>
      <c r="F79" s="8" t="str">
        <f aca="false">HYPERLINK("http://ar.mouser.com/Search/Refine.aspx?Keyword="&amp;K79,K79)</f>
        <v>771-PESD1CAN-T/R</v>
      </c>
      <c r="G79" s="2" t="n">
        <f aca="false">100*B79</f>
        <v>100</v>
      </c>
      <c r="H79" s="9" t="n">
        <v>0.2537</v>
      </c>
      <c r="I79" s="9" t="n">
        <f aca="false">B79*H79</f>
        <v>0.2537</v>
      </c>
      <c r="J79" s="2" t="s">
        <v>351</v>
      </c>
      <c r="K79" s="2" t="s">
        <v>352</v>
      </c>
    </row>
    <row r="80" customFormat="false" ht="14.15" hidden="false" customHeight="false" outlineLevel="0" collapsed="false">
      <c r="A80" s="1" t="s">
        <v>353</v>
      </c>
      <c r="B80" s="2" t="n">
        <v>1</v>
      </c>
      <c r="C80" s="3" t="s">
        <v>354</v>
      </c>
      <c r="D80" s="2" t="s">
        <v>355</v>
      </c>
      <c r="E80" s="8" t="str">
        <f aca="false">HYPERLINK("http://www.digikey.com/product-search/en?KeyWords="&amp;J80,J80)</f>
        <v>576-1058-ND</v>
      </c>
      <c r="F80" s="8" t="str">
        <f aca="false">HYPERLINK("http://ar.mouser.com/Search/Refine.aspx?Keyword="&amp;K80,K80)</f>
        <v>998-MIC2025-2YMTR</v>
      </c>
      <c r="G80" s="2" t="n">
        <f aca="false">100*B80</f>
        <v>100</v>
      </c>
      <c r="H80" s="9" t="n">
        <v>0.7671</v>
      </c>
      <c r="I80" s="9" t="n">
        <f aca="false">B80*H80</f>
        <v>0.7671</v>
      </c>
      <c r="J80" s="2" t="s">
        <v>356</v>
      </c>
      <c r="K80" s="2" t="s">
        <v>357</v>
      </c>
    </row>
    <row r="81" customFormat="false" ht="14.15" hidden="false" customHeight="false" outlineLevel="0" collapsed="false">
      <c r="A81" s="1" t="s">
        <v>358</v>
      </c>
      <c r="B81" s="2" t="n">
        <v>1</v>
      </c>
      <c r="C81" s="3" t="s">
        <v>359</v>
      </c>
      <c r="D81" s="2" t="s">
        <v>360</v>
      </c>
      <c r="E81" s="8" t="str">
        <f aca="false">HYPERLINK("http://www.digikey.com/product-search/en?KeyWords="&amp;J81,J81)</f>
        <v>MCP6024-I/ST-ND</v>
      </c>
      <c r="F81" s="8" t="str">
        <f aca="false">HYPERLINK("http://ar.mouser.com/Search/Refine.aspx?Keyword="&amp;K81,K81)</f>
        <v>579-MCP6024-I/ST</v>
      </c>
      <c r="G81" s="2" t="n">
        <f aca="false">100*B81</f>
        <v>100</v>
      </c>
      <c r="H81" s="9" t="n">
        <v>1.44</v>
      </c>
      <c r="I81" s="9" t="n">
        <f aca="false">B81*H81</f>
        <v>1.44</v>
      </c>
      <c r="J81" s="2" t="s">
        <v>361</v>
      </c>
      <c r="K81" s="2" t="s">
        <v>362</v>
      </c>
    </row>
    <row r="82" customFormat="false" ht="14.15" hidden="false" customHeight="false" outlineLevel="0" collapsed="false">
      <c r="A82" s="1" t="s">
        <v>363</v>
      </c>
      <c r="B82" s="2" t="n">
        <v>1</v>
      </c>
      <c r="C82" s="3" t="s">
        <v>364</v>
      </c>
      <c r="D82" s="2" t="s">
        <v>365</v>
      </c>
      <c r="E82" s="8" t="str">
        <f aca="false">HYPERLINK("http://www.digikey.com/product-search/en?KeyWords="&amp;J82,J82)</f>
        <v>24AA1025-I/SN-ND</v>
      </c>
      <c r="F82" s="8" t="str">
        <f aca="false">HYPERLINK("http://ar.mouser.com/Search/Refine.aspx?Keyword="&amp;K82,K82)</f>
        <v>579-24AA1025T-I/SN</v>
      </c>
      <c r="G82" s="2" t="n">
        <f aca="false">100*B82</f>
        <v>100</v>
      </c>
      <c r="H82" s="9" t="n">
        <v>2.675</v>
      </c>
      <c r="I82" s="9" t="n">
        <f aca="false">B82*H82</f>
        <v>2.675</v>
      </c>
      <c r="J82" s="2" t="s">
        <v>366</v>
      </c>
      <c r="K82" s="2" t="s">
        <v>367</v>
      </c>
    </row>
    <row r="83" customFormat="false" ht="14.15" hidden="false" customHeight="false" outlineLevel="0" collapsed="false">
      <c r="A83" s="1" t="s">
        <v>368</v>
      </c>
      <c r="B83" s="2" t="n">
        <v>1</v>
      </c>
      <c r="C83" s="3" t="s">
        <v>369</v>
      </c>
      <c r="D83" s="2" t="s">
        <v>370</v>
      </c>
      <c r="E83" s="8" t="str">
        <f aca="false">HYPERLINK("http://www.digikey.com/product-search/en?KeyWords="&amp;J83,J83)</f>
        <v>24AA025E48-I/SN-ND</v>
      </c>
      <c r="F83" s="8" t="str">
        <f aca="false">HYPERLINK("http://ar.mouser.com/Search/Refine.aspx?Keyword="&amp;K83,K83)</f>
        <v>579-24AA025E48T-I/SN</v>
      </c>
      <c r="G83" s="2" t="n">
        <f aca="false">100*B83</f>
        <v>100</v>
      </c>
      <c r="H83" s="9" t="n">
        <v>0.2652</v>
      </c>
      <c r="I83" s="9" t="n">
        <f aca="false">B83*H83</f>
        <v>0.2652</v>
      </c>
      <c r="J83" s="2" t="s">
        <v>371</v>
      </c>
      <c r="K83" s="2" t="s">
        <v>372</v>
      </c>
    </row>
    <row r="84" customFormat="false" ht="14.15" hidden="false" customHeight="false" outlineLevel="0" collapsed="false">
      <c r="A84" s="1" t="s">
        <v>373</v>
      </c>
      <c r="B84" s="2" t="n">
        <v>1</v>
      </c>
      <c r="C84" s="3" t="s">
        <v>374</v>
      </c>
      <c r="D84" s="2" t="s">
        <v>375</v>
      </c>
      <c r="E84" s="8" t="str">
        <f aca="false">HYPERLINK("http://www.digikey.com/product-search/en?KeyWords="&amp;J84,J84)</f>
        <v>296-21527-1-ND</v>
      </c>
      <c r="F84" s="8" t="str">
        <f aca="false">HYPERLINK("http://ar.mouser.com/Search/Refine.aspx?Keyword="&amp;K84,K84)</f>
        <v>595-TXB0108PWR</v>
      </c>
      <c r="G84" s="2" t="n">
        <f aca="false">100*B84</f>
        <v>100</v>
      </c>
      <c r="H84" s="9" t="n">
        <v>1.6704</v>
      </c>
      <c r="I84" s="9" t="n">
        <f aca="false">B84*H84</f>
        <v>1.6704</v>
      </c>
      <c r="J84" s="2" t="s">
        <v>376</v>
      </c>
      <c r="K84" s="2" t="s">
        <v>377</v>
      </c>
    </row>
    <row r="85" customFormat="false" ht="14.15" hidden="false" customHeight="false" outlineLevel="0" collapsed="false">
      <c r="A85" s="1" t="s">
        <v>378</v>
      </c>
      <c r="B85" s="2" t="n">
        <v>1</v>
      </c>
      <c r="C85" s="3" t="s">
        <v>379</v>
      </c>
      <c r="D85" s="2" t="s">
        <v>380</v>
      </c>
      <c r="E85" s="8" t="str">
        <f aca="false">HYPERLINK("http://www.digikey.com/product-search/en?KeyWords="&amp;J85,J85)</f>
        <v>706-1077-ND</v>
      </c>
      <c r="F85" s="8" t="str">
        <f aca="false">HYPERLINK("http://ar.mouser.com/Search/Refine.aspx?Keyword="&amp;K85,K85)</f>
        <v>870-42S16400F-7TLI</v>
      </c>
      <c r="G85" s="2" t="n">
        <f aca="false">100*B85</f>
        <v>100</v>
      </c>
      <c r="H85" s="9" t="n">
        <v>2.412</v>
      </c>
      <c r="I85" s="9" t="n">
        <f aca="false">B85*H85</f>
        <v>2.412</v>
      </c>
      <c r="J85" s="2" t="s">
        <v>381</v>
      </c>
      <c r="K85" s="2" t="s">
        <v>382</v>
      </c>
    </row>
    <row r="86" customFormat="false" ht="14.15" hidden="false" customHeight="false" outlineLevel="0" collapsed="false">
      <c r="A86" s="1" t="s">
        <v>383</v>
      </c>
      <c r="B86" s="2" t="n">
        <v>1</v>
      </c>
      <c r="C86" s="3" t="s">
        <v>384</v>
      </c>
      <c r="D86" s="2" t="s">
        <v>385</v>
      </c>
      <c r="E86" s="8" t="str">
        <f aca="false">HYPERLINK("http://www.digikey.com/product-search/en?KeyWords="&amp;J86,J86)</f>
        <v>768-1024-1-ND</v>
      </c>
      <c r="F86" s="8" t="str">
        <f aca="false">HYPERLINK("http://ar.mouser.com/Search/Refine.aspx?Keyword="&amp;K86,K86)</f>
        <v>895-FT2232HL</v>
      </c>
      <c r="G86" s="2" t="n">
        <f aca="false">100*B86</f>
        <v>100</v>
      </c>
      <c r="H86" s="9" t="n">
        <v>5.4</v>
      </c>
      <c r="I86" s="9" t="n">
        <f aca="false">B86*H86</f>
        <v>5.4</v>
      </c>
      <c r="J86" s="2" t="s">
        <v>386</v>
      </c>
      <c r="K86" s="2" t="s">
        <v>387</v>
      </c>
    </row>
    <row r="87" customFormat="false" ht="14.15" hidden="false" customHeight="false" outlineLevel="0" collapsed="false">
      <c r="A87" s="1" t="s">
        <v>388</v>
      </c>
      <c r="B87" s="2" t="n">
        <v>1</v>
      </c>
      <c r="C87" s="3" t="s">
        <v>389</v>
      </c>
      <c r="D87" s="3" t="s">
        <v>390</v>
      </c>
      <c r="E87" s="8" t="str">
        <f aca="false">HYPERLINK("http://www.digikey.com/product-search/en?KeyWords="&amp;J87,J87)</f>
        <v>LM358DGOS-ND</v>
      </c>
      <c r="F87" s="8" t="str">
        <f aca="false">HYPERLINK("http://ar.mouser.com/Search/Refine.aspx?Keyword="&amp;K87,K87)</f>
        <v>863-LM358DG</v>
      </c>
      <c r="G87" s="2" t="n">
        <f aca="false">100*B87</f>
        <v>100</v>
      </c>
      <c r="H87" s="9" t="n">
        <v>0.2605</v>
      </c>
      <c r="I87" s="9" t="n">
        <f aca="false">B87*H87</f>
        <v>0.2605</v>
      </c>
      <c r="J87" s="2" t="s">
        <v>391</v>
      </c>
      <c r="K87" s="2" t="s">
        <v>392</v>
      </c>
    </row>
    <row r="88" customFormat="false" ht="14.15" hidden="false" customHeight="false" outlineLevel="0" collapsed="false">
      <c r="A88" s="1" t="s">
        <v>393</v>
      </c>
      <c r="B88" s="2" t="n">
        <v>1</v>
      </c>
      <c r="C88" s="3" t="s">
        <v>394</v>
      </c>
      <c r="D88" s="2" t="s">
        <v>395</v>
      </c>
      <c r="E88" s="8" t="str">
        <f aca="false">HYPERLINK("http://www.digikey.com/product-search/en?KeyWords="&amp;J88,J88)</f>
        <v>AT93C46DN-SH-B-ND</v>
      </c>
      <c r="F88" s="8" t="str">
        <f aca="false">HYPERLINK("http://ar.mouser.com/Search/Refine.aspx?Keyword="&amp;K88,K88)</f>
        <v>579-93C46A-E/SN</v>
      </c>
      <c r="G88" s="2" t="n">
        <f aca="false">100*B88</f>
        <v>100</v>
      </c>
      <c r="H88" s="9" t="n">
        <v>0.2086</v>
      </c>
      <c r="I88" s="9" t="n">
        <f aca="false">B88*H88</f>
        <v>0.2086</v>
      </c>
      <c r="J88" s="2" t="s">
        <v>396</v>
      </c>
      <c r="K88" s="2" t="s">
        <v>397</v>
      </c>
    </row>
    <row r="89" customFormat="false" ht="14.15" hidden="false" customHeight="false" outlineLevel="0" collapsed="false">
      <c r="A89" s="1" t="s">
        <v>398</v>
      </c>
      <c r="B89" s="2" t="n">
        <v>1</v>
      </c>
      <c r="C89" s="3" t="s">
        <v>399</v>
      </c>
      <c r="D89" s="2" t="s">
        <v>400</v>
      </c>
      <c r="E89" s="8" t="str">
        <f aca="false">HYPERLINK("http://www.digikey.com/product-search/en?KeyWords="&amp;J89,J89)</f>
        <v>296-26337-1-ND</v>
      </c>
      <c r="F89" s="8" t="str">
        <f aca="false">HYPERLINK("http://ar.mouser.com/Search/Refine.aspx?Keyword="&amp;K89,K89)</f>
        <v>595-SN65HVD1176DR</v>
      </c>
      <c r="G89" s="2" t="n">
        <f aca="false">100*B89</f>
        <v>100</v>
      </c>
      <c r="H89" s="9" t="n">
        <v>3.1017</v>
      </c>
      <c r="I89" s="9" t="n">
        <f aca="false">B89*H89</f>
        <v>3.1017</v>
      </c>
      <c r="J89" s="2" t="s">
        <v>401</v>
      </c>
      <c r="K89" s="2" t="s">
        <v>402</v>
      </c>
    </row>
    <row r="90" customFormat="false" ht="14.15" hidden="false" customHeight="false" outlineLevel="0" collapsed="false">
      <c r="A90" s="1" t="s">
        <v>403</v>
      </c>
      <c r="B90" s="2" t="n">
        <v>1</v>
      </c>
      <c r="C90" s="3" t="s">
        <v>404</v>
      </c>
      <c r="D90" s="2" t="s">
        <v>405</v>
      </c>
      <c r="E90" s="8" t="str">
        <f aca="false">HYPERLINK("http://www.digikey.com/product-search/en?KeyWords="&amp;J90,J90)</f>
        <v>535-10829-1-ND</v>
      </c>
      <c r="F90" s="8" t="str">
        <f aca="false">HYPERLINK("http://ar.mouser.com/Search/Refine.aspx?Keyword="&amp;K90,K90)</f>
        <v>815-ASV-50.000M-E-T</v>
      </c>
      <c r="G90" s="2" t="n">
        <f aca="false">100*B90</f>
        <v>100</v>
      </c>
      <c r="H90" s="9" t="n">
        <v>1.0017</v>
      </c>
      <c r="I90" s="9" t="n">
        <f aca="false">B90*H90</f>
        <v>1.0017</v>
      </c>
      <c r="J90" s="2" t="s">
        <v>406</v>
      </c>
      <c r="K90" s="2" t="s">
        <v>407</v>
      </c>
    </row>
    <row r="91" customFormat="false" ht="14.15" hidden="false" customHeight="false" outlineLevel="0" collapsed="false">
      <c r="A91" s="1" t="s">
        <v>408</v>
      </c>
      <c r="B91" s="2" t="n">
        <v>1</v>
      </c>
      <c r="C91" s="3" t="s">
        <v>409</v>
      </c>
      <c r="D91" s="2" t="s">
        <v>410</v>
      </c>
      <c r="E91" s="8" t="str">
        <f aca="false">HYPERLINK("http://www.digikey.com/product-search/en?KeyWords="&amp;J91,J91)</f>
        <v>LM2596SX-5.0/NOPBCT-ND</v>
      </c>
      <c r="F91" s="8" t="str">
        <f aca="false">HYPERLINK("http://ar.mouser.com/Search/Refine.aspx?Keyword="&amp;K91,K91)</f>
        <v>926-LM2596SX-5.0NOPB</v>
      </c>
      <c r="G91" s="2" t="n">
        <f aca="false">100*B91</f>
        <v>100</v>
      </c>
      <c r="H91" s="9" t="n">
        <v>3.4182</v>
      </c>
      <c r="I91" s="9" t="n">
        <f aca="false">B91*H91</f>
        <v>3.4182</v>
      </c>
      <c r="J91" s="2" t="s">
        <v>411</v>
      </c>
      <c r="K91" s="2" t="s">
        <v>412</v>
      </c>
    </row>
    <row r="92" customFormat="false" ht="14.15" hidden="false" customHeight="false" outlineLevel="0" collapsed="false">
      <c r="A92" s="1" t="s">
        <v>413</v>
      </c>
      <c r="B92" s="2" t="n">
        <v>1</v>
      </c>
      <c r="C92" s="3" t="s">
        <v>414</v>
      </c>
      <c r="D92" s="2" t="s">
        <v>415</v>
      </c>
      <c r="E92" s="8" t="str">
        <f aca="false">HYPERLINK("http://www.digikey.com/product-search/en?KeyWords="&amp;J92,J92)</f>
        <v>NCP1117ST33T3GOSCT-ND</v>
      </c>
      <c r="F92" s="8" t="str">
        <f aca="false">HYPERLINK("http://ar.mouser.com/Search/Refine.aspx?Keyword="&amp;K92,K92)</f>
        <v>863-NCP1117ST33T3G</v>
      </c>
      <c r="G92" s="2" t="n">
        <f aca="false">100*B92</f>
        <v>100</v>
      </c>
      <c r="H92" s="9" t="n">
        <v>0.3127</v>
      </c>
      <c r="I92" s="9" t="n">
        <f aca="false">B92*H92</f>
        <v>0.3127</v>
      </c>
      <c r="J92" s="2" t="s">
        <v>416</v>
      </c>
      <c r="K92" s="2" t="s">
        <v>417</v>
      </c>
    </row>
    <row r="93" customFormat="false" ht="14.15" hidden="false" customHeight="false" outlineLevel="0" collapsed="false">
      <c r="A93" s="1" t="s">
        <v>418</v>
      </c>
      <c r="B93" s="2" t="n">
        <v>1</v>
      </c>
      <c r="C93" s="3" t="s">
        <v>419</v>
      </c>
      <c r="D93" s="2" t="s">
        <v>420</v>
      </c>
      <c r="E93" s="8" t="str">
        <f aca="false">HYPERLINK("http://www.digikey.com/product-search/en?KeyWords="&amp;J93,J93)</f>
        <v>568-4140-1-ND</v>
      </c>
      <c r="F93" s="8" t="str">
        <f aca="false">HYPERLINK("http://ar.mouser.com/Search/Refine.aspx?Keyword="&amp;K93,K93)</f>
        <v>771-PRTR5V0U2X-T/R</v>
      </c>
      <c r="G93" s="2" t="n">
        <f aca="false">100*B93</f>
        <v>100</v>
      </c>
      <c r="H93" s="9" t="n">
        <v>0.3578</v>
      </c>
      <c r="I93" s="9" t="n">
        <f aca="false">B93*H93</f>
        <v>0.3578</v>
      </c>
      <c r="J93" s="2" t="s">
        <v>421</v>
      </c>
      <c r="K93" s="2" t="s">
        <v>422</v>
      </c>
    </row>
    <row r="94" customFormat="false" ht="14.15" hidden="false" customHeight="false" outlineLevel="0" collapsed="false">
      <c r="A94" s="1" t="s">
        <v>423</v>
      </c>
      <c r="B94" s="2" t="n">
        <v>1</v>
      </c>
      <c r="C94" s="3" t="s">
        <v>424</v>
      </c>
      <c r="D94" s="2" t="s">
        <v>425</v>
      </c>
      <c r="E94" s="8" t="str">
        <f aca="false">HYPERLINK("http://www.digikey.com/product-search/en?KeyWords="&amp;J94,J94)</f>
        <v>568-10159-ND</v>
      </c>
      <c r="F94" s="8" t="str">
        <f aca="false">HYPERLINK("http://ar.mouser.com/Search/Refine.aspx?Keyword="&amp;K94,K94)</f>
        <v>771-LPC4337JBD144E</v>
      </c>
      <c r="G94" s="2" t="n">
        <f aca="false">100*B94</f>
        <v>100</v>
      </c>
      <c r="H94" s="9" t="n">
        <v>11.05</v>
      </c>
      <c r="I94" s="9" t="n">
        <f aca="false">B94*H94</f>
        <v>11.05</v>
      </c>
      <c r="J94" s="2" t="s">
        <v>426</v>
      </c>
      <c r="K94" s="2" t="s">
        <v>427</v>
      </c>
    </row>
    <row r="95" customFormat="false" ht="14.15" hidden="false" customHeight="false" outlineLevel="0" collapsed="false">
      <c r="A95" s="1" t="s">
        <v>428</v>
      </c>
      <c r="B95" s="2" t="n">
        <v>1</v>
      </c>
      <c r="C95" s="3" t="s">
        <v>429</v>
      </c>
      <c r="D95" s="2" t="s">
        <v>430</v>
      </c>
      <c r="E95" s="8" t="str">
        <f aca="false">HYPERLINK("http://www.digikey.com/product-search/en?KeyWords="&amp;J95,J95)</f>
        <v>S25FL032P0XMFI011-ND</v>
      </c>
      <c r="F95" s="8" t="str">
        <f aca="false">HYPERLINK("http://ar.mouser.com/Search/Refine.aspx?Keyword="&amp;K95,K95)</f>
        <v>797-S25FL032P0XMFI01</v>
      </c>
      <c r="G95" s="2" t="n">
        <f aca="false">100*B95</f>
        <v>100</v>
      </c>
      <c r="H95" s="9" t="n">
        <v>0.4985</v>
      </c>
      <c r="I95" s="9" t="n">
        <f aca="false">B95*H95</f>
        <v>0.4985</v>
      </c>
      <c r="J95" s="2" t="s">
        <v>431</v>
      </c>
      <c r="K95" s="2" t="s">
        <v>432</v>
      </c>
    </row>
    <row r="96" customFormat="false" ht="14.15" hidden="false" customHeight="false" outlineLevel="0" collapsed="false">
      <c r="A96" s="1" t="s">
        <v>433</v>
      </c>
      <c r="B96" s="2" t="n">
        <v>1</v>
      </c>
      <c r="C96" s="3" t="s">
        <v>434</v>
      </c>
      <c r="D96" s="2" t="s">
        <v>435</v>
      </c>
      <c r="E96" s="8" t="str">
        <f aca="false">HYPERLINK("http://www.digikey.com/product-search/en?KeyWords="&amp;J96,J96)</f>
        <v>535-9166-1-ND</v>
      </c>
      <c r="F96" s="8" t="str">
        <f aca="false">HYPERLINK("http://ar.mouser.com/Search/Refine.aspx?Keyword="&amp;K96,K96)</f>
        <v>815-ABS25-32.768KHZT</v>
      </c>
      <c r="G96" s="2" t="n">
        <f aca="false">100*B96</f>
        <v>100</v>
      </c>
      <c r="H96" s="9" t="n">
        <v>0.432</v>
      </c>
      <c r="I96" s="9" t="n">
        <f aca="false">B96*H96</f>
        <v>0.432</v>
      </c>
      <c r="J96" s="2" t="s">
        <v>436</v>
      </c>
      <c r="K96" s="2" t="s">
        <v>437</v>
      </c>
    </row>
    <row r="97" customFormat="false" ht="14.15" hidden="false" customHeight="false" outlineLevel="0" collapsed="false">
      <c r="A97" s="1" t="s">
        <v>438</v>
      </c>
      <c r="B97" s="2" t="n">
        <v>2</v>
      </c>
      <c r="C97" s="3" t="s">
        <v>439</v>
      </c>
      <c r="D97" s="2" t="s">
        <v>435</v>
      </c>
      <c r="E97" s="8" t="str">
        <f aca="false">HYPERLINK("http://www.digikey.com/product-search/en?KeyWords="&amp;J97,J97)</f>
        <v>SER3683CT-ND</v>
      </c>
      <c r="F97" s="8" t="str">
        <f aca="false">HYPERLINK("http://ar.mouser.com/Search/Refine.aspx?Keyword="&amp;K97,K97)</f>
        <v>732-FA-238V12MB-W3</v>
      </c>
      <c r="G97" s="2" t="n">
        <f aca="false">100*B97</f>
        <v>200</v>
      </c>
      <c r="H97" s="9" t="n">
        <v>0.8</v>
      </c>
      <c r="I97" s="9" t="n">
        <f aca="false">B97*H97</f>
        <v>1.6</v>
      </c>
      <c r="J97" s="2" t="s">
        <v>440</v>
      </c>
      <c r="K97" s="2" t="s">
        <v>441</v>
      </c>
    </row>
    <row r="98" customFormat="false" ht="14.15" hidden="false" customHeight="false" outlineLevel="0" collapsed="false">
      <c r="A98" s="1" t="s">
        <v>442</v>
      </c>
      <c r="B98" s="2" t="n">
        <v>4</v>
      </c>
      <c r="C98" s="3" t="s">
        <v>443</v>
      </c>
      <c r="D98" s="2" t="s">
        <v>444</v>
      </c>
      <c r="E98" s="8" t="str">
        <f aca="false">HYPERLINK("http://www.digikey.com/product-search/en?KeyWords="&amp;J98,J98)</f>
        <v>P6SMB20CAT3GOSCT-ND</v>
      </c>
      <c r="F98" s="8" t="str">
        <f aca="false">HYPERLINK("http://ar.mouser.com/Search/Refine.aspx?Keyword="&amp;K98,K98)</f>
        <v>576-P6SMB20CA</v>
      </c>
      <c r="G98" s="2" t="n">
        <f aca="false">100*B98</f>
        <v>400</v>
      </c>
      <c r="H98" s="9" t="n">
        <v>0.24968</v>
      </c>
      <c r="I98" s="9" t="n">
        <f aca="false">B98*H98</f>
        <v>0.99872</v>
      </c>
      <c r="J98" s="2" t="s">
        <v>445</v>
      </c>
      <c r="K98" s="2" t="s">
        <v>446</v>
      </c>
    </row>
    <row r="99" customFormat="false" ht="14.15" hidden="false" customHeight="false" outlineLevel="0" collapsed="false">
      <c r="A99" s="1" t="s">
        <v>447</v>
      </c>
      <c r="B99" s="2" t="n">
        <v>9</v>
      </c>
      <c r="C99" s="3" t="s">
        <v>448</v>
      </c>
      <c r="D99" s="2" t="s">
        <v>444</v>
      </c>
      <c r="E99" s="8" t="str">
        <f aca="false">HYPERLINK("http://www.digikey.com/product-search/en?KeyWords="&amp;J99,J99)</f>
        <v>P6SMB33CA-E3/52GICT-ND</v>
      </c>
      <c r="F99" s="8" t="str">
        <f aca="false">HYPERLINK("http://ar.mouser.com/Search/Refine.aspx?Keyword="&amp;K99,K99)</f>
        <v>576-P6SMB33CA</v>
      </c>
      <c r="G99" s="2" t="n">
        <f aca="false">100*B99</f>
        <v>900</v>
      </c>
      <c r="H99" s="9" t="n">
        <v>0.22992</v>
      </c>
      <c r="I99" s="9" t="n">
        <f aca="false">B99*H99</f>
        <v>2.06928</v>
      </c>
      <c r="J99" s="2" t="s">
        <v>449</v>
      </c>
      <c r="K99" s="2" t="s">
        <v>450</v>
      </c>
    </row>
    <row r="100" customFormat="false" ht="14.15" hidden="false" customHeight="false" outlineLevel="0" collapsed="false">
      <c r="A100" s="1" t="s">
        <v>451</v>
      </c>
      <c r="B100" s="2" t="n">
        <v>1</v>
      </c>
      <c r="C100" s="3" t="s">
        <v>452</v>
      </c>
      <c r="D100" s="2" t="s">
        <v>453</v>
      </c>
      <c r="E100" s="8" t="str">
        <f aca="false">HYPERLINK("http://www.digikey.com/product-search/en?KeyWords="&amp;J100,J100)</f>
        <v>MMSZ5V6T1GOSCT-ND</v>
      </c>
      <c r="F100" s="8" t="str">
        <f aca="false">HYPERLINK("http://ar.mouser.com/Search/Refine.aspx?Keyword="&amp;K100,K100)</f>
        <v>78-BZT52C5V6-E3-08</v>
      </c>
      <c r="G100" s="2" t="n">
        <f aca="false">100*B100</f>
        <v>100</v>
      </c>
      <c r="H100" s="9" t="n">
        <v>0.1247</v>
      </c>
      <c r="I100" s="9" t="n">
        <f aca="false">B100*H100</f>
        <v>0.1247</v>
      </c>
      <c r="J100" s="2" t="s">
        <v>454</v>
      </c>
      <c r="K100" s="2" t="s">
        <v>455</v>
      </c>
    </row>
    <row r="101" s="2" customFormat="true" ht="13.8" hidden="false" customHeight="false" outlineLevel="0" collapsed="false">
      <c r="F101" s="0"/>
      <c r="G101" s="10" t="s">
        <v>456</v>
      </c>
      <c r="H101" s="10"/>
      <c r="I101" s="9" t="n">
        <f aca="false">SUM(I2:I100)</f>
        <v>94.34056</v>
      </c>
    </row>
    <row r="102" s="2" customFormat="true" ht="13.8" hidden="false" customHeight="false" outlineLevel="0" collapsed="false">
      <c r="J102" s="11"/>
    </row>
    <row r="103" s="2" customFormat="true" ht="13.8" hidden="false" customHeight="false" outlineLevel="0" collapsed="false">
      <c r="F103" s="12"/>
      <c r="G103" s="12"/>
      <c r="H103" s="12" t="s">
        <v>457</v>
      </c>
      <c r="I103" s="13" t="n">
        <v>40</v>
      </c>
      <c r="J103" s="11"/>
    </row>
    <row r="104" s="2" customFormat="true" ht="13.8" hidden="false" customHeight="false" outlineLevel="0" collapsed="false">
      <c r="F104" s="12"/>
      <c r="G104" s="14" t="s">
        <v>458</v>
      </c>
      <c r="H104" s="14"/>
      <c r="I104" s="15" t="n">
        <v>0.3</v>
      </c>
      <c r="J104" s="11"/>
    </row>
    <row r="105" s="2" customFormat="true" ht="13.8" hidden="false" customHeight="false" outlineLevel="0" collapsed="false">
      <c r="G105" s="12"/>
      <c r="H105" s="16" t="s">
        <v>459</v>
      </c>
      <c r="I105" s="9" t="n">
        <f aca="false">I104*(I101+I103/100)</f>
        <v>28.422168</v>
      </c>
      <c r="J105" s="11"/>
    </row>
    <row r="106" s="2" customFormat="true" ht="13.8" hidden="false" customHeight="false" outlineLevel="0" collapsed="false"/>
    <row r="107" s="2" customFormat="true" ht="13.8" hidden="false" customHeight="false" outlineLevel="0" collapsed="false">
      <c r="H107" s="12" t="s">
        <v>460</v>
      </c>
      <c r="I107" s="17" t="s">
        <v>461</v>
      </c>
      <c r="J107" s="18"/>
      <c r="L107" s="19"/>
    </row>
    <row r="108" s="2" customFormat="true" ht="13.8" hidden="false" customHeight="false" outlineLevel="0" collapsed="false">
      <c r="H108" s="12" t="s">
        <v>462</v>
      </c>
      <c r="I108" s="17" t="s">
        <v>461</v>
      </c>
      <c r="J108" s="18"/>
      <c r="L108" s="19"/>
    </row>
    <row r="109" s="2" customFormat="true" ht="13.8" hidden="false" customHeight="false" outlineLevel="0" collapsed="false">
      <c r="H109" s="12" t="s">
        <v>463</v>
      </c>
      <c r="I109" s="17" t="s">
        <v>461</v>
      </c>
      <c r="J109" s="18"/>
      <c r="L109" s="19"/>
    </row>
    <row r="110" s="2" customFormat="true" ht="13.8" hidden="false" customHeight="false" outlineLevel="0" collapsed="false"/>
    <row r="111" s="2" customFormat="true" ht="13.8" hidden="false" customHeight="false" outlineLevel="0" collapsed="false">
      <c r="F111" s="20" t="s">
        <v>464</v>
      </c>
      <c r="G111" s="20"/>
      <c r="H111" s="20"/>
      <c r="I111" s="21" t="n">
        <f aca="false">SUM(I107:I109,I101,I105,I103/100)</f>
        <v>123.162728</v>
      </c>
      <c r="J111" s="22"/>
    </row>
    <row r="112" s="2" customFormat="true" ht="13.8" hidden="false" customHeight="false" outlineLevel="0" collapsed="false"/>
    <row r="113" customFormat="false" ht="13.8" hidden="false" customHeight="false" outlineLevel="0" collapsed="false">
      <c r="A113" s="23" t="s">
        <v>465</v>
      </c>
      <c r="B113" s="23"/>
      <c r="C113" s="23"/>
      <c r="D113" s="23"/>
      <c r="E113" s="23"/>
      <c r="F113" s="23"/>
      <c r="G113" s="23"/>
      <c r="H113" s="23"/>
      <c r="I113" s="23"/>
    </row>
    <row r="114" customFormat="false" ht="14.15" hidden="false" customHeight="false" outlineLevel="0" collapsed="false">
      <c r="A114" s="1" t="s">
        <v>466</v>
      </c>
      <c r="B114" s="2" t="n">
        <v>4</v>
      </c>
      <c r="D114" s="3" t="s">
        <v>467</v>
      </c>
      <c r="E114" s="8" t="str">
        <f aca="false">HYPERLINK("http://www.digikey.com/product-search/en?KeyWords="&amp;J114,J114)</f>
        <v>ED1723-ND</v>
      </c>
      <c r="F114" s="8" t="str">
        <f aca="false">HYPERLINK("http://ar.mouser.com/Search/Refine.aspx?Keyword="&amp;K114,K114)</f>
        <v>538-39530-0008</v>
      </c>
      <c r="G114" s="2" t="n">
        <f aca="false">100*B114</f>
        <v>400</v>
      </c>
      <c r="H114" s="9" t="n">
        <v>3.03624</v>
      </c>
      <c r="I114" s="9" t="n">
        <f aca="false">B114*H114</f>
        <v>12.14496</v>
      </c>
      <c r="J114" s="2" t="s">
        <v>468</v>
      </c>
      <c r="K114" s="2" t="s">
        <v>469</v>
      </c>
    </row>
    <row r="115" customFormat="false" ht="14.15" hidden="false" customHeight="false" outlineLevel="0" collapsed="false">
      <c r="A115" s="1" t="s">
        <v>470</v>
      </c>
      <c r="B115" s="2" t="n">
        <v>2</v>
      </c>
      <c r="D115" s="3" t="s">
        <v>471</v>
      </c>
      <c r="E115" s="8" t="str">
        <f aca="false">HYPERLINK("http://www.digikey.com/product-search/en?KeyWords="&amp;J115,J115)</f>
        <v>ED2910-ND</v>
      </c>
      <c r="F115" s="8" t="str">
        <f aca="false">HYPERLINK("http://ar.mouser.com/Search/Refine.aspx?Keyword="&amp;K115,K115)</f>
        <v>538-39530-0004</v>
      </c>
      <c r="G115" s="2" t="n">
        <f aca="false">100*B115</f>
        <v>200</v>
      </c>
      <c r="H115" s="9" t="n">
        <v>1.197</v>
      </c>
      <c r="I115" s="9" t="n">
        <f aca="false">B115*H115</f>
        <v>2.394</v>
      </c>
      <c r="J115" s="2" t="s">
        <v>472</v>
      </c>
      <c r="K115" s="2" t="s">
        <v>473</v>
      </c>
    </row>
    <row r="116" customFormat="false" ht="14.15" hidden="false" customHeight="false" outlineLevel="0" collapsed="false">
      <c r="A116" s="1" t="s">
        <v>474</v>
      </c>
      <c r="B116" s="2" t="n">
        <v>4</v>
      </c>
      <c r="D116" s="3" t="s">
        <v>475</v>
      </c>
      <c r="E116" s="8" t="str">
        <f aca="false">HYPERLINK("http://www.digikey.com/product-search/en?KeyWords="&amp;J116,J116)</f>
        <v>277-1101-ND</v>
      </c>
      <c r="F116" s="8" t="str">
        <f aca="false">HYPERLINK("http://ar.mouser.com/Search/Refine.aspx?Keyword="&amp;K116,K116)</f>
        <v>651-1757307</v>
      </c>
      <c r="G116" s="2" t="n">
        <f aca="false">100*B116</f>
        <v>400</v>
      </c>
      <c r="H116" s="9" t="n">
        <v>1.8674</v>
      </c>
      <c r="I116" s="9" t="n">
        <f aca="false">B116*H116</f>
        <v>7.4696</v>
      </c>
      <c r="J116" s="2" t="s">
        <v>476</v>
      </c>
      <c r="K116" s="2" t="s">
        <v>477</v>
      </c>
    </row>
    <row r="117" customFormat="false" ht="14.15" hidden="false" customHeight="false" outlineLevel="0" collapsed="false">
      <c r="A117" s="1" t="s">
        <v>478</v>
      </c>
      <c r="B117" s="2" t="n">
        <v>2</v>
      </c>
      <c r="D117" s="3" t="s">
        <v>479</v>
      </c>
      <c r="E117" s="8" t="str">
        <f aca="false">HYPERLINK("http://www.digikey.com/product-search/en?KeyWords="&amp;J117,J117)</f>
        <v>A98067-ND</v>
      </c>
      <c r="F117" s="8" t="str">
        <f aca="false">HYPERLINK("http://ar.mouser.com/Search/Refine.aspx?Keyword="&amp;K117,K117)</f>
        <v>571-282814-4</v>
      </c>
      <c r="G117" s="2" t="n">
        <f aca="false">100*B117</f>
        <v>200</v>
      </c>
      <c r="H117" s="9" t="n">
        <v>0.794</v>
      </c>
      <c r="I117" s="9" t="n">
        <f aca="false">B117*H117</f>
        <v>1.588</v>
      </c>
      <c r="J117" s="2" t="s">
        <v>480</v>
      </c>
      <c r="K117" s="2" t="s">
        <v>481</v>
      </c>
    </row>
    <row r="118" customFormat="false" ht="13.8" hidden="false" customHeight="false" outlineLevel="0" collapsed="false">
      <c r="H118" s="2"/>
      <c r="I118" s="2"/>
    </row>
    <row r="119" customFormat="false" ht="13.8" hidden="false" customHeight="false" outlineLevel="0" collapsed="false">
      <c r="F119" s="24" t="s">
        <v>456</v>
      </c>
      <c r="G119" s="24"/>
      <c r="H119" s="24"/>
      <c r="I119" s="9" t="n">
        <f aca="false">SUM(I2:I29,I32:I100,I114:I117)</f>
        <v>114.14212</v>
      </c>
    </row>
    <row r="120" customFormat="false" ht="13.8" hidden="false" customHeight="false" outlineLevel="0" collapsed="false">
      <c r="G120" s="16" t="s">
        <v>482</v>
      </c>
      <c r="H120" s="16"/>
      <c r="I120" s="9" t="n">
        <f aca="false">I119-I101</f>
        <v>19.80156</v>
      </c>
    </row>
    <row r="121" customFormat="false" ht="13.8" hidden="false" customHeight="false" outlineLevel="0" collapsed="false">
      <c r="H121" s="2"/>
      <c r="I121" s="2"/>
    </row>
    <row r="122" customFormat="false" ht="13.8" hidden="false" customHeight="false" outlineLevel="0" collapsed="false">
      <c r="H122" s="16" t="s">
        <v>459</v>
      </c>
      <c r="I122" s="9" t="n">
        <f aca="false">I104*(I119+I103/100)</f>
        <v>34.362636</v>
      </c>
    </row>
    <row r="123" customFormat="false" ht="13.8" hidden="false" customHeight="false" outlineLevel="0" collapsed="false">
      <c r="H123" s="2"/>
      <c r="I123" s="2"/>
    </row>
    <row r="124" customFormat="false" ht="13.8" hidden="false" customHeight="false" outlineLevel="0" collapsed="false">
      <c r="F124" s="20" t="s">
        <v>464</v>
      </c>
      <c r="G124" s="20"/>
      <c r="H124" s="20"/>
      <c r="I124" s="21" t="n">
        <f aca="false">SUM(I107:I109,I119,I122,I103/100)</f>
        <v>148.904756</v>
      </c>
    </row>
  </sheetData>
  <mergeCells count="7">
    <mergeCell ref="G101:H101"/>
    <mergeCell ref="G104:H104"/>
    <mergeCell ref="F111:H111"/>
    <mergeCell ref="A113:I113"/>
    <mergeCell ref="F119:H119"/>
    <mergeCell ref="G120:H120"/>
    <mergeCell ref="F124:H124"/>
  </mergeCells>
  <printOptions headings="false" gridLines="false" gridLinesSet="true" horizontalCentered="false" verticalCentered="false"/>
  <pageMargins left="0" right="0" top="0" bottom="0"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otalTime>77</TotalTime>
  <Application>LibreOffice/4.2.3.3$Linux_X86_64 LibreOffice_project/420m0$Build-3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2014-01-17T00:05:12Z</dcterms:created>
  <dc:creator>Pablo Ridolfi</dc:creator>
  <dc:language>en-US</dc:language>
  <cp:lastModifiedBy>Pablo </cp:lastModifiedBy>
  <cp:lastPrinted>2014-05-02T03:47:44Z</cp:lastPrinted>
  <dcterms:modified xsi:type="dcterms:W3CDTF">2014-05-03T12:37:15Z</dcterms:modified>
  <cp:revision>7</cp:revision>
</cp:coreProperties>
</file>