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00"/>
  </bookViews>
  <sheets>
    <sheet name="数据" sheetId="1" r:id="rId1"/>
    <sheet name="坐标" sheetId="3" r:id="rId2"/>
    <sheet name="Li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" i="1" l="1"/>
  <c r="AE12" i="1"/>
  <c r="AE13" i="1"/>
  <c r="G64" i="3"/>
  <c r="F64" i="3"/>
  <c r="E64" i="3"/>
  <c r="D64" i="3"/>
  <c r="C9" i="3"/>
  <c r="C10" i="3"/>
  <c r="C6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3" i="3"/>
  <c r="C6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R3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3" i="3"/>
  <c r="AA66" i="3"/>
  <c r="AA67" i="3"/>
  <c r="AA68" i="3"/>
  <c r="Z66" i="3"/>
  <c r="Z67" i="3"/>
  <c r="Z68" i="3"/>
  <c r="Y66" i="3"/>
  <c r="Y67" i="3"/>
  <c r="Y68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3" i="3"/>
  <c r="C4" i="3"/>
  <c r="C5" i="3"/>
  <c r="C6" i="3"/>
  <c r="C7" i="3"/>
  <c r="C8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3" i="3"/>
  <c r="AC24" i="1" l="1"/>
  <c r="AC23" i="1"/>
  <c r="AC22" i="1"/>
  <c r="AC21" i="1"/>
  <c r="Z21" i="1"/>
  <c r="Z22" i="1" s="1"/>
  <c r="Z23" i="1" s="1"/>
  <c r="Z24" i="1" s="1"/>
  <c r="AC20" i="1"/>
  <c r="AC19" i="1"/>
  <c r="AC18" i="1"/>
  <c r="AC17" i="1"/>
  <c r="AC16" i="1"/>
  <c r="AC15" i="1"/>
  <c r="AC14" i="1"/>
  <c r="AC13" i="1"/>
  <c r="AC12" i="1"/>
  <c r="AC11" i="1"/>
  <c r="AC10" i="1"/>
  <c r="Z10" i="1"/>
  <c r="Z11" i="1" s="1"/>
  <c r="Z12" i="1" s="1"/>
  <c r="Z13" i="1" s="1"/>
  <c r="Z14" i="1" s="1"/>
  <c r="Z15" i="1" s="1"/>
  <c r="Z16" i="1" s="1"/>
  <c r="Z17" i="1" s="1"/>
  <c r="Z18" i="1" s="1"/>
  <c r="Z19" i="1" s="1"/>
  <c r="AC9" i="1"/>
  <c r="AB5" i="1"/>
  <c r="AB6" i="1" s="1"/>
  <c r="AB7" i="1" s="1"/>
  <c r="AB8" i="1" s="1"/>
  <c r="AA5" i="1"/>
  <c r="AA6" i="1" s="1"/>
  <c r="Z5" i="1"/>
  <c r="Z6" i="1" s="1"/>
  <c r="Z7" i="1" s="1"/>
  <c r="Z8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U5" i="1"/>
  <c r="U6" i="1" s="1"/>
  <c r="T5" i="1"/>
  <c r="S5" i="1"/>
  <c r="S6" i="1" s="1"/>
  <c r="P5" i="1"/>
  <c r="N5" i="1"/>
  <c r="N6" i="1" s="1"/>
  <c r="K5" i="1"/>
  <c r="K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AC4" i="1"/>
  <c r="Y4" i="1"/>
  <c r="V5" i="1"/>
  <c r="T4" i="1"/>
  <c r="Q4" i="1"/>
  <c r="R4" i="1" s="1"/>
  <c r="AD4" i="1" s="1"/>
  <c r="P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H4" i="1"/>
  <c r="AI4" i="1" l="1"/>
  <c r="S7" i="1"/>
  <c r="T6" i="1"/>
  <c r="Y6" i="1" s="1"/>
  <c r="AE4" i="1"/>
  <c r="AF4" i="1"/>
  <c r="AG4" i="1"/>
  <c r="K7" i="1"/>
  <c r="Q6" i="1"/>
  <c r="R6" i="1" s="1"/>
  <c r="N7" i="1"/>
  <c r="P6" i="1"/>
  <c r="U7" i="1"/>
  <c r="AA7" i="1"/>
  <c r="V6" i="1"/>
  <c r="Q5" i="1"/>
  <c r="R5" i="1" s="1"/>
  <c r="AD5" i="1" s="1"/>
  <c r="AH5" i="1" s="1"/>
  <c r="Y5" i="1"/>
  <c r="AC5" i="1"/>
  <c r="AC6" i="1" s="1"/>
  <c r="AC7" i="1" s="1"/>
  <c r="AC8" i="1" s="1"/>
  <c r="AH4" i="1"/>
  <c r="AJ4" i="1" s="1"/>
  <c r="AK4" i="1" s="1"/>
  <c r="AD6" i="1" l="1"/>
  <c r="AE6" i="1" s="1"/>
  <c r="V7" i="1"/>
  <c r="P7" i="1"/>
  <c r="N8" i="1"/>
  <c r="K8" i="1"/>
  <c r="Q7" i="1"/>
  <c r="AE5" i="1"/>
  <c r="AF5" i="1"/>
  <c r="AG5" i="1"/>
  <c r="AA8" i="1"/>
  <c r="U8" i="1"/>
  <c r="AI5" i="1"/>
  <c r="AJ5" i="1" s="1"/>
  <c r="AK5" i="1" s="1"/>
  <c r="T7" i="1"/>
  <c r="Y7" i="1" s="1"/>
  <c r="S8" i="1"/>
  <c r="R7" i="1"/>
  <c r="AD7" i="1" s="1"/>
  <c r="AE7" i="1" s="1"/>
  <c r="AH6" i="1" l="1"/>
  <c r="AG6" i="1"/>
  <c r="AF6" i="1"/>
  <c r="AI6" i="1"/>
  <c r="AH7" i="1"/>
  <c r="P8" i="1"/>
  <c r="N9" i="1"/>
  <c r="T8" i="1"/>
  <c r="Y8" i="1" s="1"/>
  <c r="S9" i="1"/>
  <c r="AI7" i="1"/>
  <c r="AF7" i="1"/>
  <c r="U9" i="1"/>
  <c r="V8" i="1"/>
  <c r="AG7" i="1"/>
  <c r="K9" i="1"/>
  <c r="Q8" i="1"/>
  <c r="R8" i="1" s="1"/>
  <c r="AD8" i="1" s="1"/>
  <c r="AJ6" i="1" l="1"/>
  <c r="AK6" i="1" s="1"/>
  <c r="AE8" i="1"/>
  <c r="AG8" i="1"/>
  <c r="AI8" i="1"/>
  <c r="AF8" i="1"/>
  <c r="AH8" i="1"/>
  <c r="K10" i="1"/>
  <c r="Q9" i="1"/>
  <c r="R9" i="1" s="1"/>
  <c r="AD9" i="1" s="1"/>
  <c r="S10" i="1"/>
  <c r="T9" i="1"/>
  <c r="Y9" i="1" s="1"/>
  <c r="V9" i="1"/>
  <c r="U10" i="1"/>
  <c r="AJ7" i="1"/>
  <c r="AK7" i="1" s="1"/>
  <c r="P9" i="1"/>
  <c r="N10" i="1"/>
  <c r="AJ8" i="1" l="1"/>
  <c r="AK8" i="1" s="1"/>
  <c r="AE9" i="1"/>
  <c r="AG9" i="1"/>
  <c r="AF9" i="1"/>
  <c r="AI9" i="1"/>
  <c r="AJ9" i="1" s="1"/>
  <c r="AK9" i="1" s="1"/>
  <c r="AH9" i="1"/>
  <c r="S11" i="1"/>
  <c r="T10" i="1"/>
  <c r="Y10" i="1" s="1"/>
  <c r="V10" i="1"/>
  <c r="N11" i="1"/>
  <c r="P10" i="1"/>
  <c r="Q10" i="1"/>
  <c r="R10" i="1" s="1"/>
  <c r="AD10" i="1" s="1"/>
  <c r="K11" i="1"/>
  <c r="U11" i="1"/>
  <c r="AI10" i="1" l="1"/>
  <c r="U12" i="1"/>
  <c r="N12" i="1"/>
  <c r="P11" i="1"/>
  <c r="AE10" i="1"/>
  <c r="AG10" i="1"/>
  <c r="AF10" i="1"/>
  <c r="S12" i="1"/>
  <c r="T11" i="1"/>
  <c r="Y11" i="1" s="1"/>
  <c r="K12" i="1"/>
  <c r="Q11" i="1"/>
  <c r="R11" i="1" s="1"/>
  <c r="AH10" i="1"/>
  <c r="V11" i="1"/>
  <c r="AJ10" i="1" l="1"/>
  <c r="AK10" i="1" s="1"/>
  <c r="AD11" i="1"/>
  <c r="AG11" i="1" s="1"/>
  <c r="AF11" i="1"/>
  <c r="AH11" i="1"/>
  <c r="S13" i="1"/>
  <c r="T12" i="1"/>
  <c r="Y12" i="1" s="1"/>
  <c r="U13" i="1"/>
  <c r="V12" i="1"/>
  <c r="Q12" i="1"/>
  <c r="R12" i="1" s="1"/>
  <c r="AD12" i="1" s="1"/>
  <c r="AH12" i="1" s="1"/>
  <c r="K13" i="1"/>
  <c r="N13" i="1"/>
  <c r="P12" i="1"/>
  <c r="AI11" i="1" l="1"/>
  <c r="AJ11" i="1" s="1"/>
  <c r="AK11" i="1" s="1"/>
  <c r="N14" i="1"/>
  <c r="P13" i="1"/>
  <c r="AG12" i="1"/>
  <c r="AF12" i="1"/>
  <c r="AI12" i="1"/>
  <c r="AJ12" i="1" s="1"/>
  <c r="AK12" i="1" s="1"/>
  <c r="T13" i="1"/>
  <c r="Y13" i="1" s="1"/>
  <c r="S14" i="1"/>
  <c r="K14" i="1"/>
  <c r="Q13" i="1"/>
  <c r="R13" i="1" s="1"/>
  <c r="V13" i="1"/>
  <c r="U14" i="1"/>
  <c r="AD13" i="1" l="1"/>
  <c r="AG13" i="1" s="1"/>
  <c r="U15" i="1"/>
  <c r="S15" i="1"/>
  <c r="T14" i="1"/>
  <c r="Y14" i="1" s="1"/>
  <c r="K15" i="1"/>
  <c r="Q14" i="1"/>
  <c r="R14" i="1" s="1"/>
  <c r="AD14" i="1" s="1"/>
  <c r="V14" i="1"/>
  <c r="N15" i="1"/>
  <c r="P14" i="1"/>
  <c r="AH13" i="1" l="1"/>
  <c r="AJ13" i="1" s="1"/>
  <c r="AK13" i="1" s="1"/>
  <c r="AF13" i="1"/>
  <c r="AI13" i="1"/>
  <c r="AF14" i="1"/>
  <c r="AG14" i="1"/>
  <c r="AE14" i="1"/>
  <c r="N16" i="1"/>
  <c r="P15" i="1"/>
  <c r="Q15" i="1"/>
  <c r="R15" i="1" s="1"/>
  <c r="AD15" i="1" s="1"/>
  <c r="K16" i="1"/>
  <c r="AH14" i="1"/>
  <c r="V15" i="1"/>
  <c r="T15" i="1"/>
  <c r="Y15" i="1" s="1"/>
  <c r="S16" i="1"/>
  <c r="U16" i="1"/>
  <c r="AI14" i="1"/>
  <c r="AJ14" i="1" s="1"/>
  <c r="AK14" i="1" s="1"/>
  <c r="AE15" i="1" l="1"/>
  <c r="AF15" i="1"/>
  <c r="AG15" i="1"/>
  <c r="AI15" i="1"/>
  <c r="K17" i="1"/>
  <c r="Q16" i="1"/>
  <c r="U17" i="1"/>
  <c r="R16" i="1"/>
  <c r="S17" i="1"/>
  <c r="T16" i="1"/>
  <c r="Y16" i="1" s="1"/>
  <c r="P16" i="1"/>
  <c r="N17" i="1"/>
  <c r="AH15" i="1"/>
  <c r="V16" i="1"/>
  <c r="AJ15" i="1" l="1"/>
  <c r="AK15" i="1" s="1"/>
  <c r="V17" i="1"/>
  <c r="T17" i="1"/>
  <c r="Y17" i="1" s="1"/>
  <c r="S18" i="1"/>
  <c r="U18" i="1"/>
  <c r="AD16" i="1"/>
  <c r="N18" i="1"/>
  <c r="P17" i="1"/>
  <c r="Q17" i="1"/>
  <c r="R17" i="1" s="1"/>
  <c r="K18" i="1"/>
  <c r="AD17" i="1" l="1"/>
  <c r="AE17" i="1" s="1"/>
  <c r="S19" i="1"/>
  <c r="T18" i="1"/>
  <c r="Y18" i="1" s="1"/>
  <c r="K19" i="1"/>
  <c r="Q18" i="1"/>
  <c r="R18" i="1" s="1"/>
  <c r="P18" i="1"/>
  <c r="N19" i="1"/>
  <c r="U19" i="1"/>
  <c r="AF16" i="1"/>
  <c r="AG16" i="1"/>
  <c r="AE16" i="1"/>
  <c r="V18" i="1"/>
  <c r="AH16" i="1"/>
  <c r="AI16" i="1"/>
  <c r="AI17" i="1" l="1"/>
  <c r="AJ17" i="1" s="1"/>
  <c r="AK17" i="1" s="1"/>
  <c r="AH17" i="1"/>
  <c r="AF17" i="1"/>
  <c r="AJ16" i="1"/>
  <c r="AK16" i="1" s="1"/>
  <c r="AG17" i="1"/>
  <c r="AD18" i="1"/>
  <c r="AG18" i="1" s="1"/>
  <c r="AF18" i="1"/>
  <c r="AE18" i="1"/>
  <c r="AI18" i="1"/>
  <c r="U20" i="1"/>
  <c r="Q19" i="1"/>
  <c r="R19" i="1" s="1"/>
  <c r="K20" i="1"/>
  <c r="V19" i="1"/>
  <c r="N20" i="1"/>
  <c r="P19" i="1"/>
  <c r="T19" i="1"/>
  <c r="Y19" i="1" s="1"/>
  <c r="S20" i="1"/>
  <c r="AH18" i="1"/>
  <c r="AI19" i="1" l="1"/>
  <c r="AD19" i="1"/>
  <c r="AE19" i="1" s="1"/>
  <c r="AF19" i="1"/>
  <c r="T20" i="1"/>
  <c r="Y20" i="1" s="1"/>
  <c r="S21" i="1"/>
  <c r="V20" i="1"/>
  <c r="AJ18" i="1"/>
  <c r="AK18" i="1" s="1"/>
  <c r="U21" i="1"/>
  <c r="N21" i="1"/>
  <c r="P20" i="1"/>
  <c r="K21" i="1"/>
  <c r="Q20" i="1"/>
  <c r="R20" i="1" s="1"/>
  <c r="AD20" i="1" s="1"/>
  <c r="AH19" i="1"/>
  <c r="AJ19" i="1" s="1"/>
  <c r="AK19" i="1" s="1"/>
  <c r="AG19" i="1" l="1"/>
  <c r="AG20" i="1"/>
  <c r="AF20" i="1"/>
  <c r="AE20" i="1"/>
  <c r="P21" i="1"/>
  <c r="N22" i="1"/>
  <c r="Q21" i="1"/>
  <c r="R21" i="1" s="1"/>
  <c r="AD21" i="1" s="1"/>
  <c r="K22" i="1"/>
  <c r="AH20" i="1"/>
  <c r="V21" i="1"/>
  <c r="U22" i="1"/>
  <c r="S22" i="1"/>
  <c r="T21" i="1"/>
  <c r="Y21" i="1" s="1"/>
  <c r="AI20" i="1"/>
  <c r="AJ20" i="1" l="1"/>
  <c r="AK20" i="1" s="1"/>
  <c r="AE21" i="1"/>
  <c r="AF21" i="1"/>
  <c r="AG21" i="1"/>
  <c r="AH21" i="1"/>
  <c r="AI21" i="1"/>
  <c r="U23" i="1"/>
  <c r="S23" i="1"/>
  <c r="T22" i="1"/>
  <c r="Y22" i="1" s="1"/>
  <c r="R22" i="1"/>
  <c r="K23" i="1"/>
  <c r="Q22" i="1"/>
  <c r="V22" i="1"/>
  <c r="N23" i="1"/>
  <c r="P22" i="1"/>
  <c r="AJ21" i="1" l="1"/>
  <c r="AK21" i="1" s="1"/>
  <c r="V23" i="1"/>
  <c r="N24" i="1"/>
  <c r="P24" i="1" s="1"/>
  <c r="P23" i="1"/>
  <c r="Q23" i="1"/>
  <c r="R23" i="1" s="1"/>
  <c r="K24" i="1"/>
  <c r="AD22" i="1"/>
  <c r="AI22" i="1" s="1"/>
  <c r="U24" i="1"/>
  <c r="S24" i="1"/>
  <c r="T23" i="1"/>
  <c r="Y23" i="1" s="1"/>
  <c r="T24" i="1" l="1"/>
  <c r="Y24" i="1" s="1"/>
  <c r="AG22" i="1"/>
  <c r="AF22" i="1"/>
  <c r="AE22" i="1"/>
  <c r="AH22" i="1"/>
  <c r="AJ22" i="1" s="1"/>
  <c r="AK22" i="1" s="1"/>
  <c r="Q24" i="1"/>
  <c r="R24" i="1" s="1"/>
  <c r="V24" i="1"/>
  <c r="AD23" i="1"/>
  <c r="AI23" i="1" s="1"/>
  <c r="AD24" i="1" l="1"/>
  <c r="AE23" i="1"/>
  <c r="AG23" i="1"/>
  <c r="AF23" i="1"/>
  <c r="AH23" i="1"/>
  <c r="AJ23" i="1" s="1"/>
  <c r="AK23" i="1" s="1"/>
  <c r="AG24" i="1" l="1"/>
  <c r="AE24" i="1"/>
  <c r="AF24" i="1"/>
  <c r="AH24" i="1"/>
  <c r="AI24" i="1"/>
  <c r="AJ24" i="1" l="1"/>
  <c r="AK24" i="1" s="1"/>
</calcChain>
</file>

<file path=xl/sharedStrings.xml><?xml version="1.0" encoding="utf-8"?>
<sst xmlns="http://schemas.openxmlformats.org/spreadsheetml/2006/main" count="95" uniqueCount="86">
  <si>
    <t>截面</t>
  </si>
  <si>
    <t>额定功率Pr（w）</t>
  </si>
  <si>
    <t>额定风速Vr（m/s）</t>
  </si>
  <si>
    <t>风能利用系数Cp</t>
  </si>
  <si>
    <t>风场大气压P（kPa）</t>
  </si>
  <si>
    <t>平均气温℃</t>
  </si>
  <si>
    <t>水蒸气气压e（kPa）</t>
  </si>
  <si>
    <t>空气密度ρ（Kg/m³）</t>
  </si>
  <si>
    <t>效率η1</t>
  </si>
  <si>
    <t>效率η2</t>
  </si>
  <si>
    <t>π</t>
  </si>
  <si>
    <t>转速n（r/min)</t>
  </si>
  <si>
    <t>风轮直径D（m）</t>
  </si>
  <si>
    <t>风轮半径R（m）</t>
  </si>
  <si>
    <t>过渡段（m）</t>
  </si>
  <si>
    <t>轮毂半径（m）</t>
  </si>
  <si>
    <t>ri/R</t>
  </si>
  <si>
    <t>各截面距离ri</t>
  </si>
  <si>
    <t>叶片数B</t>
  </si>
  <si>
    <t>a0(初值)</t>
  </si>
  <si>
    <t>b0(初值)</t>
  </si>
  <si>
    <t>粘性系数μ</t>
  </si>
  <si>
    <t>雷诺数Re</t>
  </si>
  <si>
    <t>攻角α</t>
  </si>
  <si>
    <t>升力系数cl</t>
  </si>
  <si>
    <t>阻力系数cd</t>
  </si>
  <si>
    <t>升阻比cl/cd</t>
  </si>
  <si>
    <t>入流角φ</t>
  </si>
  <si>
    <t>安装角β</t>
  </si>
  <si>
    <t>推力Cq</t>
  </si>
  <si>
    <t>切向力Ct</t>
  </si>
  <si>
    <t>叶尖损失Ft0</t>
  </si>
  <si>
    <t>叶根损失Fh0</t>
  </si>
  <si>
    <t>总损失Fi0</t>
  </si>
  <si>
    <t>弦长Ci0</t>
  </si>
  <si>
    <t>A-A</t>
  </si>
  <si>
    <t>B-B</t>
  </si>
  <si>
    <t>C-C</t>
  </si>
  <si>
    <t>D-D</t>
  </si>
  <si>
    <t>E-E</t>
  </si>
  <si>
    <t>F-F</t>
  </si>
  <si>
    <t>G-G</t>
  </si>
  <si>
    <t>H-H</t>
  </si>
  <si>
    <t>I-I</t>
  </si>
  <si>
    <t>J-J</t>
  </si>
  <si>
    <t>K-K</t>
  </si>
  <si>
    <t>L-L</t>
  </si>
  <si>
    <t>M-M</t>
  </si>
  <si>
    <t>N-N</t>
  </si>
  <si>
    <t>O-O</t>
  </si>
  <si>
    <t>P-P</t>
  </si>
  <si>
    <t>Q-Q</t>
  </si>
  <si>
    <t>叶尖速比λ</t>
  </si>
  <si>
    <t>周速比λi</t>
  </si>
  <si>
    <r>
      <rPr>
        <sz val="16"/>
        <color theme="1"/>
        <rFont val="等线"/>
        <family val="3"/>
        <charset val="134"/>
        <scheme val="minor"/>
      </rPr>
      <t xml:space="preserve">WT4000-12变桨变速直驱式风力机设计 </t>
    </r>
    <r>
      <rPr>
        <sz val="11"/>
        <color theme="1"/>
        <rFont val="等线"/>
        <family val="2"/>
        <charset val="134"/>
        <scheme val="minor"/>
      </rPr>
      <t xml:space="preserve">                       </t>
    </r>
    <r>
      <rPr>
        <sz val="11"/>
        <color theme="1"/>
        <rFont val="等线"/>
        <family val="3"/>
        <charset val="134"/>
        <scheme val="minor"/>
      </rPr>
      <t>翼型选择：①叶根：（五段）E863  ②主体：（十一段）S815 ③叶尖：（五段）S825</t>
    </r>
    <phoneticPr fontId="1" type="noConversion"/>
  </si>
  <si>
    <t>c</t>
  </si>
  <si>
    <t>q</t>
  </si>
  <si>
    <t>q1</t>
  </si>
  <si>
    <t>a0</t>
    <phoneticPr fontId="1" type="noConversion"/>
  </si>
  <si>
    <t>b0</t>
    <phoneticPr fontId="1" type="noConversion"/>
  </si>
  <si>
    <t>第一截面</t>
  </si>
  <si>
    <t>第二截面</t>
  </si>
  <si>
    <t>第三截面</t>
  </si>
  <si>
    <t>第四截面</t>
  </si>
  <si>
    <t>第五截面</t>
  </si>
  <si>
    <t>第六截面</t>
  </si>
  <si>
    <t>第七截面</t>
  </si>
  <si>
    <t>第八截面</t>
  </si>
  <si>
    <t>第九截面</t>
  </si>
  <si>
    <t>第十截面</t>
  </si>
  <si>
    <t>第十一截面</t>
  </si>
  <si>
    <t>第十二截面</t>
  </si>
  <si>
    <t>第十三截面</t>
  </si>
  <si>
    <t>第十四截面</t>
  </si>
  <si>
    <t>第十五截面</t>
  </si>
  <si>
    <t>第十六截面</t>
  </si>
  <si>
    <t>第十七截面</t>
  </si>
  <si>
    <t>第十八截面</t>
  </si>
  <si>
    <t>第十九截面</t>
  </si>
  <si>
    <t>第二十截面</t>
  </si>
  <si>
    <t>第二十一截面</t>
  </si>
  <si>
    <t>X</t>
  </si>
  <si>
    <t>Y</t>
  </si>
  <si>
    <t>E863</t>
    <phoneticPr fontId="1" type="noConversion"/>
  </si>
  <si>
    <t>S815</t>
    <phoneticPr fontId="1" type="noConversion"/>
  </si>
  <si>
    <t>S825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</si>
</sst>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弦长</a:t>
            </a:r>
            <a:r>
              <a:rPr lang="en-US" altLang="zh-CN" sz="1400" b="0" i="0" u="none" strike="noStrike" baseline="0">
                <a:effectLst/>
              </a:rPr>
              <a:t>c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245237909617734E-2"/>
          <c:y val="0.22098650740080281"/>
          <c:w val="0.85486697331150452"/>
          <c:h val="0.69576901396717372"/>
        </c:manualLayout>
      </c:layout>
      <c:scatterChart>
        <c:scatterStyle val="line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xVal>
          <c:yVal>
            <c:numRef>
              <c:f>数据!$AO$4:$AO$24</c:f>
              <c:numCache>
                <c:formatCode>General</c:formatCode>
                <c:ptCount val="21"/>
                <c:pt idx="0">
                  <c:v>5.157</c:v>
                </c:pt>
                <c:pt idx="1">
                  <c:v>4.7539999999999996</c:v>
                </c:pt>
                <c:pt idx="2">
                  <c:v>4.3490000000000002</c:v>
                </c:pt>
                <c:pt idx="3">
                  <c:v>3.8849999999999998</c:v>
                </c:pt>
                <c:pt idx="4">
                  <c:v>3.3679999999999999</c:v>
                </c:pt>
                <c:pt idx="5">
                  <c:v>2.9990000000000001</c:v>
                </c:pt>
                <c:pt idx="6">
                  <c:v>2.698</c:v>
                </c:pt>
                <c:pt idx="7">
                  <c:v>2.4220000000000002</c:v>
                </c:pt>
                <c:pt idx="8">
                  <c:v>2.2679999999999998</c:v>
                </c:pt>
                <c:pt idx="9">
                  <c:v>2.1320000000000001</c:v>
                </c:pt>
                <c:pt idx="10">
                  <c:v>2.012</c:v>
                </c:pt>
                <c:pt idx="11">
                  <c:v>1.893</c:v>
                </c:pt>
                <c:pt idx="12">
                  <c:v>1.79</c:v>
                </c:pt>
                <c:pt idx="13">
                  <c:v>1.6950000000000001</c:v>
                </c:pt>
                <c:pt idx="14">
                  <c:v>1.607</c:v>
                </c:pt>
                <c:pt idx="15">
                  <c:v>1.522</c:v>
                </c:pt>
                <c:pt idx="16">
                  <c:v>1.448</c:v>
                </c:pt>
                <c:pt idx="17">
                  <c:v>1.353</c:v>
                </c:pt>
                <c:pt idx="18">
                  <c:v>1.232</c:v>
                </c:pt>
                <c:pt idx="19">
                  <c:v>1.0289999999999999</c:v>
                </c:pt>
                <c:pt idx="20">
                  <c:v>0.876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D5-4906-984A-E4E3B37B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18280"/>
        <c:axId val="359314016"/>
      </c:scatterChart>
      <c:valAx>
        <c:axId val="359318280"/>
        <c:scaling>
          <c:orientation val="minMax"/>
          <c:max val="6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4016"/>
        <c:crosses val="autoZero"/>
        <c:crossBetween val="midCat"/>
      </c:valAx>
      <c:valAx>
        <c:axId val="3593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安装角</a:t>
            </a:r>
            <a:r>
              <a:rPr lang="el-GR" altLang="zh-CN"/>
              <a:t>β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662794368409545E-2"/>
          <c:y val="0.22276233682710192"/>
          <c:w val="0.77194003546635948"/>
          <c:h val="0.72471919486885328"/>
        </c:manualLayout>
      </c:layout>
      <c:scatterChart>
        <c:scatterStyle val="lineMarker"/>
        <c:varyColors val="0"/>
        <c:ser>
          <c:idx val="0"/>
          <c:order val="0"/>
          <c:tx>
            <c:v>Q1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xVal>
          <c:yVal>
            <c:numRef>
              <c:f>数据!$AQ$4:$AQ$24</c:f>
              <c:numCache>
                <c:formatCode>General</c:formatCode>
                <c:ptCount val="21"/>
                <c:pt idx="0">
                  <c:v>17.5</c:v>
                </c:pt>
                <c:pt idx="1">
                  <c:v>13.55</c:v>
                </c:pt>
                <c:pt idx="2">
                  <c:v>10.57</c:v>
                </c:pt>
                <c:pt idx="3">
                  <c:v>8.7100000000000009</c:v>
                </c:pt>
                <c:pt idx="4">
                  <c:v>7.3</c:v>
                </c:pt>
                <c:pt idx="5">
                  <c:v>6.19</c:v>
                </c:pt>
                <c:pt idx="6">
                  <c:v>5.2</c:v>
                </c:pt>
                <c:pt idx="7">
                  <c:v>4.0999999999999996</c:v>
                </c:pt>
                <c:pt idx="8">
                  <c:v>3.17</c:v>
                </c:pt>
                <c:pt idx="9">
                  <c:v>2.35</c:v>
                </c:pt>
                <c:pt idx="10">
                  <c:v>1.64</c:v>
                </c:pt>
                <c:pt idx="11">
                  <c:v>1.02</c:v>
                </c:pt>
                <c:pt idx="12">
                  <c:v>0.57999999999999996</c:v>
                </c:pt>
                <c:pt idx="13">
                  <c:v>0.31</c:v>
                </c:pt>
                <c:pt idx="14">
                  <c:v>0.21</c:v>
                </c:pt>
                <c:pt idx="15">
                  <c:v>0.15</c:v>
                </c:pt>
                <c:pt idx="16">
                  <c:v>7.0000000000000007E-2</c:v>
                </c:pt>
                <c:pt idx="17">
                  <c:v>-0.05</c:v>
                </c:pt>
                <c:pt idx="18">
                  <c:v>-0.11</c:v>
                </c:pt>
                <c:pt idx="19">
                  <c:v>-0.26</c:v>
                </c:pt>
                <c:pt idx="20">
                  <c:v>-0.37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E-45A3-BDC4-7A5FB40F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87512"/>
        <c:axId val="481387184"/>
      </c:scatterChart>
      <c:valAx>
        <c:axId val="481387512"/>
        <c:scaling>
          <c:orientation val="minMax"/>
          <c:max val="6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87184"/>
        <c:crosses val="autoZero"/>
        <c:crossBetween val="midCat"/>
      </c:valAx>
      <c:valAx>
        <c:axId val="4813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8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5</xdr:row>
      <xdr:rowOff>166686</xdr:rowOff>
    </xdr:from>
    <xdr:to>
      <xdr:col>51</xdr:col>
      <xdr:colOff>9525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676274</xdr:colOff>
      <xdr:row>6</xdr:row>
      <xdr:rowOff>0</xdr:rowOff>
    </xdr:from>
    <xdr:to>
      <xdr:col>59</xdr:col>
      <xdr:colOff>685799</xdr:colOff>
      <xdr:row>22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43</xdr:col>
      <xdr:colOff>661164</xdr:colOff>
      <xdr:row>6</xdr:row>
      <xdr:rowOff>5704</xdr:rowOff>
    </xdr:from>
    <xdr:ext cx="271421" cy="594372"/>
    <xdr:sp macro="" textlink="">
      <xdr:nvSpPr>
        <xdr:cNvPr id="4" name="文本框 3"/>
        <xdr:cNvSpPr txBox="1"/>
      </xdr:nvSpPr>
      <xdr:spPr>
        <a:xfrm rot="16200000">
          <a:off x="39552189" y="1253029"/>
          <a:ext cx="594372" cy="271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900"/>
            <a:t>弦长</a:t>
          </a:r>
          <a:r>
            <a:rPr lang="en-US" altLang="zh-CN" sz="900"/>
            <a:t>/</a:t>
          </a:r>
          <a:r>
            <a:rPr lang="en-US" altLang="zh-CN" sz="1100"/>
            <a:t>m</a:t>
          </a:r>
          <a:endParaRPr lang="zh-CN" altLang="en-US" sz="1100"/>
        </a:p>
      </xdr:txBody>
    </xdr:sp>
    <xdr:clientData/>
  </xdr:oneCellAnchor>
  <xdr:oneCellAnchor>
    <xdr:from>
      <xdr:col>49</xdr:col>
      <xdr:colOff>438150</xdr:colOff>
      <xdr:row>20</xdr:row>
      <xdr:rowOff>133350</xdr:rowOff>
    </xdr:from>
    <xdr:ext cx="783099" cy="248594"/>
    <xdr:sp macro="" textlink="">
      <xdr:nvSpPr>
        <xdr:cNvPr id="5" name="文本框 4"/>
        <xdr:cNvSpPr txBox="1"/>
      </xdr:nvSpPr>
      <xdr:spPr>
        <a:xfrm>
          <a:off x="43605450" y="3752850"/>
          <a:ext cx="783099" cy="248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900"/>
            <a:t>截面距离</a:t>
          </a:r>
          <a:r>
            <a:rPr lang="en-US" altLang="zh-CN" sz="900"/>
            <a:t>/m</a:t>
          </a:r>
          <a:endParaRPr lang="zh-CN" altLang="en-US" sz="9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0.00543</cdr:x>
      <cdr:y>0.04858</cdr:y>
    </cdr:from>
    <cdr:to>
      <cdr:x>0.04602</cdr:x>
      <cdr:y>0.18584</cdr:y>
    </cdr:to>
    <cdr:sp macro="" textlink="">
      <cdr:nvSpPr>
        <cdr:cNvPr id="4" name="文本框 3"/>
        <cdr:cNvSpPr txBox="1"/>
      </cdr:nvSpPr>
      <cdr:spPr>
        <a:xfrm xmlns:a="http://schemas.openxmlformats.org/drawingml/2006/main" rot="16200000">
          <a:off x="-72803" y="238847"/>
          <a:ext cx="394820" cy="196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900"/>
            <a:t>角度</a:t>
          </a:r>
        </a:p>
      </cdr:txBody>
    </cdr:sp>
  </cdr:relSizeAnchor>
  <cdr:relSizeAnchor xmlns:cdr="http://schemas.openxmlformats.org/drawingml/2006/chartDrawing">
    <cdr:from>
      <cdr:x>0.81121</cdr:x>
      <cdr:y>0.68212</cdr:y>
    </cdr:from>
    <cdr:to>
      <cdr:x>1</cdr:x>
      <cdr:y>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4193382" y="27503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0.82055</cdr:x>
      <cdr:y>0.87748</cdr:y>
    </cdr:from>
    <cdr:to>
      <cdr:x>1</cdr:x>
      <cdr:y>0.96027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3974307" y="2524125"/>
          <a:ext cx="869156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effectLst/>
              <a:latin typeface="+mn-lt"/>
              <a:ea typeface="+mn-ea"/>
              <a:cs typeface="+mn-cs"/>
            </a:rPr>
            <a:t>截面距离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/m</a:t>
          </a:r>
          <a:endParaRPr lang="zh-CN" altLang="zh-CN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abSelected="1" zoomScaleNormal="100" workbookViewId="0">
      <selection activeCell="C28" sqref="C28"/>
    </sheetView>
  </sheetViews>
  <sheetFormatPr defaultRowHeight="14.25" x14ac:dyDescent="0.2"/>
  <cols>
    <col min="1" max="1" width="5.75" bestFit="1" customWidth="1"/>
    <col min="2" max="2" width="16.375" bestFit="1" customWidth="1"/>
    <col min="3" max="3" width="18.5" bestFit="1" customWidth="1"/>
    <col min="4" max="4" width="15.5" bestFit="1" customWidth="1"/>
    <col min="5" max="5" width="19.375" bestFit="1" customWidth="1"/>
    <col min="6" max="6" width="11" bestFit="1" customWidth="1"/>
    <col min="7" max="7" width="19.375" bestFit="1" customWidth="1"/>
    <col min="8" max="8" width="20" bestFit="1" customWidth="1"/>
    <col min="9" max="10" width="7.25" bestFit="1" customWidth="1"/>
    <col min="11" max="11" width="5.5" bestFit="1" customWidth="1"/>
    <col min="12" max="12" width="13.375" bestFit="1" customWidth="1"/>
    <col min="13" max="13" width="16.25" bestFit="1" customWidth="1"/>
    <col min="14" max="14" width="16.125" bestFit="1" customWidth="1"/>
    <col min="15" max="15" width="12.75" bestFit="1" customWidth="1"/>
    <col min="16" max="16" width="14.875" bestFit="1" customWidth="1"/>
    <col min="17" max="18" width="12.75" bestFit="1" customWidth="1"/>
    <col min="19" max="19" width="5.5" bestFit="1" customWidth="1"/>
    <col min="20" max="20" width="12.125" bestFit="1" customWidth="1"/>
    <col min="21" max="21" width="8.125" bestFit="1" customWidth="1"/>
    <col min="22" max="22" width="12.75" bestFit="1" customWidth="1"/>
    <col min="23" max="23" width="8.375" bestFit="1" customWidth="1"/>
    <col min="24" max="24" width="11.625" bestFit="1" customWidth="1"/>
    <col min="25" max="25" width="12.75" bestFit="1" customWidth="1"/>
    <col min="26" max="26" width="6.375" bestFit="1" customWidth="1"/>
    <col min="27" max="27" width="10.25" bestFit="1" customWidth="1"/>
    <col min="28" max="28" width="11.125" bestFit="1" customWidth="1"/>
    <col min="29" max="37" width="12.75" bestFit="1" customWidth="1"/>
  </cols>
  <sheetData>
    <row r="1" spans="1:43" x14ac:dyDescent="0.2">
      <c r="A1" s="3" t="s">
        <v>54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43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43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52</v>
      </c>
      <c r="R3" s="1" t="s">
        <v>53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M3" s="1" t="s">
        <v>58</v>
      </c>
      <c r="AN3" s="1" t="s">
        <v>59</v>
      </c>
      <c r="AO3" s="1" t="s">
        <v>55</v>
      </c>
      <c r="AP3" s="1" t="s">
        <v>56</v>
      </c>
      <c r="AQ3" s="1" t="s">
        <v>57</v>
      </c>
    </row>
    <row r="4" spans="1:43" s="1" customFormat="1" x14ac:dyDescent="0.2">
      <c r="A4" s="1" t="s">
        <v>35</v>
      </c>
      <c r="B4" s="1">
        <v>4000000</v>
      </c>
      <c r="C4" s="1">
        <v>12</v>
      </c>
      <c r="D4" s="1">
        <v>0.42</v>
      </c>
      <c r="E4" s="1">
        <v>85.8</v>
      </c>
      <c r="F4" s="1">
        <v>15</v>
      </c>
      <c r="G4" s="1">
        <v>1.71</v>
      </c>
      <c r="H4" s="1">
        <f>(1.276/(1+(0.00366*15)))*((E4*10-(0.378*G4))/1000)</f>
        <v>1.0370492171011469</v>
      </c>
      <c r="I4" s="1">
        <v>0.96</v>
      </c>
      <c r="J4" s="1">
        <v>0.97</v>
      </c>
      <c r="K4" s="1">
        <v>3.14</v>
      </c>
      <c r="L4" s="1">
        <v>14</v>
      </c>
      <c r="M4" s="1">
        <v>120.58799999999999</v>
      </c>
      <c r="N4" s="1">
        <v>60.293999999999997</v>
      </c>
      <c r="O4" s="1">
        <f>N4*0.2</f>
        <v>12.0588</v>
      </c>
      <c r="P4" s="1">
        <f t="shared" ref="P4:P24" si="0">N4*0.04</f>
        <v>2.4117600000000001</v>
      </c>
      <c r="Q4" s="1">
        <f t="shared" ref="Q4:Q24" si="1">K4*L4*N4/30/C4</f>
        <v>7.3625673333333319</v>
      </c>
      <c r="R4" s="1">
        <f t="shared" ref="R4:R24" si="2">S4*Q4</f>
        <v>1.4725134666666664</v>
      </c>
      <c r="S4" s="1">
        <v>0.2</v>
      </c>
      <c r="T4" s="1">
        <f t="shared" ref="T4:T24" si="3">S4*N4</f>
        <v>12.0588</v>
      </c>
      <c r="U4" s="1">
        <v>3</v>
      </c>
      <c r="V4" s="1">
        <v>0.18</v>
      </c>
      <c r="W4" s="1">
        <v>0</v>
      </c>
      <c r="X4" s="1">
        <v>1.698E-5</v>
      </c>
      <c r="Y4" s="1">
        <f t="shared" ref="Y4:Y24" si="4">2*T4*H4*C4/X4</f>
        <v>17675716.041242842</v>
      </c>
      <c r="Z4" s="1">
        <v>10</v>
      </c>
      <c r="AA4" s="1">
        <v>1.0551999999999999</v>
      </c>
      <c r="AB4" s="1">
        <v>1.6449999999999999E-2</v>
      </c>
      <c r="AC4" s="1">
        <f>AA1:AA59/AB1:AB59</f>
        <v>64.145896656534958</v>
      </c>
      <c r="AD4" s="1">
        <f t="shared" ref="AD4:AD24" si="5">DEGREES(ATAN(1/R4/(1+W4)))*(1-V4)</f>
        <v>28.028301001401161</v>
      </c>
      <c r="AE4" s="1">
        <f t="shared" ref="AE4:AE24" si="6">AD4-Z4</f>
        <v>18.028301001401161</v>
      </c>
      <c r="AF4" s="1">
        <f t="shared" ref="AF4:AF24" si="7">AA4*COS(AD4*PI()/180)+AB4*SIN(AD4*PI()/180)</f>
        <v>0.93917147295341186</v>
      </c>
      <c r="AG4" s="1">
        <f t="shared" ref="AG4:AG24" si="8">AA4*SIN(AD4*PI()/180)-AB4*COS(AD4*PI()/180)</f>
        <v>0.48132586351713819</v>
      </c>
      <c r="AH4" s="1">
        <f t="shared" ref="AH4:AH24" si="9">ACOS((EXP(-(U4*(N4-T4))/(2*N4*SIN(AD4*PI()/180))))*PI()/180)*2/K4</f>
        <v>0.99964240010912442</v>
      </c>
      <c r="AI4" s="1">
        <f t="shared" ref="AI4:AI24" si="10">ACOS((EXP(-((U4*(T4-P4))/2/P4/SIN(AD4*PI()/180))))*PI()/180)*2/K4</f>
        <v>1.0005071828450316</v>
      </c>
      <c r="AJ4" s="1">
        <f t="shared" ref="AJ4:AJ24" si="11">AI4*AH4</f>
        <v>1.000149401585626</v>
      </c>
      <c r="AK4" s="1">
        <f t="shared" ref="AK4:AK24" si="12">((1-V4*AJ4)*AJ4*V4/((1-V4)^2))*(8*T4*K4/U4/AA4)*((SIN(AD4*PI()/180)^2)/(COS(AD4*PI()/180)))</f>
        <v>5.255102383908782</v>
      </c>
      <c r="AM4" s="1">
        <v>0.192</v>
      </c>
      <c r="AN4" s="1">
        <v>5.8000000000000003E-2</v>
      </c>
      <c r="AO4" s="1">
        <v>5.157</v>
      </c>
      <c r="AP4" s="1">
        <v>27.5</v>
      </c>
      <c r="AQ4" s="1">
        <v>17.5</v>
      </c>
    </row>
    <row r="5" spans="1:43" s="1" customFormat="1" x14ac:dyDescent="0.2">
      <c r="A5" s="1" t="s">
        <v>36</v>
      </c>
      <c r="B5" s="1">
        <v>4000000</v>
      </c>
      <c r="C5" s="1">
        <v>12</v>
      </c>
      <c r="D5" s="1">
        <f t="shared" ref="D5:K24" si="13">D4</f>
        <v>0.42</v>
      </c>
      <c r="E5" s="1">
        <f t="shared" si="13"/>
        <v>85.8</v>
      </c>
      <c r="F5" s="1">
        <f t="shared" si="13"/>
        <v>15</v>
      </c>
      <c r="G5" s="1">
        <f t="shared" si="13"/>
        <v>1.71</v>
      </c>
      <c r="H5" s="1">
        <f t="shared" si="13"/>
        <v>1.0370492171011469</v>
      </c>
      <c r="I5" s="1">
        <f t="shared" si="13"/>
        <v>0.96</v>
      </c>
      <c r="J5" s="1">
        <f t="shared" si="13"/>
        <v>0.97</v>
      </c>
      <c r="K5" s="1">
        <f t="shared" si="13"/>
        <v>3.14</v>
      </c>
      <c r="L5" s="2">
        <v>14</v>
      </c>
      <c r="M5" s="1">
        <v>120.58799999999999</v>
      </c>
      <c r="N5" s="1">
        <f t="shared" ref="N5:O24" si="14">N4</f>
        <v>60.293999999999997</v>
      </c>
      <c r="O5" s="1">
        <f t="shared" si="14"/>
        <v>12.0588</v>
      </c>
      <c r="P5" s="1">
        <f t="shared" si="0"/>
        <v>2.4117600000000001</v>
      </c>
      <c r="Q5" s="1">
        <f t="shared" si="1"/>
        <v>7.3625673333333319</v>
      </c>
      <c r="R5" s="1">
        <f t="shared" si="2"/>
        <v>1.7670161599999998</v>
      </c>
      <c r="S5" s="1">
        <f t="shared" ref="S5:S24" si="15">S4+0.04</f>
        <v>0.24000000000000002</v>
      </c>
      <c r="T5" s="1">
        <f t="shared" si="3"/>
        <v>14.470560000000001</v>
      </c>
      <c r="U5" s="1">
        <f t="shared" ref="U5:X24" si="16">U4</f>
        <v>3</v>
      </c>
      <c r="V5" s="1">
        <f t="shared" si="16"/>
        <v>0.18</v>
      </c>
      <c r="W5" s="1">
        <f t="shared" si="16"/>
        <v>0</v>
      </c>
      <c r="X5" s="1">
        <f t="shared" si="16"/>
        <v>1.698E-5</v>
      </c>
      <c r="Y5" s="1">
        <f t="shared" si="4"/>
        <v>21210859.249491408</v>
      </c>
      <c r="Z5" s="1">
        <f t="shared" ref="Z5:AB8" si="17">Z4</f>
        <v>10</v>
      </c>
      <c r="AA5" s="1">
        <f t="shared" si="17"/>
        <v>1.0551999999999999</v>
      </c>
      <c r="AB5" s="1">
        <f t="shared" si="17"/>
        <v>1.6449999999999999E-2</v>
      </c>
      <c r="AC5" s="1">
        <f>AA1:AA59/AB1:AB59</f>
        <v>64.145896656534958</v>
      </c>
      <c r="AD5" s="1">
        <f t="shared" si="5"/>
        <v>24.195445030885942</v>
      </c>
      <c r="AE5" s="1">
        <f t="shared" si="6"/>
        <v>14.195445030885942</v>
      </c>
      <c r="AF5" s="1">
        <f t="shared" si="7"/>
        <v>0.96924557203787365</v>
      </c>
      <c r="AG5" s="1">
        <f t="shared" si="8"/>
        <v>0.41746935646221373</v>
      </c>
      <c r="AH5" s="1">
        <f t="shared" si="9"/>
        <v>0.99981858303842186</v>
      </c>
      <c r="AI5" s="1">
        <f t="shared" si="10"/>
        <v>1.0005072143935352</v>
      </c>
      <c r="AJ5" s="1">
        <f t="shared" si="11"/>
        <v>1.0003257054146628</v>
      </c>
      <c r="AK5" s="1">
        <f t="shared" si="12"/>
        <v>4.6430290157809422</v>
      </c>
      <c r="AM5" s="1">
        <v>0.19900000000000001</v>
      </c>
      <c r="AN5" s="1">
        <v>4.2999999999999997E-2</v>
      </c>
      <c r="AO5" s="1">
        <v>4.7539999999999996</v>
      </c>
      <c r="AP5" s="1">
        <v>23.55</v>
      </c>
      <c r="AQ5" s="1">
        <v>13.55</v>
      </c>
    </row>
    <row r="6" spans="1:43" s="1" customFormat="1" x14ac:dyDescent="0.2">
      <c r="A6" s="1" t="s">
        <v>37</v>
      </c>
      <c r="B6" s="1">
        <v>4000000</v>
      </c>
      <c r="C6" s="1">
        <v>12</v>
      </c>
      <c r="D6" s="1">
        <f t="shared" si="13"/>
        <v>0.42</v>
      </c>
      <c r="E6" s="1">
        <f t="shared" si="13"/>
        <v>85.8</v>
      </c>
      <c r="F6" s="1">
        <f t="shared" si="13"/>
        <v>15</v>
      </c>
      <c r="G6" s="1">
        <f t="shared" si="13"/>
        <v>1.71</v>
      </c>
      <c r="H6" s="1">
        <f t="shared" si="13"/>
        <v>1.0370492171011469</v>
      </c>
      <c r="I6" s="1">
        <f t="shared" si="13"/>
        <v>0.96</v>
      </c>
      <c r="J6" s="1">
        <f t="shared" si="13"/>
        <v>0.97</v>
      </c>
      <c r="K6" s="1">
        <f t="shared" si="13"/>
        <v>3.14</v>
      </c>
      <c r="L6" s="2">
        <v>14</v>
      </c>
      <c r="M6" s="1">
        <v>120.58799999999999</v>
      </c>
      <c r="N6" s="1">
        <f t="shared" si="14"/>
        <v>60.293999999999997</v>
      </c>
      <c r="O6" s="1">
        <f t="shared" si="14"/>
        <v>12.0588</v>
      </c>
      <c r="P6" s="1">
        <f t="shared" si="0"/>
        <v>2.4117600000000001</v>
      </c>
      <c r="Q6" s="1">
        <f t="shared" si="1"/>
        <v>7.3625673333333319</v>
      </c>
      <c r="R6" s="1">
        <f t="shared" si="2"/>
        <v>2.0615188533333333</v>
      </c>
      <c r="S6" s="1">
        <f t="shared" si="15"/>
        <v>0.28000000000000003</v>
      </c>
      <c r="T6" s="1">
        <f t="shared" si="3"/>
        <v>16.88232</v>
      </c>
      <c r="U6" s="1">
        <f t="shared" si="16"/>
        <v>3</v>
      </c>
      <c r="V6" s="1">
        <f t="shared" si="16"/>
        <v>0.18</v>
      </c>
      <c r="W6" s="1">
        <f t="shared" si="16"/>
        <v>0</v>
      </c>
      <c r="X6" s="1">
        <f t="shared" si="16"/>
        <v>1.698E-5</v>
      </c>
      <c r="Y6" s="1">
        <f t="shared" si="4"/>
        <v>24746002.457739979</v>
      </c>
      <c r="Z6" s="1">
        <f t="shared" si="17"/>
        <v>10</v>
      </c>
      <c r="AA6" s="1">
        <f t="shared" si="17"/>
        <v>1.0551999999999999</v>
      </c>
      <c r="AB6" s="1">
        <f t="shared" si="17"/>
        <v>1.6449999999999999E-2</v>
      </c>
      <c r="AC6" s="1">
        <f>AC5</f>
        <v>64.145896656534958</v>
      </c>
      <c r="AD6" s="1">
        <f t="shared" si="5"/>
        <v>21.219189759148126</v>
      </c>
      <c r="AE6" s="1">
        <f t="shared" si="6"/>
        <v>11.219189759148126</v>
      </c>
      <c r="AF6" s="1">
        <f t="shared" si="7"/>
        <v>0.98961407778128052</v>
      </c>
      <c r="AG6" s="1">
        <f t="shared" si="8"/>
        <v>0.36658098635513731</v>
      </c>
      <c r="AH6" s="1">
        <f t="shared" si="9"/>
        <v>0.99994478726489189</v>
      </c>
      <c r="AI6" s="1">
        <f t="shared" si="10"/>
        <v>1.0005072145188658</v>
      </c>
      <c r="AJ6" s="1">
        <f t="shared" si="11"/>
        <v>1.0004519737790569</v>
      </c>
      <c r="AK6" s="1">
        <f t="shared" si="12"/>
        <v>4.1339261356870569</v>
      </c>
      <c r="AM6" s="1">
        <v>0.20300000000000001</v>
      </c>
      <c r="AN6" s="1">
        <v>3.3000000000000002E-2</v>
      </c>
      <c r="AO6" s="1">
        <v>4.3490000000000002</v>
      </c>
      <c r="AP6" s="1">
        <v>20.57</v>
      </c>
      <c r="AQ6" s="1">
        <v>10.57</v>
      </c>
    </row>
    <row r="7" spans="1:43" s="1" customFormat="1" x14ac:dyDescent="0.2">
      <c r="A7" s="1" t="s">
        <v>38</v>
      </c>
      <c r="B7" s="1">
        <v>4000000</v>
      </c>
      <c r="C7" s="1">
        <v>12</v>
      </c>
      <c r="D7" s="1">
        <f t="shared" si="13"/>
        <v>0.42</v>
      </c>
      <c r="E7" s="1">
        <f t="shared" si="13"/>
        <v>85.8</v>
      </c>
      <c r="F7" s="1">
        <f t="shared" si="13"/>
        <v>15</v>
      </c>
      <c r="G7" s="1">
        <f t="shared" si="13"/>
        <v>1.71</v>
      </c>
      <c r="H7" s="1">
        <f t="shared" si="13"/>
        <v>1.0370492171011469</v>
      </c>
      <c r="I7" s="1">
        <f t="shared" si="13"/>
        <v>0.96</v>
      </c>
      <c r="J7" s="1">
        <f t="shared" si="13"/>
        <v>0.97</v>
      </c>
      <c r="K7" s="1">
        <f t="shared" si="13"/>
        <v>3.14</v>
      </c>
      <c r="L7" s="2">
        <v>14</v>
      </c>
      <c r="M7" s="1">
        <v>120.58799999999999</v>
      </c>
      <c r="N7" s="1">
        <f t="shared" si="14"/>
        <v>60.293999999999997</v>
      </c>
      <c r="O7" s="1">
        <f t="shared" si="14"/>
        <v>12.0588</v>
      </c>
      <c r="P7" s="1">
        <f t="shared" si="0"/>
        <v>2.4117600000000001</v>
      </c>
      <c r="Q7" s="1">
        <f t="shared" si="1"/>
        <v>7.3625673333333319</v>
      </c>
      <c r="R7" s="1">
        <f t="shared" si="2"/>
        <v>2.3560215466666663</v>
      </c>
      <c r="S7" s="1">
        <f t="shared" si="15"/>
        <v>0.32</v>
      </c>
      <c r="T7" s="1">
        <f t="shared" si="3"/>
        <v>19.294080000000001</v>
      </c>
      <c r="U7" s="1">
        <f t="shared" si="16"/>
        <v>3</v>
      </c>
      <c r="V7" s="1">
        <f t="shared" si="16"/>
        <v>0.18</v>
      </c>
      <c r="W7" s="1">
        <f t="shared" si="16"/>
        <v>0</v>
      </c>
      <c r="X7" s="1">
        <f t="shared" si="16"/>
        <v>1.698E-5</v>
      </c>
      <c r="Y7" s="1">
        <f t="shared" si="4"/>
        <v>28281145.66598855</v>
      </c>
      <c r="Z7" s="1">
        <f t="shared" si="17"/>
        <v>10</v>
      </c>
      <c r="AA7" s="1">
        <f t="shared" si="17"/>
        <v>1.0551999999999999</v>
      </c>
      <c r="AB7" s="1">
        <f t="shared" si="17"/>
        <v>1.6449999999999999E-2</v>
      </c>
      <c r="AC7" s="1">
        <f>AC6</f>
        <v>64.145896656534958</v>
      </c>
      <c r="AD7" s="1">
        <f t="shared" si="5"/>
        <v>18.858786562906438</v>
      </c>
      <c r="AE7" s="1">
        <f t="shared" si="6"/>
        <v>8.8587865629064382</v>
      </c>
      <c r="AF7" s="1">
        <f t="shared" si="7"/>
        <v>1.0038721163339983</v>
      </c>
      <c r="AG7" s="1">
        <f t="shared" si="8"/>
        <v>0.32551254437747734</v>
      </c>
      <c r="AH7" s="1">
        <f t="shared" si="9"/>
        <v>1.0000334895943592</v>
      </c>
      <c r="AI7" s="1">
        <f t="shared" si="10"/>
        <v>1.0005072145190421</v>
      </c>
      <c r="AJ7" s="1">
        <f t="shared" si="11"/>
        <v>1.0005407210998098</v>
      </c>
      <c r="AK7" s="1">
        <f t="shared" si="12"/>
        <v>3.7122225377924472</v>
      </c>
      <c r="AM7" s="1">
        <v>0.20699999999999999</v>
      </c>
      <c r="AN7" s="1">
        <v>2.5999999999999999E-2</v>
      </c>
      <c r="AO7" s="1">
        <v>3.8849999999999998</v>
      </c>
      <c r="AP7" s="1">
        <v>18.21</v>
      </c>
      <c r="AQ7" s="1">
        <v>8.7100000000000009</v>
      </c>
    </row>
    <row r="8" spans="1:43" s="1" customFormat="1" x14ac:dyDescent="0.2">
      <c r="A8" s="1" t="s">
        <v>39</v>
      </c>
      <c r="B8" s="1">
        <v>4000000</v>
      </c>
      <c r="C8" s="1">
        <v>12</v>
      </c>
      <c r="D8" s="1">
        <f t="shared" si="13"/>
        <v>0.42</v>
      </c>
      <c r="E8" s="1">
        <f t="shared" si="13"/>
        <v>85.8</v>
      </c>
      <c r="F8" s="1">
        <f t="shared" si="13"/>
        <v>15</v>
      </c>
      <c r="G8" s="1">
        <f t="shared" si="13"/>
        <v>1.71</v>
      </c>
      <c r="H8" s="1">
        <f t="shared" si="13"/>
        <v>1.0370492171011469</v>
      </c>
      <c r="I8" s="1">
        <f t="shared" si="13"/>
        <v>0.96</v>
      </c>
      <c r="J8" s="1">
        <f t="shared" si="13"/>
        <v>0.97</v>
      </c>
      <c r="K8" s="1">
        <f t="shared" si="13"/>
        <v>3.14</v>
      </c>
      <c r="L8" s="2">
        <v>14</v>
      </c>
      <c r="M8" s="1">
        <v>120.58799999999999</v>
      </c>
      <c r="N8" s="1">
        <f t="shared" si="14"/>
        <v>60.293999999999997</v>
      </c>
      <c r="O8" s="1">
        <f t="shared" si="14"/>
        <v>12.0588</v>
      </c>
      <c r="P8" s="1">
        <f t="shared" si="0"/>
        <v>2.4117600000000001</v>
      </c>
      <c r="Q8" s="1">
        <f t="shared" si="1"/>
        <v>7.3625673333333319</v>
      </c>
      <c r="R8" s="1">
        <f t="shared" si="2"/>
        <v>2.6505242399999993</v>
      </c>
      <c r="S8" s="1">
        <f t="shared" si="15"/>
        <v>0.36</v>
      </c>
      <c r="T8" s="1">
        <f t="shared" si="3"/>
        <v>21.705839999999998</v>
      </c>
      <c r="U8" s="1">
        <f t="shared" si="16"/>
        <v>3</v>
      </c>
      <c r="V8" s="1">
        <f t="shared" si="16"/>
        <v>0.18</v>
      </c>
      <c r="W8" s="1">
        <f t="shared" si="16"/>
        <v>0</v>
      </c>
      <c r="X8" s="1">
        <f t="shared" si="16"/>
        <v>1.698E-5</v>
      </c>
      <c r="Y8" s="1">
        <f t="shared" si="4"/>
        <v>31816288.874237113</v>
      </c>
      <c r="Z8" s="1">
        <f t="shared" si="17"/>
        <v>10</v>
      </c>
      <c r="AA8" s="1">
        <f t="shared" si="17"/>
        <v>1.0551999999999999</v>
      </c>
      <c r="AB8" s="1">
        <f t="shared" si="17"/>
        <v>1.6449999999999999E-2</v>
      </c>
      <c r="AC8" s="1">
        <f>AC7</f>
        <v>64.145896656534958</v>
      </c>
      <c r="AD8" s="1">
        <f t="shared" si="5"/>
        <v>16.949958704425487</v>
      </c>
      <c r="AE8" s="1">
        <f t="shared" si="6"/>
        <v>6.9499587044254874</v>
      </c>
      <c r="AF8" s="1">
        <f t="shared" si="7"/>
        <v>1.0141576155519434</v>
      </c>
      <c r="AG8" s="1">
        <f t="shared" si="8"/>
        <v>0.29189377060498567</v>
      </c>
      <c r="AH8" s="1">
        <f t="shared" si="9"/>
        <v>1.0000942719857357</v>
      </c>
      <c r="AI8" s="1">
        <f t="shared" si="10"/>
        <v>1.0005072145190423</v>
      </c>
      <c r="AJ8" s="1">
        <f t="shared" si="11"/>
        <v>1.000601534320898</v>
      </c>
      <c r="AK8" s="1">
        <f t="shared" si="12"/>
        <v>3.3610583218716417</v>
      </c>
      <c r="AM8" s="1">
        <v>0.21</v>
      </c>
      <c r="AN8" s="1">
        <v>2.1000000000000001E-2</v>
      </c>
      <c r="AO8" s="1">
        <v>3.3679999999999999</v>
      </c>
      <c r="AP8" s="1">
        <v>16.3</v>
      </c>
      <c r="AQ8" s="1">
        <v>7.3</v>
      </c>
    </row>
    <row r="9" spans="1:43" s="1" customFormat="1" x14ac:dyDescent="0.2">
      <c r="A9" s="1" t="s">
        <v>40</v>
      </c>
      <c r="B9" s="1">
        <v>4000000</v>
      </c>
      <c r="C9" s="1">
        <v>12</v>
      </c>
      <c r="D9" s="1">
        <f t="shared" si="13"/>
        <v>0.42</v>
      </c>
      <c r="E9" s="1">
        <f t="shared" si="13"/>
        <v>85.8</v>
      </c>
      <c r="F9" s="1">
        <f t="shared" si="13"/>
        <v>15</v>
      </c>
      <c r="G9" s="1">
        <f t="shared" si="13"/>
        <v>1.71</v>
      </c>
      <c r="H9" s="1">
        <f t="shared" si="13"/>
        <v>1.0370492171011469</v>
      </c>
      <c r="I9" s="1">
        <f t="shared" si="13"/>
        <v>0.96</v>
      </c>
      <c r="J9" s="1">
        <f t="shared" si="13"/>
        <v>0.97</v>
      </c>
      <c r="K9" s="1">
        <f t="shared" si="13"/>
        <v>3.14</v>
      </c>
      <c r="L9" s="2">
        <v>14</v>
      </c>
      <c r="M9" s="1">
        <v>120.58799999999999</v>
      </c>
      <c r="N9" s="1">
        <f t="shared" si="14"/>
        <v>60.293999999999997</v>
      </c>
      <c r="O9" s="1">
        <f t="shared" si="14"/>
        <v>12.0588</v>
      </c>
      <c r="P9" s="1">
        <f t="shared" si="0"/>
        <v>2.4117600000000001</v>
      </c>
      <c r="Q9" s="1">
        <f t="shared" si="1"/>
        <v>7.3625673333333319</v>
      </c>
      <c r="R9" s="1">
        <f t="shared" si="2"/>
        <v>2.9450269333333323</v>
      </c>
      <c r="S9" s="1">
        <f t="shared" si="15"/>
        <v>0.39999999999999997</v>
      </c>
      <c r="T9" s="1">
        <f t="shared" si="3"/>
        <v>24.117599999999996</v>
      </c>
      <c r="U9" s="1">
        <f t="shared" si="16"/>
        <v>3</v>
      </c>
      <c r="V9" s="1">
        <f t="shared" si="16"/>
        <v>0.18</v>
      </c>
      <c r="W9" s="1">
        <f t="shared" si="16"/>
        <v>0</v>
      </c>
      <c r="X9" s="1">
        <f t="shared" si="16"/>
        <v>1.698E-5</v>
      </c>
      <c r="Y9" s="1">
        <f t="shared" si="4"/>
        <v>35351432.082485676</v>
      </c>
      <c r="Z9" s="1">
        <v>8.25</v>
      </c>
      <c r="AA9" s="1">
        <v>1.2270000000000001</v>
      </c>
      <c r="AB9" s="1">
        <v>1.235E-2</v>
      </c>
      <c r="AC9" s="1">
        <f>AA1:AA59/AB1:AB59</f>
        <v>99.352226720647778</v>
      </c>
      <c r="AD9" s="1">
        <f t="shared" si="5"/>
        <v>15.379263641739271</v>
      </c>
      <c r="AE9" s="1">
        <f t="shared" si="6"/>
        <v>7.1292636417392714</v>
      </c>
      <c r="AF9" s="1">
        <f t="shared" si="7"/>
        <v>1.1863382184686759</v>
      </c>
      <c r="AG9" s="1">
        <f t="shared" si="8"/>
        <v>0.31350144162438631</v>
      </c>
      <c r="AH9" s="1">
        <f t="shared" si="9"/>
        <v>1.0001338203146144</v>
      </c>
      <c r="AI9" s="1">
        <f t="shared" si="10"/>
        <v>1.0005072145190423</v>
      </c>
      <c r="AJ9" s="1">
        <f t="shared" si="11"/>
        <v>1.0006411027092632</v>
      </c>
      <c r="AK9" s="1">
        <f t="shared" si="12"/>
        <v>2.6367626769588366</v>
      </c>
      <c r="AM9" s="1">
        <v>0.21299999999999999</v>
      </c>
      <c r="AN9" s="1">
        <v>1.7999999999999999E-2</v>
      </c>
      <c r="AO9" s="1">
        <v>2.9990000000000001</v>
      </c>
      <c r="AP9" s="1">
        <v>14.74</v>
      </c>
      <c r="AQ9" s="1">
        <v>6.19</v>
      </c>
    </row>
    <row r="10" spans="1:43" s="1" customFormat="1" x14ac:dyDescent="0.2">
      <c r="A10" s="1" t="s">
        <v>41</v>
      </c>
      <c r="B10" s="1">
        <v>4000000</v>
      </c>
      <c r="C10" s="1">
        <v>12</v>
      </c>
      <c r="D10" s="1">
        <f t="shared" si="13"/>
        <v>0.42</v>
      </c>
      <c r="E10" s="1">
        <f t="shared" si="13"/>
        <v>85.8</v>
      </c>
      <c r="F10" s="1">
        <f t="shared" si="13"/>
        <v>15</v>
      </c>
      <c r="G10" s="1">
        <f t="shared" si="13"/>
        <v>1.71</v>
      </c>
      <c r="H10" s="1">
        <f t="shared" si="13"/>
        <v>1.0370492171011469</v>
      </c>
      <c r="I10" s="1">
        <f t="shared" si="13"/>
        <v>0.96</v>
      </c>
      <c r="J10" s="1">
        <f t="shared" si="13"/>
        <v>0.97</v>
      </c>
      <c r="K10" s="1">
        <f t="shared" si="13"/>
        <v>3.14</v>
      </c>
      <c r="L10" s="2">
        <v>14</v>
      </c>
      <c r="M10" s="1">
        <v>120.58799999999999</v>
      </c>
      <c r="N10" s="1">
        <f t="shared" si="14"/>
        <v>60.293999999999997</v>
      </c>
      <c r="O10" s="1">
        <f t="shared" si="14"/>
        <v>12.0588</v>
      </c>
      <c r="P10" s="1">
        <f t="shared" si="0"/>
        <v>2.4117600000000001</v>
      </c>
      <c r="Q10" s="1">
        <f t="shared" si="1"/>
        <v>7.3625673333333319</v>
      </c>
      <c r="R10" s="1">
        <f t="shared" si="2"/>
        <v>3.2395296266666658</v>
      </c>
      <c r="S10" s="1">
        <f t="shared" si="15"/>
        <v>0.43999999999999995</v>
      </c>
      <c r="T10" s="1">
        <f t="shared" si="3"/>
        <v>26.529359999999997</v>
      </c>
      <c r="U10" s="1">
        <f t="shared" si="16"/>
        <v>3</v>
      </c>
      <c r="V10" s="1">
        <f t="shared" si="16"/>
        <v>0.18</v>
      </c>
      <c r="W10" s="1">
        <f t="shared" si="16"/>
        <v>0</v>
      </c>
      <c r="X10" s="1">
        <f t="shared" si="16"/>
        <v>1.698E-5</v>
      </c>
      <c r="Y10" s="1">
        <f t="shared" si="4"/>
        <v>38886575.290734246</v>
      </c>
      <c r="Z10" s="1">
        <f t="shared" ref="Z10:Z19" si="18">Z9</f>
        <v>8.25</v>
      </c>
      <c r="AA10" s="1">
        <v>1.2270000000000001</v>
      </c>
      <c r="AB10" s="1">
        <v>1.235E-2</v>
      </c>
      <c r="AC10" s="1">
        <f>AA1:AA59/AB1:AB59</f>
        <v>99.352226720647778</v>
      </c>
      <c r="AD10" s="1">
        <f t="shared" si="5"/>
        <v>14.066908164089298</v>
      </c>
      <c r="AE10" s="1">
        <f t="shared" si="6"/>
        <v>5.8169081640892983</v>
      </c>
      <c r="AF10" s="1">
        <f t="shared" si="7"/>
        <v>1.1932071333211622</v>
      </c>
      <c r="AG10" s="1">
        <f t="shared" si="8"/>
        <v>0.28624859736161912</v>
      </c>
      <c r="AH10" s="1">
        <f t="shared" si="9"/>
        <v>1.000156421124879</v>
      </c>
      <c r="AI10" s="1">
        <f t="shared" si="10"/>
        <v>1.0005072145190423</v>
      </c>
      <c r="AJ10" s="1">
        <f t="shared" si="11"/>
        <v>1.0006637149829869</v>
      </c>
      <c r="AK10" s="1">
        <f t="shared" si="12"/>
        <v>2.4215598254976674</v>
      </c>
      <c r="AM10" s="1">
        <v>0.215</v>
      </c>
      <c r="AN10" s="1">
        <v>1.4999999999999999E-2</v>
      </c>
      <c r="AO10" s="1">
        <v>2.698</v>
      </c>
      <c r="AP10" s="1">
        <v>13.45</v>
      </c>
      <c r="AQ10" s="1">
        <v>5.2</v>
      </c>
    </row>
    <row r="11" spans="1:43" s="1" customFormat="1" x14ac:dyDescent="0.2">
      <c r="A11" s="1" t="s">
        <v>42</v>
      </c>
      <c r="B11" s="1">
        <v>4000000</v>
      </c>
      <c r="C11" s="1">
        <v>12</v>
      </c>
      <c r="D11" s="1">
        <f t="shared" si="13"/>
        <v>0.42</v>
      </c>
      <c r="E11" s="1">
        <f t="shared" si="13"/>
        <v>85.8</v>
      </c>
      <c r="F11" s="1">
        <f t="shared" si="13"/>
        <v>15</v>
      </c>
      <c r="G11" s="1">
        <f t="shared" si="13"/>
        <v>1.71</v>
      </c>
      <c r="H11" s="1">
        <f t="shared" si="13"/>
        <v>1.0370492171011469</v>
      </c>
      <c r="I11" s="1">
        <f t="shared" si="13"/>
        <v>0.96</v>
      </c>
      <c r="J11" s="1">
        <f t="shared" si="13"/>
        <v>0.97</v>
      </c>
      <c r="K11" s="1">
        <f t="shared" si="13"/>
        <v>3.14</v>
      </c>
      <c r="L11" s="2">
        <v>14</v>
      </c>
      <c r="M11" s="1">
        <v>120.58799999999999</v>
      </c>
      <c r="N11" s="1">
        <f t="shared" si="14"/>
        <v>60.293999999999997</v>
      </c>
      <c r="O11" s="1">
        <f t="shared" si="14"/>
        <v>12.0588</v>
      </c>
      <c r="P11" s="1">
        <f t="shared" si="0"/>
        <v>2.4117600000000001</v>
      </c>
      <c r="Q11" s="1">
        <f t="shared" si="1"/>
        <v>7.3625673333333319</v>
      </c>
      <c r="R11" s="1">
        <f t="shared" si="2"/>
        <v>3.5340323199999988</v>
      </c>
      <c r="S11" s="1">
        <f t="shared" si="15"/>
        <v>0.47999999999999993</v>
      </c>
      <c r="T11" s="1">
        <f t="shared" si="3"/>
        <v>28.941119999999994</v>
      </c>
      <c r="U11" s="1">
        <f t="shared" si="16"/>
        <v>3</v>
      </c>
      <c r="V11" s="1">
        <f t="shared" si="16"/>
        <v>0.18</v>
      </c>
      <c r="W11" s="1">
        <f t="shared" si="16"/>
        <v>0</v>
      </c>
      <c r="X11" s="1">
        <f t="shared" si="16"/>
        <v>1.698E-5</v>
      </c>
      <c r="Y11" s="1">
        <f t="shared" si="4"/>
        <v>42421718.498982809</v>
      </c>
      <c r="Z11" s="1">
        <f t="shared" si="18"/>
        <v>8.25</v>
      </c>
      <c r="AA11" s="1">
        <v>1.2270000000000001</v>
      </c>
      <c r="AB11" s="1">
        <v>1.235E-2</v>
      </c>
      <c r="AC11" s="1">
        <f>AA1:AA59/AB1:AB59</f>
        <v>99.352226720647778</v>
      </c>
      <c r="AD11" s="1">
        <f t="shared" si="5"/>
        <v>12.955626476900187</v>
      </c>
      <c r="AE11" s="2">
        <f t="shared" si="6"/>
        <v>4.7056264769001874</v>
      </c>
      <c r="AF11" s="1">
        <f t="shared" si="7"/>
        <v>1.1985342997848112</v>
      </c>
      <c r="AG11" s="1">
        <f t="shared" si="8"/>
        <v>0.26305333059920111</v>
      </c>
      <c r="AH11" s="1">
        <f t="shared" si="9"/>
        <v>1.0001644254996669</v>
      </c>
      <c r="AI11" s="1">
        <f t="shared" si="10"/>
        <v>1.0005072145190423</v>
      </c>
      <c r="AJ11" s="1">
        <f t="shared" si="11"/>
        <v>1.00067172341771</v>
      </c>
      <c r="AK11" s="1">
        <f t="shared" si="12"/>
        <v>2.2372324255380818</v>
      </c>
      <c r="AM11" s="1">
        <v>0.217</v>
      </c>
      <c r="AN11" s="1">
        <v>1.2999999999999999E-2</v>
      </c>
      <c r="AO11" s="1">
        <v>2.4220000000000002</v>
      </c>
      <c r="AP11" s="1">
        <v>12.35</v>
      </c>
      <c r="AQ11" s="1">
        <v>4.0999999999999996</v>
      </c>
    </row>
    <row r="12" spans="1:43" s="1" customFormat="1" x14ac:dyDescent="0.2">
      <c r="A12" s="1" t="s">
        <v>43</v>
      </c>
      <c r="B12" s="1">
        <v>4000000</v>
      </c>
      <c r="C12" s="1">
        <v>12</v>
      </c>
      <c r="D12" s="1">
        <f t="shared" si="13"/>
        <v>0.42</v>
      </c>
      <c r="E12" s="1">
        <f t="shared" si="13"/>
        <v>85.8</v>
      </c>
      <c r="F12" s="1">
        <f t="shared" si="13"/>
        <v>15</v>
      </c>
      <c r="G12" s="1">
        <f t="shared" si="13"/>
        <v>1.71</v>
      </c>
      <c r="H12" s="1">
        <f t="shared" si="13"/>
        <v>1.0370492171011469</v>
      </c>
      <c r="I12" s="1">
        <f t="shared" si="13"/>
        <v>0.96</v>
      </c>
      <c r="J12" s="1">
        <f t="shared" si="13"/>
        <v>0.97</v>
      </c>
      <c r="K12" s="1">
        <f t="shared" si="13"/>
        <v>3.14</v>
      </c>
      <c r="L12" s="2">
        <v>14</v>
      </c>
      <c r="M12" s="1">
        <v>120.58799999999999</v>
      </c>
      <c r="N12" s="1">
        <f t="shared" si="14"/>
        <v>60.293999999999997</v>
      </c>
      <c r="O12" s="1">
        <f t="shared" si="14"/>
        <v>12.0588</v>
      </c>
      <c r="P12" s="1">
        <f t="shared" si="0"/>
        <v>2.4117600000000001</v>
      </c>
      <c r="Q12" s="1">
        <f t="shared" si="1"/>
        <v>7.3625673333333319</v>
      </c>
      <c r="R12" s="1">
        <f t="shared" si="2"/>
        <v>3.8285350133333318</v>
      </c>
      <c r="S12" s="1">
        <f t="shared" si="15"/>
        <v>0.51999999999999991</v>
      </c>
      <c r="T12" s="1">
        <f t="shared" si="3"/>
        <v>31.352879999999992</v>
      </c>
      <c r="U12" s="1">
        <f t="shared" si="16"/>
        <v>3</v>
      </c>
      <c r="V12" s="1">
        <f t="shared" si="16"/>
        <v>0.18</v>
      </c>
      <c r="W12" s="1">
        <f t="shared" si="16"/>
        <v>0</v>
      </c>
      <c r="X12" s="1">
        <f t="shared" si="16"/>
        <v>1.698E-5</v>
      </c>
      <c r="Y12" s="1">
        <f t="shared" si="4"/>
        <v>45956861.70723138</v>
      </c>
      <c r="Z12" s="1">
        <f t="shared" si="18"/>
        <v>8.25</v>
      </c>
      <c r="AA12" s="1">
        <v>1.2270000000000001</v>
      </c>
      <c r="AB12" s="1">
        <v>1.235E-2</v>
      </c>
      <c r="AC12" s="1">
        <f>AA1:AA59/AB1:AB59</f>
        <v>99.352226720647778</v>
      </c>
      <c r="AD12" s="1">
        <f t="shared" si="5"/>
        <v>12.003497668297763</v>
      </c>
      <c r="AE12" s="2">
        <f t="shared" si="6"/>
        <v>3.7534976682977632</v>
      </c>
      <c r="AF12" s="1">
        <f t="shared" si="7"/>
        <v>1.2027399774246212</v>
      </c>
      <c r="AG12" s="1">
        <f t="shared" si="8"/>
        <v>0.24310094447496852</v>
      </c>
      <c r="AH12" s="1">
        <f t="shared" si="9"/>
        <v>1.0001585209284627</v>
      </c>
      <c r="AI12" s="1">
        <f t="shared" si="10"/>
        <v>1.0005072145190423</v>
      </c>
      <c r="AJ12" s="1">
        <f t="shared" si="11"/>
        <v>1.0006658158516215</v>
      </c>
      <c r="AK12" s="1">
        <f t="shared" si="12"/>
        <v>2.0778968178225932</v>
      </c>
      <c r="AM12" s="1">
        <v>0.219</v>
      </c>
      <c r="AN12" s="1">
        <v>1.0999999999999999E-2</v>
      </c>
      <c r="AO12" s="1">
        <v>2.2679999999999998</v>
      </c>
      <c r="AP12" s="1">
        <v>11.42</v>
      </c>
      <c r="AQ12" s="1">
        <v>3.17</v>
      </c>
    </row>
    <row r="13" spans="1:43" s="1" customFormat="1" x14ac:dyDescent="0.2">
      <c r="A13" s="1" t="s">
        <v>44</v>
      </c>
      <c r="B13" s="1">
        <v>4000000</v>
      </c>
      <c r="C13" s="1">
        <v>12</v>
      </c>
      <c r="D13" s="1">
        <f t="shared" si="13"/>
        <v>0.42</v>
      </c>
      <c r="E13" s="1">
        <f t="shared" si="13"/>
        <v>85.8</v>
      </c>
      <c r="F13" s="1">
        <f t="shared" si="13"/>
        <v>15</v>
      </c>
      <c r="G13" s="1">
        <f t="shared" si="13"/>
        <v>1.71</v>
      </c>
      <c r="H13" s="1">
        <f t="shared" si="13"/>
        <v>1.0370492171011469</v>
      </c>
      <c r="I13" s="1">
        <f t="shared" si="13"/>
        <v>0.96</v>
      </c>
      <c r="J13" s="1">
        <f t="shared" si="13"/>
        <v>0.97</v>
      </c>
      <c r="K13" s="1">
        <f t="shared" si="13"/>
        <v>3.14</v>
      </c>
      <c r="L13" s="2">
        <v>14</v>
      </c>
      <c r="M13" s="1">
        <v>120.58799999999999</v>
      </c>
      <c r="N13" s="1">
        <f t="shared" si="14"/>
        <v>60.293999999999997</v>
      </c>
      <c r="O13" s="1">
        <f t="shared" si="14"/>
        <v>12.0588</v>
      </c>
      <c r="P13" s="1">
        <f t="shared" si="0"/>
        <v>2.4117600000000001</v>
      </c>
      <c r="Q13" s="1">
        <f t="shared" si="1"/>
        <v>7.3625673333333319</v>
      </c>
      <c r="R13" s="1">
        <f t="shared" si="2"/>
        <v>4.1230377066666657</v>
      </c>
      <c r="S13" s="1">
        <f t="shared" si="15"/>
        <v>0.55999999999999994</v>
      </c>
      <c r="T13" s="1">
        <f t="shared" si="3"/>
        <v>33.764639999999993</v>
      </c>
      <c r="U13" s="1">
        <f t="shared" si="16"/>
        <v>3</v>
      </c>
      <c r="V13" s="1">
        <f t="shared" si="16"/>
        <v>0.18</v>
      </c>
      <c r="W13" s="1">
        <f t="shared" si="16"/>
        <v>0</v>
      </c>
      <c r="X13" s="1">
        <f t="shared" si="16"/>
        <v>1.698E-5</v>
      </c>
      <c r="Y13" s="1">
        <f t="shared" si="4"/>
        <v>49492004.915479951</v>
      </c>
      <c r="Z13" s="1">
        <f t="shared" si="18"/>
        <v>8.25</v>
      </c>
      <c r="AA13" s="1">
        <v>1.2270000000000001</v>
      </c>
      <c r="AB13" s="1">
        <v>1.235E-2</v>
      </c>
      <c r="AC13" s="1">
        <f>AA1:AA59/AB1:AB59</f>
        <v>99.352226720647778</v>
      </c>
      <c r="AD13" s="1">
        <f t="shared" si="5"/>
        <v>11.179255505601724</v>
      </c>
      <c r="AE13" s="2">
        <f t="shared" si="6"/>
        <v>2.9292555056017235</v>
      </c>
      <c r="AF13" s="1">
        <f t="shared" si="7"/>
        <v>1.2061125926054372</v>
      </c>
      <c r="AG13" s="1">
        <f t="shared" si="8"/>
        <v>0.22577408278761973</v>
      </c>
      <c r="AH13" s="1">
        <f t="shared" si="9"/>
        <v>1.0001377606067388</v>
      </c>
      <c r="AI13" s="1">
        <f t="shared" si="10"/>
        <v>1.0005072145190423</v>
      </c>
      <c r="AJ13" s="1">
        <f t="shared" si="11"/>
        <v>1.0006450449999611</v>
      </c>
      <c r="AK13" s="1">
        <f t="shared" si="12"/>
        <v>1.9389883875299605</v>
      </c>
      <c r="AM13" s="1">
        <v>0.222</v>
      </c>
      <c r="AN13" s="1">
        <v>8.9999999999999993E-3</v>
      </c>
      <c r="AO13" s="1">
        <v>2.1320000000000001</v>
      </c>
      <c r="AP13" s="1">
        <v>10.6</v>
      </c>
      <c r="AQ13" s="1">
        <v>2.35</v>
      </c>
    </row>
    <row r="14" spans="1:43" s="1" customFormat="1" x14ac:dyDescent="0.2">
      <c r="A14" s="1" t="s">
        <v>45</v>
      </c>
      <c r="B14" s="1">
        <v>4000000</v>
      </c>
      <c r="C14" s="1">
        <v>12</v>
      </c>
      <c r="D14" s="1">
        <f t="shared" si="13"/>
        <v>0.42</v>
      </c>
      <c r="E14" s="1">
        <f t="shared" si="13"/>
        <v>85.8</v>
      </c>
      <c r="F14" s="1">
        <f t="shared" si="13"/>
        <v>15</v>
      </c>
      <c r="G14" s="1">
        <f t="shared" si="13"/>
        <v>1.71</v>
      </c>
      <c r="H14" s="1">
        <f t="shared" si="13"/>
        <v>1.0370492171011469</v>
      </c>
      <c r="I14" s="1">
        <f t="shared" si="13"/>
        <v>0.96</v>
      </c>
      <c r="J14" s="1">
        <f t="shared" si="13"/>
        <v>0.97</v>
      </c>
      <c r="K14" s="1">
        <f t="shared" si="13"/>
        <v>3.14</v>
      </c>
      <c r="L14" s="2">
        <v>14</v>
      </c>
      <c r="M14" s="1">
        <v>120.58799999999999</v>
      </c>
      <c r="N14" s="1">
        <f t="shared" si="14"/>
        <v>60.293999999999997</v>
      </c>
      <c r="O14" s="1">
        <f t="shared" si="14"/>
        <v>12.0588</v>
      </c>
      <c r="P14" s="1">
        <f t="shared" si="0"/>
        <v>2.4117600000000001</v>
      </c>
      <c r="Q14" s="1">
        <f t="shared" si="1"/>
        <v>7.3625673333333319</v>
      </c>
      <c r="R14" s="1">
        <f t="shared" si="2"/>
        <v>4.4175403999999991</v>
      </c>
      <c r="S14" s="1">
        <f t="shared" si="15"/>
        <v>0.6</v>
      </c>
      <c r="T14" s="1">
        <f t="shared" si="3"/>
        <v>36.176399999999994</v>
      </c>
      <c r="U14" s="1">
        <f t="shared" si="16"/>
        <v>3</v>
      </c>
      <c r="V14" s="1">
        <f t="shared" si="16"/>
        <v>0.18</v>
      </c>
      <c r="W14" s="1">
        <f t="shared" si="16"/>
        <v>0</v>
      </c>
      <c r="X14" s="1">
        <f t="shared" si="16"/>
        <v>1.698E-5</v>
      </c>
      <c r="Y14" s="1">
        <f t="shared" si="4"/>
        <v>53027148.123728521</v>
      </c>
      <c r="Z14" s="1">
        <f t="shared" si="18"/>
        <v>8.25</v>
      </c>
      <c r="AA14" s="1">
        <v>1.2270000000000001</v>
      </c>
      <c r="AB14" s="1">
        <v>1.235E-2</v>
      </c>
      <c r="AC14" s="1">
        <f>AA1:AA59/AB1:AB59</f>
        <v>99.352226720647778</v>
      </c>
      <c r="AD14" s="1">
        <f t="shared" si="5"/>
        <v>10.459174977351724</v>
      </c>
      <c r="AE14" s="1">
        <f t="shared" si="6"/>
        <v>2.209174977351724</v>
      </c>
      <c r="AF14" s="1">
        <f t="shared" si="7"/>
        <v>1.2088547451481626</v>
      </c>
      <c r="AG14" s="1">
        <f t="shared" si="8"/>
        <v>0.21059849864795105</v>
      </c>
      <c r="AH14" s="1">
        <f t="shared" si="9"/>
        <v>1.0000992998195477</v>
      </c>
      <c r="AI14" s="1">
        <f t="shared" si="10"/>
        <v>1.0005072145190423</v>
      </c>
      <c r="AJ14" s="1">
        <f t="shared" si="11"/>
        <v>1.0006065647049003</v>
      </c>
      <c r="AK14" s="1">
        <f t="shared" si="12"/>
        <v>1.8169381227863044</v>
      </c>
      <c r="AM14" s="1">
        <v>0.224</v>
      </c>
      <c r="AN14" s="1">
        <v>8.0000000000000002E-3</v>
      </c>
      <c r="AO14" s="1">
        <v>2.012</v>
      </c>
      <c r="AP14" s="1">
        <v>9.89</v>
      </c>
      <c r="AQ14" s="1">
        <v>1.64</v>
      </c>
    </row>
    <row r="15" spans="1:43" s="1" customFormat="1" x14ac:dyDescent="0.2">
      <c r="A15" s="1" t="s">
        <v>46</v>
      </c>
      <c r="B15" s="1">
        <v>4000000</v>
      </c>
      <c r="C15" s="1">
        <v>12</v>
      </c>
      <c r="D15" s="1">
        <f t="shared" si="13"/>
        <v>0.42</v>
      </c>
      <c r="E15" s="1">
        <f t="shared" si="13"/>
        <v>85.8</v>
      </c>
      <c r="F15" s="1">
        <f t="shared" si="13"/>
        <v>15</v>
      </c>
      <c r="G15" s="1">
        <f t="shared" si="13"/>
        <v>1.71</v>
      </c>
      <c r="H15" s="1">
        <f t="shared" si="13"/>
        <v>1.0370492171011469</v>
      </c>
      <c r="I15" s="1">
        <f t="shared" si="13"/>
        <v>0.96</v>
      </c>
      <c r="J15" s="1">
        <f t="shared" si="13"/>
        <v>0.97</v>
      </c>
      <c r="K15" s="1">
        <f t="shared" si="13"/>
        <v>3.14</v>
      </c>
      <c r="L15" s="2">
        <v>14</v>
      </c>
      <c r="M15" s="1">
        <v>120.58799999999999</v>
      </c>
      <c r="N15" s="1">
        <f t="shared" si="14"/>
        <v>60.293999999999997</v>
      </c>
      <c r="O15" s="1">
        <f t="shared" si="14"/>
        <v>12.0588</v>
      </c>
      <c r="P15" s="1">
        <f t="shared" si="0"/>
        <v>2.4117600000000001</v>
      </c>
      <c r="Q15" s="1">
        <f t="shared" si="1"/>
        <v>7.3625673333333319</v>
      </c>
      <c r="R15" s="1">
        <f t="shared" si="2"/>
        <v>4.7120430933333326</v>
      </c>
      <c r="S15" s="1">
        <f t="shared" si="15"/>
        <v>0.64</v>
      </c>
      <c r="T15" s="1">
        <f t="shared" si="3"/>
        <v>38.588160000000002</v>
      </c>
      <c r="U15" s="1">
        <f t="shared" si="16"/>
        <v>3</v>
      </c>
      <c r="V15" s="1">
        <f t="shared" si="16"/>
        <v>0.18</v>
      </c>
      <c r="W15" s="1">
        <f t="shared" si="16"/>
        <v>0</v>
      </c>
      <c r="X15" s="1">
        <f t="shared" si="16"/>
        <v>1.698E-5</v>
      </c>
      <c r="Y15" s="1">
        <f t="shared" si="4"/>
        <v>56562291.331977099</v>
      </c>
      <c r="Z15" s="1">
        <f t="shared" si="18"/>
        <v>8.25</v>
      </c>
      <c r="AA15" s="1">
        <v>1.2270000000000001</v>
      </c>
      <c r="AB15" s="1">
        <v>1.235E-2</v>
      </c>
      <c r="AC15" s="1">
        <f>AA1:AA59/AB1:AB59</f>
        <v>99.352226720647778</v>
      </c>
      <c r="AD15" s="1">
        <f t="shared" si="5"/>
        <v>9.8249674343150595</v>
      </c>
      <c r="AE15" s="1">
        <f t="shared" si="6"/>
        <v>1.5749674343150595</v>
      </c>
      <c r="AF15" s="1">
        <f t="shared" si="7"/>
        <v>1.2111117588992635</v>
      </c>
      <c r="AG15" s="1">
        <f t="shared" si="8"/>
        <v>0.19720504546266709</v>
      </c>
      <c r="AH15" s="1">
        <f t="shared" si="9"/>
        <v>1.0000377322728486</v>
      </c>
      <c r="AI15" s="1">
        <f t="shared" si="10"/>
        <v>1.0005072145190423</v>
      </c>
      <c r="AJ15" s="1">
        <f t="shared" si="11"/>
        <v>1.0005449659302477</v>
      </c>
      <c r="AK15" s="1">
        <f t="shared" si="12"/>
        <v>1.7089285845439364</v>
      </c>
      <c r="AM15" s="1">
        <v>0.22600000000000001</v>
      </c>
      <c r="AN15" s="1">
        <v>7.0000000000000001E-3</v>
      </c>
      <c r="AO15" s="1">
        <v>1.893</v>
      </c>
      <c r="AP15" s="1">
        <v>9.27</v>
      </c>
      <c r="AQ15" s="1">
        <v>1.02</v>
      </c>
    </row>
    <row r="16" spans="1:43" s="1" customFormat="1" x14ac:dyDescent="0.2">
      <c r="A16" s="1" t="s">
        <v>47</v>
      </c>
      <c r="B16" s="1">
        <v>4000000</v>
      </c>
      <c r="C16" s="1">
        <v>12</v>
      </c>
      <c r="D16" s="1">
        <f t="shared" si="13"/>
        <v>0.42</v>
      </c>
      <c r="E16" s="1">
        <f t="shared" si="13"/>
        <v>85.8</v>
      </c>
      <c r="F16" s="1">
        <f t="shared" si="13"/>
        <v>15</v>
      </c>
      <c r="G16" s="1">
        <f t="shared" si="13"/>
        <v>1.71</v>
      </c>
      <c r="H16" s="1">
        <f t="shared" si="13"/>
        <v>1.0370492171011469</v>
      </c>
      <c r="I16" s="1">
        <f t="shared" si="13"/>
        <v>0.96</v>
      </c>
      <c r="J16" s="1">
        <f t="shared" si="13"/>
        <v>0.97</v>
      </c>
      <c r="K16" s="1">
        <f t="shared" si="13"/>
        <v>3.14</v>
      </c>
      <c r="L16" s="2">
        <v>14</v>
      </c>
      <c r="M16" s="1">
        <v>120.58799999999999</v>
      </c>
      <c r="N16" s="1">
        <f t="shared" si="14"/>
        <v>60.293999999999997</v>
      </c>
      <c r="O16" s="1">
        <f t="shared" si="14"/>
        <v>12.0588</v>
      </c>
      <c r="P16" s="1">
        <f t="shared" si="0"/>
        <v>2.4117600000000001</v>
      </c>
      <c r="Q16" s="1">
        <f t="shared" si="1"/>
        <v>7.3625673333333319</v>
      </c>
      <c r="R16" s="1">
        <f t="shared" si="2"/>
        <v>5.0065457866666661</v>
      </c>
      <c r="S16" s="1">
        <f t="shared" si="15"/>
        <v>0.68</v>
      </c>
      <c r="T16" s="1">
        <f t="shared" si="3"/>
        <v>40.999920000000003</v>
      </c>
      <c r="U16" s="1">
        <f t="shared" si="16"/>
        <v>3</v>
      </c>
      <c r="V16" s="1">
        <f t="shared" si="16"/>
        <v>0.18</v>
      </c>
      <c r="W16" s="1">
        <f t="shared" si="16"/>
        <v>0</v>
      </c>
      <c r="X16" s="1">
        <f t="shared" si="16"/>
        <v>1.698E-5</v>
      </c>
      <c r="Y16" s="1">
        <f t="shared" si="4"/>
        <v>60097434.54022567</v>
      </c>
      <c r="Z16" s="1">
        <f t="shared" si="18"/>
        <v>8.25</v>
      </c>
      <c r="AA16" s="1">
        <v>1.2270000000000001</v>
      </c>
      <c r="AB16" s="1">
        <v>1.235E-2</v>
      </c>
      <c r="AC16" s="1">
        <f>AA1:AA59/AB1:AB59</f>
        <v>99.352226720647778</v>
      </c>
      <c r="AD16" s="1">
        <f t="shared" si="5"/>
        <v>9.2623311275852416</v>
      </c>
      <c r="AE16" s="1">
        <f t="shared" si="6"/>
        <v>1.0123311275852416</v>
      </c>
      <c r="AF16" s="1">
        <f t="shared" si="7"/>
        <v>1.2129898599084226</v>
      </c>
      <c r="AG16" s="1">
        <f t="shared" si="8"/>
        <v>0.18530278535236763</v>
      </c>
      <c r="AH16" s="1">
        <f t="shared" si="9"/>
        <v>0.99994380442181374</v>
      </c>
      <c r="AI16" s="1">
        <f t="shared" si="10"/>
        <v>1.0005072145190423</v>
      </c>
      <c r="AJ16" s="1">
        <f t="shared" si="11"/>
        <v>1.0004509904376429</v>
      </c>
      <c r="AK16" s="1">
        <f t="shared" si="12"/>
        <v>1.612712040272019</v>
      </c>
      <c r="AM16" s="1">
        <v>0.22700000000000001</v>
      </c>
      <c r="AN16" s="1">
        <v>6.0000000000000001E-3</v>
      </c>
      <c r="AO16" s="1">
        <v>1.79</v>
      </c>
      <c r="AP16" s="1">
        <v>8.73</v>
      </c>
      <c r="AQ16" s="1">
        <v>0.57999999999999996</v>
      </c>
    </row>
    <row r="17" spans="1:43" s="1" customFormat="1" x14ac:dyDescent="0.2">
      <c r="A17" s="1" t="s">
        <v>48</v>
      </c>
      <c r="B17" s="1">
        <v>4000000</v>
      </c>
      <c r="C17" s="1">
        <v>12</v>
      </c>
      <c r="D17" s="1">
        <f t="shared" si="13"/>
        <v>0.42</v>
      </c>
      <c r="E17" s="1">
        <f t="shared" si="13"/>
        <v>85.8</v>
      </c>
      <c r="F17" s="1">
        <f t="shared" si="13"/>
        <v>15</v>
      </c>
      <c r="G17" s="1">
        <f t="shared" si="13"/>
        <v>1.71</v>
      </c>
      <c r="H17" s="1">
        <f t="shared" si="13"/>
        <v>1.0370492171011469</v>
      </c>
      <c r="I17" s="1">
        <f t="shared" si="13"/>
        <v>0.96</v>
      </c>
      <c r="J17" s="1">
        <f t="shared" si="13"/>
        <v>0.97</v>
      </c>
      <c r="K17" s="1">
        <f t="shared" si="13"/>
        <v>3.14</v>
      </c>
      <c r="L17" s="2">
        <v>14</v>
      </c>
      <c r="M17" s="1">
        <v>120.58799999999999</v>
      </c>
      <c r="N17" s="1">
        <f t="shared" si="14"/>
        <v>60.293999999999997</v>
      </c>
      <c r="O17" s="1">
        <f t="shared" si="14"/>
        <v>12.0588</v>
      </c>
      <c r="P17" s="1">
        <f t="shared" si="0"/>
        <v>2.4117600000000001</v>
      </c>
      <c r="Q17" s="1">
        <f t="shared" si="1"/>
        <v>7.3625673333333319</v>
      </c>
      <c r="R17" s="1">
        <f t="shared" si="2"/>
        <v>5.3010484799999995</v>
      </c>
      <c r="S17" s="1">
        <f t="shared" si="15"/>
        <v>0.72000000000000008</v>
      </c>
      <c r="T17" s="1">
        <f t="shared" si="3"/>
        <v>43.411680000000004</v>
      </c>
      <c r="U17" s="1">
        <f t="shared" si="16"/>
        <v>3</v>
      </c>
      <c r="V17" s="1">
        <f t="shared" si="16"/>
        <v>0.18</v>
      </c>
      <c r="W17" s="1">
        <f t="shared" si="16"/>
        <v>0</v>
      </c>
      <c r="X17" s="1">
        <f t="shared" si="16"/>
        <v>1.698E-5</v>
      </c>
      <c r="Y17" s="1">
        <f t="shared" si="4"/>
        <v>63632577.74847424</v>
      </c>
      <c r="Z17" s="1">
        <f t="shared" si="18"/>
        <v>8.25</v>
      </c>
      <c r="AA17" s="1">
        <v>1.2270000000000001</v>
      </c>
      <c r="AB17" s="1">
        <v>1.235E-2</v>
      </c>
      <c r="AC17" s="1">
        <f>AA1:AA59/AB1:AB59</f>
        <v>99.352226720647778</v>
      </c>
      <c r="AD17" s="1">
        <f t="shared" si="5"/>
        <v>8.7599351173149831</v>
      </c>
      <c r="AE17" s="1">
        <f t="shared" si="6"/>
        <v>0.50993511731498309</v>
      </c>
      <c r="AF17" s="1">
        <f t="shared" si="7"/>
        <v>1.2145680293355066</v>
      </c>
      <c r="AG17" s="1">
        <f t="shared" si="8"/>
        <v>0.17465973953966685</v>
      </c>
      <c r="AH17" s="1">
        <f t="shared" si="9"/>
        <v>0.99980207310426217</v>
      </c>
      <c r="AI17" s="1">
        <f t="shared" si="10"/>
        <v>1.0005072145190423</v>
      </c>
      <c r="AJ17" s="1">
        <f t="shared" si="11"/>
        <v>1.0003091872319092</v>
      </c>
      <c r="AK17" s="1">
        <f t="shared" si="12"/>
        <v>1.5264745742265375</v>
      </c>
      <c r="AM17" s="1">
        <v>0.22900000000000001</v>
      </c>
      <c r="AN17" s="1">
        <v>6.0000000000000001E-3</v>
      </c>
      <c r="AO17" s="1">
        <v>1.6950000000000001</v>
      </c>
      <c r="AP17" s="1">
        <v>8.24</v>
      </c>
      <c r="AQ17" s="1">
        <v>0.31</v>
      </c>
    </row>
    <row r="18" spans="1:43" s="1" customFormat="1" x14ac:dyDescent="0.2">
      <c r="A18" s="1" t="s">
        <v>49</v>
      </c>
      <c r="B18" s="1">
        <v>4000000</v>
      </c>
      <c r="C18" s="1">
        <v>12</v>
      </c>
      <c r="D18" s="1">
        <f t="shared" si="13"/>
        <v>0.42</v>
      </c>
      <c r="E18" s="1">
        <f t="shared" si="13"/>
        <v>85.8</v>
      </c>
      <c r="F18" s="1">
        <f t="shared" si="13"/>
        <v>15</v>
      </c>
      <c r="G18" s="1">
        <f t="shared" si="13"/>
        <v>1.71</v>
      </c>
      <c r="H18" s="1">
        <f t="shared" si="13"/>
        <v>1.0370492171011469</v>
      </c>
      <c r="I18" s="1">
        <f t="shared" si="13"/>
        <v>0.96</v>
      </c>
      <c r="J18" s="1">
        <f t="shared" si="13"/>
        <v>0.97</v>
      </c>
      <c r="K18" s="1">
        <f t="shared" si="13"/>
        <v>3.14</v>
      </c>
      <c r="L18" s="2">
        <v>14</v>
      </c>
      <c r="M18" s="1">
        <v>120.58799999999999</v>
      </c>
      <c r="N18" s="1">
        <f t="shared" si="14"/>
        <v>60.293999999999997</v>
      </c>
      <c r="O18" s="1">
        <f t="shared" si="14"/>
        <v>12.0588</v>
      </c>
      <c r="P18" s="1">
        <f t="shared" si="0"/>
        <v>2.4117600000000001</v>
      </c>
      <c r="Q18" s="1">
        <f t="shared" si="1"/>
        <v>7.3625673333333319</v>
      </c>
      <c r="R18" s="1">
        <f t="shared" si="2"/>
        <v>5.595551173333333</v>
      </c>
      <c r="S18" s="1">
        <f t="shared" si="15"/>
        <v>0.76000000000000012</v>
      </c>
      <c r="T18" s="1">
        <f t="shared" si="3"/>
        <v>45.823440000000005</v>
      </c>
      <c r="U18" s="1">
        <f t="shared" si="16"/>
        <v>3</v>
      </c>
      <c r="V18" s="1">
        <f t="shared" si="16"/>
        <v>0.18</v>
      </c>
      <c r="W18" s="1">
        <f t="shared" si="16"/>
        <v>0</v>
      </c>
      <c r="X18" s="1">
        <f t="shared" si="16"/>
        <v>1.698E-5</v>
      </c>
      <c r="Y18" s="1">
        <f t="shared" si="4"/>
        <v>67167720.956722811</v>
      </c>
      <c r="Z18" s="1">
        <f t="shared" si="18"/>
        <v>8.25</v>
      </c>
      <c r="AA18" s="1">
        <v>1.2270000000000001</v>
      </c>
      <c r="AB18" s="1">
        <v>1.235E-2</v>
      </c>
      <c r="AC18" s="1">
        <f>AA1:AA59/AB1:AB59</f>
        <v>99.352226720647778</v>
      </c>
      <c r="AD18" s="1">
        <f t="shared" si="5"/>
        <v>8.3086948555348776</v>
      </c>
      <c r="AE18" s="1">
        <f t="shared" si="6"/>
        <v>5.8694855534877632E-2</v>
      </c>
      <c r="AF18" s="1">
        <f t="shared" si="7"/>
        <v>1.215905903388061</v>
      </c>
      <c r="AG18" s="1">
        <f t="shared" si="8"/>
        <v>0.16508893544409189</v>
      </c>
      <c r="AH18" s="1">
        <f t="shared" si="9"/>
        <v>0.99958666706350718</v>
      </c>
      <c r="AI18" s="1">
        <f t="shared" si="10"/>
        <v>1.0005072145190423</v>
      </c>
      <c r="AJ18" s="1">
        <f t="shared" si="11"/>
        <v>1.0000936719340829</v>
      </c>
      <c r="AK18" s="1">
        <f t="shared" si="12"/>
        <v>1.4487330117196917</v>
      </c>
      <c r="AM18" s="1">
        <v>0.23200000000000001</v>
      </c>
      <c r="AN18" s="1">
        <v>5.0000000000000001E-3</v>
      </c>
      <c r="AO18" s="1">
        <v>1.607</v>
      </c>
      <c r="AP18" s="1">
        <v>7.79</v>
      </c>
      <c r="AQ18" s="1">
        <v>0.21</v>
      </c>
    </row>
    <row r="19" spans="1:43" s="1" customFormat="1" x14ac:dyDescent="0.2">
      <c r="A19" s="1" t="s">
        <v>50</v>
      </c>
      <c r="B19" s="1">
        <v>4000000</v>
      </c>
      <c r="C19" s="1">
        <v>12</v>
      </c>
      <c r="D19" s="1">
        <f t="shared" si="13"/>
        <v>0.42</v>
      </c>
      <c r="E19" s="1">
        <f t="shared" si="13"/>
        <v>85.8</v>
      </c>
      <c r="F19" s="1">
        <f t="shared" si="13"/>
        <v>15</v>
      </c>
      <c r="G19" s="1">
        <f t="shared" si="13"/>
        <v>1.71</v>
      </c>
      <c r="H19" s="1">
        <f t="shared" si="13"/>
        <v>1.0370492171011469</v>
      </c>
      <c r="I19" s="1">
        <f t="shared" si="13"/>
        <v>0.96</v>
      </c>
      <c r="J19" s="1">
        <f t="shared" si="13"/>
        <v>0.97</v>
      </c>
      <c r="K19" s="1">
        <f t="shared" si="13"/>
        <v>3.14</v>
      </c>
      <c r="L19" s="2">
        <v>14</v>
      </c>
      <c r="M19" s="1">
        <v>120.58799999999999</v>
      </c>
      <c r="N19" s="1">
        <f t="shared" si="14"/>
        <v>60.293999999999997</v>
      </c>
      <c r="O19" s="1">
        <f t="shared" si="14"/>
        <v>12.0588</v>
      </c>
      <c r="P19" s="1">
        <f t="shared" si="0"/>
        <v>2.4117600000000001</v>
      </c>
      <c r="Q19" s="1">
        <f t="shared" si="1"/>
        <v>7.3625673333333319</v>
      </c>
      <c r="R19" s="1">
        <f t="shared" si="2"/>
        <v>5.8900538666666664</v>
      </c>
      <c r="S19" s="1">
        <f t="shared" si="15"/>
        <v>0.80000000000000016</v>
      </c>
      <c r="T19" s="1">
        <f t="shared" si="3"/>
        <v>48.235200000000006</v>
      </c>
      <c r="U19" s="1">
        <f t="shared" si="16"/>
        <v>3</v>
      </c>
      <c r="V19" s="1">
        <f t="shared" si="16"/>
        <v>0.18</v>
      </c>
      <c r="W19" s="1">
        <f t="shared" si="16"/>
        <v>0</v>
      </c>
      <c r="X19" s="1">
        <f t="shared" si="16"/>
        <v>1.698E-5</v>
      </c>
      <c r="Y19" s="1">
        <f t="shared" si="4"/>
        <v>70702864.164971381</v>
      </c>
      <c r="Z19" s="1">
        <f t="shared" si="18"/>
        <v>8.25</v>
      </c>
      <c r="AA19" s="1">
        <v>1.2270000000000001</v>
      </c>
      <c r="AB19" s="1">
        <v>1.235E-2</v>
      </c>
      <c r="AC19" s="1">
        <f>AA1:AA59/AB1:AB59</f>
        <v>99.352226720647778</v>
      </c>
      <c r="AD19" s="1">
        <f t="shared" si="5"/>
        <v>7.9012474912058286</v>
      </c>
      <c r="AE19" s="1">
        <f t="shared" si="6"/>
        <v>-0.34875250879417141</v>
      </c>
      <c r="AF19" s="1">
        <f t="shared" si="7"/>
        <v>1.2170491457240393</v>
      </c>
      <c r="AG19" s="1">
        <f t="shared" si="8"/>
        <v>0.15643816475651492</v>
      </c>
      <c r="AH19" s="1">
        <f t="shared" si="9"/>
        <v>0.99925351687228081</v>
      </c>
      <c r="AI19" s="1">
        <f t="shared" si="10"/>
        <v>1.0005072145190423</v>
      </c>
      <c r="AJ19" s="1">
        <f t="shared" si="11"/>
        <v>0.99976035276424258</v>
      </c>
      <c r="AK19" s="1">
        <f t="shared" si="12"/>
        <v>1.3782541000905268</v>
      </c>
      <c r="AM19" s="1">
        <v>0.23499999999999999</v>
      </c>
      <c r="AN19" s="1">
        <v>5.0000000000000001E-3</v>
      </c>
      <c r="AO19" s="1">
        <v>1.522</v>
      </c>
      <c r="AP19" s="1">
        <v>7.39</v>
      </c>
      <c r="AQ19" s="1">
        <v>0.15</v>
      </c>
    </row>
    <row r="20" spans="1:43" s="1" customFormat="1" x14ac:dyDescent="0.2">
      <c r="A20" s="1" t="s">
        <v>51</v>
      </c>
      <c r="B20" s="1">
        <v>4000000</v>
      </c>
      <c r="C20" s="1">
        <v>12</v>
      </c>
      <c r="D20" s="1">
        <f t="shared" si="13"/>
        <v>0.42</v>
      </c>
      <c r="E20" s="1">
        <f t="shared" si="13"/>
        <v>85.8</v>
      </c>
      <c r="F20" s="1">
        <f t="shared" si="13"/>
        <v>15</v>
      </c>
      <c r="G20" s="1">
        <f t="shared" si="13"/>
        <v>1.71</v>
      </c>
      <c r="H20" s="1">
        <f t="shared" si="13"/>
        <v>1.0370492171011469</v>
      </c>
      <c r="I20" s="1">
        <f t="shared" si="13"/>
        <v>0.96</v>
      </c>
      <c r="J20" s="1">
        <f t="shared" si="13"/>
        <v>0.97</v>
      </c>
      <c r="K20" s="1">
        <f t="shared" si="13"/>
        <v>3.14</v>
      </c>
      <c r="L20" s="2">
        <v>14</v>
      </c>
      <c r="M20" s="1">
        <v>120.58799999999999</v>
      </c>
      <c r="N20" s="1">
        <f t="shared" si="14"/>
        <v>60.293999999999997</v>
      </c>
      <c r="O20" s="1">
        <f t="shared" si="14"/>
        <v>12.0588</v>
      </c>
      <c r="P20" s="1">
        <f t="shared" si="0"/>
        <v>2.4117600000000001</v>
      </c>
      <c r="Q20" s="1">
        <f t="shared" si="1"/>
        <v>7.3625673333333319</v>
      </c>
      <c r="R20" s="1">
        <f t="shared" si="2"/>
        <v>6.1845565599999999</v>
      </c>
      <c r="S20" s="1">
        <f t="shared" si="15"/>
        <v>0.84000000000000019</v>
      </c>
      <c r="T20" s="1">
        <f t="shared" si="3"/>
        <v>50.646960000000007</v>
      </c>
      <c r="U20" s="1">
        <f t="shared" si="16"/>
        <v>3</v>
      </c>
      <c r="V20" s="1">
        <f t="shared" si="16"/>
        <v>0.18</v>
      </c>
      <c r="W20" s="1">
        <f t="shared" si="16"/>
        <v>0</v>
      </c>
      <c r="X20" s="1">
        <f t="shared" si="16"/>
        <v>1.698E-5</v>
      </c>
      <c r="Y20" s="1">
        <f t="shared" si="4"/>
        <v>74238007.373219937</v>
      </c>
      <c r="Z20" s="1">
        <v>6</v>
      </c>
      <c r="AA20" s="1">
        <v>1.2674000000000001</v>
      </c>
      <c r="AB20" s="1">
        <v>1.0659999999999999E-2</v>
      </c>
      <c r="AC20" s="1">
        <f>AA1:AA59/AB1:AB59</f>
        <v>118.89305816135087</v>
      </c>
      <c r="AD20" s="1">
        <f t="shared" si="5"/>
        <v>7.531566204299728</v>
      </c>
      <c r="AE20" s="1">
        <f t="shared" si="6"/>
        <v>1.531566204299728</v>
      </c>
      <c r="AF20" s="1">
        <f t="shared" si="7"/>
        <v>1.2578631178854469</v>
      </c>
      <c r="AG20" s="1">
        <f t="shared" si="8"/>
        <v>0.15555311717706732</v>
      </c>
      <c r="AH20" s="1">
        <f t="shared" si="9"/>
        <v>0.99872580519775023</v>
      </c>
      <c r="AI20" s="1">
        <f t="shared" si="10"/>
        <v>1.0005072145190423</v>
      </c>
      <c r="AJ20" s="1">
        <f t="shared" si="11"/>
        <v>0.9992323734266888</v>
      </c>
      <c r="AK20" s="1">
        <f t="shared" si="12"/>
        <v>1.2721017280695592</v>
      </c>
      <c r="AM20" s="1">
        <v>0.24</v>
      </c>
      <c r="AN20" s="1">
        <v>4.0000000000000001E-3</v>
      </c>
      <c r="AO20" s="1">
        <v>1.448</v>
      </c>
      <c r="AP20" s="1">
        <v>7.01</v>
      </c>
      <c r="AQ20" s="1">
        <v>7.0000000000000007E-2</v>
      </c>
    </row>
    <row r="21" spans="1:43" s="1" customFormat="1" x14ac:dyDescent="0.2">
      <c r="A21" s="1" t="s">
        <v>48</v>
      </c>
      <c r="B21" s="1">
        <v>4000000</v>
      </c>
      <c r="C21" s="1">
        <v>12</v>
      </c>
      <c r="D21" s="1">
        <f t="shared" si="13"/>
        <v>0.42</v>
      </c>
      <c r="E21" s="1">
        <f t="shared" si="13"/>
        <v>85.8</v>
      </c>
      <c r="F21" s="1">
        <f t="shared" si="13"/>
        <v>15</v>
      </c>
      <c r="G21" s="1">
        <f t="shared" si="13"/>
        <v>1.71</v>
      </c>
      <c r="H21" s="1">
        <f t="shared" si="13"/>
        <v>1.0370492171011469</v>
      </c>
      <c r="I21" s="1">
        <f t="shared" si="13"/>
        <v>0.96</v>
      </c>
      <c r="J21" s="1">
        <f t="shared" si="13"/>
        <v>0.97</v>
      </c>
      <c r="K21" s="1">
        <f t="shared" si="13"/>
        <v>3.14</v>
      </c>
      <c r="L21" s="2">
        <v>14</v>
      </c>
      <c r="M21" s="1">
        <v>120.58799999999999</v>
      </c>
      <c r="N21" s="1">
        <f t="shared" si="14"/>
        <v>60.293999999999997</v>
      </c>
      <c r="O21" s="1">
        <f t="shared" si="14"/>
        <v>12.0588</v>
      </c>
      <c r="P21" s="1">
        <f t="shared" si="0"/>
        <v>2.4117600000000001</v>
      </c>
      <c r="Q21" s="1">
        <f t="shared" si="1"/>
        <v>7.3625673333333319</v>
      </c>
      <c r="R21" s="1">
        <f t="shared" si="2"/>
        <v>6.4790592533333333</v>
      </c>
      <c r="S21" s="1">
        <f t="shared" si="15"/>
        <v>0.88000000000000023</v>
      </c>
      <c r="T21" s="1">
        <f t="shared" si="3"/>
        <v>53.058720000000008</v>
      </c>
      <c r="U21" s="1">
        <f t="shared" si="16"/>
        <v>3</v>
      </c>
      <c r="V21" s="1">
        <f t="shared" si="16"/>
        <v>0.18</v>
      </c>
      <c r="W21" s="1">
        <f t="shared" si="16"/>
        <v>0</v>
      </c>
      <c r="X21" s="1">
        <f t="shared" si="16"/>
        <v>1.698E-5</v>
      </c>
      <c r="Y21" s="1">
        <f t="shared" si="4"/>
        <v>77773150.581468523</v>
      </c>
      <c r="Z21" s="1">
        <f>Z20</f>
        <v>6</v>
      </c>
      <c r="AA21" s="1">
        <v>1.2674000000000001</v>
      </c>
      <c r="AB21" s="1">
        <v>1.0659999999999999E-2</v>
      </c>
      <c r="AC21" s="1">
        <f>AA1:AA59/AB1:AB59</f>
        <v>118.89305816135087</v>
      </c>
      <c r="AD21" s="1">
        <f t="shared" si="5"/>
        <v>7.1946728352906266</v>
      </c>
      <c r="AE21" s="1">
        <f t="shared" si="6"/>
        <v>1.1946728352906266</v>
      </c>
      <c r="AF21" s="1">
        <f t="shared" si="7"/>
        <v>1.258756005040133</v>
      </c>
      <c r="AG21" s="1">
        <f t="shared" si="8"/>
        <v>0.14815436333569512</v>
      </c>
      <c r="AH21" s="1">
        <f t="shared" si="9"/>
        <v>0.99786603285070019</v>
      </c>
      <c r="AI21" s="1">
        <f t="shared" si="10"/>
        <v>1.0005072145190423</v>
      </c>
      <c r="AJ21" s="1">
        <f t="shared" si="11"/>
        <v>0.9983721649906212</v>
      </c>
      <c r="AK21" s="1">
        <f t="shared" si="12"/>
        <v>1.2149928401676571</v>
      </c>
      <c r="AM21" s="1">
        <v>0.248</v>
      </c>
      <c r="AN21" s="1">
        <v>4.0000000000000001E-3</v>
      </c>
      <c r="AO21" s="1">
        <v>1.353</v>
      </c>
      <c r="AP21" s="1">
        <v>6.65</v>
      </c>
      <c r="AQ21" s="1">
        <v>-0.05</v>
      </c>
    </row>
    <row r="22" spans="1:43" s="1" customFormat="1" x14ac:dyDescent="0.2">
      <c r="A22" s="1" t="s">
        <v>49</v>
      </c>
      <c r="B22" s="1">
        <v>4000000</v>
      </c>
      <c r="C22" s="1">
        <v>12</v>
      </c>
      <c r="D22" s="1">
        <f t="shared" si="13"/>
        <v>0.42</v>
      </c>
      <c r="E22" s="1">
        <f t="shared" si="13"/>
        <v>85.8</v>
      </c>
      <c r="F22" s="1">
        <f t="shared" si="13"/>
        <v>15</v>
      </c>
      <c r="G22" s="1">
        <f t="shared" si="13"/>
        <v>1.71</v>
      </c>
      <c r="H22" s="1">
        <f t="shared" si="13"/>
        <v>1.0370492171011469</v>
      </c>
      <c r="I22" s="1">
        <f t="shared" si="13"/>
        <v>0.96</v>
      </c>
      <c r="J22" s="1">
        <f t="shared" si="13"/>
        <v>0.97</v>
      </c>
      <c r="K22" s="1">
        <f t="shared" si="13"/>
        <v>3.14</v>
      </c>
      <c r="L22" s="2">
        <v>14</v>
      </c>
      <c r="M22" s="1">
        <v>120.58799999999999</v>
      </c>
      <c r="N22" s="1">
        <f t="shared" si="14"/>
        <v>60.293999999999997</v>
      </c>
      <c r="O22" s="1">
        <f t="shared" si="14"/>
        <v>12.0588</v>
      </c>
      <c r="P22" s="1">
        <f t="shared" si="0"/>
        <v>2.4117600000000001</v>
      </c>
      <c r="Q22" s="1">
        <f t="shared" si="1"/>
        <v>7.3625673333333319</v>
      </c>
      <c r="R22" s="1">
        <f t="shared" si="2"/>
        <v>6.7735619466666677</v>
      </c>
      <c r="S22" s="1">
        <f t="shared" si="15"/>
        <v>0.92000000000000026</v>
      </c>
      <c r="T22" s="1">
        <f t="shared" si="3"/>
        <v>55.470480000000016</v>
      </c>
      <c r="U22" s="1">
        <f t="shared" si="16"/>
        <v>3</v>
      </c>
      <c r="V22" s="1">
        <f t="shared" si="16"/>
        <v>0.18</v>
      </c>
      <c r="W22" s="1">
        <f t="shared" si="16"/>
        <v>0</v>
      </c>
      <c r="X22" s="1">
        <f t="shared" si="16"/>
        <v>1.698E-5</v>
      </c>
      <c r="Y22" s="1">
        <f t="shared" si="4"/>
        <v>81308293.789717108</v>
      </c>
      <c r="Z22" s="1">
        <f>Z21</f>
        <v>6</v>
      </c>
      <c r="AA22" s="1">
        <v>1.2674000000000001</v>
      </c>
      <c r="AB22" s="1">
        <v>1.0659999999999999E-2</v>
      </c>
      <c r="AC22" s="1">
        <f>AA1:AA59/AB1:AB59</f>
        <v>118.89305816135087</v>
      </c>
      <c r="AD22" s="1">
        <f t="shared" si="5"/>
        <v>6.886421031120654</v>
      </c>
      <c r="AE22" s="1">
        <f t="shared" si="6"/>
        <v>0.88642103112065396</v>
      </c>
      <c r="AF22" s="1">
        <f t="shared" si="7"/>
        <v>1.2595348560044584</v>
      </c>
      <c r="AG22" s="1">
        <f t="shared" si="8"/>
        <v>0.14138013336331387</v>
      </c>
      <c r="AH22" s="1">
        <f t="shared" si="9"/>
        <v>0.99642092030410434</v>
      </c>
      <c r="AI22" s="1">
        <f t="shared" si="10"/>
        <v>1.0005072145190423</v>
      </c>
      <c r="AJ22" s="1">
        <f t="shared" si="11"/>
        <v>0.99692631946196009</v>
      </c>
      <c r="AK22" s="1">
        <f t="shared" si="12"/>
        <v>1.1621316121453369</v>
      </c>
      <c r="AM22" s="1">
        <v>0.26200000000000001</v>
      </c>
      <c r="AN22" s="1">
        <v>4.0000000000000001E-3</v>
      </c>
      <c r="AO22" s="1">
        <v>1.232</v>
      </c>
      <c r="AP22" s="1">
        <v>6.3</v>
      </c>
      <c r="AQ22" s="1">
        <v>-0.11</v>
      </c>
    </row>
    <row r="23" spans="1:43" s="1" customFormat="1" x14ac:dyDescent="0.2">
      <c r="A23" s="1" t="s">
        <v>50</v>
      </c>
      <c r="B23" s="1">
        <v>4000000</v>
      </c>
      <c r="C23" s="1">
        <v>12</v>
      </c>
      <c r="D23" s="1">
        <f t="shared" si="13"/>
        <v>0.42</v>
      </c>
      <c r="E23" s="1">
        <f t="shared" si="13"/>
        <v>85.8</v>
      </c>
      <c r="F23" s="1">
        <f t="shared" si="13"/>
        <v>15</v>
      </c>
      <c r="G23" s="1">
        <f t="shared" si="13"/>
        <v>1.71</v>
      </c>
      <c r="H23" s="1">
        <f t="shared" si="13"/>
        <v>1.0370492171011469</v>
      </c>
      <c r="I23" s="1">
        <f t="shared" si="13"/>
        <v>0.96</v>
      </c>
      <c r="J23" s="1">
        <f t="shared" si="13"/>
        <v>0.97</v>
      </c>
      <c r="K23" s="1">
        <f t="shared" si="13"/>
        <v>3.14</v>
      </c>
      <c r="L23" s="2">
        <v>14</v>
      </c>
      <c r="M23" s="1">
        <v>120.58799999999999</v>
      </c>
      <c r="N23" s="1">
        <f t="shared" si="14"/>
        <v>60.293999999999997</v>
      </c>
      <c r="O23" s="1">
        <f t="shared" si="14"/>
        <v>12.0588</v>
      </c>
      <c r="P23" s="1">
        <f t="shared" si="0"/>
        <v>2.4117600000000001</v>
      </c>
      <c r="Q23" s="1">
        <f t="shared" si="1"/>
        <v>7.3625673333333319</v>
      </c>
      <c r="R23" s="1">
        <f t="shared" si="2"/>
        <v>7.0680646400000011</v>
      </c>
      <c r="S23" s="1">
        <f t="shared" si="15"/>
        <v>0.9600000000000003</v>
      </c>
      <c r="T23" s="1">
        <f t="shared" si="3"/>
        <v>57.882240000000017</v>
      </c>
      <c r="U23" s="1">
        <f t="shared" si="16"/>
        <v>3</v>
      </c>
      <c r="V23" s="1">
        <f t="shared" si="16"/>
        <v>0.18</v>
      </c>
      <c r="W23" s="1">
        <f t="shared" si="16"/>
        <v>0</v>
      </c>
      <c r="X23" s="1">
        <f t="shared" si="16"/>
        <v>1.698E-5</v>
      </c>
      <c r="Y23" s="1">
        <f t="shared" si="4"/>
        <v>84843436.997965679</v>
      </c>
      <c r="Z23" s="1">
        <f>Z22</f>
        <v>6</v>
      </c>
      <c r="AA23" s="1">
        <v>1.2674000000000001</v>
      </c>
      <c r="AB23" s="1">
        <v>1.0659999999999999E-2</v>
      </c>
      <c r="AC23" s="1">
        <f>AA1:AA59/AB1:AB59</f>
        <v>118.89305816135087</v>
      </c>
      <c r="AD23" s="1">
        <f t="shared" si="5"/>
        <v>6.6033306731631258</v>
      </c>
      <c r="AE23" s="1">
        <f t="shared" si="6"/>
        <v>0.60333067316312583</v>
      </c>
      <c r="AF23" s="1">
        <f t="shared" si="7"/>
        <v>1.2602180185369161</v>
      </c>
      <c r="AG23" s="1">
        <f t="shared" si="8"/>
        <v>0.13515524908374604</v>
      </c>
      <c r="AH23" s="1">
        <f t="shared" si="9"/>
        <v>0.99390959905465737</v>
      </c>
      <c r="AI23" s="1">
        <f t="shared" si="10"/>
        <v>1.0005072145190423</v>
      </c>
      <c r="AJ23" s="1">
        <f t="shared" si="11"/>
        <v>0.9944137244339134</v>
      </c>
      <c r="AK23" s="1">
        <f t="shared" si="12"/>
        <v>1.1125916687465212</v>
      </c>
      <c r="AM23" s="1">
        <v>0.28699999999999998</v>
      </c>
      <c r="AN23" s="1">
        <v>4.0000000000000001E-3</v>
      </c>
      <c r="AO23" s="1">
        <v>1.0289999999999999</v>
      </c>
      <c r="AP23" s="1">
        <v>5.94</v>
      </c>
      <c r="AQ23" s="1">
        <v>-0.26</v>
      </c>
    </row>
    <row r="24" spans="1:43" s="1" customFormat="1" x14ac:dyDescent="0.2">
      <c r="A24" s="1" t="s">
        <v>51</v>
      </c>
      <c r="B24" s="1">
        <v>4000000</v>
      </c>
      <c r="C24" s="1">
        <v>12</v>
      </c>
      <c r="D24" s="1">
        <f t="shared" si="13"/>
        <v>0.42</v>
      </c>
      <c r="E24" s="1">
        <f t="shared" si="13"/>
        <v>85.8</v>
      </c>
      <c r="F24" s="1">
        <f t="shared" si="13"/>
        <v>15</v>
      </c>
      <c r="G24" s="1">
        <f t="shared" si="13"/>
        <v>1.71</v>
      </c>
      <c r="H24" s="1">
        <f t="shared" si="13"/>
        <v>1.0370492171011469</v>
      </c>
      <c r="I24" s="1">
        <f t="shared" si="13"/>
        <v>0.96</v>
      </c>
      <c r="J24" s="1">
        <f t="shared" si="13"/>
        <v>0.97</v>
      </c>
      <c r="K24" s="1">
        <f t="shared" si="13"/>
        <v>3.14</v>
      </c>
      <c r="L24" s="2">
        <v>14</v>
      </c>
      <c r="M24" s="1">
        <v>120.58799999999999</v>
      </c>
      <c r="N24" s="1">
        <f t="shared" si="14"/>
        <v>60.293999999999997</v>
      </c>
      <c r="O24" s="1">
        <f t="shared" si="14"/>
        <v>12.0588</v>
      </c>
      <c r="P24" s="1">
        <f t="shared" si="0"/>
        <v>2.4117600000000001</v>
      </c>
      <c r="Q24" s="1">
        <f t="shared" si="1"/>
        <v>7.3625673333333319</v>
      </c>
      <c r="R24" s="1">
        <f t="shared" si="2"/>
        <v>7.3625673333333337</v>
      </c>
      <c r="S24" s="1">
        <f t="shared" si="15"/>
        <v>1.0000000000000002</v>
      </c>
      <c r="T24" s="1">
        <f t="shared" si="3"/>
        <v>60.294000000000011</v>
      </c>
      <c r="U24" s="1">
        <f t="shared" si="16"/>
        <v>3</v>
      </c>
      <c r="V24" s="1">
        <f t="shared" si="16"/>
        <v>0.18</v>
      </c>
      <c r="W24" s="1">
        <f t="shared" si="16"/>
        <v>0</v>
      </c>
      <c r="X24" s="1">
        <f t="shared" si="16"/>
        <v>1.698E-5</v>
      </c>
      <c r="Y24" s="1">
        <f t="shared" si="4"/>
        <v>88378580.206214219</v>
      </c>
      <c r="Z24" s="1">
        <f>Z23</f>
        <v>6</v>
      </c>
      <c r="AA24" s="1">
        <v>1.2674000000000001</v>
      </c>
      <c r="AB24" s="1">
        <v>1.0659999999999999E-2</v>
      </c>
      <c r="AC24" s="1">
        <f>AA1:AA59/AB1:AB59</f>
        <v>118.89305816135087</v>
      </c>
      <c r="AD24" s="1">
        <f t="shared" si="5"/>
        <v>6.3424600765122348</v>
      </c>
      <c r="AE24" s="1">
        <f t="shared" si="6"/>
        <v>0.34246007651223476</v>
      </c>
      <c r="AF24" s="1">
        <f t="shared" si="7"/>
        <v>1.2608203228217267</v>
      </c>
      <c r="AG24" s="1">
        <f t="shared" si="8"/>
        <v>0.12941603130878762</v>
      </c>
      <c r="AH24" s="1">
        <f t="shared" si="9"/>
        <v>0.98938990322121734</v>
      </c>
      <c r="AI24" s="1">
        <f t="shared" si="10"/>
        <v>1.0005072145190423</v>
      </c>
      <c r="AJ24" s="1">
        <f t="shared" si="11"/>
        <v>0.98989173614512505</v>
      </c>
      <c r="AK24" s="1">
        <f t="shared" si="12"/>
        <v>1.0651962122651961</v>
      </c>
      <c r="AM24" s="1">
        <v>0.34399999999999997</v>
      </c>
      <c r="AN24" s="1">
        <v>4.0000000000000001E-3</v>
      </c>
      <c r="AO24" s="1">
        <v>0.876</v>
      </c>
      <c r="AP24" s="1">
        <v>5.53</v>
      </c>
      <c r="AQ24" s="1">
        <v>-0.37</v>
      </c>
    </row>
  </sheetData>
  <mergeCells count="1">
    <mergeCell ref="A1:AK2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zoomScaleNormal="100" workbookViewId="0">
      <selection activeCell="C27" sqref="C27"/>
    </sheetView>
  </sheetViews>
  <sheetFormatPr defaultRowHeight="14.25" x14ac:dyDescent="0.2"/>
  <cols>
    <col min="1" max="1" width="10.5" bestFit="1" customWidth="1"/>
    <col min="2" max="2" width="9.5" bestFit="1" customWidth="1"/>
    <col min="3" max="3" width="29.5" bestFit="1" customWidth="1"/>
    <col min="4" max="6" width="32.875" bestFit="1" customWidth="1"/>
    <col min="7" max="7" width="26.25" bestFit="1" customWidth="1"/>
    <col min="8" max="8" width="10.5" bestFit="1" customWidth="1"/>
    <col min="9" max="9" width="9.5" bestFit="1" customWidth="1"/>
    <col min="10" max="10" width="32.875" bestFit="1" customWidth="1"/>
    <col min="11" max="15" width="26.25" bestFit="1" customWidth="1"/>
    <col min="16" max="18" width="32.875" bestFit="1" customWidth="1"/>
    <col min="19" max="19" width="31.75" bestFit="1" customWidth="1"/>
    <col min="20" max="20" width="32.875" bestFit="1" customWidth="1"/>
    <col min="21" max="21" width="8.5" bestFit="1" customWidth="1"/>
    <col min="22" max="22" width="9.5" bestFit="1" customWidth="1"/>
    <col min="23" max="23" width="21.75" bestFit="1" customWidth="1"/>
    <col min="24" max="24" width="32.875" bestFit="1" customWidth="1"/>
    <col min="25" max="25" width="34" bestFit="1" customWidth="1"/>
    <col min="26" max="27" width="32.875" bestFit="1" customWidth="1"/>
    <col min="30" max="30" width="8.5" bestFit="1" customWidth="1"/>
    <col min="31" max="31" width="8.5" customWidth="1"/>
    <col min="32" max="32" width="9.5" bestFit="1" customWidth="1"/>
  </cols>
  <sheetData>
    <row r="1" spans="1:42" x14ac:dyDescent="0.2">
      <c r="A1" s="4" t="s">
        <v>83</v>
      </c>
      <c r="B1" s="4"/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4" t="s">
        <v>84</v>
      </c>
      <c r="I1" s="4"/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4" t="s">
        <v>85</v>
      </c>
      <c r="V1" s="4"/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D1" s="2" t="s">
        <v>83</v>
      </c>
      <c r="AE1" s="2"/>
      <c r="AG1" t="s">
        <v>84</v>
      </c>
      <c r="AJ1" t="s">
        <v>85</v>
      </c>
      <c r="AN1">
        <v>12.0588</v>
      </c>
      <c r="AP1">
        <v>5.157</v>
      </c>
    </row>
    <row r="2" spans="1:42" x14ac:dyDescent="0.2">
      <c r="A2" s="2" t="s">
        <v>81</v>
      </c>
      <c r="B2" s="2" t="s">
        <v>82</v>
      </c>
      <c r="C2" s="2"/>
      <c r="D2" s="2"/>
      <c r="E2" s="2"/>
      <c r="F2" s="2"/>
      <c r="G2" s="2"/>
      <c r="H2" s="2" t="s">
        <v>81</v>
      </c>
      <c r="I2" s="2" t="s">
        <v>82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D2">
        <v>1</v>
      </c>
      <c r="AE2">
        <v>0</v>
      </c>
      <c r="AG2">
        <v>1</v>
      </c>
      <c r="AH2">
        <v>0</v>
      </c>
      <c r="AJ2">
        <v>1</v>
      </c>
      <c r="AK2">
        <v>0</v>
      </c>
      <c r="AN2">
        <v>14.470560000000001</v>
      </c>
      <c r="AP2">
        <v>4.7539999999999996</v>
      </c>
    </row>
    <row r="3" spans="1:42" x14ac:dyDescent="0.2">
      <c r="A3">
        <v>0</v>
      </c>
      <c r="B3">
        <v>0</v>
      </c>
      <c r="C3" s="2" t="str">
        <f>B3*5.157+12.0588&amp;","&amp;-A3*5.157+5.157*0.25</f>
        <v>12.0588,1.28925</v>
      </c>
      <c r="D3" s="2" t="str">
        <f>B3*4.754+14.47056&amp;","&amp;-A3*4.754+4.754*0.25</f>
        <v>14.47056,1.1885</v>
      </c>
      <c r="E3" s="2" t="str">
        <f>B3*4.349+16.88232&amp;","&amp;-A3*4.349+4.349*0.25</f>
        <v>16.88232,1.08725</v>
      </c>
      <c r="F3" s="2" t="str">
        <f>B3*3.885+19.29408&amp;","&amp;-A3*3.885+3.885*0.25</f>
        <v>19.29408,0.97125</v>
      </c>
      <c r="G3" s="2" t="str">
        <f>B3*3.368+21.70584&amp;","&amp;-A3*3.368+3.368*0.25</f>
        <v>21.70584,0.842</v>
      </c>
      <c r="H3" s="2">
        <v>1</v>
      </c>
      <c r="I3" s="2">
        <v>0</v>
      </c>
      <c r="J3" s="2" t="str">
        <f>I3*2.999+24.1176&amp;","&amp;-H3*2.999+2.999*0.25</f>
        <v>24.1176,-2.24925</v>
      </c>
      <c r="K3" s="2" t="str">
        <f>I3*2.698+26.52936&amp;","&amp;-H3*2.698+2.698*0.25</f>
        <v>26.52936,-2.0235</v>
      </c>
      <c r="L3" s="2" t="str">
        <f>I3*2.422+28.94112&amp;","&amp;-H3*2.422+2.422*0.25</f>
        <v>28.94112,-1.8165</v>
      </c>
      <c r="M3" s="2" t="str">
        <f>I3*2.268+31.35288&amp;","&amp;-H3*2.268+2.268*0.25</f>
        <v>31.35288,-1.701</v>
      </c>
      <c r="N3" s="2" t="str">
        <f>I3*2.132+33.76464&amp;","&amp;-H3*2.132+2.132*0.25</f>
        <v>33.76464,-1.599</v>
      </c>
      <c r="O3" s="2" t="str">
        <f>I3*2.012+36.1764&amp;","&amp;-H3*2.012+2.012*0.25</f>
        <v>36.1764,-1.509</v>
      </c>
      <c r="P3" s="2" t="str">
        <f>I3*1.893+38.58816&amp;","&amp;-H3*1.893+1.893*0.25</f>
        <v>38.58816,-1.41975</v>
      </c>
      <c r="Q3" s="2" t="str">
        <f>I3*1.79+40.99992&amp;","&amp;-H3*1.79+1.79*0.25</f>
        <v>40.99992,-1.3425</v>
      </c>
      <c r="R3" s="2" t="str">
        <f>I3*1.695+43.41168&amp;","&amp;-H3*1.695+1.695*0.25</f>
        <v>43.41168,-1.27125</v>
      </c>
      <c r="S3" s="2" t="str">
        <f>I3*1.607+45.82344&amp;","&amp;-H3*1.607+1.607*0.25</f>
        <v>45.82344,-1.20525</v>
      </c>
      <c r="T3" s="2" t="str">
        <f>I3*1.522+48.2352&amp;","&amp;-H3*1.522+1.522*0.25</f>
        <v>48.2352,-1.1415</v>
      </c>
      <c r="U3" s="2">
        <v>1</v>
      </c>
      <c r="V3" s="2">
        <v>0</v>
      </c>
      <c r="W3" s="2" t="str">
        <f>V3*1.448+50.64696&amp;","&amp;-U3*1.448+1.448*0.25</f>
        <v>50.64696,-1.086</v>
      </c>
      <c r="X3" s="2" t="str">
        <f>V3*1.353+53.05872&amp;","&amp;-U3*1.353+1.353*0.25</f>
        <v>53.05872,-1.01475</v>
      </c>
      <c r="Y3" s="2" t="str">
        <f>V3*1.232+55.47048&amp;","&amp;-U3*1.232+1.232*0.25</f>
        <v>55.47048,-0.924</v>
      </c>
      <c r="Z3" s="2" t="str">
        <f>V3*1.029+57.88224&amp;","&amp;-U3*1.029+1.029*0.25</f>
        <v>57.88224,-0.77175</v>
      </c>
      <c r="AA3" s="2" t="str">
        <f>V3*0.876+60.294&amp;","&amp;-U3*0.876+0.876*0.25</f>
        <v>60.294,-0.657</v>
      </c>
      <c r="AD3">
        <v>0.99621000000000004</v>
      </c>
      <c r="AE3">
        <v>8.0300000000000007E-3</v>
      </c>
      <c r="AG3">
        <v>0.99617299999999998</v>
      </c>
      <c r="AH3">
        <v>1.1329999999999999E-3</v>
      </c>
      <c r="AJ3">
        <v>0.99656999999999996</v>
      </c>
      <c r="AK3">
        <v>1.0280000000000001E-3</v>
      </c>
      <c r="AN3">
        <v>16.88232</v>
      </c>
      <c r="AP3">
        <v>4.3490000000000002</v>
      </c>
    </row>
    <row r="4" spans="1:42" x14ac:dyDescent="0.2">
      <c r="A4">
        <v>2.7100000000000002E-3</v>
      </c>
      <c r="B4">
        <v>1.848E-2</v>
      </c>
      <c r="C4" s="2" t="str">
        <f t="shared" ref="C4:C64" si="0">B4*5.157+12.0588&amp;","&amp;-A4*5.157+5.157*0.25</f>
        <v>12.15410136,1.27527453</v>
      </c>
      <c r="D4" s="2" t="str">
        <f t="shared" ref="D4:D64" si="1">B4*4.754+14.47056&amp;","&amp;-A4*4.754+4.754*0.25</f>
        <v>14.55841392,1.17561666</v>
      </c>
      <c r="E4" s="2" t="str">
        <f t="shared" ref="E4:E62" si="2">B4*4.349+16.88232&amp;","&amp;-A4*4.349+4.349*0.25</f>
        <v>16.96268952,1.07546421</v>
      </c>
      <c r="F4" s="2" t="str">
        <f t="shared" ref="F4:F64" si="3">B4*3.885+19.29408&amp;","&amp;-A4*3.885+3.885*0.25</f>
        <v>19.3658748,0.96072165</v>
      </c>
      <c r="G4" s="2" t="str">
        <f t="shared" ref="G4:G64" si="4">B4*3.368+21.70584&amp;","&amp;-A4*3.368+3.368*0.25</f>
        <v>21.76808064,0.83287272</v>
      </c>
      <c r="H4" s="2">
        <v>0.99617299999999998</v>
      </c>
      <c r="I4" s="2">
        <v>1.1329999999999999E-3</v>
      </c>
      <c r="J4" s="2" t="str">
        <f t="shared" ref="J4:J66" si="5">I4*2.999+24.1176&amp;","&amp;-H4*2.999+2.999*0.25</f>
        <v>24.120997867,-2.237772827</v>
      </c>
      <c r="K4" s="2" t="str">
        <f t="shared" ref="K4:K67" si="6">I4*2.698+26.52936&amp;","&amp;-H4*2.698+2.698*0.25</f>
        <v>26.532416834,-2.013174754</v>
      </c>
      <c r="L4" s="2" t="str">
        <f t="shared" ref="L4:L67" si="7">I4*2.422+28.94112&amp;","&amp;-H4*2.422+2.422*0.25</f>
        <v>28.943864126,-1.807231006</v>
      </c>
      <c r="M4" s="2" t="str">
        <f t="shared" ref="M4:M67" si="8">I4*2.268+31.35288&amp;","&amp;-H4*2.268+2.268*0.25</f>
        <v>31.355449644,-1.692320364</v>
      </c>
      <c r="N4" s="2" t="str">
        <f t="shared" ref="N4:N67" si="9">I4*2.132+33.76464&amp;","&amp;-H4*2.132+2.132*0.25</f>
        <v>33.767055556,-1.590840836</v>
      </c>
      <c r="O4" s="2" t="str">
        <f t="shared" ref="O4:O67" si="10">I4*2.012+36.1764&amp;","&amp;-H4*2.012+2.012*0.25</f>
        <v>36.178679596,-1.501300076</v>
      </c>
      <c r="P4" s="2" t="str">
        <f t="shared" ref="P4:P67" si="11">I4*1.893+38.58816&amp;","&amp;-H4*1.893+1.893*0.25</f>
        <v>38.590304769,-1.412505489</v>
      </c>
      <c r="Q4" s="2" t="str">
        <f t="shared" ref="Q4:Q67" si="12">I4*1.79+40.99992&amp;","&amp;-H4*1.79+1.79*0.25</f>
        <v>41.00194807,-1.33564967</v>
      </c>
      <c r="R4" s="2" t="str">
        <f t="shared" ref="R4:R67" si="13">I4*1.695+43.41168&amp;","&amp;-H4*1.695+1.695*0.25</f>
        <v>43.413600435,-1.264763235</v>
      </c>
      <c r="S4" s="2" t="str">
        <f t="shared" ref="S4:S67" si="14">I4*1.607+45.82344&amp;","&amp;-H4*1.607+1.607*0.25</f>
        <v>45.825260731,-1.199100011</v>
      </c>
      <c r="T4" s="2" t="str">
        <f t="shared" ref="T4:T67" si="15">I4*1.522+48.2352&amp;","&amp;-H4*1.522+1.522*0.25</f>
        <v>48.236924426,-1.135675306</v>
      </c>
      <c r="U4" s="2">
        <v>0.99656999999999996</v>
      </c>
      <c r="V4" s="2">
        <v>1.0280000000000001E-3</v>
      </c>
      <c r="W4" s="2" t="str">
        <f t="shared" ref="W4:W67" si="16">V4*1.448+50.64696&amp;","&amp;-U4*1.448+1.448*0.25</f>
        <v>50.648448544,-1.08103336</v>
      </c>
      <c r="X4" s="2" t="str">
        <f t="shared" ref="X4:X67" si="17">V4*1.353+53.05872&amp;","&amp;-U4*1.353+1.353*0.25</f>
        <v>53.060110884,-1.01010921</v>
      </c>
      <c r="Y4" s="2" t="str">
        <f t="shared" ref="Y4:Y67" si="18">V4*1.232+55.47048&amp;","&amp;-U4*1.232+1.232*0.25</f>
        <v>55.471746496,-0.91977424</v>
      </c>
      <c r="Z4" s="2" t="str">
        <f t="shared" ref="Z4:Z67" si="19">V4*1.029+57.88224&amp;","&amp;-U4*1.029+1.029*0.25</f>
        <v>57.883297812,-0.76822053</v>
      </c>
      <c r="AA4" s="2" t="str">
        <f t="shared" ref="AA4:AA67" si="20">V4*0.876+60.294&amp;","&amp;-U4*0.876+0.876*0.25</f>
        <v>60.294900528,-0.65399532</v>
      </c>
      <c r="AD4">
        <v>0.98489000000000004</v>
      </c>
      <c r="AE4">
        <v>1.111E-2</v>
      </c>
      <c r="AG4">
        <v>0.985317</v>
      </c>
      <c r="AH4">
        <v>4.8809999999999999E-3</v>
      </c>
      <c r="AJ4">
        <v>0.98681799999999997</v>
      </c>
      <c r="AK4">
        <v>4.4479999999999997E-3</v>
      </c>
      <c r="AN4">
        <v>19.294080000000001</v>
      </c>
      <c r="AP4">
        <v>3.8849999999999998</v>
      </c>
    </row>
    <row r="5" spans="1:42" x14ac:dyDescent="0.2">
      <c r="A5">
        <v>1.035E-2</v>
      </c>
      <c r="B5">
        <v>3.7589999999999998E-2</v>
      </c>
      <c r="C5" s="2" t="str">
        <f t="shared" si="0"/>
        <v>12.25265163,1.23587505</v>
      </c>
      <c r="D5" s="2" t="str">
        <f t="shared" si="1"/>
        <v>14.64926286,1.1392961</v>
      </c>
      <c r="E5" s="2" t="str">
        <f t="shared" si="2"/>
        <v>17.04579891,1.04223785</v>
      </c>
      <c r="F5" s="2" t="str">
        <f t="shared" si="3"/>
        <v>19.44011715,0.93104025</v>
      </c>
      <c r="G5" s="2" t="str">
        <f t="shared" si="4"/>
        <v>21.83244312,0.8071412</v>
      </c>
      <c r="H5" s="2">
        <v>0.985317</v>
      </c>
      <c r="I5" s="2">
        <v>4.8809999999999999E-3</v>
      </c>
      <c r="J5" s="2" t="str">
        <f t="shared" si="5"/>
        <v>24.132238119,-2.205215683</v>
      </c>
      <c r="K5" s="2" t="str">
        <f t="shared" si="6"/>
        <v>26.542528938,-1.983885266</v>
      </c>
      <c r="L5" s="2" t="str">
        <f t="shared" si="7"/>
        <v>28.952941782,-1.780937774</v>
      </c>
      <c r="M5" s="2" t="str">
        <f t="shared" si="8"/>
        <v>31.363950108,-1.667698956</v>
      </c>
      <c r="N5" s="2" t="str">
        <f t="shared" si="9"/>
        <v>33.775046292,-1.567695844</v>
      </c>
      <c r="O5" s="2" t="str">
        <f t="shared" si="10"/>
        <v>36.186220572,-1.479457804</v>
      </c>
      <c r="P5" s="2" t="str">
        <f t="shared" si="11"/>
        <v>38.597399733,-1.391955081</v>
      </c>
      <c r="Q5" s="2" t="str">
        <f t="shared" si="12"/>
        <v>41.00865699,-1.31621743</v>
      </c>
      <c r="R5" s="2" t="str">
        <f t="shared" si="13"/>
        <v>43.419953295,-1.246362315</v>
      </c>
      <c r="S5" s="2" t="str">
        <f t="shared" si="14"/>
        <v>45.831283767,-1.181654419</v>
      </c>
      <c r="T5" s="2" t="str">
        <f t="shared" si="15"/>
        <v>48.242628882,-1.119152474</v>
      </c>
      <c r="U5" s="2">
        <v>0.98681799999999997</v>
      </c>
      <c r="V5" s="2">
        <v>4.4479999999999997E-3</v>
      </c>
      <c r="W5" s="2" t="str">
        <f t="shared" si="16"/>
        <v>50.653400704,-1.066912464</v>
      </c>
      <c r="X5" s="2" t="str">
        <f t="shared" si="17"/>
        <v>53.064738144,-0.996914754</v>
      </c>
      <c r="Y5" s="2" t="str">
        <f t="shared" si="18"/>
        <v>55.475959936,-0.907759776</v>
      </c>
      <c r="Z5" s="2" t="str">
        <f t="shared" si="19"/>
        <v>57.886816992,-0.758185722</v>
      </c>
      <c r="AA5" s="2" t="str">
        <f t="shared" si="20"/>
        <v>60.297896448,-0.645452568</v>
      </c>
      <c r="AD5">
        <v>0.96621000000000001</v>
      </c>
      <c r="AE5">
        <v>1.6199999999999999E-2</v>
      </c>
      <c r="AG5">
        <v>0.96874400000000005</v>
      </c>
      <c r="AH5">
        <v>1.123E-2</v>
      </c>
      <c r="AJ5">
        <v>0.97187999999999997</v>
      </c>
      <c r="AK5">
        <v>1.0231000000000001E-2</v>
      </c>
      <c r="AN5">
        <v>21.705839999999998</v>
      </c>
      <c r="AP5">
        <v>3.3679999999999999</v>
      </c>
    </row>
    <row r="6" spans="1:42" x14ac:dyDescent="0.2">
      <c r="A6">
        <v>2.2259999999999999E-2</v>
      </c>
      <c r="B6">
        <v>5.6680000000000001E-2</v>
      </c>
      <c r="C6" s="2" t="str">
        <f t="shared" si="0"/>
        <v>12.35109876,1.17445518</v>
      </c>
      <c r="D6" s="2" t="str">
        <f t="shared" si="1"/>
        <v>14.74001672,1.08267596</v>
      </c>
      <c r="E6" s="2" t="str">
        <f t="shared" si="2"/>
        <v>17.12882132,0.99044126</v>
      </c>
      <c r="F6" s="2" t="str">
        <f t="shared" si="3"/>
        <v>19.5142818,0.8847699</v>
      </c>
      <c r="G6" s="2" t="str">
        <f t="shared" si="4"/>
        <v>21.89673824,0.76702832</v>
      </c>
      <c r="H6" s="2">
        <v>0.96874400000000005</v>
      </c>
      <c r="I6" s="2">
        <v>1.123E-2</v>
      </c>
      <c r="J6" s="2" t="str">
        <f t="shared" si="5"/>
        <v>24.15127877,-2.155513256</v>
      </c>
      <c r="K6" s="2" t="str">
        <f t="shared" si="6"/>
        <v>26.55965854,-1.939171312</v>
      </c>
      <c r="L6" s="2" t="str">
        <f t="shared" si="7"/>
        <v>28.96831906,-1.740797968</v>
      </c>
      <c r="M6" s="2" t="str">
        <f t="shared" si="8"/>
        <v>31.37834964,-1.630111392</v>
      </c>
      <c r="N6" s="2" t="str">
        <f t="shared" si="9"/>
        <v>33.78858236,-1.532362208</v>
      </c>
      <c r="O6" s="2" t="str">
        <f t="shared" si="10"/>
        <v>36.19899476,-1.446112928</v>
      </c>
      <c r="P6" s="2" t="str">
        <f t="shared" si="11"/>
        <v>38.60941839,-1.360582392</v>
      </c>
      <c r="Q6" s="2" t="str">
        <f t="shared" si="12"/>
        <v>41.0200217,-1.28655176</v>
      </c>
      <c r="R6" s="2" t="str">
        <f t="shared" si="13"/>
        <v>43.43071485,-1.21827108</v>
      </c>
      <c r="S6" s="2" t="str">
        <f t="shared" si="14"/>
        <v>45.84148661,-1.155021608</v>
      </c>
      <c r="T6" s="2" t="str">
        <f t="shared" si="15"/>
        <v>48.25229206,-1.093928368</v>
      </c>
      <c r="U6" s="2">
        <v>0.97187999999999997</v>
      </c>
      <c r="V6" s="2">
        <v>1.0231000000000001E-2</v>
      </c>
      <c r="W6" s="2" t="str">
        <f t="shared" si="16"/>
        <v>50.661774488,-1.04528224</v>
      </c>
      <c r="X6" s="2" t="str">
        <f t="shared" si="17"/>
        <v>53.072562543,-0.97670364</v>
      </c>
      <c r="Y6" s="2" t="str">
        <f t="shared" si="18"/>
        <v>55.483084592,-0.88935616</v>
      </c>
      <c r="Z6" s="2" t="str">
        <f t="shared" si="19"/>
        <v>57.892767699,-0.74281452</v>
      </c>
      <c r="AA6" s="2" t="str">
        <f t="shared" si="20"/>
        <v>60.302962356,-0.63236688</v>
      </c>
      <c r="AD6">
        <v>2.7499999999999998E-3</v>
      </c>
      <c r="AE6">
        <v>1.9959999999999999E-2</v>
      </c>
      <c r="AG6">
        <v>0.94757000000000002</v>
      </c>
      <c r="AH6">
        <v>1.9425999999999999E-2</v>
      </c>
      <c r="AJ6">
        <v>0.95271700000000004</v>
      </c>
      <c r="AK6">
        <v>1.7662000000000001E-2</v>
      </c>
      <c r="AN6">
        <v>24.117599999999996</v>
      </c>
      <c r="AP6">
        <v>2.9990000000000001</v>
      </c>
    </row>
    <row r="7" spans="1:42" x14ac:dyDescent="0.2">
      <c r="A7">
        <v>3.8170000000000003E-2</v>
      </c>
      <c r="B7">
        <v>7.5249999999999997E-2</v>
      </c>
      <c r="C7" s="2" t="str">
        <f t="shared" si="0"/>
        <v>12.44686425,1.09240731</v>
      </c>
      <c r="D7" s="2" t="str">
        <f t="shared" si="1"/>
        <v>14.8282985,1.00703982</v>
      </c>
      <c r="E7" s="2" t="str">
        <f t="shared" si="2"/>
        <v>17.20958225,0.92124867</v>
      </c>
      <c r="F7" s="2" t="str">
        <f t="shared" si="3"/>
        <v>19.58642625,0.82295955</v>
      </c>
      <c r="G7" s="2" t="str">
        <f t="shared" si="4"/>
        <v>21.959282,0.71344344</v>
      </c>
      <c r="H7" s="2">
        <v>0.94757000000000002</v>
      </c>
      <c r="I7" s="2">
        <v>1.9425999999999999E-2</v>
      </c>
      <c r="J7" s="2" t="str">
        <f t="shared" si="5"/>
        <v>24.175858574,-2.09201243</v>
      </c>
      <c r="K7" s="2" t="str">
        <f t="shared" si="6"/>
        <v>26.581771348,-1.88204386</v>
      </c>
      <c r="L7" s="2" t="str">
        <f t="shared" si="7"/>
        <v>28.988169772,-1.68951454</v>
      </c>
      <c r="M7" s="2" t="str">
        <f t="shared" si="8"/>
        <v>31.396938168,-1.58208876</v>
      </c>
      <c r="N7" s="2" t="str">
        <f t="shared" si="9"/>
        <v>33.806056232,-1.48721924</v>
      </c>
      <c r="O7" s="2" t="str">
        <f t="shared" si="10"/>
        <v>36.215485112,-1.40351084</v>
      </c>
      <c r="P7" s="2" t="str">
        <f t="shared" si="11"/>
        <v>38.624933418,-1.32050001</v>
      </c>
      <c r="Q7" s="2" t="str">
        <f t="shared" si="12"/>
        <v>41.03469254,-1.2486503</v>
      </c>
      <c r="R7" s="2" t="str">
        <f t="shared" si="13"/>
        <v>43.44460707,-1.18238115</v>
      </c>
      <c r="S7" s="2" t="str">
        <f t="shared" si="14"/>
        <v>45.854657582,-1.12099499</v>
      </c>
      <c r="T7" s="2" t="str">
        <f t="shared" si="15"/>
        <v>48.264766372,-1.06170154</v>
      </c>
      <c r="U7" s="2">
        <v>0.95271700000000004</v>
      </c>
      <c r="V7" s="2">
        <v>1.7662000000000001E-2</v>
      </c>
      <c r="W7" s="2" t="str">
        <f t="shared" si="16"/>
        <v>50.672534576,-1.017534216</v>
      </c>
      <c r="X7" s="2" t="str">
        <f t="shared" si="17"/>
        <v>53.082616686,-0.950776101</v>
      </c>
      <c r="Y7" s="2" t="str">
        <f t="shared" si="18"/>
        <v>55.492239584,-0.865747344</v>
      </c>
      <c r="Z7" s="2" t="str">
        <f t="shared" si="19"/>
        <v>57.900414198,-0.723095793</v>
      </c>
      <c r="AA7" s="2" t="str">
        <f t="shared" si="20"/>
        <v>60.309471912,-0.615580092</v>
      </c>
      <c r="AD7">
        <v>0.94045999999999996</v>
      </c>
      <c r="AE7">
        <v>2.3220000000000001E-2</v>
      </c>
      <c r="AG7">
        <v>0.92231799999999997</v>
      </c>
      <c r="AH7">
        <v>2.8413000000000001E-2</v>
      </c>
      <c r="AJ7">
        <v>0.92975200000000002</v>
      </c>
      <c r="AK7">
        <v>2.5751E-2</v>
      </c>
      <c r="AN7">
        <v>26.529359999999997</v>
      </c>
      <c r="AP7">
        <v>2.698</v>
      </c>
    </row>
    <row r="8" spans="1:42" x14ac:dyDescent="0.2">
      <c r="A8">
        <v>5.79E-2</v>
      </c>
      <c r="B8">
        <v>9.2869999999999994E-2</v>
      </c>
      <c r="C8" s="2" t="str">
        <f t="shared" si="0"/>
        <v>12.53773059,0.9906597</v>
      </c>
      <c r="D8" s="2" t="str">
        <f t="shared" si="1"/>
        <v>14.91206398,0.9132434</v>
      </c>
      <c r="E8" s="2" t="str">
        <f t="shared" si="2"/>
        <v>17.28621163,0.8354429</v>
      </c>
      <c r="F8" s="2" t="str">
        <f t="shared" si="3"/>
        <v>19.65487995,0.7463085</v>
      </c>
      <c r="G8" s="2" t="str">
        <f t="shared" si="4"/>
        <v>22.01862616,0.6469928</v>
      </c>
      <c r="H8" s="2">
        <v>0.92231799999999997</v>
      </c>
      <c r="I8" s="2">
        <v>2.8413000000000001E-2</v>
      </c>
      <c r="J8" s="2" t="str">
        <f t="shared" si="5"/>
        <v>24.202810587,-2.016281682</v>
      </c>
      <c r="K8" s="2" t="str">
        <f t="shared" si="6"/>
        <v>26.606018274,-1.813913964</v>
      </c>
      <c r="L8" s="2" t="str">
        <f t="shared" si="7"/>
        <v>29.009936286,-1.628354196</v>
      </c>
      <c r="M8" s="2" t="str">
        <f t="shared" si="8"/>
        <v>31.417320684,-1.524817224</v>
      </c>
      <c r="N8" s="2" t="str">
        <f t="shared" si="9"/>
        <v>33.825216516,-1.433381976</v>
      </c>
      <c r="O8" s="2" t="str">
        <f t="shared" si="10"/>
        <v>36.233566956,-1.352703816</v>
      </c>
      <c r="P8" s="2" t="str">
        <f t="shared" si="11"/>
        <v>38.641945809,-1.272697974</v>
      </c>
      <c r="Q8" s="2" t="str">
        <f t="shared" si="12"/>
        <v>41.05077927,-1.20344922</v>
      </c>
      <c r="R8" s="2" t="str">
        <f t="shared" si="13"/>
        <v>43.459840035,-1.13957901</v>
      </c>
      <c r="S8" s="2" t="str">
        <f t="shared" si="14"/>
        <v>45.869099691,-1.080415026</v>
      </c>
      <c r="T8" s="2" t="str">
        <f t="shared" si="15"/>
        <v>48.278444586,-1.023267996</v>
      </c>
      <c r="U8" s="2">
        <v>0.92975200000000002</v>
      </c>
      <c r="V8" s="2">
        <v>2.5751E-2</v>
      </c>
      <c r="W8" s="2" t="str">
        <f t="shared" si="16"/>
        <v>50.684247448,-0.984280896</v>
      </c>
      <c r="X8" s="2" t="str">
        <f t="shared" si="17"/>
        <v>53.093561103,-0.919704456</v>
      </c>
      <c r="Y8" s="2" t="str">
        <f t="shared" si="18"/>
        <v>55.502205232,-0.837454464</v>
      </c>
      <c r="Z8" s="2" t="str">
        <f t="shared" si="19"/>
        <v>57.908737779,-0.699464808</v>
      </c>
      <c r="AA8" s="2" t="str">
        <f t="shared" si="20"/>
        <v>60.316557876,-0.595462752</v>
      </c>
      <c r="AD8">
        <v>0.90803</v>
      </c>
      <c r="AE8">
        <v>3.2070000000000001E-2</v>
      </c>
      <c r="AG8">
        <v>0.89288199999999995</v>
      </c>
      <c r="AH8">
        <v>3.7295000000000002E-2</v>
      </c>
      <c r="AJ8">
        <v>0.902833</v>
      </c>
      <c r="AK8">
        <v>3.3652000000000001E-2</v>
      </c>
      <c r="AN8">
        <v>28.941119999999994</v>
      </c>
      <c r="AP8">
        <v>2.4220000000000002</v>
      </c>
    </row>
    <row r="9" spans="1:42" x14ac:dyDescent="0.2">
      <c r="A9">
        <v>8.1259999999999999E-2</v>
      </c>
      <c r="B9">
        <v>0.10918</v>
      </c>
      <c r="C9" s="2" t="str">
        <f t="shared" si="0"/>
        <v>12.62184126,0.87019218</v>
      </c>
      <c r="D9" s="2" t="str">
        <f t="shared" si="1"/>
        <v>14.98960172,0.80218996</v>
      </c>
      <c r="E9" s="2" t="str">
        <f t="shared" si="2"/>
        <v>17.35714382,0.73385026</v>
      </c>
      <c r="F9" s="2" t="str">
        <f t="shared" si="3"/>
        <v>19.7182443,0.6555549</v>
      </c>
      <c r="G9" s="2" t="str">
        <f t="shared" si="4"/>
        <v>22.07355824,0.56831632</v>
      </c>
      <c r="H9" s="2">
        <v>0.89288199999999995</v>
      </c>
      <c r="I9" s="2">
        <v>3.7295000000000002E-2</v>
      </c>
      <c r="J9" s="2" t="str">
        <f t="shared" si="5"/>
        <v>24.229447705,-1.928003118</v>
      </c>
      <c r="K9" s="2" t="str">
        <f t="shared" si="6"/>
        <v>26.62998191,-1.734495636</v>
      </c>
      <c r="L9" s="2" t="str">
        <f t="shared" si="7"/>
        <v>29.03144849,-1.557060204</v>
      </c>
      <c r="M9" s="2" t="str">
        <f t="shared" si="8"/>
        <v>31.43746506,-1.458056376</v>
      </c>
      <c r="N9" s="2" t="str">
        <f t="shared" si="9"/>
        <v>33.84415294,-1.370624424</v>
      </c>
      <c r="O9" s="2" t="str">
        <f t="shared" si="10"/>
        <v>36.25143754,-1.293478584</v>
      </c>
      <c r="P9" s="2" t="str">
        <f t="shared" si="11"/>
        <v>38.658759435,-1.216975626</v>
      </c>
      <c r="Q9" s="2" t="str">
        <f t="shared" si="12"/>
        <v>41.06667805,-1.15075878</v>
      </c>
      <c r="R9" s="2" t="str">
        <f t="shared" si="13"/>
        <v>43.474895025,-1.08968499</v>
      </c>
      <c r="S9" s="2" t="str">
        <f t="shared" si="14"/>
        <v>45.883373065,-1.033111374</v>
      </c>
      <c r="T9" s="2" t="str">
        <f t="shared" si="15"/>
        <v>48.29196299,-0.978466404</v>
      </c>
      <c r="U9" s="2">
        <v>0.902833</v>
      </c>
      <c r="V9" s="2">
        <v>3.3652000000000001E-2</v>
      </c>
      <c r="W9" s="2" t="str">
        <f t="shared" si="16"/>
        <v>50.695688096,-0.945302184</v>
      </c>
      <c r="X9" s="2" t="str">
        <f t="shared" si="17"/>
        <v>53.104251156,-0.883283049</v>
      </c>
      <c r="Y9" s="2" t="str">
        <f t="shared" si="18"/>
        <v>55.511939264,-0.804290256</v>
      </c>
      <c r="Z9" s="2" t="str">
        <f t="shared" si="19"/>
        <v>57.916867908,-0.671765157</v>
      </c>
      <c r="AA9" s="2" t="str">
        <f t="shared" si="20"/>
        <v>60.323479152,-0.571881708</v>
      </c>
      <c r="AD9">
        <v>1.048E-2</v>
      </c>
      <c r="AE9">
        <v>4.0550000000000003E-2</v>
      </c>
      <c r="AG9">
        <v>0.85886099999999999</v>
      </c>
      <c r="AH9">
        <v>4.5991999999999998E-2</v>
      </c>
      <c r="AJ9">
        <v>0.87152799999999997</v>
      </c>
      <c r="AK9">
        <v>4.1271000000000002E-2</v>
      </c>
      <c r="AN9">
        <v>31.352879999999992</v>
      </c>
      <c r="AP9">
        <v>2.2679999999999998</v>
      </c>
    </row>
    <row r="10" spans="1:42" x14ac:dyDescent="0.2">
      <c r="A10">
        <v>0.10804</v>
      </c>
      <c r="B10">
        <v>0.12381</v>
      </c>
      <c r="C10" s="2" t="str">
        <f t="shared" si="0"/>
        <v>12.69728817,0.73208772</v>
      </c>
      <c r="D10" s="2" t="str">
        <f t="shared" si="1"/>
        <v>15.05915274,0.67487784</v>
      </c>
      <c r="E10" s="2" t="str">
        <f t="shared" si="2"/>
        <v>17.42076969,0.61738404</v>
      </c>
      <c r="F10" s="2" t="str">
        <f t="shared" si="3"/>
        <v>19.77508185,0.5515146</v>
      </c>
      <c r="G10" s="2" t="str">
        <f t="shared" si="4"/>
        <v>22.12283208,0.47812128</v>
      </c>
      <c r="H10" s="2">
        <v>0.85886099999999999</v>
      </c>
      <c r="I10" s="2">
        <v>4.5991999999999998E-2</v>
      </c>
      <c r="J10" s="2" t="str">
        <f t="shared" si="5"/>
        <v>24.255530008,-1.825974139</v>
      </c>
      <c r="K10" s="2" t="str">
        <f t="shared" si="6"/>
        <v>26.653446416,-1.642706978</v>
      </c>
      <c r="L10" s="2" t="str">
        <f t="shared" si="7"/>
        <v>29.052512624,-1.474661342</v>
      </c>
      <c r="M10" s="2" t="str">
        <f t="shared" si="8"/>
        <v>31.457189856,-1.380896748</v>
      </c>
      <c r="N10" s="2" t="str">
        <f t="shared" si="9"/>
        <v>33.862694944,-1.298091652</v>
      </c>
      <c r="O10" s="2" t="str">
        <f t="shared" si="10"/>
        <v>36.268935904,-1.225028332</v>
      </c>
      <c r="P10" s="2" t="str">
        <f t="shared" si="11"/>
        <v>38.675222856,-1.152573873</v>
      </c>
      <c r="Q10" s="2" t="str">
        <f t="shared" si="12"/>
        <v>41.08224568,-1.08986119</v>
      </c>
      <c r="R10" s="2" t="str">
        <f t="shared" si="13"/>
        <v>43.48963644,-1.032019395</v>
      </c>
      <c r="S10" s="2" t="str">
        <f t="shared" si="14"/>
        <v>45.897349144,-0.978439627</v>
      </c>
      <c r="T10" s="2" t="str">
        <f t="shared" si="15"/>
        <v>48.305199824,-0.926686442</v>
      </c>
      <c r="U10" s="2">
        <v>0.87152799999999997</v>
      </c>
      <c r="V10" s="2">
        <v>4.1271000000000002E-2</v>
      </c>
      <c r="W10" s="2" t="str">
        <f t="shared" si="16"/>
        <v>50.706720408,-0.899972544</v>
      </c>
      <c r="X10" s="2" t="str">
        <f t="shared" si="17"/>
        <v>53.114559663,-0.840927384</v>
      </c>
      <c r="Y10" s="2" t="str">
        <f t="shared" si="18"/>
        <v>55.521325872,-0.765722496</v>
      </c>
      <c r="Z10" s="2" t="str">
        <f t="shared" si="19"/>
        <v>57.924707859,-0.639552312</v>
      </c>
      <c r="AA10" s="2" t="str">
        <f t="shared" si="20"/>
        <v>60.330153396,-0.544458528</v>
      </c>
      <c r="AD10">
        <v>0.86941999999999997</v>
      </c>
      <c r="AE10">
        <v>4.267E-2</v>
      </c>
      <c r="AG10">
        <v>0.82062599999999997</v>
      </c>
      <c r="AH10">
        <v>5.4797999999999999E-2</v>
      </c>
      <c r="AJ10">
        <v>0.83611400000000002</v>
      </c>
      <c r="AK10">
        <v>4.8876000000000003E-2</v>
      </c>
      <c r="AN10">
        <v>33.764639999999993</v>
      </c>
      <c r="AP10">
        <v>2.1320000000000001</v>
      </c>
    </row>
    <row r="11" spans="1:42" x14ac:dyDescent="0.2">
      <c r="A11">
        <v>0.13802</v>
      </c>
      <c r="B11">
        <v>0.13647999999999999</v>
      </c>
      <c r="C11" s="2" t="str">
        <f t="shared" si="0"/>
        <v>12.76262736,0.57748086</v>
      </c>
      <c r="D11" s="2" t="str">
        <f t="shared" si="1"/>
        <v>15.11938592,0.53235292</v>
      </c>
      <c r="E11" s="2" t="str">
        <f t="shared" si="2"/>
        <v>17.47587152,0.48700102</v>
      </c>
      <c r="F11" s="2" t="str">
        <f t="shared" si="3"/>
        <v>19.8243048,0.4350423</v>
      </c>
      <c r="G11" s="2" t="str">
        <f t="shared" si="4"/>
        <v>22.16550464,0.37714864</v>
      </c>
      <c r="H11" s="2">
        <v>0.82062599999999997</v>
      </c>
      <c r="I11" s="2">
        <v>5.4797999999999999E-2</v>
      </c>
      <c r="J11" s="2" t="str">
        <f t="shared" si="5"/>
        <v>24.281939202,-1.711307374</v>
      </c>
      <c r="K11" s="2" t="str">
        <f t="shared" si="6"/>
        <v>26.677205004,-1.539548948</v>
      </c>
      <c r="L11" s="2" t="str">
        <f t="shared" si="7"/>
        <v>29.073840756,-1.382056172</v>
      </c>
      <c r="M11" s="2" t="str">
        <f t="shared" si="8"/>
        <v>31.477161864,-1.294179768</v>
      </c>
      <c r="N11" s="2" t="str">
        <f t="shared" si="9"/>
        <v>33.881469336,-1.216574632</v>
      </c>
      <c r="O11" s="2" t="str">
        <f t="shared" si="10"/>
        <v>36.286653576,-1.148099512</v>
      </c>
      <c r="P11" s="2" t="str">
        <f t="shared" si="11"/>
        <v>38.691892614,-1.080195018</v>
      </c>
      <c r="Q11" s="2" t="str">
        <f t="shared" si="12"/>
        <v>41.09800842,-1.02142054</v>
      </c>
      <c r="R11" s="2" t="str">
        <f t="shared" si="13"/>
        <v>43.50456261,-0.96721107</v>
      </c>
      <c r="S11" s="2" t="str">
        <f t="shared" si="14"/>
        <v>45.911500386,-0.916995982</v>
      </c>
      <c r="T11" s="2" t="str">
        <f t="shared" si="15"/>
        <v>48.318602556,-0.868492772</v>
      </c>
      <c r="U11" s="2">
        <v>0.83611400000000002</v>
      </c>
      <c r="V11" s="2">
        <v>4.8876000000000003E-2</v>
      </c>
      <c r="W11" s="2" t="str">
        <f t="shared" si="16"/>
        <v>50.717732448,-0.848693072</v>
      </c>
      <c r="X11" s="2" t="str">
        <f t="shared" si="17"/>
        <v>53.124849228,-0.793012242</v>
      </c>
      <c r="Y11" s="2" t="str">
        <f t="shared" si="18"/>
        <v>55.530695232,-0.722092448</v>
      </c>
      <c r="Z11" s="2" t="str">
        <f t="shared" si="19"/>
        <v>57.932533404,-0.603111306</v>
      </c>
      <c r="AA11" s="2" t="str">
        <f t="shared" si="20"/>
        <v>60.336815376,-0.513435864</v>
      </c>
      <c r="AD11">
        <v>0.82523999999999997</v>
      </c>
      <c r="AE11">
        <v>5.4890000000000001E-2</v>
      </c>
      <c r="AG11">
        <v>0.77875499999999998</v>
      </c>
      <c r="AH11">
        <v>6.3696000000000003E-2</v>
      </c>
      <c r="AJ11">
        <v>0.79706900000000003</v>
      </c>
      <c r="AK11">
        <v>5.6458000000000001E-2</v>
      </c>
      <c r="AN11">
        <v>36.176399999999994</v>
      </c>
      <c r="AP11">
        <v>2.012</v>
      </c>
    </row>
    <row r="12" spans="1:42" x14ac:dyDescent="0.2">
      <c r="A12">
        <v>0.17094999999999999</v>
      </c>
      <c r="B12">
        <v>0.14688999999999999</v>
      </c>
      <c r="C12" s="2" t="str">
        <f t="shared" si="0"/>
        <v>12.81631173,0.40766085</v>
      </c>
      <c r="D12" s="2" t="str">
        <f t="shared" si="1"/>
        <v>15.16887506,0.3758037</v>
      </c>
      <c r="E12" s="2" t="str">
        <f t="shared" si="2"/>
        <v>17.52114461,0.34378845</v>
      </c>
      <c r="F12" s="2" t="str">
        <f t="shared" si="3"/>
        <v>19.86474765,0.30710925</v>
      </c>
      <c r="G12" s="2" t="str">
        <f t="shared" si="4"/>
        <v>22.20056552,0.2662404</v>
      </c>
      <c r="H12" s="2">
        <v>0.77875499999999998</v>
      </c>
      <c r="I12" s="2">
        <v>6.3696000000000003E-2</v>
      </c>
      <c r="J12" s="2" t="str">
        <f t="shared" si="5"/>
        <v>24.308624304,-1.585736245</v>
      </c>
      <c r="K12" s="2" t="str">
        <f t="shared" si="6"/>
        <v>26.701211808,-1.42658099</v>
      </c>
      <c r="L12" s="2" t="str">
        <f t="shared" si="7"/>
        <v>29.095391712,-1.28064461</v>
      </c>
      <c r="M12" s="2" t="str">
        <f t="shared" si="8"/>
        <v>31.497342528,-1.19921634</v>
      </c>
      <c r="N12" s="2" t="str">
        <f t="shared" si="9"/>
        <v>33.900439872,-1.12730566</v>
      </c>
      <c r="O12" s="2" t="str">
        <f t="shared" si="10"/>
        <v>36.304556352,-1.06385506</v>
      </c>
      <c r="P12" s="2" t="str">
        <f t="shared" si="11"/>
        <v>38.708736528,-1.000933215</v>
      </c>
      <c r="Q12" s="2" t="str">
        <f t="shared" si="12"/>
        <v>41.11393584,-0.94647145</v>
      </c>
      <c r="R12" s="2" t="str">
        <f t="shared" si="13"/>
        <v>43.51964472,-0.896239725</v>
      </c>
      <c r="S12" s="2" t="str">
        <f t="shared" si="14"/>
        <v>45.925799472,-0.849709285</v>
      </c>
      <c r="T12" s="2" t="str">
        <f t="shared" si="15"/>
        <v>48.332145312,-0.80476511</v>
      </c>
      <c r="U12" s="2">
        <v>0.79706900000000003</v>
      </c>
      <c r="V12" s="2">
        <v>5.6458000000000001E-2</v>
      </c>
      <c r="W12" s="2" t="str">
        <f t="shared" si="16"/>
        <v>50.728711184,-0.792155912</v>
      </c>
      <c r="X12" s="2" t="str">
        <f t="shared" si="17"/>
        <v>53.135107674,-0.740184357</v>
      </c>
      <c r="Y12" s="2" t="str">
        <f t="shared" si="18"/>
        <v>55.540036256,-0.673989008</v>
      </c>
      <c r="Z12" s="2" t="str">
        <f t="shared" si="19"/>
        <v>57.940335282,-0.562934001</v>
      </c>
      <c r="AA12" s="2" t="str">
        <f t="shared" si="20"/>
        <v>60.343457208,-0.479232444</v>
      </c>
      <c r="AD12">
        <v>2.2509999999999999E-2</v>
      </c>
      <c r="AE12">
        <v>6.114E-2</v>
      </c>
      <c r="AG12">
        <v>0.73385400000000001</v>
      </c>
      <c r="AH12">
        <v>7.2589000000000001E-2</v>
      </c>
      <c r="AJ12">
        <v>0.75489700000000004</v>
      </c>
      <c r="AK12">
        <v>6.3940999999999998E-2</v>
      </c>
      <c r="AN12">
        <v>38.588160000000002</v>
      </c>
      <c r="AP12">
        <v>1.893</v>
      </c>
    </row>
    <row r="13" spans="1:42" x14ac:dyDescent="0.2">
      <c r="A13">
        <v>0.20654</v>
      </c>
      <c r="B13">
        <v>0.15479999999999999</v>
      </c>
      <c r="C13" s="2" t="str">
        <f t="shared" si="0"/>
        <v>12.8571036,0.22412322</v>
      </c>
      <c r="D13" s="2" t="str">
        <f t="shared" si="1"/>
        <v>15.2064792,0.20660884</v>
      </c>
      <c r="E13" s="2" t="str">
        <f t="shared" si="2"/>
        <v>17.5555452,0.18900754</v>
      </c>
      <c r="F13" s="2" t="str">
        <f t="shared" si="3"/>
        <v>19.895478,0.1688421</v>
      </c>
      <c r="G13" s="2" t="str">
        <f t="shared" si="4"/>
        <v>22.2272064,0.14637328</v>
      </c>
      <c r="H13" s="2">
        <v>0.73385400000000001</v>
      </c>
      <c r="I13" s="2">
        <v>7.2589000000000001E-2</v>
      </c>
      <c r="J13" s="2" t="str">
        <f t="shared" si="5"/>
        <v>24.335294411,-1.451078146</v>
      </c>
      <c r="K13" s="2" t="str">
        <f t="shared" si="6"/>
        <v>26.725205122,-1.305438092</v>
      </c>
      <c r="L13" s="2" t="str">
        <f t="shared" si="7"/>
        <v>29.116930558,-1.171894388</v>
      </c>
      <c r="M13" s="2" t="str">
        <f t="shared" si="8"/>
        <v>31.517511852,-1.097380872</v>
      </c>
      <c r="N13" s="2" t="str">
        <f t="shared" si="9"/>
        <v>33.919399748,-1.031576728</v>
      </c>
      <c r="O13" s="2" t="str">
        <f t="shared" si="10"/>
        <v>36.322449068,-0.973514248</v>
      </c>
      <c r="P13" s="2" t="str">
        <f t="shared" si="11"/>
        <v>38.725570977,-0.915935622</v>
      </c>
      <c r="Q13" s="2" t="str">
        <f t="shared" si="12"/>
        <v>41.12985431,-0.86609866</v>
      </c>
      <c r="R13" s="2" t="str">
        <f t="shared" si="13"/>
        <v>43.534718355,-0.82013253</v>
      </c>
      <c r="S13" s="2" t="str">
        <f t="shared" si="14"/>
        <v>45.940090523,-0.777553378</v>
      </c>
      <c r="T13" s="2" t="str">
        <f t="shared" si="15"/>
        <v>48.345680458,-0.736425788</v>
      </c>
      <c r="U13" s="2">
        <v>0.75489700000000004</v>
      </c>
      <c r="V13" s="2">
        <v>6.3940999999999998E-2</v>
      </c>
      <c r="W13" s="2" t="str">
        <f t="shared" si="16"/>
        <v>50.739546568,-0.731090856</v>
      </c>
      <c r="X13" s="2" t="str">
        <f t="shared" si="17"/>
        <v>53.145232173,-0.683125641</v>
      </c>
      <c r="Y13" s="2" t="str">
        <f t="shared" si="18"/>
        <v>55.549255312,-0.622033104</v>
      </c>
      <c r="Z13" s="2" t="str">
        <f t="shared" si="19"/>
        <v>57.948035289,-0.519539013</v>
      </c>
      <c r="AA13" s="2" t="str">
        <f t="shared" si="20"/>
        <v>60.350012316,-0.442289772</v>
      </c>
      <c r="AD13">
        <v>0.77615999999999996</v>
      </c>
      <c r="AE13">
        <v>6.862E-2</v>
      </c>
      <c r="AG13">
        <v>0.68655699999999997</v>
      </c>
      <c r="AH13">
        <v>8.1333000000000003E-2</v>
      </c>
      <c r="AJ13">
        <v>0.71013800000000005</v>
      </c>
      <c r="AK13">
        <v>7.1218000000000004E-2</v>
      </c>
      <c r="AN13">
        <v>40.999920000000003</v>
      </c>
      <c r="AP13">
        <v>1.79</v>
      </c>
    </row>
    <row r="14" spans="1:42" x14ac:dyDescent="0.2">
      <c r="A14">
        <v>0.2445</v>
      </c>
      <c r="B14">
        <v>0.15989999999999999</v>
      </c>
      <c r="C14" s="2" t="str">
        <f t="shared" si="0"/>
        <v>12.8834043,0.0283635</v>
      </c>
      <c r="D14" s="2" t="str">
        <f t="shared" si="1"/>
        <v>15.2307246,0.0261469999999999</v>
      </c>
      <c r="E14" s="2" t="str">
        <f t="shared" si="2"/>
        <v>17.5777251,0.0239195000000001</v>
      </c>
      <c r="F14" s="2" t="str">
        <f t="shared" si="3"/>
        <v>19.9152915,0.0213675</v>
      </c>
      <c r="G14" s="2" t="str">
        <f t="shared" si="4"/>
        <v>22.2443832,0.018524</v>
      </c>
      <c r="H14" s="2">
        <v>0.68655699999999997</v>
      </c>
      <c r="I14" s="2">
        <v>8.1333000000000003E-2</v>
      </c>
      <c r="J14" s="2" t="str">
        <f t="shared" si="5"/>
        <v>24.361517667,-1.309234443</v>
      </c>
      <c r="K14" s="2" t="str">
        <f t="shared" si="6"/>
        <v>26.748796434,-1.177830786</v>
      </c>
      <c r="L14" s="2" t="str">
        <f t="shared" si="7"/>
        <v>29.138108526,-1.057341054</v>
      </c>
      <c r="M14" s="2" t="str">
        <f t="shared" si="8"/>
        <v>31.537343244,-0.990111276</v>
      </c>
      <c r="N14" s="2" t="str">
        <f t="shared" si="9"/>
        <v>33.938041956,-0.930739524</v>
      </c>
      <c r="O14" s="2" t="str">
        <f t="shared" si="10"/>
        <v>36.340041996,-0.878352684</v>
      </c>
      <c r="P14" s="2" t="str">
        <f t="shared" si="11"/>
        <v>38.742123369,-0.826402401</v>
      </c>
      <c r="Q14" s="2" t="str">
        <f t="shared" si="12"/>
        <v>41.14550607,-0.78143703</v>
      </c>
      <c r="R14" s="2" t="str">
        <f t="shared" si="13"/>
        <v>43.549539435,-0.739964115</v>
      </c>
      <c r="S14" s="2" t="str">
        <f t="shared" si="14"/>
        <v>45.954142131,-0.701547099</v>
      </c>
      <c r="T14" s="2" t="str">
        <f t="shared" si="15"/>
        <v>48.358988826,-0.664439754</v>
      </c>
      <c r="U14" s="2">
        <v>0.71013800000000005</v>
      </c>
      <c r="V14" s="2">
        <v>7.1218000000000004E-2</v>
      </c>
      <c r="W14" s="2" t="str">
        <f t="shared" si="16"/>
        <v>50.750083664,-0.666279824</v>
      </c>
      <c r="X14" s="2" t="str">
        <f t="shared" si="17"/>
        <v>53.155077954,-0.622566714</v>
      </c>
      <c r="Y14" s="2" t="str">
        <f t="shared" si="18"/>
        <v>55.558220576,-0.566890016</v>
      </c>
      <c r="Z14" s="2" t="str">
        <f t="shared" si="19"/>
        <v>57.955523322,-0.473482002</v>
      </c>
      <c r="AA14" s="2" t="str">
        <f t="shared" si="20"/>
        <v>60.356386968,-0.403080888</v>
      </c>
      <c r="AD14">
        <v>3.8580000000000003E-2</v>
      </c>
      <c r="AE14">
        <v>8.1210000000000004E-2</v>
      </c>
      <c r="AG14">
        <v>0.63751500000000005</v>
      </c>
      <c r="AH14">
        <v>8.9751999999999998E-2</v>
      </c>
      <c r="AJ14">
        <v>0.66335100000000002</v>
      </c>
      <c r="AK14">
        <v>7.8157000000000004E-2</v>
      </c>
      <c r="AN14">
        <v>43.411680000000004</v>
      </c>
      <c r="AP14">
        <v>1.6950000000000001</v>
      </c>
    </row>
    <row r="15" spans="1:42" x14ac:dyDescent="0.2">
      <c r="A15">
        <v>0.28466999999999998</v>
      </c>
      <c r="B15">
        <v>0.16187000000000001</v>
      </c>
      <c r="C15" s="2" t="str">
        <f t="shared" si="0"/>
        <v>12.89356359,-0.17879319</v>
      </c>
      <c r="D15" s="2" t="str">
        <f t="shared" si="1"/>
        <v>15.24008998,-0.16482118</v>
      </c>
      <c r="E15" s="2" t="str">
        <f t="shared" si="2"/>
        <v>17.58629263,-0.15077983</v>
      </c>
      <c r="F15" s="2" t="str">
        <f t="shared" si="3"/>
        <v>19.92294495,-0.13469295</v>
      </c>
      <c r="G15" s="2" t="str">
        <f t="shared" si="4"/>
        <v>22.25101816,-0.11676856</v>
      </c>
      <c r="H15" s="2">
        <v>0.63751500000000005</v>
      </c>
      <c r="I15" s="2">
        <v>8.9751999999999998E-2</v>
      </c>
      <c r="J15" s="2" t="str">
        <f t="shared" si="5"/>
        <v>24.386766248,-1.162157485</v>
      </c>
      <c r="K15" s="2" t="str">
        <f t="shared" si="6"/>
        <v>26.771510896,-1.04551547</v>
      </c>
      <c r="L15" s="2" t="str">
        <f t="shared" si="7"/>
        <v>29.158499344,-0.93856133</v>
      </c>
      <c r="M15" s="2" t="str">
        <f t="shared" si="8"/>
        <v>31.556437536,-0.87888402</v>
      </c>
      <c r="N15" s="2" t="str">
        <f t="shared" si="9"/>
        <v>33.955991264,-0.82618198</v>
      </c>
      <c r="O15" s="2" t="str">
        <f t="shared" si="10"/>
        <v>36.356981024,-0.77968018</v>
      </c>
      <c r="P15" s="2" t="str">
        <f t="shared" si="11"/>
        <v>38.758060536,-0.733565895</v>
      </c>
      <c r="Q15" s="2" t="str">
        <f t="shared" si="12"/>
        <v>41.16057608,-0.69365185</v>
      </c>
      <c r="R15" s="2" t="str">
        <f t="shared" si="13"/>
        <v>43.56380964,-0.656837925</v>
      </c>
      <c r="S15" s="2" t="str">
        <f t="shared" si="14"/>
        <v>45.967671464,-0.622736605</v>
      </c>
      <c r="T15" s="2" t="str">
        <f t="shared" si="15"/>
        <v>48.371802544,-0.58979783</v>
      </c>
      <c r="U15" s="2">
        <v>0.66335100000000002</v>
      </c>
      <c r="V15" s="2">
        <v>7.8157000000000004E-2</v>
      </c>
      <c r="W15" s="2" t="str">
        <f t="shared" si="16"/>
        <v>50.760131336,-0.598532248</v>
      </c>
      <c r="X15" s="2" t="str">
        <f t="shared" si="17"/>
        <v>53.164466421,-0.559263903</v>
      </c>
      <c r="Y15" s="2" t="str">
        <f t="shared" si="18"/>
        <v>55.566769424,-0.509248432</v>
      </c>
      <c r="Z15" s="2" t="str">
        <f t="shared" si="19"/>
        <v>57.962663553,-0.425338179</v>
      </c>
      <c r="AA15" s="2" t="str">
        <f t="shared" si="20"/>
        <v>60.362465532,-0.362095476</v>
      </c>
      <c r="AD15">
        <v>0.72296000000000005</v>
      </c>
      <c r="AE15">
        <v>8.3729999999999999E-2</v>
      </c>
      <c r="AG15">
        <v>0.58738800000000002</v>
      </c>
      <c r="AH15">
        <v>9.7641000000000006E-2</v>
      </c>
      <c r="AJ15">
        <v>0.61511400000000005</v>
      </c>
      <c r="AK15">
        <v>8.4609000000000004E-2</v>
      </c>
      <c r="AN15">
        <v>45.823440000000005</v>
      </c>
      <c r="AP15">
        <v>1.607</v>
      </c>
    </row>
    <row r="16" spans="1:42" x14ac:dyDescent="0.2">
      <c r="A16">
        <v>0.32697999999999999</v>
      </c>
      <c r="B16">
        <v>0.16053999999999999</v>
      </c>
      <c r="C16" s="2" t="str">
        <f t="shared" si="0"/>
        <v>12.88670478,-0.39698586</v>
      </c>
      <c r="D16" s="2" t="str">
        <f t="shared" si="1"/>
        <v>15.23376716,-0.36596292</v>
      </c>
      <c r="E16" s="2" t="str">
        <f t="shared" si="2"/>
        <v>17.58050846,-0.33478602</v>
      </c>
      <c r="F16" s="2" t="str">
        <f t="shared" si="3"/>
        <v>19.9177779,-0.2990673</v>
      </c>
      <c r="G16" s="2" t="str">
        <f t="shared" si="4"/>
        <v>22.24653872,-0.25926864</v>
      </c>
      <c r="H16" s="2">
        <v>0.58738800000000002</v>
      </c>
      <c r="I16" s="2">
        <v>9.7641000000000006E-2</v>
      </c>
      <c r="J16" s="2" t="str">
        <f t="shared" si="5"/>
        <v>24.410425359,-1.011826612</v>
      </c>
      <c r="K16" s="2" t="str">
        <f t="shared" si="6"/>
        <v>26.792795418,-0.910272824</v>
      </c>
      <c r="L16" s="2" t="str">
        <f t="shared" si="7"/>
        <v>29.177606502,-0.817153736</v>
      </c>
      <c r="M16" s="2" t="str">
        <f t="shared" si="8"/>
        <v>31.574329788,-0.765195984</v>
      </c>
      <c r="N16" s="2" t="str">
        <f t="shared" si="9"/>
        <v>33.972810612,-0.719311216</v>
      </c>
      <c r="O16" s="2" t="str">
        <f t="shared" si="10"/>
        <v>36.372853692,-0.678824656</v>
      </c>
      <c r="P16" s="2" t="str">
        <f t="shared" si="11"/>
        <v>38.772994413,-0.638675484</v>
      </c>
      <c r="Q16" s="2" t="str">
        <f t="shared" si="12"/>
        <v>41.17469739,-0.60392452</v>
      </c>
      <c r="R16" s="2" t="str">
        <f t="shared" si="13"/>
        <v>43.577181495,-0.57187266</v>
      </c>
      <c r="S16" s="2" t="str">
        <f t="shared" si="14"/>
        <v>45.980349087,-0.542182516</v>
      </c>
      <c r="T16" s="2" t="str">
        <f t="shared" si="15"/>
        <v>48.383809602,-0.513504536</v>
      </c>
      <c r="U16" s="2">
        <v>0.61511400000000005</v>
      </c>
      <c r="V16" s="2">
        <v>8.4609000000000004E-2</v>
      </c>
      <c r="W16" s="2" t="str">
        <f t="shared" si="16"/>
        <v>50.769473832,-0.528685072</v>
      </c>
      <c r="X16" s="2" t="str">
        <f t="shared" si="17"/>
        <v>53.173195977,-0.493999242</v>
      </c>
      <c r="Y16" s="2" t="str">
        <f t="shared" si="18"/>
        <v>55.574718288,-0.449820448</v>
      </c>
      <c r="Z16" s="2" t="str">
        <f t="shared" si="19"/>
        <v>57.969302661,-0.375702306</v>
      </c>
      <c r="AA16" s="2" t="str">
        <f t="shared" si="20"/>
        <v>60.368117484,-0.319839864</v>
      </c>
      <c r="AD16">
        <v>0.67186000000000001</v>
      </c>
      <c r="AE16">
        <v>9.8479999999999998E-2</v>
      </c>
      <c r="AG16">
        <v>0.536833</v>
      </c>
      <c r="AH16">
        <v>0.104767</v>
      </c>
      <c r="AJ16">
        <v>0.56600799999999996</v>
      </c>
      <c r="AK16">
        <v>9.0410000000000004E-2</v>
      </c>
      <c r="AN16">
        <v>48.235200000000006</v>
      </c>
      <c r="AP16">
        <v>1.522</v>
      </c>
    </row>
    <row r="17" spans="1:42" x14ac:dyDescent="0.2">
      <c r="A17">
        <v>0.37142999999999998</v>
      </c>
      <c r="B17">
        <v>0.15581</v>
      </c>
      <c r="C17" s="2" t="str">
        <f t="shared" si="0"/>
        <v>12.86231217,-0.62621451</v>
      </c>
      <c r="D17" s="2" t="str">
        <f t="shared" si="1"/>
        <v>15.21128074,-0.57727822</v>
      </c>
      <c r="E17" s="2" t="str">
        <f t="shared" si="2"/>
        <v>17.55993769,-0.52809907</v>
      </c>
      <c r="F17" s="2" t="str">
        <f t="shared" si="3"/>
        <v>19.89940185,-0.47175555</v>
      </c>
      <c r="G17" s="2" t="str">
        <f t="shared" si="4"/>
        <v>22.23060808,-0.40897624</v>
      </c>
      <c r="H17" s="2">
        <v>0.536833</v>
      </c>
      <c r="I17" s="2">
        <v>0.104767</v>
      </c>
      <c r="J17" s="2" t="str">
        <f t="shared" si="5"/>
        <v>24.431796233,-0.860212167</v>
      </c>
      <c r="K17" s="2" t="str">
        <f t="shared" si="6"/>
        <v>26.812021366,-0.773875434</v>
      </c>
      <c r="L17" s="2" t="str">
        <f t="shared" si="7"/>
        <v>29.194865674,-0.694709526</v>
      </c>
      <c r="M17" s="2" t="str">
        <f t="shared" si="8"/>
        <v>31.590491556,-0.650537244</v>
      </c>
      <c r="N17" s="2" t="str">
        <f t="shared" si="9"/>
        <v>33.988003244,-0.611527956</v>
      </c>
      <c r="O17" s="2" t="str">
        <f t="shared" si="10"/>
        <v>36.387191204,-0.577107996</v>
      </c>
      <c r="P17" s="2" t="str">
        <f t="shared" si="11"/>
        <v>38.786483931,-0.542974869</v>
      </c>
      <c r="Q17" s="2" t="str">
        <f t="shared" si="12"/>
        <v>41.18745293,-0.51343107</v>
      </c>
      <c r="R17" s="2" t="str">
        <f t="shared" si="13"/>
        <v>43.589260065,-0.486181935</v>
      </c>
      <c r="S17" s="2" t="str">
        <f t="shared" si="14"/>
        <v>45.991800569,-0.460940631</v>
      </c>
      <c r="T17" s="2" t="str">
        <f t="shared" si="15"/>
        <v>48.394655374,-0.436559826</v>
      </c>
      <c r="U17" s="2">
        <v>0.56600799999999996</v>
      </c>
      <c r="V17" s="2">
        <v>9.0410000000000004E-2</v>
      </c>
      <c r="W17" s="2" t="str">
        <f t="shared" si="16"/>
        <v>50.77787368,-0.457579584</v>
      </c>
      <c r="X17" s="2" t="str">
        <f t="shared" si="17"/>
        <v>53.18104473,-0.427558824</v>
      </c>
      <c r="Y17" s="2" t="str">
        <f t="shared" si="18"/>
        <v>55.58186512,-0.389321856</v>
      </c>
      <c r="Z17" s="2" t="str">
        <f t="shared" si="19"/>
        <v>57.97527189,-0.325172232</v>
      </c>
      <c r="AA17" s="2" t="str">
        <f t="shared" si="20"/>
        <v>60.37319916,-0.276823008</v>
      </c>
      <c r="AD17">
        <v>5.8479999999999997E-2</v>
      </c>
      <c r="AE17">
        <v>0.10034</v>
      </c>
      <c r="AG17">
        <v>0.48649300000000001</v>
      </c>
      <c r="AH17">
        <v>0.110878</v>
      </c>
      <c r="AJ17">
        <v>0.51660799999999996</v>
      </c>
      <c r="AK17">
        <v>9.5383999999999997E-2</v>
      </c>
      <c r="AN17">
        <v>50.64696</v>
      </c>
      <c r="AP17">
        <v>1.448</v>
      </c>
    </row>
    <row r="18" spans="1:42" x14ac:dyDescent="0.2">
      <c r="A18">
        <v>0.41825000000000001</v>
      </c>
      <c r="B18">
        <v>0.14791000000000001</v>
      </c>
      <c r="C18" s="2" t="str">
        <f t="shared" si="0"/>
        <v>12.82157187,-0.86766525</v>
      </c>
      <c r="D18" s="2" t="str">
        <f t="shared" si="1"/>
        <v>15.17372414,-0.7998605</v>
      </c>
      <c r="E18" s="2" t="str">
        <f t="shared" si="2"/>
        <v>17.52558059,-0.73171925</v>
      </c>
      <c r="F18" s="2" t="str">
        <f t="shared" si="3"/>
        <v>19.86871035,-0.65365125</v>
      </c>
      <c r="G18" s="2" t="str">
        <f t="shared" si="4"/>
        <v>22.20400088,-0.566666</v>
      </c>
      <c r="H18" s="2">
        <v>0.48649300000000001</v>
      </c>
      <c r="I18" s="2">
        <v>0.110878</v>
      </c>
      <c r="J18" s="2" t="str">
        <f t="shared" si="5"/>
        <v>24.450123122,-0.709242507</v>
      </c>
      <c r="K18" s="2" t="str">
        <f t="shared" si="6"/>
        <v>26.828508844,-0.638058114</v>
      </c>
      <c r="L18" s="2" t="str">
        <f t="shared" si="7"/>
        <v>29.209666516,-0.572786046</v>
      </c>
      <c r="M18" s="2" t="str">
        <f t="shared" si="8"/>
        <v>31.604351304,-0.536366124</v>
      </c>
      <c r="N18" s="2" t="str">
        <f t="shared" si="9"/>
        <v>34.001031896,-0.504203076</v>
      </c>
      <c r="O18" s="2" t="str">
        <f t="shared" si="10"/>
        <v>36.399486536,-0.475823916</v>
      </c>
      <c r="P18" s="2" t="str">
        <f t="shared" si="11"/>
        <v>38.798052054,-0.447681249</v>
      </c>
      <c r="Q18" s="2" t="str">
        <f t="shared" si="12"/>
        <v>41.19839162,-0.42332247</v>
      </c>
      <c r="R18" s="2" t="str">
        <f t="shared" si="13"/>
        <v>43.59961821,-0.400855635</v>
      </c>
      <c r="S18" s="2" t="str">
        <f t="shared" si="14"/>
        <v>46.001620946,-0.380044251</v>
      </c>
      <c r="T18" s="2" t="str">
        <f t="shared" si="15"/>
        <v>48.403956316,-0.359942346</v>
      </c>
      <c r="U18" s="2">
        <v>0.51660799999999996</v>
      </c>
      <c r="V18" s="2">
        <v>9.5383999999999997E-2</v>
      </c>
      <c r="W18" s="2" t="str">
        <f t="shared" si="16"/>
        <v>50.785076032,-0.386048384</v>
      </c>
      <c r="X18" s="2" t="str">
        <f t="shared" si="17"/>
        <v>53.187774552,-0.360720624</v>
      </c>
      <c r="Y18" s="2" t="str">
        <f t="shared" si="18"/>
        <v>55.587993088,-0.328461056</v>
      </c>
      <c r="Z18" s="2" t="str">
        <f t="shared" si="19"/>
        <v>57.980390136,-0.274339632</v>
      </c>
      <c r="AA18" s="2" t="str">
        <f t="shared" si="20"/>
        <v>60.377556384,-0.233548608</v>
      </c>
      <c r="AD18">
        <v>0.61967000000000005</v>
      </c>
      <c r="AE18">
        <v>0.11351</v>
      </c>
      <c r="AG18">
        <v>0.43698599999999999</v>
      </c>
      <c r="AH18">
        <v>0.1157</v>
      </c>
      <c r="AJ18">
        <v>0.467478</v>
      </c>
      <c r="AK18">
        <v>9.9348000000000006E-2</v>
      </c>
      <c r="AN18">
        <v>53.058720000000001</v>
      </c>
      <c r="AP18">
        <v>1.353</v>
      </c>
    </row>
    <row r="19" spans="1:42" x14ac:dyDescent="0.2">
      <c r="A19">
        <v>0.46738000000000002</v>
      </c>
      <c r="B19">
        <v>0.13758000000000001</v>
      </c>
      <c r="C19" s="2" t="str">
        <f t="shared" si="0"/>
        <v>12.76830006,-1.12102866</v>
      </c>
      <c r="D19" s="2" t="str">
        <f t="shared" si="1"/>
        <v>15.12461532,-1.03342452</v>
      </c>
      <c r="E19" s="2" t="str">
        <f t="shared" si="2"/>
        <v>17.48065542,-0.94538562</v>
      </c>
      <c r="F19" s="2" t="str">
        <f t="shared" si="3"/>
        <v>19.8285783,-0.8445213</v>
      </c>
      <c r="G19" s="2" t="str">
        <f t="shared" si="4"/>
        <v>22.16920944,-0.73213584</v>
      </c>
      <c r="H19" s="2">
        <v>0.43698599999999999</v>
      </c>
      <c r="I19" s="2">
        <v>0.1157</v>
      </c>
      <c r="J19" s="2" t="str">
        <f t="shared" si="5"/>
        <v>24.4645843,-0.560771014</v>
      </c>
      <c r="K19" s="2" t="str">
        <f t="shared" si="6"/>
        <v>26.8415186,-0.504488228</v>
      </c>
      <c r="L19" s="2" t="str">
        <f t="shared" si="7"/>
        <v>29.2213454,-0.452880092</v>
      </c>
      <c r="M19" s="2" t="str">
        <f t="shared" si="8"/>
        <v>31.6152876,-0.424084248</v>
      </c>
      <c r="N19" s="2" t="str">
        <f t="shared" si="9"/>
        <v>34.0113124,-0.398654152</v>
      </c>
      <c r="O19" s="2" t="str">
        <f t="shared" si="10"/>
        <v>36.4091884,-0.376215832</v>
      </c>
      <c r="P19" s="2" t="str">
        <f t="shared" si="11"/>
        <v>38.8071801,-0.353964498</v>
      </c>
      <c r="Q19" s="2" t="str">
        <f t="shared" si="12"/>
        <v>41.207023,-0.33470494</v>
      </c>
      <c r="R19" s="2" t="str">
        <f t="shared" si="13"/>
        <v>43.6077915,-0.31694127</v>
      </c>
      <c r="S19" s="2" t="str">
        <f t="shared" si="14"/>
        <v>46.0093699,-0.300486502</v>
      </c>
      <c r="T19" s="2" t="str">
        <f t="shared" si="15"/>
        <v>48.4112954,-0.284592692</v>
      </c>
      <c r="U19" s="2">
        <v>0.467478</v>
      </c>
      <c r="V19" s="2">
        <v>9.9348000000000006E-2</v>
      </c>
      <c r="W19" s="2" t="str">
        <f t="shared" si="16"/>
        <v>50.790815904,-0.314908144</v>
      </c>
      <c r="X19" s="2" t="str">
        <f t="shared" si="17"/>
        <v>53.193137844,-0.294247734</v>
      </c>
      <c r="Y19" s="2" t="str">
        <f t="shared" si="18"/>
        <v>55.592876736,-0.267932896</v>
      </c>
      <c r="Z19" s="2" t="str">
        <f t="shared" si="19"/>
        <v>57.984469092,-0.223784862</v>
      </c>
      <c r="AA19" s="2" t="str">
        <f t="shared" si="20"/>
        <v>60.381028848,-0.190510728</v>
      </c>
      <c r="AD19">
        <v>8.201E-2</v>
      </c>
      <c r="AE19">
        <v>0.11812</v>
      </c>
      <c r="AG19">
        <v>0.388903</v>
      </c>
      <c r="AH19">
        <v>0.118923</v>
      </c>
      <c r="AJ19">
        <v>0.419157</v>
      </c>
      <c r="AK19">
        <v>0.10211199999999999</v>
      </c>
      <c r="AN19">
        <v>55.470480000000002</v>
      </c>
      <c r="AP19">
        <v>1.232</v>
      </c>
    </row>
    <row r="20" spans="1:42" x14ac:dyDescent="0.2">
      <c r="A20">
        <v>0.51829000000000003</v>
      </c>
      <c r="B20">
        <v>0.12551999999999999</v>
      </c>
      <c r="C20" s="2" t="str">
        <f t="shared" si="0"/>
        <v>12.70610664,-1.38357153</v>
      </c>
      <c r="D20" s="2" t="str">
        <f t="shared" si="1"/>
        <v>15.06728208,-1.27545066</v>
      </c>
      <c r="E20" s="2" t="str">
        <f t="shared" si="2"/>
        <v>17.42820648,-1.16679321</v>
      </c>
      <c r="F20" s="2" t="str">
        <f t="shared" si="3"/>
        <v>19.7817252,-1.04230665</v>
      </c>
      <c r="G20" s="2" t="str">
        <f t="shared" si="4"/>
        <v>22.12859136,-0.90360072</v>
      </c>
      <c r="H20" s="2">
        <v>0.34280500000000003</v>
      </c>
      <c r="I20" s="2">
        <v>0.120166</v>
      </c>
      <c r="J20" s="2" t="str">
        <f t="shared" si="5"/>
        <v>24.477977834,-0.278322195</v>
      </c>
      <c r="K20" s="2" t="str">
        <f t="shared" si="6"/>
        <v>26.853567868,-0.25038789</v>
      </c>
      <c r="L20" s="2" t="str">
        <f t="shared" si="7"/>
        <v>29.232162052,-0.22477371</v>
      </c>
      <c r="M20" s="2" t="str">
        <f t="shared" si="8"/>
        <v>31.625416488,-0.21048174</v>
      </c>
      <c r="N20" s="2" t="str">
        <f t="shared" si="9"/>
        <v>34.020833912,-0.19786026</v>
      </c>
      <c r="O20" s="2" t="str">
        <f t="shared" si="10"/>
        <v>36.418173992,-0.18672366</v>
      </c>
      <c r="P20" s="2" t="str">
        <f t="shared" si="11"/>
        <v>38.815634238,-0.175679865</v>
      </c>
      <c r="Q20" s="2" t="str">
        <f t="shared" si="12"/>
        <v>41.21501714,-0.16612095</v>
      </c>
      <c r="R20" s="2" t="str">
        <f t="shared" si="13"/>
        <v>43.61536137,-0.157304475</v>
      </c>
      <c r="S20" s="2" t="str">
        <f t="shared" si="14"/>
        <v>46.016546762,-0.149137635</v>
      </c>
      <c r="T20" s="2" t="str">
        <f t="shared" si="15"/>
        <v>48.418092652,-0.14124921</v>
      </c>
      <c r="U20" s="2">
        <v>0.419157</v>
      </c>
      <c r="V20" s="2">
        <v>0.10211199999999999</v>
      </c>
      <c r="W20" s="2" t="str">
        <f t="shared" si="16"/>
        <v>50.794818176,-0.244939336</v>
      </c>
      <c r="X20" s="2" t="str">
        <f t="shared" si="17"/>
        <v>53.196877536,-0.228869421</v>
      </c>
      <c r="Y20" s="2" t="str">
        <f t="shared" si="18"/>
        <v>55.596281984,-0.208401424</v>
      </c>
      <c r="Z20" s="2" t="str">
        <f t="shared" si="19"/>
        <v>57.987313248,-0.174062553</v>
      </c>
      <c r="AA20" s="2" t="str">
        <f t="shared" si="20"/>
        <v>60.383450112,-0.148181532</v>
      </c>
      <c r="AD20">
        <v>0.56728000000000001</v>
      </c>
      <c r="AE20">
        <v>0.12834999999999999</v>
      </c>
      <c r="AG20">
        <v>0.34280500000000003</v>
      </c>
      <c r="AH20">
        <v>0.120166</v>
      </c>
      <c r="AJ20">
        <v>0.37215599999999999</v>
      </c>
      <c r="AK20">
        <v>0.103477</v>
      </c>
      <c r="AN20">
        <v>57.882240000000003</v>
      </c>
      <c r="AP20">
        <v>1.0289999999999999</v>
      </c>
    </row>
    <row r="21" spans="1:42" x14ac:dyDescent="0.2">
      <c r="A21">
        <v>0.57038</v>
      </c>
      <c r="B21">
        <v>0.11230999999999999</v>
      </c>
      <c r="C21" s="2" t="str">
        <f t="shared" si="0"/>
        <v>12.63798267,-1.65219966</v>
      </c>
      <c r="D21" s="2" t="str">
        <f t="shared" si="1"/>
        <v>15.00448174,-1.52308652</v>
      </c>
      <c r="E21" s="2" t="str">
        <f t="shared" si="2"/>
        <v>17.37075619,-1.39333262</v>
      </c>
      <c r="F21" s="2" t="str">
        <f t="shared" si="3"/>
        <v>19.73040435,-1.2446763</v>
      </c>
      <c r="G21" s="2" t="str">
        <f t="shared" si="4"/>
        <v>22.08410008,-1.07903984</v>
      </c>
      <c r="H21" s="2">
        <v>0.29902400000000001</v>
      </c>
      <c r="I21" s="2">
        <v>0.11864</v>
      </c>
      <c r="J21" s="2" t="str">
        <f t="shared" si="5"/>
        <v>24.47340136,-0.147022976</v>
      </c>
      <c r="K21" s="2" t="str">
        <f t="shared" si="6"/>
        <v>26.84945072,-0.132266752</v>
      </c>
      <c r="L21" s="2" t="str">
        <f t="shared" si="7"/>
        <v>29.22846608,-0.118736128</v>
      </c>
      <c r="M21" s="2" t="str">
        <f t="shared" si="8"/>
        <v>31.62195552,-0.111186432</v>
      </c>
      <c r="N21" s="2" t="str">
        <f t="shared" si="9"/>
        <v>34.01758048,-0.104519168</v>
      </c>
      <c r="O21" s="2" t="str">
        <f t="shared" si="10"/>
        <v>36.41510368,-0.098636288</v>
      </c>
      <c r="P21" s="2" t="str">
        <f t="shared" si="11"/>
        <v>38.81274552,-0.092802432</v>
      </c>
      <c r="Q21" s="2" t="str">
        <f t="shared" si="12"/>
        <v>41.2122856,-0.08775296</v>
      </c>
      <c r="R21" s="2" t="str">
        <f t="shared" si="13"/>
        <v>43.6127748,-0.0830956800000001</v>
      </c>
      <c r="S21" s="2" t="str">
        <f t="shared" si="14"/>
        <v>46.01409448,-0.078781568</v>
      </c>
      <c r="T21" s="2" t="str">
        <f t="shared" si="15"/>
        <v>48.41577008,-0.074614528</v>
      </c>
      <c r="U21" s="2">
        <v>0.37215599999999999</v>
      </c>
      <c r="V21" s="2">
        <v>0.103477</v>
      </c>
      <c r="W21" s="2" t="str">
        <f t="shared" si="16"/>
        <v>50.796794696,-0.176881888</v>
      </c>
      <c r="X21" s="2" t="str">
        <f t="shared" si="17"/>
        <v>53.198724381,-0.165277068</v>
      </c>
      <c r="Y21" s="2" t="str">
        <f t="shared" si="18"/>
        <v>55.597963664,-0.150496192</v>
      </c>
      <c r="Z21" s="2" t="str">
        <f t="shared" si="19"/>
        <v>57.988717833,-0.125698524</v>
      </c>
      <c r="AA21" s="2" t="str">
        <f t="shared" si="20"/>
        <v>60.384645852,-0.107008656</v>
      </c>
      <c r="AD21">
        <v>0.10893</v>
      </c>
      <c r="AE21">
        <v>0.13422000000000001</v>
      </c>
      <c r="AG21">
        <v>0.29902400000000001</v>
      </c>
      <c r="AH21">
        <v>0.11864</v>
      </c>
      <c r="AJ21">
        <v>0.32695400000000002</v>
      </c>
      <c r="AK21">
        <v>0.10321</v>
      </c>
      <c r="AN21">
        <v>60.293999999999997</v>
      </c>
      <c r="AP21">
        <v>0.876</v>
      </c>
    </row>
    <row r="22" spans="1:42" x14ac:dyDescent="0.2">
      <c r="A22">
        <v>0.62292999999999998</v>
      </c>
      <c r="B22">
        <v>9.851E-2</v>
      </c>
      <c r="C22" s="2" t="str">
        <f t="shared" si="0"/>
        <v>12.56681607,-1.92320001</v>
      </c>
      <c r="D22" s="2" t="str">
        <f t="shared" si="1"/>
        <v>14.93887654,-1.77290922</v>
      </c>
      <c r="E22" s="2" t="str">
        <f t="shared" si="2"/>
        <v>17.31073999,-1.62187257</v>
      </c>
      <c r="F22" s="2" t="str">
        <f t="shared" si="3"/>
        <v>19.67679135,-1.44883305</v>
      </c>
      <c r="G22" s="2" t="str">
        <f t="shared" si="4"/>
        <v>22.03762168,-1.25602824</v>
      </c>
      <c r="H22" s="2">
        <v>0.25675199999999998</v>
      </c>
      <c r="I22" s="2">
        <v>0.11430800000000001</v>
      </c>
      <c r="J22" s="2" t="str">
        <f t="shared" si="5"/>
        <v>24.460409692,-0.0202492479999999</v>
      </c>
      <c r="K22" s="2" t="str">
        <f t="shared" si="6"/>
        <v>26.837762984,-0.018216896</v>
      </c>
      <c r="L22" s="2" t="str">
        <f t="shared" si="7"/>
        <v>29.217973976,-0.016353344</v>
      </c>
      <c r="M22" s="2" t="str">
        <f t="shared" si="8"/>
        <v>31.612130544,-0.015313536</v>
      </c>
      <c r="N22" s="2" t="str">
        <f t="shared" si="9"/>
        <v>34.008344656,-0.0143952639999999</v>
      </c>
      <c r="O22" s="2" t="str">
        <f t="shared" si="10"/>
        <v>36.406387696,-0.0135850239999999</v>
      </c>
      <c r="P22" s="2" t="str">
        <f t="shared" si="11"/>
        <v>38.804545044,-0.012781536</v>
      </c>
      <c r="Q22" s="2" t="str">
        <f t="shared" si="12"/>
        <v>41.20453132,-0.0120860799999999</v>
      </c>
      <c r="R22" s="2" t="str">
        <f t="shared" si="13"/>
        <v>43.60543206,-0.01144464</v>
      </c>
      <c r="S22" s="2" t="str">
        <f t="shared" si="14"/>
        <v>46.007132956,-0.0108504639999999</v>
      </c>
      <c r="T22" s="2" t="str">
        <f t="shared" si="15"/>
        <v>48.409176776,-0.0102765439999999</v>
      </c>
      <c r="U22" s="2">
        <v>0.32695400000000002</v>
      </c>
      <c r="V22" s="2">
        <v>0.10321</v>
      </c>
      <c r="W22" s="2" t="str">
        <f t="shared" si="16"/>
        <v>50.79640808,-0.111429392</v>
      </c>
      <c r="X22" s="2" t="str">
        <f t="shared" si="17"/>
        <v>53.19836313,-0.104118762</v>
      </c>
      <c r="Y22" s="2" t="str">
        <f t="shared" si="18"/>
        <v>55.59763472,-0.094807328</v>
      </c>
      <c r="Z22" s="2" t="str">
        <f t="shared" si="19"/>
        <v>57.98844309,-0.079185666</v>
      </c>
      <c r="AA22" s="2" t="str">
        <f t="shared" si="20"/>
        <v>60.38441196,-0.067411704</v>
      </c>
      <c r="AD22">
        <v>0.51549</v>
      </c>
      <c r="AE22">
        <v>0.14243</v>
      </c>
      <c r="AG22">
        <v>0.25675199999999998</v>
      </c>
      <c r="AH22">
        <v>0.11430800000000001</v>
      </c>
      <c r="AJ22">
        <v>0.28387699999999999</v>
      </c>
      <c r="AK22">
        <v>0.100852</v>
      </c>
    </row>
    <row r="23" spans="1:42" x14ac:dyDescent="0.2">
      <c r="A23">
        <v>0.67517000000000005</v>
      </c>
      <c r="B23">
        <v>8.4620000000000001E-2</v>
      </c>
      <c r="C23" s="2" t="str">
        <f t="shared" si="0"/>
        <v>12.49518534,-2.19260169</v>
      </c>
      <c r="D23" s="2" t="str">
        <f t="shared" si="1"/>
        <v>14.87284348,-2.02125818</v>
      </c>
      <c r="E23" s="2" t="str">
        <f t="shared" si="2"/>
        <v>17.25033238,-1.84906433</v>
      </c>
      <c r="F23" s="2" t="str">
        <f t="shared" si="3"/>
        <v>19.6228287,-1.65178545</v>
      </c>
      <c r="G23" s="2" t="str">
        <f t="shared" si="4"/>
        <v>21.99084016,-1.43197256</v>
      </c>
      <c r="H23" s="2">
        <v>0.21626200000000001</v>
      </c>
      <c r="I23" s="2">
        <v>0.10792400000000001</v>
      </c>
      <c r="J23" s="2" t="str">
        <f t="shared" si="5"/>
        <v>24.441264076,0.101180262</v>
      </c>
      <c r="K23" s="2" t="str">
        <f t="shared" si="6"/>
        <v>26.820538952,0.091025124</v>
      </c>
      <c r="L23" s="2" t="str">
        <f t="shared" si="7"/>
        <v>29.202511928,0.081713436</v>
      </c>
      <c r="M23" s="2" t="str">
        <f t="shared" si="8"/>
        <v>31.597651632,0.076517784</v>
      </c>
      <c r="N23" s="2" t="str">
        <f t="shared" si="9"/>
        <v>33.994733968,0.071929416</v>
      </c>
      <c r="O23" s="2" t="str">
        <f t="shared" si="10"/>
        <v>36.393543088,0.067880856</v>
      </c>
      <c r="P23" s="2" t="str">
        <f t="shared" si="11"/>
        <v>38.792460132,0.063866034</v>
      </c>
      <c r="Q23" s="2" t="str">
        <f t="shared" si="12"/>
        <v>41.19310396,0.06039102</v>
      </c>
      <c r="R23" s="2" t="str">
        <f t="shared" si="13"/>
        <v>43.59461118,0.05718591</v>
      </c>
      <c r="S23" s="2" t="str">
        <f t="shared" si="14"/>
        <v>45.996873868,0.054216966</v>
      </c>
      <c r="T23" s="2" t="str">
        <f t="shared" si="15"/>
        <v>48.399460328,0.051349236</v>
      </c>
      <c r="U23" s="2">
        <v>0.28387699999999999</v>
      </c>
      <c r="V23" s="2">
        <v>0.100852</v>
      </c>
      <c r="W23" s="2" t="str">
        <f t="shared" si="16"/>
        <v>50.792993696,-0.049053896</v>
      </c>
      <c r="X23" s="2" t="str">
        <f t="shared" si="17"/>
        <v>53.195172756,-0.045835581</v>
      </c>
      <c r="Y23" s="2" t="str">
        <f t="shared" si="18"/>
        <v>55.594729664,-0.041736464</v>
      </c>
      <c r="Z23" s="2" t="str">
        <f t="shared" si="19"/>
        <v>57.986016708,-0.034859433</v>
      </c>
      <c r="AA23" s="2" t="str">
        <f t="shared" si="20"/>
        <v>60.382346352,-0.029676252</v>
      </c>
      <c r="AD23">
        <v>0.13900999999999999</v>
      </c>
      <c r="AE23">
        <v>0.14831</v>
      </c>
      <c r="AG23">
        <v>0.21626200000000001</v>
      </c>
      <c r="AH23">
        <v>0.10792400000000001</v>
      </c>
      <c r="AJ23">
        <v>0.24254400000000001</v>
      </c>
      <c r="AK23">
        <v>9.6429000000000001E-2</v>
      </c>
    </row>
    <row r="24" spans="1:42" x14ac:dyDescent="0.2">
      <c r="A24">
        <v>0.72623000000000004</v>
      </c>
      <c r="B24">
        <v>7.1110000000000007E-2</v>
      </c>
      <c r="C24" s="2" t="str">
        <f t="shared" si="0"/>
        <v>12.42551427,-2.45591811</v>
      </c>
      <c r="D24" s="2" t="str">
        <f t="shared" si="1"/>
        <v>14.80861694,-2.26399742</v>
      </c>
      <c r="E24" s="2" t="str">
        <f t="shared" si="2"/>
        <v>17.19157739,-2.07112427</v>
      </c>
      <c r="F24" s="2" t="str">
        <f t="shared" si="3"/>
        <v>19.57034235,-1.85015355</v>
      </c>
      <c r="G24" s="2" t="str">
        <f t="shared" si="4"/>
        <v>21.94533848,-1.60394264</v>
      </c>
      <c r="H24" s="2">
        <v>0.17801600000000001</v>
      </c>
      <c r="I24" s="2">
        <v>9.9822999999999995E-2</v>
      </c>
      <c r="J24" s="2" t="str">
        <f t="shared" si="5"/>
        <v>24.416969177,0.215880016</v>
      </c>
      <c r="K24" s="2" t="str">
        <f t="shared" si="6"/>
        <v>26.798682454,0.194212832</v>
      </c>
      <c r="L24" s="2" t="str">
        <f t="shared" si="7"/>
        <v>29.182891306,0.174345248</v>
      </c>
      <c r="M24" s="2" t="str">
        <f t="shared" si="8"/>
        <v>31.579278564,0.163259712</v>
      </c>
      <c r="N24" s="2" t="str">
        <f t="shared" si="9"/>
        <v>33.977462636,0.153469888</v>
      </c>
      <c r="O24" s="2" t="str">
        <f t="shared" si="10"/>
        <v>36.377243876,0.144831808</v>
      </c>
      <c r="P24" s="2" t="str">
        <f t="shared" si="11"/>
        <v>38.777124939,0.136265712</v>
      </c>
      <c r="Q24" s="2" t="str">
        <f t="shared" si="12"/>
        <v>41.17860317,0.12885136</v>
      </c>
      <c r="R24" s="2" t="str">
        <f t="shared" si="13"/>
        <v>43.580879985,0.12201288</v>
      </c>
      <c r="S24" s="2" t="str">
        <f t="shared" si="14"/>
        <v>45.983855561,0.115678288</v>
      </c>
      <c r="T24" s="2" t="str">
        <f t="shared" si="15"/>
        <v>48.387130606,0.109559648</v>
      </c>
      <c r="U24" s="2">
        <v>0.24254400000000001</v>
      </c>
      <c r="V24" s="2">
        <v>9.6429000000000001E-2</v>
      </c>
      <c r="W24" s="2" t="str">
        <f t="shared" si="16"/>
        <v>50.786589192,0.010796288</v>
      </c>
      <c r="X24" s="2" t="str">
        <f t="shared" si="17"/>
        <v>53.189188437,0.010087968</v>
      </c>
      <c r="Y24" s="2" t="str">
        <f t="shared" si="18"/>
        <v>55.589280528,0.00918579199999997</v>
      </c>
      <c r="Z24" s="2" t="str">
        <f t="shared" si="19"/>
        <v>57.981465441,0.00767222399999998</v>
      </c>
      <c r="AA24" s="2" t="str">
        <f t="shared" si="20"/>
        <v>60.378471804,0.00653145599999999</v>
      </c>
      <c r="AD24">
        <v>0.46501999999999999</v>
      </c>
      <c r="AE24">
        <v>0.15515999999999999</v>
      </c>
      <c r="AG24">
        <v>0.17801600000000001</v>
      </c>
      <c r="AH24">
        <v>9.9822999999999995E-2</v>
      </c>
      <c r="AJ24">
        <v>0.20324999999999999</v>
      </c>
      <c r="AK24">
        <v>9.0485999999999997E-2</v>
      </c>
    </row>
    <row r="25" spans="1:42" x14ac:dyDescent="0.2">
      <c r="A25">
        <v>0.77876999999999996</v>
      </c>
      <c r="B25">
        <v>5.7750000000000003E-2</v>
      </c>
      <c r="C25" s="2" t="str">
        <f t="shared" si="0"/>
        <v>12.35661675,-2.72686689</v>
      </c>
      <c r="D25" s="2" t="str">
        <f t="shared" si="1"/>
        <v>14.7451035,-2.51377258</v>
      </c>
      <c r="E25" s="2" t="str">
        <f t="shared" si="2"/>
        <v>17.13347475,-2.29962073</v>
      </c>
      <c r="F25" s="2" t="str">
        <f t="shared" si="3"/>
        <v>19.51843875,-2.05427145</v>
      </c>
      <c r="G25" s="2" t="str">
        <f t="shared" si="4"/>
        <v>21.900342,-1.78089736</v>
      </c>
      <c r="H25" s="2">
        <v>0.14244799999999999</v>
      </c>
      <c r="I25" s="2">
        <v>9.0268000000000001E-2</v>
      </c>
      <c r="J25" s="2" t="str">
        <f t="shared" si="5"/>
        <v>24.388313732,0.322548448</v>
      </c>
      <c r="K25" s="2" t="str">
        <f t="shared" si="6"/>
        <v>26.772903064,0.290175296</v>
      </c>
      <c r="L25" s="2" t="str">
        <f t="shared" si="7"/>
        <v>29.159749096,0.260490944</v>
      </c>
      <c r="M25" s="2" t="str">
        <f t="shared" si="8"/>
        <v>31.557607824,0.243927936</v>
      </c>
      <c r="N25" s="2" t="str">
        <f t="shared" si="9"/>
        <v>33.957091376,0.229300864</v>
      </c>
      <c r="O25" s="2" t="str">
        <f t="shared" si="10"/>
        <v>36.358019216,0.216394624</v>
      </c>
      <c r="P25" s="2" t="str">
        <f t="shared" si="11"/>
        <v>38.759037324,0.203595936</v>
      </c>
      <c r="Q25" s="2" t="str">
        <f t="shared" si="12"/>
        <v>41.16149972,0.19251808</v>
      </c>
      <c r="R25" s="2" t="str">
        <f t="shared" si="13"/>
        <v>43.56468426,0.18230064</v>
      </c>
      <c r="S25" s="2" t="str">
        <f t="shared" si="14"/>
        <v>45.968500676,0.172836064</v>
      </c>
      <c r="T25" s="2" t="str">
        <f t="shared" si="15"/>
        <v>48.372587896,0.163694144</v>
      </c>
      <c r="U25" s="2">
        <v>0.20324999999999999</v>
      </c>
      <c r="V25" s="2">
        <v>9.0485999999999997E-2</v>
      </c>
      <c r="W25" s="2" t="str">
        <f t="shared" si="16"/>
        <v>50.777983728,0.067694</v>
      </c>
      <c r="X25" s="2" t="str">
        <f t="shared" si="17"/>
        <v>53.181147558,0.06325275</v>
      </c>
      <c r="Y25" s="2" t="str">
        <f t="shared" si="18"/>
        <v>55.581958752,0.057596</v>
      </c>
      <c r="Z25" s="2" t="str">
        <f t="shared" si="19"/>
        <v>57.975350094,0.04810575</v>
      </c>
      <c r="AA25" s="2" t="str">
        <f t="shared" si="20"/>
        <v>60.373265736,0.040953</v>
      </c>
      <c r="AD25">
        <v>0.17197000000000001</v>
      </c>
      <c r="AE25">
        <v>0.16009999999999999</v>
      </c>
      <c r="AG25">
        <v>0.14244799999999999</v>
      </c>
      <c r="AH25">
        <v>9.0268000000000001E-2</v>
      </c>
      <c r="AJ25">
        <v>0.16644100000000001</v>
      </c>
      <c r="AK25">
        <v>8.3299999999999999E-2</v>
      </c>
    </row>
    <row r="26" spans="1:42" x14ac:dyDescent="0.2">
      <c r="A26">
        <v>0.82726</v>
      </c>
      <c r="B26">
        <v>4.5909999999999999E-2</v>
      </c>
      <c r="C26" s="2" t="str">
        <f t="shared" si="0"/>
        <v>12.29555787,-2.97692982</v>
      </c>
      <c r="D26" s="2" t="str">
        <f t="shared" si="1"/>
        <v>14.68881614,-2.74429404</v>
      </c>
      <c r="E26" s="2" t="str">
        <f t="shared" si="2"/>
        <v>17.08198259,-2.51050374</v>
      </c>
      <c r="F26" s="2" t="str">
        <f t="shared" si="3"/>
        <v>19.47244035,-2.2426551</v>
      </c>
      <c r="G26" s="2" t="str">
        <f t="shared" si="4"/>
        <v>21.86046488,-1.94421168</v>
      </c>
      <c r="H26" s="2">
        <v>0.109968</v>
      </c>
      <c r="I26" s="2">
        <v>7.9496999999999998E-2</v>
      </c>
      <c r="J26" s="2" t="str">
        <f t="shared" si="5"/>
        <v>24.356011503,0.419955968</v>
      </c>
      <c r="K26" s="2" t="str">
        <f t="shared" si="6"/>
        <v>26.743842906,0.377806336</v>
      </c>
      <c r="L26" s="2" t="str">
        <f t="shared" si="7"/>
        <v>29.133661734,0.339157504</v>
      </c>
      <c r="M26" s="2" t="str">
        <f t="shared" si="8"/>
        <v>31.533179196,0.317592576</v>
      </c>
      <c r="N26" s="2" t="str">
        <f t="shared" si="9"/>
        <v>33.934127604,0.298548224</v>
      </c>
      <c r="O26" s="2" t="str">
        <f t="shared" si="10"/>
        <v>36.336347964,0.281744384</v>
      </c>
      <c r="P26" s="2" t="str">
        <f t="shared" si="11"/>
        <v>38.738647821,0.265080576</v>
      </c>
      <c r="Q26" s="2" t="str">
        <f t="shared" si="12"/>
        <v>41.14221963,0.25065728</v>
      </c>
      <c r="R26" s="2" t="str">
        <f t="shared" si="13"/>
        <v>43.546427415,0.23735424</v>
      </c>
      <c r="S26" s="2" t="str">
        <f t="shared" si="14"/>
        <v>45.951191679,0.225031424</v>
      </c>
      <c r="T26" s="2" t="str">
        <f t="shared" si="15"/>
        <v>48.356194434,0.213128704</v>
      </c>
      <c r="U26" s="2">
        <v>0.16644100000000001</v>
      </c>
      <c r="V26" s="2">
        <v>8.3299999999999999E-2</v>
      </c>
      <c r="W26" s="2" t="str">
        <f t="shared" si="16"/>
        <v>50.7675784,0.120993432</v>
      </c>
      <c r="X26" s="2" t="str">
        <f t="shared" si="17"/>
        <v>53.1714249,0.113055327</v>
      </c>
      <c r="Y26" s="2" t="str">
        <f t="shared" si="18"/>
        <v>55.5731056,0.102944688</v>
      </c>
      <c r="Z26" s="2" t="str">
        <f t="shared" si="19"/>
        <v>57.9679557,0.085982211</v>
      </c>
      <c r="AA26" s="2" t="str">
        <f t="shared" si="20"/>
        <v>60.3669708,0.073197684</v>
      </c>
      <c r="AD26">
        <v>0.41649999999999998</v>
      </c>
      <c r="AE26">
        <v>0.16591</v>
      </c>
      <c r="AG26">
        <v>0.109968</v>
      </c>
      <c r="AH26">
        <v>7.9496999999999998E-2</v>
      </c>
      <c r="AJ26">
        <v>0.13251599999999999</v>
      </c>
      <c r="AK26">
        <v>7.5079999999999994E-2</v>
      </c>
    </row>
    <row r="27" spans="1:42" x14ac:dyDescent="0.2">
      <c r="A27">
        <v>0.87092999999999998</v>
      </c>
      <c r="B27">
        <v>3.5560000000000001E-2</v>
      </c>
      <c r="C27" s="2" t="str">
        <f t="shared" si="0"/>
        <v>12.24218292,-3.20213601</v>
      </c>
      <c r="D27" s="2" t="str">
        <f t="shared" si="1"/>
        <v>14.63961224,-2.95190122</v>
      </c>
      <c r="E27" s="2" t="str">
        <f t="shared" si="2"/>
        <v>17.03697044,-2.70042457</v>
      </c>
      <c r="F27" s="2" t="str">
        <f t="shared" si="3"/>
        <v>19.4322306,-2.41231305</v>
      </c>
      <c r="G27" s="2" t="str">
        <f t="shared" si="4"/>
        <v>21.82560608,-2.09129224</v>
      </c>
      <c r="H27" s="2">
        <v>8.0952999999999997E-2</v>
      </c>
      <c r="I27" s="2">
        <v>6.7752000000000007E-2</v>
      </c>
      <c r="J27" s="2" t="str">
        <f t="shared" si="5"/>
        <v>24.320788248,0.506971953</v>
      </c>
      <c r="K27" s="2" t="str">
        <f t="shared" si="6"/>
        <v>26.712154896,0.456088806</v>
      </c>
      <c r="L27" s="2" t="str">
        <f t="shared" si="7"/>
        <v>29.105215344,0.409431834</v>
      </c>
      <c r="M27" s="2" t="str">
        <f t="shared" si="8"/>
        <v>31.506541536,0.383398596</v>
      </c>
      <c r="N27" s="2" t="str">
        <f t="shared" si="9"/>
        <v>33.909087264,0.360408204</v>
      </c>
      <c r="O27" s="2" t="str">
        <f t="shared" si="10"/>
        <v>36.312717024,0.340122564</v>
      </c>
      <c r="P27" s="2" t="str">
        <f t="shared" si="11"/>
        <v>38.716414536,0.320005971</v>
      </c>
      <c r="Q27" s="2" t="str">
        <f t="shared" si="12"/>
        <v>41.12119608,0.30259413</v>
      </c>
      <c r="R27" s="2" t="str">
        <f t="shared" si="13"/>
        <v>43.52651964,0.286534665</v>
      </c>
      <c r="S27" s="2" t="str">
        <f t="shared" si="14"/>
        <v>45.932317464,0.271658529</v>
      </c>
      <c r="T27" s="2" t="str">
        <f t="shared" si="15"/>
        <v>48.338318544,0.257289534</v>
      </c>
      <c r="U27" s="2">
        <v>0.13251599999999999</v>
      </c>
      <c r="V27" s="2">
        <v>7.5079999999999994E-2</v>
      </c>
      <c r="W27" s="2" t="str">
        <f t="shared" si="16"/>
        <v>50.75567584,0.170116832</v>
      </c>
      <c r="X27" s="2" t="str">
        <f t="shared" si="17"/>
        <v>53.16030324,0.158955852</v>
      </c>
      <c r="Y27" s="2" t="str">
        <f t="shared" si="18"/>
        <v>55.56297856,0.144740288</v>
      </c>
      <c r="Z27" s="2" t="str">
        <f t="shared" si="19"/>
        <v>57.95949732,0.120891036</v>
      </c>
      <c r="AA27" s="2" t="str">
        <f t="shared" si="20"/>
        <v>60.35977008,0.102915984</v>
      </c>
      <c r="AD27">
        <v>0.20749999999999999</v>
      </c>
      <c r="AE27">
        <v>0.16930000000000001</v>
      </c>
      <c r="AG27">
        <v>8.0952999999999997E-2</v>
      </c>
      <c r="AH27">
        <v>6.7752000000000007E-2</v>
      </c>
      <c r="AJ27">
        <v>0.101858</v>
      </c>
      <c r="AK27">
        <v>6.6025E-2</v>
      </c>
    </row>
    <row r="28" spans="1:42" x14ac:dyDescent="0.2">
      <c r="A28">
        <v>0.90910009999999997</v>
      </c>
      <c r="B28">
        <v>2.6710000000000001E-2</v>
      </c>
      <c r="C28" s="2" t="str">
        <f t="shared" si="0"/>
        <v>12.19654347,-3.3989792157</v>
      </c>
      <c r="D28" s="2" t="str">
        <f t="shared" si="1"/>
        <v>14.59753934,-3.1333618754</v>
      </c>
      <c r="E28" s="2" t="str">
        <f t="shared" si="2"/>
        <v>16.99848179,-2.8664263349</v>
      </c>
      <c r="F28" s="2" t="str">
        <f t="shared" si="3"/>
        <v>19.39784835,-2.5606038885</v>
      </c>
      <c r="G28" s="2" t="str">
        <f t="shared" si="4"/>
        <v>21.79579928,-2.2198491368</v>
      </c>
      <c r="H28" s="2">
        <v>5.5765000000000002E-2</v>
      </c>
      <c r="I28" s="2">
        <v>5.5278000000000001E-2</v>
      </c>
      <c r="J28" s="2" t="str">
        <f t="shared" si="5"/>
        <v>24.283378722,0.582510765</v>
      </c>
      <c r="K28" s="2" t="str">
        <f t="shared" si="6"/>
        <v>26.678500044,0.52404603</v>
      </c>
      <c r="L28" s="2" t="str">
        <f t="shared" si="7"/>
        <v>29.075003316,0.47043717</v>
      </c>
      <c r="M28" s="2" t="str">
        <f t="shared" si="8"/>
        <v>31.478250504,0.44052498</v>
      </c>
      <c r="N28" s="2" t="str">
        <f t="shared" si="9"/>
        <v>33.882492696,0.41410902</v>
      </c>
      <c r="O28" s="2" t="str">
        <f t="shared" si="10"/>
        <v>36.287619336,0.39080082</v>
      </c>
      <c r="P28" s="2" t="str">
        <f t="shared" si="11"/>
        <v>38.692801254,0.367686855</v>
      </c>
      <c r="Q28" s="2" t="str">
        <f t="shared" si="12"/>
        <v>41.09886762,0.34768065</v>
      </c>
      <c r="R28" s="2" t="str">
        <f t="shared" si="13"/>
        <v>43.50537621,0.329228325</v>
      </c>
      <c r="S28" s="2" t="str">
        <f t="shared" si="14"/>
        <v>45.912271746,0.312135645</v>
      </c>
      <c r="T28" s="2" t="str">
        <f t="shared" si="15"/>
        <v>48.319333116,0.29562567</v>
      </c>
      <c r="U28" s="2">
        <v>0.101858</v>
      </c>
      <c r="V28" s="2">
        <v>6.6025E-2</v>
      </c>
      <c r="W28" s="2" t="str">
        <f t="shared" si="16"/>
        <v>50.7425642,0.214509616</v>
      </c>
      <c r="X28" s="2" t="str">
        <f t="shared" si="17"/>
        <v>53.148051825,0.200436126</v>
      </c>
      <c r="Y28" s="2" t="str">
        <f t="shared" si="18"/>
        <v>55.5518228,0.182510944</v>
      </c>
      <c r="Z28" s="2" t="str">
        <f t="shared" si="19"/>
        <v>57.950179725,0.152438118</v>
      </c>
      <c r="AA28" s="2" t="str">
        <f t="shared" si="20"/>
        <v>60.3518379,0.129772392</v>
      </c>
      <c r="AD28">
        <v>0.37043999999999999</v>
      </c>
      <c r="AE28">
        <v>0.17387</v>
      </c>
      <c r="AG28">
        <v>5.5765000000000002E-2</v>
      </c>
      <c r="AH28">
        <v>5.5278000000000001E-2</v>
      </c>
      <c r="AJ28">
        <v>7.4807999999999999E-2</v>
      </c>
      <c r="AK28">
        <v>5.6299000000000002E-2</v>
      </c>
    </row>
    <row r="29" spans="1:42" x14ac:dyDescent="0.2">
      <c r="A29">
        <v>0.94115000000000004</v>
      </c>
      <c r="B29">
        <v>1.9359999999999999E-2</v>
      </c>
      <c r="C29" s="2" t="str">
        <f t="shared" si="0"/>
        <v>12.15863952,-3.56426055</v>
      </c>
      <c r="D29" s="2" t="str">
        <f t="shared" si="1"/>
        <v>14.56259744,-3.2857271</v>
      </c>
      <c r="E29" s="2" t="str">
        <f t="shared" si="2"/>
        <v>16.96651664,-3.00581135</v>
      </c>
      <c r="F29" s="2" t="str">
        <f t="shared" si="3"/>
        <v>19.3692936,-2.68511775</v>
      </c>
      <c r="G29" s="2" t="str">
        <f t="shared" si="4"/>
        <v>21.77104448,-2.3277932</v>
      </c>
      <c r="H29" s="2">
        <v>3.4731999999999999E-2</v>
      </c>
      <c r="I29" s="2">
        <v>4.2339000000000002E-2</v>
      </c>
      <c r="J29" s="2" t="str">
        <f t="shared" si="5"/>
        <v>24.244574661,0.645588732</v>
      </c>
      <c r="K29" s="2" t="str">
        <f t="shared" si="6"/>
        <v>26.643590622,0.580793064</v>
      </c>
      <c r="L29" s="2" t="str">
        <f t="shared" si="7"/>
        <v>29.043665058,0.521379096</v>
      </c>
      <c r="M29" s="2" t="str">
        <f t="shared" si="8"/>
        <v>31.448904852,0.488227824</v>
      </c>
      <c r="N29" s="2" t="str">
        <f t="shared" si="9"/>
        <v>33.854906748,0.458951376</v>
      </c>
      <c r="O29" s="2" t="str">
        <f t="shared" si="10"/>
        <v>36.261586068,0.433119216</v>
      </c>
      <c r="P29" s="2" t="str">
        <f t="shared" si="11"/>
        <v>38.668307727,0.407502324</v>
      </c>
      <c r="Q29" s="2" t="str">
        <f t="shared" si="12"/>
        <v>41.07570681,0.38532972</v>
      </c>
      <c r="R29" s="2" t="str">
        <f t="shared" si="13"/>
        <v>43.483444605,0.36487926</v>
      </c>
      <c r="S29" s="2" t="str">
        <f t="shared" si="14"/>
        <v>45.891478773,0.345935676</v>
      </c>
      <c r="T29" s="2" t="str">
        <f t="shared" si="15"/>
        <v>48.299639958,0.327637896</v>
      </c>
      <c r="U29" s="2">
        <v>7.4807999999999999E-2</v>
      </c>
      <c r="V29" s="2">
        <v>5.6299000000000002E-2</v>
      </c>
      <c r="W29" s="2" t="str">
        <f t="shared" si="16"/>
        <v>50.728480952,0.253678016</v>
      </c>
      <c r="X29" s="2" t="str">
        <f t="shared" si="17"/>
        <v>53.134892547,0.237034776</v>
      </c>
      <c r="Y29" s="2" t="str">
        <f t="shared" si="18"/>
        <v>55.539840368,0.215836544</v>
      </c>
      <c r="Z29" s="2" t="str">
        <f t="shared" si="19"/>
        <v>57.940171671,0.180272568</v>
      </c>
      <c r="AA29" s="2" t="str">
        <f t="shared" si="20"/>
        <v>60.343317924,0.153468192</v>
      </c>
      <c r="AD29">
        <v>0.24528</v>
      </c>
      <c r="AE29">
        <v>0.17560000000000001</v>
      </c>
      <c r="AG29">
        <v>3.4731999999999999E-2</v>
      </c>
      <c r="AH29">
        <v>4.2339000000000002E-2</v>
      </c>
      <c r="AJ29">
        <v>5.1610999999999997E-2</v>
      </c>
      <c r="AK29">
        <v>4.6093000000000002E-2</v>
      </c>
    </row>
    <row r="30" spans="1:42" x14ac:dyDescent="0.2">
      <c r="A30">
        <v>0.96660009999999996</v>
      </c>
      <c r="B30">
        <v>1.357E-2</v>
      </c>
      <c r="C30" s="2" t="str">
        <f t="shared" si="0"/>
        <v>12.12878049,-3.6955067157</v>
      </c>
      <c r="D30" s="2" t="str">
        <f t="shared" si="1"/>
        <v>14.53507178,-3.4067168754</v>
      </c>
      <c r="E30" s="2" t="str">
        <f t="shared" si="2"/>
        <v>16.94133593,-3.1164938349</v>
      </c>
      <c r="F30" s="2" t="str">
        <f t="shared" si="3"/>
        <v>19.34679945,-2.7839913885</v>
      </c>
      <c r="G30" s="2" t="str">
        <f t="shared" si="4"/>
        <v>21.75154376,-2.4135091368</v>
      </c>
      <c r="H30" s="2">
        <v>1.8216E-2</v>
      </c>
      <c r="I30" s="2">
        <v>2.9211999999999998E-2</v>
      </c>
      <c r="J30" s="2" t="str">
        <f t="shared" si="5"/>
        <v>24.205206788,0.695120216</v>
      </c>
      <c r="K30" s="2" t="str">
        <f t="shared" si="6"/>
        <v>26.608173976,0.625353232</v>
      </c>
      <c r="L30" s="2" t="str">
        <f t="shared" si="7"/>
        <v>29.011871464,0.561380848</v>
      </c>
      <c r="M30" s="2" t="str">
        <f t="shared" si="8"/>
        <v>31.419132816,0.525686112</v>
      </c>
      <c r="N30" s="2" t="str">
        <f t="shared" si="9"/>
        <v>33.826919984,0.494163488</v>
      </c>
      <c r="O30" s="2" t="str">
        <f t="shared" si="10"/>
        <v>36.235174544,0.466349408</v>
      </c>
      <c r="P30" s="2" t="str">
        <f t="shared" si="11"/>
        <v>38.643458316,0.438767112</v>
      </c>
      <c r="Q30" s="2" t="str">
        <f t="shared" si="12"/>
        <v>41.05220948,0.41489336</v>
      </c>
      <c r="R30" s="2" t="str">
        <f t="shared" si="13"/>
        <v>43.46119434,0.39287388</v>
      </c>
      <c r="S30" s="2" t="str">
        <f t="shared" si="14"/>
        <v>45.870383684,0.372476888</v>
      </c>
      <c r="T30" s="2" t="str">
        <f t="shared" si="15"/>
        <v>48.279660664,0.352775248</v>
      </c>
      <c r="U30" s="2">
        <v>5.1610999999999997E-2</v>
      </c>
      <c r="V30" s="2">
        <v>4.6093000000000002E-2</v>
      </c>
      <c r="W30" s="2" t="str">
        <f t="shared" si="16"/>
        <v>50.713702664,0.287267272</v>
      </c>
      <c r="X30" s="2" t="str">
        <f t="shared" si="17"/>
        <v>53.121083829,0.268420317</v>
      </c>
      <c r="Y30" s="2" t="str">
        <f t="shared" si="18"/>
        <v>55.527266576,0.244415248</v>
      </c>
      <c r="Z30" s="2" t="str">
        <f t="shared" si="19"/>
        <v>57.929669697,0.204142281</v>
      </c>
      <c r="AA30" s="2" t="str">
        <f t="shared" si="20"/>
        <v>60.334377468,0.173788764</v>
      </c>
      <c r="AD30">
        <v>0.32679999999999998</v>
      </c>
      <c r="AE30">
        <v>0.17818000000000001</v>
      </c>
      <c r="AG30">
        <v>1.8216E-2</v>
      </c>
      <c r="AH30">
        <v>2.9211999999999998E-2</v>
      </c>
      <c r="AJ30">
        <v>3.2528000000000001E-2</v>
      </c>
      <c r="AK30">
        <v>3.5619999999999999E-2</v>
      </c>
    </row>
    <row r="31" spans="1:42" x14ac:dyDescent="0.2">
      <c r="A31">
        <v>0.98506000000000005</v>
      </c>
      <c r="B31">
        <v>9.3799999999999994E-3</v>
      </c>
      <c r="C31" s="2" t="str">
        <f t="shared" si="0"/>
        <v>12.10717266,-3.79070442</v>
      </c>
      <c r="D31" s="2" t="str">
        <f t="shared" si="1"/>
        <v>14.51515252,-3.49447524</v>
      </c>
      <c r="E31" s="2" t="str">
        <f t="shared" si="2"/>
        <v>16.92311362,-3.19677594</v>
      </c>
      <c r="F31" s="2" t="str">
        <f t="shared" si="3"/>
        <v>19.3305213,-2.8557081</v>
      </c>
      <c r="G31" s="2" t="str">
        <f t="shared" si="4"/>
        <v>21.73743184,-2.47568208</v>
      </c>
      <c r="H31" s="2">
        <v>6.5360000000000001E-3</v>
      </c>
      <c r="I31" s="2">
        <v>1.6218E-2</v>
      </c>
      <c r="J31" s="2" t="str">
        <f t="shared" si="5"/>
        <v>24.166237782,0.730148536</v>
      </c>
      <c r="K31" s="2" t="str">
        <f t="shared" si="6"/>
        <v>26.573116164,0.656865872</v>
      </c>
      <c r="L31" s="2" t="str">
        <f t="shared" si="7"/>
        <v>28.980399996,0.589669808</v>
      </c>
      <c r="M31" s="2" t="str">
        <f t="shared" si="8"/>
        <v>31.389662424,0.552176352</v>
      </c>
      <c r="N31" s="2" t="str">
        <f t="shared" si="9"/>
        <v>33.799216776,0.519065248</v>
      </c>
      <c r="O31" s="2" t="str">
        <f t="shared" si="10"/>
        <v>36.209030616,0.489849568</v>
      </c>
      <c r="P31" s="2" t="str">
        <f t="shared" si="11"/>
        <v>38.618860674,0.460877352</v>
      </c>
      <c r="Q31" s="2" t="str">
        <f t="shared" si="12"/>
        <v>41.02895022,0.43580056</v>
      </c>
      <c r="R31" s="2" t="str">
        <f t="shared" si="13"/>
        <v>43.43916951,0.41267148</v>
      </c>
      <c r="S31" s="2" t="str">
        <f t="shared" si="14"/>
        <v>45.849502326,0.391246648</v>
      </c>
      <c r="T31" s="2" t="str">
        <f t="shared" si="15"/>
        <v>48.259883796,0.370552208</v>
      </c>
      <c r="U31" s="2">
        <v>3.2528000000000001E-2</v>
      </c>
      <c r="V31" s="2">
        <v>3.5619999999999999E-2</v>
      </c>
      <c r="W31" s="2" t="str">
        <f t="shared" si="16"/>
        <v>50.69853776,0.314899456</v>
      </c>
      <c r="X31" s="2" t="str">
        <f t="shared" si="17"/>
        <v>53.10691386,0.294239616</v>
      </c>
      <c r="Y31" s="2" t="str">
        <f t="shared" si="18"/>
        <v>55.51436384,0.267925504</v>
      </c>
      <c r="Z31" s="2" t="str">
        <f t="shared" si="19"/>
        <v>57.91889298,0.223778688</v>
      </c>
      <c r="AA31" s="2" t="str">
        <f t="shared" si="20"/>
        <v>60.32520312,0.190505472</v>
      </c>
      <c r="AD31">
        <v>0.28510000000000002</v>
      </c>
      <c r="AE31">
        <v>0.17865</v>
      </c>
      <c r="AG31">
        <v>6.5360000000000001E-3</v>
      </c>
      <c r="AH31">
        <v>1.6218E-2</v>
      </c>
      <c r="AJ31">
        <v>1.7669000000000001E-2</v>
      </c>
      <c r="AK31">
        <v>2.5115999999999999E-2</v>
      </c>
    </row>
    <row r="32" spans="1:42" x14ac:dyDescent="0.2">
      <c r="A32">
        <v>0.99624999999999997</v>
      </c>
      <c r="B32">
        <v>6.8500000000000002E-3</v>
      </c>
      <c r="C32" s="2" t="str">
        <f t="shared" si="0"/>
        <v>12.09412545,-3.84841125</v>
      </c>
      <c r="D32" s="2" t="str">
        <f t="shared" si="1"/>
        <v>14.5031249,-3.5476725</v>
      </c>
      <c r="E32" s="2" t="str">
        <f t="shared" si="2"/>
        <v>16.91211065,-3.24544125</v>
      </c>
      <c r="F32" s="2" t="str">
        <f t="shared" si="3"/>
        <v>19.32069225,-2.89918125</v>
      </c>
      <c r="G32" s="2" t="str">
        <f t="shared" si="4"/>
        <v>21.7289108,-2.51337</v>
      </c>
      <c r="H32" s="2">
        <v>1.725E-3</v>
      </c>
      <c r="I32" s="2">
        <v>7.7679999999999997E-3</v>
      </c>
      <c r="J32" s="2" t="str">
        <f t="shared" si="5"/>
        <v>24.140896232,0.744576725</v>
      </c>
      <c r="K32" s="2" t="str">
        <f t="shared" si="6"/>
        <v>26.550318064,0.66984595</v>
      </c>
      <c r="L32" s="2" t="str">
        <f t="shared" si="7"/>
        <v>28.959934096,0.60132205</v>
      </c>
      <c r="M32" s="2" t="str">
        <f t="shared" si="8"/>
        <v>31.370497824,0.5630877</v>
      </c>
      <c r="N32" s="2" t="str">
        <f t="shared" si="9"/>
        <v>33.781201376,0.5293223</v>
      </c>
      <c r="O32" s="2" t="str">
        <f t="shared" si="10"/>
        <v>36.192029216,0.4995293</v>
      </c>
      <c r="P32" s="2" t="str">
        <f t="shared" si="11"/>
        <v>38.602864824,0.469984575</v>
      </c>
      <c r="Q32" s="2" t="str">
        <f t="shared" si="12"/>
        <v>41.01382472,0.44441225</v>
      </c>
      <c r="R32" s="2" t="str">
        <f t="shared" si="13"/>
        <v>43.42484676,0.420826125</v>
      </c>
      <c r="S32" s="2" t="str">
        <f t="shared" si="14"/>
        <v>45.835923176,0.398977925</v>
      </c>
      <c r="T32" s="2" t="str">
        <f t="shared" si="15"/>
        <v>48.247022896,0.37787455</v>
      </c>
      <c r="U32" s="2">
        <v>1.7669000000000001E-2</v>
      </c>
      <c r="V32" s="2">
        <v>2.5115999999999999E-2</v>
      </c>
      <c r="W32" s="2" t="str">
        <f t="shared" si="16"/>
        <v>50.683327968,0.336415288</v>
      </c>
      <c r="X32" s="2" t="str">
        <f t="shared" si="17"/>
        <v>53.092701948,0.314343843</v>
      </c>
      <c r="Y32" s="2" t="str">
        <f t="shared" si="18"/>
        <v>55.501422912,0.286231792</v>
      </c>
      <c r="Z32" s="2" t="str">
        <f t="shared" si="19"/>
        <v>57.908084364,0.239068599</v>
      </c>
      <c r="AA32" s="2" t="str">
        <f t="shared" si="20"/>
        <v>60.316001616,0.203521956</v>
      </c>
      <c r="AD32">
        <v>0</v>
      </c>
      <c r="AE32">
        <v>0</v>
      </c>
      <c r="AG32">
        <v>1.725E-3</v>
      </c>
      <c r="AH32">
        <v>7.7679999999999997E-3</v>
      </c>
      <c r="AJ32">
        <v>7.2500000000000004E-3</v>
      </c>
      <c r="AK32">
        <v>1.4931E-2</v>
      </c>
    </row>
    <row r="33" spans="1:37" x14ac:dyDescent="0.2">
      <c r="A33">
        <v>1</v>
      </c>
      <c r="B33">
        <v>0</v>
      </c>
      <c r="C33" s="2" t="str">
        <f t="shared" si="0"/>
        <v>12.0588,-3.86775</v>
      </c>
      <c r="D33" s="2" t="str">
        <f t="shared" si="1"/>
        <v>14.47056,-3.5655</v>
      </c>
      <c r="E33" s="2" t="str">
        <f t="shared" si="2"/>
        <v>16.88232,-3.26175</v>
      </c>
      <c r="F33" s="2" t="str">
        <f t="shared" si="3"/>
        <v>19.29408,-2.91375</v>
      </c>
      <c r="G33" s="2" t="str">
        <f t="shared" si="4"/>
        <v>21.70584,-2.526</v>
      </c>
      <c r="H33" s="2">
        <v>6.7000000000000002E-4</v>
      </c>
      <c r="I33" s="2">
        <v>4.7169999999999998E-3</v>
      </c>
      <c r="J33" s="2" t="str">
        <f t="shared" si="5"/>
        <v>24.131746283,0.74774067</v>
      </c>
      <c r="K33" s="2" t="str">
        <f t="shared" si="6"/>
        <v>26.542086466,0.67269234</v>
      </c>
      <c r="L33" s="2" t="str">
        <f t="shared" si="7"/>
        <v>28.952544574,0.60387726</v>
      </c>
      <c r="M33" s="2" t="str">
        <f t="shared" si="8"/>
        <v>31.363578156,0.56548044</v>
      </c>
      <c r="N33" s="2" t="str">
        <f t="shared" si="9"/>
        <v>33.774696644,0.53157156</v>
      </c>
      <c r="O33" s="2" t="str">
        <f t="shared" si="10"/>
        <v>36.185890604,0.50165196</v>
      </c>
      <c r="P33" s="2" t="str">
        <f t="shared" si="11"/>
        <v>38.597089281,0.47198169</v>
      </c>
      <c r="Q33" s="2" t="str">
        <f t="shared" si="12"/>
        <v>41.00836343,0.4463007</v>
      </c>
      <c r="R33" s="2" t="str">
        <f t="shared" si="13"/>
        <v>43.419675315,0.42261435</v>
      </c>
      <c r="S33" s="2" t="str">
        <f t="shared" si="14"/>
        <v>45.831020219,0.40067331</v>
      </c>
      <c r="T33" s="2" t="str">
        <f t="shared" si="15"/>
        <v>48.242379274,0.37948026</v>
      </c>
      <c r="U33" s="2">
        <v>7.2500000000000004E-3</v>
      </c>
      <c r="V33" s="2">
        <v>1.4931E-2</v>
      </c>
      <c r="W33" s="2" t="str">
        <f t="shared" si="16"/>
        <v>50.668580088,0.351502</v>
      </c>
      <c r="X33" s="2" t="str">
        <f t="shared" si="17"/>
        <v>53.078921643,0.32844075</v>
      </c>
      <c r="Y33" s="2" t="str">
        <f t="shared" si="18"/>
        <v>55.488874992,0.299068</v>
      </c>
      <c r="Z33" s="2" t="str">
        <f t="shared" si="19"/>
        <v>57.897603999,0.24978975</v>
      </c>
      <c r="AA33" s="2" t="str">
        <f t="shared" si="20"/>
        <v>60.307079556,0.212649</v>
      </c>
      <c r="AD33">
        <v>2.7499999999999998E-3</v>
      </c>
      <c r="AE33">
        <v>-1.9959999999999999E-2</v>
      </c>
      <c r="AG33">
        <v>6.7000000000000002E-4</v>
      </c>
      <c r="AH33">
        <v>4.7169999999999998E-3</v>
      </c>
      <c r="AJ33">
        <v>1.302E-3</v>
      </c>
      <c r="AK33">
        <v>5.4599999999999996E-3</v>
      </c>
    </row>
    <row r="34" spans="1:37" x14ac:dyDescent="0.2">
      <c r="A34">
        <v>0</v>
      </c>
      <c r="B34">
        <v>0</v>
      </c>
      <c r="C34" s="2" t="str">
        <f t="shared" si="0"/>
        <v>12.0588,1.28925</v>
      </c>
      <c r="D34" s="2" t="str">
        <f t="shared" si="1"/>
        <v>14.47056,1.1885</v>
      </c>
      <c r="E34" s="2" t="str">
        <f t="shared" si="2"/>
        <v>16.88232,1.08725</v>
      </c>
      <c r="F34" s="2" t="str">
        <f t="shared" si="3"/>
        <v>19.29408,0.97125</v>
      </c>
      <c r="G34" s="2" t="str">
        <f t="shared" si="4"/>
        <v>21.70584,0.842</v>
      </c>
      <c r="H34" s="2">
        <v>4.3800000000000002E-4</v>
      </c>
      <c r="I34" s="2">
        <v>3.8249999999999998E-3</v>
      </c>
      <c r="J34" s="2" t="str">
        <f t="shared" si="5"/>
        <v>24.129071175,0.748436438</v>
      </c>
      <c r="K34" s="2" t="str">
        <f t="shared" si="6"/>
        <v>26.53967985,0.673318276</v>
      </c>
      <c r="L34" s="2" t="str">
        <f t="shared" si="7"/>
        <v>28.95038415,0.604439164</v>
      </c>
      <c r="M34" s="2" t="str">
        <f t="shared" si="8"/>
        <v>31.3615551,0.566006616</v>
      </c>
      <c r="N34" s="2" t="str">
        <f t="shared" si="9"/>
        <v>33.7727949,0.532066184</v>
      </c>
      <c r="O34" s="2" t="str">
        <f t="shared" si="10"/>
        <v>36.1840959,0.502118744</v>
      </c>
      <c r="P34" s="2" t="str">
        <f t="shared" si="11"/>
        <v>38.595400725,0.472420866</v>
      </c>
      <c r="Q34" s="2" t="str">
        <f t="shared" si="12"/>
        <v>41.00676675,0.44671598</v>
      </c>
      <c r="R34" s="2" t="str">
        <f t="shared" si="13"/>
        <v>43.418163375,0.42300759</v>
      </c>
      <c r="S34" s="2" t="str">
        <f t="shared" si="14"/>
        <v>45.829586775,0.401046134</v>
      </c>
      <c r="T34" s="2" t="str">
        <f t="shared" si="15"/>
        <v>48.24102165,0.379833364</v>
      </c>
      <c r="U34" s="2">
        <v>1.302E-3</v>
      </c>
      <c r="V34" s="2">
        <v>5.4599999999999996E-3</v>
      </c>
      <c r="W34" s="2" t="str">
        <f t="shared" si="16"/>
        <v>50.65486608,0.360114704</v>
      </c>
      <c r="X34" s="2" t="str">
        <f t="shared" si="17"/>
        <v>53.06610738,0.336488394</v>
      </c>
      <c r="Y34" s="2" t="str">
        <f t="shared" si="18"/>
        <v>55.47720672,0.306395936</v>
      </c>
      <c r="Z34" s="2" t="str">
        <f t="shared" si="19"/>
        <v>57.88785834,0.255910242</v>
      </c>
      <c r="AA34" s="2" t="str">
        <f t="shared" si="20"/>
        <v>60.29878296,0.217859448</v>
      </c>
      <c r="AD34">
        <v>1.048E-2</v>
      </c>
      <c r="AE34">
        <v>-4.0550000000000003E-2</v>
      </c>
      <c r="AG34">
        <v>4.3800000000000002E-4</v>
      </c>
      <c r="AH34">
        <v>3.8249999999999998E-3</v>
      </c>
      <c r="AJ34">
        <v>2.7900000000000001E-4</v>
      </c>
      <c r="AK34">
        <v>2.274E-3</v>
      </c>
    </row>
    <row r="35" spans="1:37" x14ac:dyDescent="0.2">
      <c r="A35">
        <v>2.7100000000000002E-3</v>
      </c>
      <c r="B35">
        <v>-1.848E-2</v>
      </c>
      <c r="C35" s="2" t="str">
        <f t="shared" si="0"/>
        <v>11.96349864,1.27527453</v>
      </c>
      <c r="D35" s="2" t="str">
        <f t="shared" si="1"/>
        <v>14.38270608,1.17561666</v>
      </c>
      <c r="E35" s="2" t="str">
        <f t="shared" si="2"/>
        <v>16.80195048,1.07546421</v>
      </c>
      <c r="F35" s="2" t="str">
        <f t="shared" si="3"/>
        <v>19.2222852,0.96072165</v>
      </c>
      <c r="G35" s="2" t="str">
        <f t="shared" si="4"/>
        <v>21.64359936,0.83287272</v>
      </c>
      <c r="H35" s="2">
        <v>0</v>
      </c>
      <c r="I35" s="2">
        <v>0</v>
      </c>
      <c r="J35" s="2" t="str">
        <f t="shared" si="5"/>
        <v>24.1176,0.74975</v>
      </c>
      <c r="K35" s="2" t="str">
        <f t="shared" si="6"/>
        <v>26.52936,0.6745</v>
      </c>
      <c r="L35" s="2" t="str">
        <f t="shared" si="7"/>
        <v>28.94112,0.6055</v>
      </c>
      <c r="M35" s="2" t="str">
        <f t="shared" si="8"/>
        <v>31.35288,0.567</v>
      </c>
      <c r="N35" s="2" t="str">
        <f t="shared" si="9"/>
        <v>33.76464,0.533</v>
      </c>
      <c r="O35" s="2" t="str">
        <f t="shared" si="10"/>
        <v>36.1764,0.503</v>
      </c>
      <c r="P35" s="2" t="str">
        <f t="shared" si="11"/>
        <v>38.58816,0.47325</v>
      </c>
      <c r="Q35" s="2" t="str">
        <f t="shared" si="12"/>
        <v>40.99992,0.4475</v>
      </c>
      <c r="R35" s="2" t="str">
        <f t="shared" si="13"/>
        <v>43.41168,0.42375</v>
      </c>
      <c r="S35" s="2" t="str">
        <f t="shared" si="14"/>
        <v>45.82344,0.40175</v>
      </c>
      <c r="T35" s="2" t="str">
        <f t="shared" si="15"/>
        <v>48.2352,0.3805</v>
      </c>
      <c r="U35" s="2">
        <v>2.7900000000000001E-4</v>
      </c>
      <c r="V35" s="2">
        <v>2.274E-3</v>
      </c>
      <c r="W35" s="2" t="str">
        <f t="shared" si="16"/>
        <v>50.650252752,0.361596008</v>
      </c>
      <c r="X35" s="2" t="str">
        <f t="shared" si="17"/>
        <v>53.061796722,0.337872513</v>
      </c>
      <c r="Y35" s="2" t="str">
        <f t="shared" si="18"/>
        <v>55.473281568,0.307656272</v>
      </c>
      <c r="Z35" s="2" t="str">
        <f t="shared" si="19"/>
        <v>57.884579946,0.256962909</v>
      </c>
      <c r="AA35" s="2" t="str">
        <f t="shared" si="20"/>
        <v>60.295992024,0.218755596</v>
      </c>
      <c r="AD35">
        <v>2.2509999999999999E-2</v>
      </c>
      <c r="AE35">
        <v>-6.114E-2</v>
      </c>
      <c r="AG35">
        <v>6.9999999999999994E-5</v>
      </c>
      <c r="AH35">
        <v>1.7329999999999999E-3</v>
      </c>
      <c r="AJ35">
        <v>6.9999999999999999E-6</v>
      </c>
      <c r="AK35">
        <v>3.3300000000000002E-4</v>
      </c>
    </row>
    <row r="36" spans="1:37" x14ac:dyDescent="0.2">
      <c r="A36">
        <v>1.035E-2</v>
      </c>
      <c r="B36">
        <v>-3.7589999999999998E-2</v>
      </c>
      <c r="C36" s="2" t="str">
        <f t="shared" si="0"/>
        <v>11.86494837,1.23587505</v>
      </c>
      <c r="D36" s="2" t="str">
        <f t="shared" si="1"/>
        <v>14.29185714,1.1392961</v>
      </c>
      <c r="E36" s="2" t="str">
        <f t="shared" si="2"/>
        <v>16.71884109,1.04223785</v>
      </c>
      <c r="F36" s="2" t="str">
        <f t="shared" si="3"/>
        <v>19.14804285,0.93104025</v>
      </c>
      <c r="G36" s="2" t="str">
        <f t="shared" si="4"/>
        <v>21.57923688,0.8071412</v>
      </c>
      <c r="H36" s="2">
        <v>3.8000000000000002E-5</v>
      </c>
      <c r="I36" s="2">
        <v>-1.3240000000000001E-3</v>
      </c>
      <c r="J36" s="2" t="str">
        <f t="shared" si="5"/>
        <v>24.113629324,0.749636038</v>
      </c>
      <c r="K36" s="2" t="str">
        <f t="shared" si="6"/>
        <v>26.525787848,0.674397476</v>
      </c>
      <c r="L36" s="2" t="str">
        <f t="shared" si="7"/>
        <v>28.937913272,0.605407964</v>
      </c>
      <c r="M36" s="2" t="str">
        <f t="shared" si="8"/>
        <v>31.349877168,0.566913816</v>
      </c>
      <c r="N36" s="2" t="str">
        <f t="shared" si="9"/>
        <v>33.761817232,0.532918984</v>
      </c>
      <c r="O36" s="2" t="str">
        <f t="shared" si="10"/>
        <v>36.173736112,0.502923544</v>
      </c>
      <c r="P36" s="2" t="str">
        <f t="shared" si="11"/>
        <v>38.585653668,0.473178066</v>
      </c>
      <c r="Q36" s="2" t="str">
        <f t="shared" si="12"/>
        <v>40.99755004,0.44743198</v>
      </c>
      <c r="R36" s="2" t="str">
        <f t="shared" si="13"/>
        <v>43.40943582,0.42368559</v>
      </c>
      <c r="S36" s="2" t="str">
        <f t="shared" si="14"/>
        <v>45.821312332,0.401688934</v>
      </c>
      <c r="T36" s="2" t="str">
        <f t="shared" si="15"/>
        <v>48.233184872,0.380442164</v>
      </c>
      <c r="U36" s="2">
        <v>0</v>
      </c>
      <c r="V36" s="2">
        <v>0</v>
      </c>
      <c r="W36" s="2" t="str">
        <f t="shared" si="16"/>
        <v>50.64696,0.362</v>
      </c>
      <c r="X36" s="2" t="str">
        <f t="shared" si="17"/>
        <v>53.05872,0.33825</v>
      </c>
      <c r="Y36" s="2" t="str">
        <f t="shared" si="18"/>
        <v>55.47048,0.308</v>
      </c>
      <c r="Z36" s="2" t="str">
        <f t="shared" si="19"/>
        <v>57.88224,0.25725</v>
      </c>
      <c r="AA36" s="2" t="str">
        <f t="shared" si="20"/>
        <v>60.294,0.219</v>
      </c>
      <c r="AD36">
        <v>3.8580000000000003E-2</v>
      </c>
      <c r="AE36">
        <v>-8.1210000000000004E-2</v>
      </c>
      <c r="AG36">
        <v>3.8000000000000002E-5</v>
      </c>
      <c r="AH36">
        <v>-1.3240000000000001E-3</v>
      </c>
      <c r="AJ36">
        <v>1.3300000000000001E-4</v>
      </c>
      <c r="AK36">
        <v>-1.4059999999999999E-3</v>
      </c>
    </row>
    <row r="37" spans="1:37" x14ac:dyDescent="0.2">
      <c r="A37">
        <v>2.2259999999999999E-2</v>
      </c>
      <c r="B37">
        <v>-5.6680000000000001E-2</v>
      </c>
      <c r="C37" s="2" t="str">
        <f t="shared" si="0"/>
        <v>11.76650124,1.17445518</v>
      </c>
      <c r="D37" s="2" t="str">
        <f t="shared" si="1"/>
        <v>14.20110328,1.08267596</v>
      </c>
      <c r="E37" s="2" t="str">
        <f t="shared" si="2"/>
        <v>16.63581868,0.99044126</v>
      </c>
      <c r="F37" s="2" t="str">
        <f t="shared" si="3"/>
        <v>19.0738782,0.8847699</v>
      </c>
      <c r="G37" s="2" t="str">
        <f t="shared" si="4"/>
        <v>21.51494176,0.76702832</v>
      </c>
      <c r="H37" s="2">
        <v>4.2900000000000002E-4</v>
      </c>
      <c r="I37" s="2">
        <v>-4.5700000000000003E-3</v>
      </c>
      <c r="J37" s="2" t="str">
        <f t="shared" si="5"/>
        <v>24.10389457,0.748463429</v>
      </c>
      <c r="K37" s="2" t="str">
        <f t="shared" si="6"/>
        <v>26.51703014,0.673342558</v>
      </c>
      <c r="L37" s="2" t="str">
        <f t="shared" si="7"/>
        <v>28.93005146,0.604460962</v>
      </c>
      <c r="M37" s="2" t="str">
        <f t="shared" si="8"/>
        <v>31.34251524,0.566027028</v>
      </c>
      <c r="N37" s="2" t="str">
        <f t="shared" si="9"/>
        <v>33.75489676,0.532085372</v>
      </c>
      <c r="O37" s="2" t="str">
        <f t="shared" si="10"/>
        <v>36.16720516,0.502136852</v>
      </c>
      <c r="P37" s="2" t="str">
        <f t="shared" si="11"/>
        <v>38.57950899,0.472437903</v>
      </c>
      <c r="Q37" s="2" t="str">
        <f t="shared" si="12"/>
        <v>40.9917397,0.44673209</v>
      </c>
      <c r="R37" s="2" t="str">
        <f t="shared" si="13"/>
        <v>43.40393385,0.423022845</v>
      </c>
      <c r="S37" s="2" t="str">
        <f t="shared" si="14"/>
        <v>45.81609601,0.401060597</v>
      </c>
      <c r="T37" s="2" t="str">
        <f t="shared" si="15"/>
        <v>48.22824446,0.379847062</v>
      </c>
      <c r="U37" s="2">
        <v>1.3300000000000001E-4</v>
      </c>
      <c r="V37" s="2">
        <v>-1.4059999999999999E-3</v>
      </c>
      <c r="W37" s="2" t="str">
        <f t="shared" si="16"/>
        <v>50.644924112,0.361807416</v>
      </c>
      <c r="X37" s="2" t="str">
        <f t="shared" si="17"/>
        <v>53.056817682,0.338070051</v>
      </c>
      <c r="Y37" s="2" t="str">
        <f t="shared" si="18"/>
        <v>55.468747808,0.307836144</v>
      </c>
      <c r="Z37" s="2" t="str">
        <f t="shared" si="19"/>
        <v>57.880793226,0.257113143</v>
      </c>
      <c r="AA37" s="2" t="str">
        <f t="shared" si="20"/>
        <v>60.292768344,0.218883492</v>
      </c>
      <c r="AD37">
        <v>5.8479999999999997E-2</v>
      </c>
      <c r="AE37">
        <v>-0.10034</v>
      </c>
      <c r="AG37">
        <v>4.2900000000000002E-4</v>
      </c>
      <c r="AH37">
        <v>-4.5700000000000003E-3</v>
      </c>
      <c r="AJ37">
        <v>4.0400000000000001E-4</v>
      </c>
      <c r="AK37">
        <v>-2.209E-3</v>
      </c>
    </row>
    <row r="38" spans="1:37" x14ac:dyDescent="0.2">
      <c r="A38">
        <v>3.8170000000000003E-2</v>
      </c>
      <c r="B38">
        <v>-7.5249999999999997E-2</v>
      </c>
      <c r="C38" s="2" t="str">
        <f t="shared" si="0"/>
        <v>11.67073575,1.09240731</v>
      </c>
      <c r="D38" s="2" t="str">
        <f t="shared" si="1"/>
        <v>14.1128215,1.00703982</v>
      </c>
      <c r="E38" s="2" t="str">
        <f t="shared" si="2"/>
        <v>16.55505775,0.92124867</v>
      </c>
      <c r="F38" s="2" t="str">
        <f t="shared" si="3"/>
        <v>19.00173375,0.82295955</v>
      </c>
      <c r="G38" s="2" t="str">
        <f t="shared" si="4"/>
        <v>21.452398,0.71344344</v>
      </c>
      <c r="H38" s="2">
        <v>1.456E-3</v>
      </c>
      <c r="I38" s="2">
        <v>-8.9999999999999993E-3</v>
      </c>
      <c r="J38" s="2" t="str">
        <f t="shared" si="5"/>
        <v>24.090609,0.745383456</v>
      </c>
      <c r="K38" s="2" t="str">
        <f t="shared" si="6"/>
        <v>26.505078,0.670571712</v>
      </c>
      <c r="L38" s="2" t="str">
        <f t="shared" si="7"/>
        <v>28.919322,0.601973568</v>
      </c>
      <c r="M38" s="2" t="str">
        <f t="shared" si="8"/>
        <v>31.332468,0.563697792</v>
      </c>
      <c r="N38" s="2" t="str">
        <f t="shared" si="9"/>
        <v>33.745452,0.529895808</v>
      </c>
      <c r="O38" s="2" t="str">
        <f t="shared" si="10"/>
        <v>36.158292,0.500070528</v>
      </c>
      <c r="P38" s="2" t="str">
        <f t="shared" si="11"/>
        <v>38.571123,0.470493792</v>
      </c>
      <c r="Q38" s="2" t="str">
        <f t="shared" si="12"/>
        <v>40.98381,0.44489376</v>
      </c>
      <c r="R38" s="2" t="str">
        <f t="shared" si="13"/>
        <v>43.396425,0.42128208</v>
      </c>
      <c r="S38" s="2" t="str">
        <f t="shared" si="14"/>
        <v>45.808977,0.399410208</v>
      </c>
      <c r="T38" s="2" t="str">
        <f t="shared" si="15"/>
        <v>48.221502,0.378283968</v>
      </c>
      <c r="U38" s="2">
        <v>4.0400000000000001E-4</v>
      </c>
      <c r="V38" s="2">
        <v>-2.209E-3</v>
      </c>
      <c r="W38" s="2" t="str">
        <f t="shared" si="16"/>
        <v>50.643761368,0.361415008</v>
      </c>
      <c r="X38" s="2" t="str">
        <f t="shared" si="17"/>
        <v>53.055731223,0.337703388</v>
      </c>
      <c r="Y38" s="2" t="str">
        <f t="shared" si="18"/>
        <v>55.467758512,0.307502272</v>
      </c>
      <c r="Z38" s="2" t="str">
        <f t="shared" si="19"/>
        <v>57.879966939,0.256834284</v>
      </c>
      <c r="AA38" s="2" t="str">
        <f t="shared" si="20"/>
        <v>60.292064916,0.218646096</v>
      </c>
      <c r="AD38">
        <v>8.201E-2</v>
      </c>
      <c r="AE38">
        <v>-0.11812</v>
      </c>
      <c r="AG38">
        <v>1.456E-3</v>
      </c>
      <c r="AH38">
        <v>-8.9999999999999993E-3</v>
      </c>
      <c r="AJ38">
        <v>8.2299999999999995E-4</v>
      </c>
      <c r="AK38">
        <v>-3.0439999999999998E-3</v>
      </c>
    </row>
    <row r="39" spans="1:37" x14ac:dyDescent="0.2">
      <c r="A39">
        <v>5.79E-2</v>
      </c>
      <c r="B39">
        <v>-9.2869999999999994E-2</v>
      </c>
      <c r="C39" s="2" t="str">
        <f t="shared" si="0"/>
        <v>11.57986941,0.9906597</v>
      </c>
      <c r="D39" s="2" t="str">
        <f t="shared" si="1"/>
        <v>14.02905602,0.9132434</v>
      </c>
      <c r="E39" s="2" t="str">
        <f t="shared" si="2"/>
        <v>16.47842837,0.8354429</v>
      </c>
      <c r="F39" s="2" t="str">
        <f t="shared" si="3"/>
        <v>18.93328005,0.7463085</v>
      </c>
      <c r="G39" s="2" t="str">
        <f t="shared" si="4"/>
        <v>21.39305384,0.6469928</v>
      </c>
      <c r="H39" s="2">
        <v>7.8379999999999995E-3</v>
      </c>
      <c r="I39" s="2">
        <v>-2.384E-2</v>
      </c>
      <c r="J39" s="2" t="str">
        <f t="shared" si="5"/>
        <v>24.04610384,0.726243838</v>
      </c>
      <c r="K39" s="2" t="str">
        <f t="shared" si="6"/>
        <v>26.46503968,0.653353076</v>
      </c>
      <c r="L39" s="2" t="str">
        <f t="shared" si="7"/>
        <v>28.88337952,0.586516364</v>
      </c>
      <c r="M39" s="2" t="str">
        <f t="shared" si="8"/>
        <v>31.29881088,0.549223416</v>
      </c>
      <c r="N39" s="2" t="str">
        <f t="shared" si="9"/>
        <v>33.71381312,0.516289384</v>
      </c>
      <c r="O39" s="2" t="str">
        <f t="shared" si="10"/>
        <v>36.12843392,0.487229944</v>
      </c>
      <c r="P39" s="2" t="str">
        <f t="shared" si="11"/>
        <v>38.54303088,0.458412666</v>
      </c>
      <c r="Q39" s="2" t="str">
        <f t="shared" si="12"/>
        <v>40.9572464,0.43346998</v>
      </c>
      <c r="R39" s="2" t="str">
        <f t="shared" si="13"/>
        <v>43.3712712,0.41046459</v>
      </c>
      <c r="S39" s="2" t="str">
        <f t="shared" si="14"/>
        <v>45.78512912,0.389154334</v>
      </c>
      <c r="T39" s="2" t="str">
        <f t="shared" si="15"/>
        <v>48.19891552,0.368570564</v>
      </c>
      <c r="U39" s="2">
        <v>8.2299999999999995E-4</v>
      </c>
      <c r="V39" s="2">
        <v>-3.0439999999999998E-3</v>
      </c>
      <c r="W39" s="2" t="str">
        <f t="shared" si="16"/>
        <v>50.642552288,0.360808296</v>
      </c>
      <c r="X39" s="2" t="str">
        <f t="shared" si="17"/>
        <v>53.054601468,0.337136481</v>
      </c>
      <c r="Y39" s="2" t="str">
        <f t="shared" si="18"/>
        <v>55.466729792,0.306986064</v>
      </c>
      <c r="Z39" s="2" t="str">
        <f t="shared" si="19"/>
        <v>57.879107724,0.256403133</v>
      </c>
      <c r="AA39" s="2" t="str">
        <f t="shared" si="20"/>
        <v>60.291333456,0.218279052</v>
      </c>
      <c r="AD39">
        <v>0.10893</v>
      </c>
      <c r="AE39">
        <v>-0.13422000000000001</v>
      </c>
      <c r="AG39">
        <v>7.8379999999999995E-3</v>
      </c>
      <c r="AH39">
        <v>-2.384E-2</v>
      </c>
      <c r="AJ39">
        <v>1.9840000000000001E-3</v>
      </c>
      <c r="AK39">
        <v>-4.7520000000000001E-3</v>
      </c>
    </row>
    <row r="40" spans="1:37" x14ac:dyDescent="0.2">
      <c r="A40">
        <v>8.1259999999999999E-2</v>
      </c>
      <c r="B40">
        <v>-0.10918</v>
      </c>
      <c r="C40" s="2" t="str">
        <f t="shared" si="0"/>
        <v>11.49575874,0.87019218</v>
      </c>
      <c r="D40" s="2" t="str">
        <f t="shared" si="1"/>
        <v>13.95151828,0.80218996</v>
      </c>
      <c r="E40" s="2" t="str">
        <f t="shared" si="2"/>
        <v>16.40749618,0.73385026</v>
      </c>
      <c r="F40" s="2" t="str">
        <f t="shared" si="3"/>
        <v>18.8699157,0.6555549</v>
      </c>
      <c r="G40" s="2" t="str">
        <f t="shared" si="4"/>
        <v>21.33812176,0.56831632</v>
      </c>
      <c r="H40" s="2">
        <v>1.8563E-2</v>
      </c>
      <c r="I40" s="2">
        <v>-3.9817999999999999E-2</v>
      </c>
      <c r="J40" s="2" t="str">
        <f t="shared" si="5"/>
        <v>23.998185818,0.694079563</v>
      </c>
      <c r="K40" s="2" t="str">
        <f t="shared" si="6"/>
        <v>26.421931036,0.624417026</v>
      </c>
      <c r="L40" s="2" t="str">
        <f t="shared" si="7"/>
        <v>28.844680804,0.560540414</v>
      </c>
      <c r="M40" s="2" t="str">
        <f t="shared" si="8"/>
        <v>31.262572776,0.524899116</v>
      </c>
      <c r="N40" s="2" t="str">
        <f t="shared" si="9"/>
        <v>33.679748024,0.493423684</v>
      </c>
      <c r="O40" s="2" t="str">
        <f t="shared" si="10"/>
        <v>36.096286184,0.465651244</v>
      </c>
      <c r="P40" s="2" t="str">
        <f t="shared" si="11"/>
        <v>38.512784526,0.438110241</v>
      </c>
      <c r="Q40" s="2" t="str">
        <f t="shared" si="12"/>
        <v>40.92864578,0.41427223</v>
      </c>
      <c r="R40" s="2" t="str">
        <f t="shared" si="13"/>
        <v>43.34418849,0.392285715</v>
      </c>
      <c r="S40" s="2" t="str">
        <f t="shared" si="14"/>
        <v>45.759452474,0.371919259</v>
      </c>
      <c r="T40" s="2" t="str">
        <f t="shared" si="15"/>
        <v>48.174597004,0.352247114</v>
      </c>
      <c r="U40" s="2">
        <v>1.9840000000000001E-3</v>
      </c>
      <c r="V40" s="2">
        <v>-4.7520000000000001E-3</v>
      </c>
      <c r="W40" s="2" t="str">
        <f t="shared" si="16"/>
        <v>50.640079104,0.359127168</v>
      </c>
      <c r="X40" s="2" t="str">
        <f t="shared" si="17"/>
        <v>53.052290544,0.335565648</v>
      </c>
      <c r="Y40" s="2" t="str">
        <f t="shared" si="18"/>
        <v>55.464625536,0.305555712</v>
      </c>
      <c r="Z40" s="2" t="str">
        <f t="shared" si="19"/>
        <v>57.877350192,0.255208464</v>
      </c>
      <c r="AA40" s="2" t="str">
        <f t="shared" si="20"/>
        <v>60.289837248,0.217262016</v>
      </c>
      <c r="AD40">
        <v>0.13900999999999999</v>
      </c>
      <c r="AE40">
        <v>-0.14831</v>
      </c>
      <c r="AG40">
        <v>1.8563E-2</v>
      </c>
      <c r="AH40">
        <v>-3.9817999999999999E-2</v>
      </c>
      <c r="AJ40">
        <v>6.5269999999999998E-3</v>
      </c>
      <c r="AK40">
        <v>-9.1999999999999998E-3</v>
      </c>
    </row>
    <row r="41" spans="1:37" x14ac:dyDescent="0.2">
      <c r="A41">
        <v>0.10804</v>
      </c>
      <c r="B41">
        <v>-0.12381</v>
      </c>
      <c r="C41" s="2" t="str">
        <f t="shared" si="0"/>
        <v>11.42031183,0.73208772</v>
      </c>
      <c r="D41" s="2" t="str">
        <f t="shared" si="1"/>
        <v>13.88196726,0.67487784</v>
      </c>
      <c r="E41" s="2" t="str">
        <f t="shared" si="2"/>
        <v>16.34387031,0.61738404</v>
      </c>
      <c r="F41" s="2" t="str">
        <f t="shared" si="3"/>
        <v>18.81307815,0.5515146</v>
      </c>
      <c r="G41" s="2" t="str">
        <f t="shared" si="4"/>
        <v>21.28884792,0.47812128</v>
      </c>
      <c r="H41" s="2">
        <v>3.3214E-2</v>
      </c>
      <c r="I41" s="2">
        <v>-5.6411000000000003E-2</v>
      </c>
      <c r="J41" s="2" t="str">
        <f t="shared" si="5"/>
        <v>23.948423411,0.650141214</v>
      </c>
      <c r="K41" s="2" t="str">
        <f t="shared" si="6"/>
        <v>26.377163122,0.584888628</v>
      </c>
      <c r="L41" s="2" t="str">
        <f t="shared" si="7"/>
        <v>28.804492558,0.525055692</v>
      </c>
      <c r="M41" s="2" t="str">
        <f t="shared" si="8"/>
        <v>31.224939852,0.491670648</v>
      </c>
      <c r="N41" s="2" t="str">
        <f t="shared" si="9"/>
        <v>33.644371748,0.462187752</v>
      </c>
      <c r="O41" s="2" t="str">
        <f t="shared" si="10"/>
        <v>36.062901068,0.436173432</v>
      </c>
      <c r="P41" s="2" t="str">
        <f t="shared" si="11"/>
        <v>38.481373977,0.410375898</v>
      </c>
      <c r="Q41" s="2" t="str">
        <f t="shared" si="12"/>
        <v>40.89894431,0.38804694</v>
      </c>
      <c r="R41" s="2" t="str">
        <f t="shared" si="13"/>
        <v>43.316063355,0.36745227</v>
      </c>
      <c r="S41" s="2" t="str">
        <f t="shared" si="14"/>
        <v>45.732787523,0.348375102</v>
      </c>
      <c r="T41" s="2" t="str">
        <f t="shared" si="15"/>
        <v>48.149342458,0.329948292</v>
      </c>
      <c r="U41" s="2">
        <v>6.5269999999999998E-3</v>
      </c>
      <c r="V41" s="2">
        <v>-9.1999999999999998E-3</v>
      </c>
      <c r="W41" s="2" t="str">
        <f t="shared" si="16"/>
        <v>50.6336384,0.352548904</v>
      </c>
      <c r="X41" s="2" t="str">
        <f t="shared" si="17"/>
        <v>53.0462724,0.329418969</v>
      </c>
      <c r="Y41" s="2" t="str">
        <f t="shared" si="18"/>
        <v>55.4591456,0.299958736</v>
      </c>
      <c r="Z41" s="2" t="str">
        <f t="shared" si="19"/>
        <v>57.8727732,0.250533717</v>
      </c>
      <c r="AA41" s="2" t="str">
        <f t="shared" si="20"/>
        <v>60.2859408,0.213282348</v>
      </c>
      <c r="AD41">
        <v>0.17197000000000001</v>
      </c>
      <c r="AE41">
        <v>-0.16009999999999999</v>
      </c>
      <c r="AG41">
        <v>3.3214E-2</v>
      </c>
      <c r="AH41">
        <v>-5.6411000000000003E-2</v>
      </c>
      <c r="AJ41">
        <v>1.8217000000000001E-2</v>
      </c>
      <c r="AK41">
        <v>-1.6500999999999998E-2</v>
      </c>
    </row>
    <row r="42" spans="1:37" x14ac:dyDescent="0.2">
      <c r="A42">
        <v>0.13802</v>
      </c>
      <c r="B42">
        <v>-0.13647999999999999</v>
      </c>
      <c r="C42" s="2" t="str">
        <f t="shared" si="0"/>
        <v>11.35497264,0.57748086</v>
      </c>
      <c r="D42" s="2" t="str">
        <f t="shared" si="1"/>
        <v>13.82173408,0.53235292</v>
      </c>
      <c r="E42" s="2" t="str">
        <f t="shared" si="2"/>
        <v>16.28876848,0.48700102</v>
      </c>
      <c r="F42" s="2" t="str">
        <f t="shared" si="3"/>
        <v>18.7638552,0.4350423</v>
      </c>
      <c r="G42" s="2" t="str">
        <f t="shared" si="4"/>
        <v>21.24617536,0.37714864</v>
      </c>
      <c r="H42" s="2">
        <v>5.1396999999999998E-2</v>
      </c>
      <c r="I42" s="2">
        <v>-7.3093000000000005E-2</v>
      </c>
      <c r="J42" s="2" t="str">
        <f t="shared" si="5"/>
        <v>23.898394093,0.595610397</v>
      </c>
      <c r="K42" s="2" t="str">
        <f t="shared" si="6"/>
        <v>26.332155086,0.535830894</v>
      </c>
      <c r="L42" s="2" t="str">
        <f t="shared" si="7"/>
        <v>28.764088754,0.481016466</v>
      </c>
      <c r="M42" s="2" t="str">
        <f t="shared" si="8"/>
        <v>31.187105076,0.450431604</v>
      </c>
      <c r="N42" s="2" t="str">
        <f t="shared" si="9"/>
        <v>33.608805724,0.423421596</v>
      </c>
      <c r="O42" s="2" t="str">
        <f t="shared" si="10"/>
        <v>36.029336884,0.399589236</v>
      </c>
      <c r="P42" s="2" t="str">
        <f t="shared" si="11"/>
        <v>38.449794951,0.375955479</v>
      </c>
      <c r="Q42" s="2" t="str">
        <f t="shared" si="12"/>
        <v>40.86908353,0.35549937</v>
      </c>
      <c r="R42" s="2" t="str">
        <f t="shared" si="13"/>
        <v>43.287787365,0.336632085</v>
      </c>
      <c r="S42" s="2" t="str">
        <f t="shared" si="14"/>
        <v>45.705979549,0.319155021</v>
      </c>
      <c r="T42" s="2" t="str">
        <f t="shared" si="15"/>
        <v>48.123952454,0.302273766</v>
      </c>
      <c r="U42" s="2">
        <v>1.8217000000000001E-2</v>
      </c>
      <c r="V42" s="2">
        <v>-1.6500999999999998E-2</v>
      </c>
      <c r="W42" s="2" t="str">
        <f t="shared" si="16"/>
        <v>50.623066552,0.335621784</v>
      </c>
      <c r="X42" s="2" t="str">
        <f t="shared" si="17"/>
        <v>53.036394147,0.313602399</v>
      </c>
      <c r="Y42" s="2" t="str">
        <f t="shared" si="18"/>
        <v>55.450150768,0.285556656</v>
      </c>
      <c r="Z42" s="2" t="str">
        <f t="shared" si="19"/>
        <v>57.865260471,0.238504707</v>
      </c>
      <c r="AA42" s="2" t="str">
        <f t="shared" si="20"/>
        <v>60.279545124,0.203041908</v>
      </c>
      <c r="AD42">
        <v>0.20749999999999999</v>
      </c>
      <c r="AE42">
        <v>-0.16930000000000001</v>
      </c>
      <c r="AG42">
        <v>5.1396999999999998E-2</v>
      </c>
      <c r="AH42">
        <v>-7.3093000000000005E-2</v>
      </c>
      <c r="AJ42">
        <v>3.5069000000000003E-2</v>
      </c>
      <c r="AK42">
        <v>-2.3802E-2</v>
      </c>
    </row>
    <row r="43" spans="1:37" x14ac:dyDescent="0.2">
      <c r="A43">
        <v>0.17094999999999999</v>
      </c>
      <c r="B43">
        <v>-0.14688999999999999</v>
      </c>
      <c r="C43" s="2" t="str">
        <f t="shared" si="0"/>
        <v>11.30128827,0.40766085</v>
      </c>
      <c r="D43" s="2" t="str">
        <f t="shared" si="1"/>
        <v>13.77224494,0.3758037</v>
      </c>
      <c r="E43" s="2" t="str">
        <f t="shared" si="2"/>
        <v>16.24349539,0.34378845</v>
      </c>
      <c r="F43" s="2" t="str">
        <f t="shared" si="3"/>
        <v>18.72341235,0.30710925</v>
      </c>
      <c r="G43" s="2" t="str">
        <f t="shared" si="4"/>
        <v>21.21111448,0.2662404</v>
      </c>
      <c r="H43" s="2">
        <v>7.2763999999999995E-2</v>
      </c>
      <c r="I43" s="2">
        <v>-8.9486999999999997E-2</v>
      </c>
      <c r="J43" s="2" t="str">
        <f t="shared" si="5"/>
        <v>23.849228487,0.531530764</v>
      </c>
      <c r="K43" s="2" t="str">
        <f t="shared" si="6"/>
        <v>26.287924074,0.478182728</v>
      </c>
      <c r="L43" s="2" t="str">
        <f t="shared" si="7"/>
        <v>28.724382486,0.429265592</v>
      </c>
      <c r="M43" s="2" t="str">
        <f t="shared" si="8"/>
        <v>31.149923484,0.401971248</v>
      </c>
      <c r="N43" s="2" t="str">
        <f t="shared" si="9"/>
        <v>33.573853716,0.377867152</v>
      </c>
      <c r="O43" s="2" t="str">
        <f t="shared" si="10"/>
        <v>35.996352156,0.356598832</v>
      </c>
      <c r="P43" s="2" t="str">
        <f t="shared" si="11"/>
        <v>38.418761109,0.335507748</v>
      </c>
      <c r="Q43" s="2" t="str">
        <f t="shared" si="12"/>
        <v>40.83973827,0.31725244</v>
      </c>
      <c r="R43" s="2" t="str">
        <f t="shared" si="13"/>
        <v>43.259999535,0.30041502</v>
      </c>
      <c r="S43" s="2" t="str">
        <f t="shared" si="14"/>
        <v>45.679634391,0.284818252</v>
      </c>
      <c r="T43" s="2" t="str">
        <f t="shared" si="15"/>
        <v>48.099000786,0.269753192</v>
      </c>
      <c r="U43" s="2">
        <v>3.5069000000000003E-2</v>
      </c>
      <c r="V43" s="2">
        <v>-2.3802E-2</v>
      </c>
      <c r="W43" s="2" t="str">
        <f t="shared" si="16"/>
        <v>50.612494704,0.311220088</v>
      </c>
      <c r="X43" s="2" t="str">
        <f t="shared" si="17"/>
        <v>53.026515894,0.290801643</v>
      </c>
      <c r="Y43" s="2" t="str">
        <f t="shared" si="18"/>
        <v>55.441155936,0.264794992</v>
      </c>
      <c r="Z43" s="2" t="str">
        <f t="shared" si="19"/>
        <v>57.857747742,0.221163999</v>
      </c>
      <c r="AA43" s="2" t="str">
        <f t="shared" si="20"/>
        <v>60.273149448,0.188279556</v>
      </c>
      <c r="AD43">
        <v>0.24528</v>
      </c>
      <c r="AE43">
        <v>-0.17560000000000001</v>
      </c>
      <c r="AG43">
        <v>7.2763999999999995E-2</v>
      </c>
      <c r="AH43">
        <v>-8.9486999999999997E-2</v>
      </c>
      <c r="AJ43">
        <v>5.6731999999999998E-2</v>
      </c>
      <c r="AK43">
        <v>-3.0905999999999999E-2</v>
      </c>
    </row>
    <row r="44" spans="1:37" x14ac:dyDescent="0.2">
      <c r="A44">
        <v>0.20654</v>
      </c>
      <c r="B44">
        <v>-0.15479999999999999</v>
      </c>
      <c r="C44" s="2" t="str">
        <f t="shared" si="0"/>
        <v>11.2604964,0.22412322</v>
      </c>
      <c r="D44" s="2" t="str">
        <f t="shared" si="1"/>
        <v>13.7346408,0.20660884</v>
      </c>
      <c r="E44" s="2" t="str">
        <f t="shared" si="2"/>
        <v>16.2090948,0.18900754</v>
      </c>
      <c r="F44" s="2" t="str">
        <f t="shared" si="3"/>
        <v>18.692682,0.1688421</v>
      </c>
      <c r="G44" s="2" t="str">
        <f t="shared" si="4"/>
        <v>21.1844736,0.14637328</v>
      </c>
      <c r="H44" s="2">
        <v>9.6823999999999993E-2</v>
      </c>
      <c r="I44" s="2">
        <v>-0.10502300000000001</v>
      </c>
      <c r="J44" s="2" t="str">
        <f t="shared" si="5"/>
        <v>23.802636023,0.459374824</v>
      </c>
      <c r="K44" s="2" t="str">
        <f t="shared" si="6"/>
        <v>26.246007946,0.413268848</v>
      </c>
      <c r="L44" s="2" t="str">
        <f t="shared" si="7"/>
        <v>28.686754294,0.370992272</v>
      </c>
      <c r="M44" s="2" t="str">
        <f t="shared" si="8"/>
        <v>31.114687836,0.347403168</v>
      </c>
      <c r="N44" s="2" t="str">
        <f t="shared" si="9"/>
        <v>33.540730964,0.326571232</v>
      </c>
      <c r="O44" s="2" t="str">
        <f t="shared" si="10"/>
        <v>35.965093724,0.308190112</v>
      </c>
      <c r="P44" s="2" t="str">
        <f t="shared" si="11"/>
        <v>38.389351461,0.289962168</v>
      </c>
      <c r="Q44" s="2" t="str">
        <f t="shared" si="12"/>
        <v>40.81192883,0.27418504</v>
      </c>
      <c r="R44" s="2" t="str">
        <f t="shared" si="13"/>
        <v>43.233666015,0.25963332</v>
      </c>
      <c r="S44" s="2" t="str">
        <f t="shared" si="14"/>
        <v>45.654668039,0.246153832</v>
      </c>
      <c r="T44" s="2" t="str">
        <f t="shared" si="15"/>
        <v>48.075354994,0.233133872</v>
      </c>
      <c r="U44" s="2">
        <v>5.6731999999999998E-2</v>
      </c>
      <c r="V44" s="2">
        <v>-3.0905999999999999E-2</v>
      </c>
      <c r="W44" s="2" t="str">
        <f t="shared" si="16"/>
        <v>50.602208112,0.279852064</v>
      </c>
      <c r="X44" s="2" t="str">
        <f t="shared" si="17"/>
        <v>53.016904182,0.261491604</v>
      </c>
      <c r="Y44" s="2" t="str">
        <f t="shared" si="18"/>
        <v>55.432403808,0.238106176</v>
      </c>
      <c r="Z44" s="2" t="str">
        <f t="shared" si="19"/>
        <v>57.850437726,0.198872772</v>
      </c>
      <c r="AA44" s="2" t="str">
        <f t="shared" si="20"/>
        <v>60.266926344,0.169302768</v>
      </c>
      <c r="AD44">
        <v>0.28510000000000002</v>
      </c>
      <c r="AE44">
        <v>-0.17865</v>
      </c>
      <c r="AG44">
        <v>9.6823999999999993E-2</v>
      </c>
      <c r="AH44">
        <v>-0.10502300000000001</v>
      </c>
      <c r="AJ44">
        <v>8.3012000000000002E-2</v>
      </c>
      <c r="AK44">
        <v>-3.7748999999999998E-2</v>
      </c>
    </row>
    <row r="45" spans="1:37" x14ac:dyDescent="0.2">
      <c r="A45">
        <v>0.2445</v>
      </c>
      <c r="B45">
        <v>-0.15989999999999999</v>
      </c>
      <c r="C45" s="2" t="str">
        <f t="shared" si="0"/>
        <v>11.2341957,0.0283635</v>
      </c>
      <c r="D45" s="2" t="str">
        <f t="shared" si="1"/>
        <v>13.7103954,0.0261469999999999</v>
      </c>
      <c r="E45" s="2" t="str">
        <f t="shared" si="2"/>
        <v>16.1869149,0.0239195000000001</v>
      </c>
      <c r="F45" s="2" t="str">
        <f t="shared" si="3"/>
        <v>18.6728685,0.0213675</v>
      </c>
      <c r="G45" s="2" t="str">
        <f t="shared" si="4"/>
        <v>21.1672968,0.018524</v>
      </c>
      <c r="H45" s="2">
        <v>0.12327100000000001</v>
      </c>
      <c r="I45" s="2">
        <v>-0.11922099999999999</v>
      </c>
      <c r="J45" s="2" t="str">
        <f t="shared" si="5"/>
        <v>23.760056221,0.380060271</v>
      </c>
      <c r="K45" s="2" t="str">
        <f t="shared" si="6"/>
        <v>26.207701742,0.341914842</v>
      </c>
      <c r="L45" s="2" t="str">
        <f t="shared" si="7"/>
        <v>28.652366738,0.306937638</v>
      </c>
      <c r="M45" s="2" t="str">
        <f t="shared" si="8"/>
        <v>31.082486772,0.287421372</v>
      </c>
      <c r="N45" s="2" t="str">
        <f t="shared" si="9"/>
        <v>33.510460828,0.270186228</v>
      </c>
      <c r="O45" s="2" t="str">
        <f t="shared" si="10"/>
        <v>35.936527348,0.254978748</v>
      </c>
      <c r="P45" s="2" t="str">
        <f t="shared" si="11"/>
        <v>38.362474647,0.239897997</v>
      </c>
      <c r="Q45" s="2" t="str">
        <f t="shared" si="12"/>
        <v>40.78651441,0.22684491</v>
      </c>
      <c r="R45" s="2" t="str">
        <f t="shared" si="13"/>
        <v>43.209600405,0.214805655</v>
      </c>
      <c r="S45" s="2" t="str">
        <f t="shared" si="14"/>
        <v>45.631851853,0.203653503</v>
      </c>
      <c r="T45" s="2" t="str">
        <f t="shared" si="15"/>
        <v>48.053745638,0.192881538</v>
      </c>
      <c r="U45" s="2">
        <v>8.3012000000000002E-2</v>
      </c>
      <c r="V45" s="2">
        <v>-3.7748999999999998E-2</v>
      </c>
      <c r="W45" s="2" t="str">
        <f t="shared" si="16"/>
        <v>50.592299448,0.241798624</v>
      </c>
      <c r="X45" s="2" t="str">
        <f t="shared" si="17"/>
        <v>53.007645603,0.225934764</v>
      </c>
      <c r="Y45" s="2" t="str">
        <f t="shared" si="18"/>
        <v>55.423973232,0.205729216</v>
      </c>
      <c r="Z45" s="2" t="str">
        <f t="shared" si="19"/>
        <v>57.843396279,0.171830652</v>
      </c>
      <c r="AA45" s="2" t="str">
        <f t="shared" si="20"/>
        <v>60.260931876,0.146281488</v>
      </c>
      <c r="AD45">
        <v>0.32679999999999998</v>
      </c>
      <c r="AE45">
        <v>-0.17818000000000001</v>
      </c>
      <c r="AG45">
        <v>0.12327100000000001</v>
      </c>
      <c r="AH45">
        <v>-0.11922099999999999</v>
      </c>
      <c r="AJ45">
        <v>0.11354300000000001</v>
      </c>
      <c r="AK45">
        <v>-4.4353999999999998E-2</v>
      </c>
    </row>
    <row r="46" spans="1:37" x14ac:dyDescent="0.2">
      <c r="A46">
        <v>0.28466999999999998</v>
      </c>
      <c r="B46">
        <v>-0.16187000000000001</v>
      </c>
      <c r="C46" s="2" t="str">
        <f t="shared" si="0"/>
        <v>11.22403641,-0.17879319</v>
      </c>
      <c r="D46" s="2" t="str">
        <f t="shared" si="1"/>
        <v>13.70103002,-0.16482118</v>
      </c>
      <c r="E46" s="2" t="str">
        <f t="shared" si="2"/>
        <v>16.17834737,-0.15077983</v>
      </c>
      <c r="F46" s="2" t="str">
        <f t="shared" si="3"/>
        <v>18.66521505,-0.13469295</v>
      </c>
      <c r="G46" s="2" t="str">
        <f t="shared" si="4"/>
        <v>21.16066184,-0.11676856</v>
      </c>
      <c r="H46" s="2">
        <v>0.151614</v>
      </c>
      <c r="I46" s="2">
        <v>-0.13145200000000001</v>
      </c>
      <c r="J46" s="2" t="str">
        <f t="shared" si="5"/>
        <v>23.723375452,0.295059614</v>
      </c>
      <c r="K46" s="2" t="str">
        <f t="shared" si="6"/>
        <v>26.174702504,0.265445428</v>
      </c>
      <c r="L46" s="2" t="str">
        <f t="shared" si="7"/>
        <v>28.622743256,0.238290892</v>
      </c>
      <c r="M46" s="2" t="str">
        <f t="shared" si="8"/>
        <v>31.054746864,0.223139448</v>
      </c>
      <c r="N46" s="2" t="str">
        <f t="shared" si="9"/>
        <v>33.484384336,0.209758952</v>
      </c>
      <c r="O46" s="2" t="str">
        <f t="shared" si="10"/>
        <v>35.911918576,0.197952632</v>
      </c>
      <c r="P46" s="2" t="str">
        <f t="shared" si="11"/>
        <v>38.339321364,0.186244698</v>
      </c>
      <c r="Q46" s="2" t="str">
        <f t="shared" si="12"/>
        <v>40.76462092,0.17611094</v>
      </c>
      <c r="R46" s="2" t="str">
        <f t="shared" si="13"/>
        <v>43.18886886,0.16676427</v>
      </c>
      <c r="S46" s="2" t="str">
        <f t="shared" si="14"/>
        <v>45.612196636,0.158106302</v>
      </c>
      <c r="T46" s="2" t="str">
        <f t="shared" si="15"/>
        <v>48.035130056,0.149743492</v>
      </c>
      <c r="U46" s="2">
        <v>0.11354300000000001</v>
      </c>
      <c r="V46" s="2">
        <v>-4.4353999999999998E-2</v>
      </c>
      <c r="W46" s="2" t="str">
        <f t="shared" si="16"/>
        <v>50.582735408,0.197589736</v>
      </c>
      <c r="X46" s="2" t="str">
        <f t="shared" si="17"/>
        <v>52.998709038,0.184626321</v>
      </c>
      <c r="Y46" s="2" t="str">
        <f t="shared" si="18"/>
        <v>55.415835872,0.168115024</v>
      </c>
      <c r="Z46" s="2" t="str">
        <f t="shared" si="19"/>
        <v>57.836599734,0.140414253</v>
      </c>
      <c r="AA46" s="2" t="str">
        <f t="shared" si="20"/>
        <v>60.255145896,0.119536332</v>
      </c>
      <c r="AD46">
        <v>0.37043999999999999</v>
      </c>
      <c r="AE46">
        <v>-0.17387</v>
      </c>
      <c r="AG46">
        <v>0.151614</v>
      </c>
      <c r="AH46">
        <v>-0.13145200000000001</v>
      </c>
      <c r="AJ46">
        <v>0.14796899999999999</v>
      </c>
      <c r="AK46">
        <v>-5.0900000000000001E-2</v>
      </c>
    </row>
    <row r="47" spans="1:37" x14ac:dyDescent="0.2">
      <c r="A47">
        <v>0.32697999999999999</v>
      </c>
      <c r="B47">
        <v>-0.16053999999999999</v>
      </c>
      <c r="C47" s="2" t="str">
        <f t="shared" si="0"/>
        <v>11.23089522,-0.39698586</v>
      </c>
      <c r="D47" s="2" t="str">
        <f t="shared" si="1"/>
        <v>13.70735284,-0.36596292</v>
      </c>
      <c r="E47" s="2" t="str">
        <f t="shared" si="2"/>
        <v>16.18413154,-0.33478602</v>
      </c>
      <c r="F47" s="2" t="str">
        <f t="shared" si="3"/>
        <v>18.6703821,-0.2990673</v>
      </c>
      <c r="G47" s="2" t="str">
        <f t="shared" si="4"/>
        <v>21.16514128,-0.25926864</v>
      </c>
      <c r="H47" s="2">
        <v>0.18160999999999999</v>
      </c>
      <c r="I47" s="2">
        <v>-0.14097699999999999</v>
      </c>
      <c r="J47" s="2" t="str">
        <f t="shared" si="5"/>
        <v>23.694809977,0.20510161</v>
      </c>
      <c r="K47" s="2" t="str">
        <f t="shared" si="6"/>
        <v>26.149004054,0.18451622</v>
      </c>
      <c r="L47" s="2" t="str">
        <f t="shared" si="7"/>
        <v>28.599673706,0.16564058</v>
      </c>
      <c r="M47" s="2" t="str">
        <f t="shared" si="8"/>
        <v>31.033144164,0.15510852</v>
      </c>
      <c r="N47" s="2" t="str">
        <f t="shared" si="9"/>
        <v>33.464077036,0.14580748</v>
      </c>
      <c r="O47" s="2" t="str">
        <f t="shared" si="10"/>
        <v>35.892754276,0.13760068</v>
      </c>
      <c r="P47" s="2" t="str">
        <f t="shared" si="11"/>
        <v>38.321290539,0.12946227</v>
      </c>
      <c r="Q47" s="2" t="str">
        <f t="shared" si="12"/>
        <v>40.74757117,0.1224181</v>
      </c>
      <c r="R47" s="2" t="str">
        <f t="shared" si="13"/>
        <v>43.172723985,0.11592105</v>
      </c>
      <c r="S47" s="2" t="str">
        <f t="shared" si="14"/>
        <v>45.596889961,0.10990273</v>
      </c>
      <c r="T47" s="2" t="str">
        <f t="shared" si="15"/>
        <v>48.020633006,0.10408958</v>
      </c>
      <c r="U47" s="2">
        <v>0.14796899999999999</v>
      </c>
      <c r="V47" s="2">
        <v>-5.0900000000000001E-2</v>
      </c>
      <c r="W47" s="2" t="str">
        <f t="shared" si="16"/>
        <v>50.5732568,0.147740888</v>
      </c>
      <c r="X47" s="2" t="str">
        <f t="shared" si="17"/>
        <v>52.9898523,0.138047943</v>
      </c>
      <c r="Y47" s="2" t="str">
        <f t="shared" si="18"/>
        <v>55.4077712,0.125702192</v>
      </c>
      <c r="Z47" s="2" t="str">
        <f t="shared" si="19"/>
        <v>57.8298639,0.104989899</v>
      </c>
      <c r="AA47" s="2" t="str">
        <f t="shared" si="20"/>
        <v>60.2494116,0.089379156</v>
      </c>
      <c r="AD47">
        <v>0.41649999999999998</v>
      </c>
      <c r="AE47">
        <v>-0.16591</v>
      </c>
      <c r="AG47">
        <v>0.18160999999999999</v>
      </c>
      <c r="AH47">
        <v>-0.14097699999999999</v>
      </c>
      <c r="AJ47">
        <v>0.18527399999999999</v>
      </c>
      <c r="AK47">
        <v>-5.8241000000000001E-2</v>
      </c>
    </row>
    <row r="48" spans="1:37" x14ac:dyDescent="0.2">
      <c r="A48">
        <v>0.37142999999999998</v>
      </c>
      <c r="B48">
        <v>-0.15581</v>
      </c>
      <c r="C48" s="2" t="str">
        <f t="shared" si="0"/>
        <v>11.25528783,-0.62621451</v>
      </c>
      <c r="D48" s="2" t="str">
        <f t="shared" si="1"/>
        <v>13.72983926,-0.57727822</v>
      </c>
      <c r="E48" s="2" t="str">
        <f t="shared" si="2"/>
        <v>16.20470231,-0.52809907</v>
      </c>
      <c r="F48" s="2" t="str">
        <f t="shared" si="3"/>
        <v>18.68875815,-0.47175555</v>
      </c>
      <c r="G48" s="2" t="str">
        <f t="shared" si="4"/>
        <v>21.18107192,-0.40897624</v>
      </c>
      <c r="H48" s="2">
        <v>0.213063</v>
      </c>
      <c r="I48" s="2">
        <v>-0.147149</v>
      </c>
      <c r="J48" s="2" t="str">
        <f t="shared" si="5"/>
        <v>23.676300149,0.110774063</v>
      </c>
      <c r="K48" s="2" t="str">
        <f t="shared" si="6"/>
        <v>26.132351998,0.099656026</v>
      </c>
      <c r="L48" s="2" t="str">
        <f t="shared" si="7"/>
        <v>28.584725122,0.089461414</v>
      </c>
      <c r="M48" s="2" t="str">
        <f t="shared" si="8"/>
        <v>31.019146068,0.083773116</v>
      </c>
      <c r="N48" s="2" t="str">
        <f t="shared" si="9"/>
        <v>33.450918332,0.078749684</v>
      </c>
      <c r="O48" s="2" t="str">
        <f t="shared" si="10"/>
        <v>35.880336212,0.074317244</v>
      </c>
      <c r="P48" s="2" t="str">
        <f t="shared" si="11"/>
        <v>38.309606943,0.069921741</v>
      </c>
      <c r="Q48" s="2" t="str">
        <f t="shared" si="12"/>
        <v>40.73652329,0.06611723</v>
      </c>
      <c r="R48" s="2" t="str">
        <f t="shared" si="13"/>
        <v>43.162262445,0.062608215</v>
      </c>
      <c r="S48" s="2" t="str">
        <f t="shared" si="14"/>
        <v>45.586971557,0.059357759</v>
      </c>
      <c r="T48" s="2" t="str">
        <f t="shared" si="15"/>
        <v>48.011239222,0.056218114</v>
      </c>
      <c r="U48" s="2">
        <v>0.18527399999999999</v>
      </c>
      <c r="V48" s="2">
        <v>-5.8241000000000001E-2</v>
      </c>
      <c r="W48" s="2" t="str">
        <f t="shared" si="16"/>
        <v>50.562627032,0.093723248</v>
      </c>
      <c r="X48" s="2" t="str">
        <f t="shared" si="17"/>
        <v>52.979919927,0.087574278</v>
      </c>
      <c r="Y48" s="2" t="str">
        <f t="shared" si="18"/>
        <v>55.398727088,0.079742432</v>
      </c>
      <c r="Z48" s="2" t="str">
        <f t="shared" si="19"/>
        <v>57.822310011,0.066603054</v>
      </c>
      <c r="AA48" s="2" t="str">
        <f t="shared" si="20"/>
        <v>60.242980884,0.056699976</v>
      </c>
      <c r="AD48">
        <v>0.46501999999999999</v>
      </c>
      <c r="AE48">
        <v>-0.15515999999999999</v>
      </c>
      <c r="AG48">
        <v>0.213063</v>
      </c>
      <c r="AH48">
        <v>-0.147149</v>
      </c>
      <c r="AJ48">
        <v>0.22270699999999999</v>
      </c>
      <c r="AK48">
        <v>-6.5209000000000003E-2</v>
      </c>
    </row>
    <row r="49" spans="1:37" x14ac:dyDescent="0.2">
      <c r="A49">
        <v>0.41825000000000001</v>
      </c>
      <c r="B49">
        <v>-0.14791000000000001</v>
      </c>
      <c r="C49" s="2" t="str">
        <f t="shared" si="0"/>
        <v>11.29602813,-0.86766525</v>
      </c>
      <c r="D49" s="2" t="str">
        <f t="shared" si="1"/>
        <v>13.76739586,-0.7998605</v>
      </c>
      <c r="E49" s="2" t="str">
        <f t="shared" si="2"/>
        <v>16.23905941,-0.73171925</v>
      </c>
      <c r="F49" s="2" t="str">
        <f t="shared" si="3"/>
        <v>18.71944965,-0.65365125</v>
      </c>
      <c r="G49" s="2" t="str">
        <f t="shared" si="4"/>
        <v>21.20767912,-0.566666</v>
      </c>
      <c r="H49" s="2">
        <v>0.24590799999999999</v>
      </c>
      <c r="I49" s="2">
        <v>-0.14851400000000001</v>
      </c>
      <c r="J49" s="2" t="str">
        <f t="shared" si="5"/>
        <v>23.672206514,0.012271908</v>
      </c>
      <c r="K49" s="2" t="str">
        <f t="shared" si="6"/>
        <v>26.128669228,0.011040216</v>
      </c>
      <c r="L49" s="2" t="str">
        <f t="shared" si="7"/>
        <v>28.581419092,0.00991082399999998</v>
      </c>
      <c r="M49" s="2" t="str">
        <f t="shared" si="8"/>
        <v>31.016050248,0.00928065600000005</v>
      </c>
      <c r="N49" s="2" t="str">
        <f t="shared" si="9"/>
        <v>33.448008152,0.00872414399999999</v>
      </c>
      <c r="O49" s="2" t="str">
        <f t="shared" si="10"/>
        <v>35.877589832,0.00823310400000005</v>
      </c>
      <c r="P49" s="2" t="str">
        <f t="shared" si="11"/>
        <v>38.307022998,0.007746156</v>
      </c>
      <c r="Q49" s="2" t="str">
        <f t="shared" si="12"/>
        <v>40.73407994,0.00732468000000003</v>
      </c>
      <c r="R49" s="2" t="str">
        <f t="shared" si="13"/>
        <v>43.15994877,0.00693594000000003</v>
      </c>
      <c r="S49" s="2" t="str">
        <f t="shared" si="14"/>
        <v>45.584778002,0.006575844</v>
      </c>
      <c r="T49" s="2" t="str">
        <f t="shared" si="15"/>
        <v>48.009161692,0.006228024</v>
      </c>
      <c r="U49" s="2">
        <v>0.22270699999999999</v>
      </c>
      <c r="V49" s="2">
        <v>-6.5209000000000003E-2</v>
      </c>
      <c r="W49" s="2" t="str">
        <f t="shared" si="16"/>
        <v>50.552537368,0.039520264</v>
      </c>
      <c r="X49" s="2" t="str">
        <f t="shared" si="17"/>
        <v>52.970492223,0.036927429</v>
      </c>
      <c r="Y49" s="2" t="str">
        <f t="shared" si="18"/>
        <v>55.390142512,0.033624976</v>
      </c>
      <c r="Z49" s="2" t="str">
        <f t="shared" si="19"/>
        <v>57.815139939,0.028084497</v>
      </c>
      <c r="AA49" s="2" t="str">
        <f t="shared" si="20"/>
        <v>60.236876916,0.023908668</v>
      </c>
      <c r="AD49">
        <v>0.51549</v>
      </c>
      <c r="AE49">
        <v>-0.14243</v>
      </c>
      <c r="AG49">
        <v>0.24590799999999999</v>
      </c>
      <c r="AH49">
        <v>-0.14851400000000001</v>
      </c>
      <c r="AJ49">
        <v>0.26014100000000001</v>
      </c>
      <c r="AK49">
        <v>-6.9264999999999993E-2</v>
      </c>
    </row>
    <row r="50" spans="1:37" x14ac:dyDescent="0.2">
      <c r="A50">
        <v>0.46738000000000002</v>
      </c>
      <c r="B50">
        <v>-0.13758000000000001</v>
      </c>
      <c r="C50" s="2" t="str">
        <f t="shared" si="0"/>
        <v>11.34929994,-1.12102866</v>
      </c>
      <c r="D50" s="2" t="str">
        <f t="shared" si="1"/>
        <v>13.81650468,-1.03342452</v>
      </c>
      <c r="E50" s="2" t="str">
        <f t="shared" si="2"/>
        <v>16.28398458,-0.94538562</v>
      </c>
      <c r="F50" s="2" t="str">
        <f t="shared" si="3"/>
        <v>18.7595817,-0.8445213</v>
      </c>
      <c r="G50" s="2" t="str">
        <f t="shared" si="4"/>
        <v>21.24247056,-0.73213584</v>
      </c>
      <c r="H50" s="2">
        <v>0.28213199999999999</v>
      </c>
      <c r="I50" s="2">
        <v>-0.14500299999999999</v>
      </c>
      <c r="J50" s="2" t="str">
        <f t="shared" si="5"/>
        <v>23.682736003,-0.096363868</v>
      </c>
      <c r="K50" s="2" t="str">
        <f t="shared" si="6"/>
        <v>26.138141906,-0.086692136</v>
      </c>
      <c r="L50" s="2" t="str">
        <f t="shared" si="7"/>
        <v>28.589922734,-0.0778237039999999</v>
      </c>
      <c r="M50" s="2" t="str">
        <f t="shared" si="8"/>
        <v>31.024013196,-0.0728753759999999</v>
      </c>
      <c r="N50" s="2" t="str">
        <f t="shared" si="9"/>
        <v>33.455493604,-0.068505424</v>
      </c>
      <c r="O50" s="2" t="str">
        <f t="shared" si="10"/>
        <v>35.884653964,-0.064649584</v>
      </c>
      <c r="P50" s="2" t="str">
        <f t="shared" si="11"/>
        <v>38.313669321,-0.0608258759999999</v>
      </c>
      <c r="Q50" s="2" t="str">
        <f t="shared" si="12"/>
        <v>40.74036463,-0.05751628</v>
      </c>
      <c r="R50" s="2" t="str">
        <f t="shared" si="13"/>
        <v>43.165899915,-0.05446374</v>
      </c>
      <c r="S50" s="2" t="str">
        <f t="shared" si="14"/>
        <v>45.590420179,-0.051636124</v>
      </c>
      <c r="T50" s="2" t="str">
        <f t="shared" si="15"/>
        <v>48.014505434,-0.048904904</v>
      </c>
      <c r="U50" s="2">
        <v>0.26014100000000001</v>
      </c>
      <c r="V50" s="2">
        <v>-6.9264999999999993E-2</v>
      </c>
      <c r="W50" s="2" t="str">
        <f t="shared" si="16"/>
        <v>50.54666428,-0.014684168</v>
      </c>
      <c r="X50" s="2" t="str">
        <f t="shared" si="17"/>
        <v>52.965004455,-0.013720773</v>
      </c>
      <c r="Y50" s="2" t="str">
        <f t="shared" si="18"/>
        <v>55.38514552,-0.012493712</v>
      </c>
      <c r="Z50" s="2" t="str">
        <f t="shared" si="19"/>
        <v>57.810966315,-0.010435089</v>
      </c>
      <c r="AA50" s="2" t="str">
        <f t="shared" si="20"/>
        <v>60.23332386,-0.00888351600000001</v>
      </c>
      <c r="AD50">
        <v>0.56728000000000001</v>
      </c>
      <c r="AE50">
        <v>-0.12834999999999999</v>
      </c>
      <c r="AG50">
        <v>0.28213199999999999</v>
      </c>
      <c r="AH50">
        <v>-0.14500299999999999</v>
      </c>
      <c r="AJ50">
        <v>0.29868099999999997</v>
      </c>
      <c r="AK50">
        <v>-6.9042999999999993E-2</v>
      </c>
    </row>
    <row r="51" spans="1:37" x14ac:dyDescent="0.2">
      <c r="A51">
        <v>0.51829000000000003</v>
      </c>
      <c r="B51">
        <v>-0.12551999999999999</v>
      </c>
      <c r="C51" s="2" t="str">
        <f t="shared" si="0"/>
        <v>11.41149336,-1.38357153</v>
      </c>
      <c r="D51" s="2" t="str">
        <f t="shared" si="1"/>
        <v>13.87383792,-1.27545066</v>
      </c>
      <c r="E51" s="2" t="str">
        <f t="shared" si="2"/>
        <v>16.33643352,-1.16679321</v>
      </c>
      <c r="F51" s="2" t="str">
        <f t="shared" si="3"/>
        <v>18.8064348,-1.04230665</v>
      </c>
      <c r="G51" s="2" t="str">
        <f t="shared" si="4"/>
        <v>21.28308864,-0.90360072</v>
      </c>
      <c r="H51" s="2">
        <v>0.32156099999999999</v>
      </c>
      <c r="I51" s="2">
        <v>-0.13758600000000001</v>
      </c>
      <c r="J51" s="2" t="str">
        <f t="shared" si="5"/>
        <v>23.704979586,-0.214611439</v>
      </c>
      <c r="K51" s="2" t="str">
        <f t="shared" si="6"/>
        <v>26.158152972,-0.193071578</v>
      </c>
      <c r="L51" s="2" t="str">
        <f t="shared" si="7"/>
        <v>28.607886708,-0.173320742</v>
      </c>
      <c r="M51" s="2" t="str">
        <f t="shared" si="8"/>
        <v>31.040834952,-0.162300348</v>
      </c>
      <c r="N51" s="2" t="str">
        <f t="shared" si="9"/>
        <v>33.471306648,-0.152568052</v>
      </c>
      <c r="O51" s="2" t="str">
        <f t="shared" si="10"/>
        <v>35.899576968,-0.143980732</v>
      </c>
      <c r="P51" s="2" t="str">
        <f t="shared" si="11"/>
        <v>38.327709702,-0.135464973</v>
      </c>
      <c r="Q51" s="2" t="str">
        <f t="shared" si="12"/>
        <v>40.75364106,-0.12809419</v>
      </c>
      <c r="R51" s="2" t="str">
        <f t="shared" si="13"/>
        <v>43.17847173,-0.121295895</v>
      </c>
      <c r="S51" s="2" t="str">
        <f t="shared" si="14"/>
        <v>45.602339298,-0.114998527</v>
      </c>
      <c r="T51" s="2" t="str">
        <f t="shared" si="15"/>
        <v>48.025794108,-0.108915842</v>
      </c>
      <c r="U51" s="2">
        <v>0.29868099999999997</v>
      </c>
      <c r="V51" s="2">
        <v>-6.9042999999999993E-2</v>
      </c>
      <c r="W51" s="2" t="str">
        <f t="shared" si="16"/>
        <v>50.546985736,-0.070490088</v>
      </c>
      <c r="X51" s="2" t="str">
        <f t="shared" si="17"/>
        <v>52.965304821,-0.0658653929999999</v>
      </c>
      <c r="Y51" s="2" t="str">
        <f t="shared" si="18"/>
        <v>55.385419024,-0.0599749919999999</v>
      </c>
      <c r="Z51" s="2" t="str">
        <f t="shared" si="19"/>
        <v>57.811194753,-0.050092749</v>
      </c>
      <c r="AA51" s="2" t="str">
        <f t="shared" si="20"/>
        <v>60.233518332,-0.042644556</v>
      </c>
      <c r="AD51">
        <v>0.61967000000000005</v>
      </c>
      <c r="AE51">
        <v>-0.11351</v>
      </c>
      <c r="AG51">
        <v>0.32156099999999999</v>
      </c>
      <c r="AH51">
        <v>-0.13758600000000001</v>
      </c>
      <c r="AJ51">
        <v>0.33992800000000001</v>
      </c>
      <c r="AK51">
        <v>-6.4363000000000004E-2</v>
      </c>
    </row>
    <row r="52" spans="1:37" x14ac:dyDescent="0.2">
      <c r="A52">
        <v>0.57038</v>
      </c>
      <c r="B52">
        <v>-0.11230999999999999</v>
      </c>
      <c r="C52" s="2" t="str">
        <f t="shared" si="0"/>
        <v>11.47961733,-1.65219966</v>
      </c>
      <c r="D52" s="2" t="str">
        <f t="shared" si="1"/>
        <v>13.93663826,-1.52308652</v>
      </c>
      <c r="E52" s="2" t="str">
        <f t="shared" si="2"/>
        <v>16.39388381,-1.39333262</v>
      </c>
      <c r="F52" s="2" t="str">
        <f t="shared" si="3"/>
        <v>18.85775565,-1.2446763</v>
      </c>
      <c r="G52" s="2" t="str">
        <f t="shared" si="4"/>
        <v>21.32757992,-1.07903984</v>
      </c>
      <c r="H52" s="2">
        <v>0.364402</v>
      </c>
      <c r="I52" s="2">
        <v>-0.12650500000000001</v>
      </c>
      <c r="J52" s="2" t="str">
        <f t="shared" si="5"/>
        <v>23.738211505,-0.343091598</v>
      </c>
      <c r="K52" s="2" t="str">
        <f t="shared" si="6"/>
        <v>26.18804951,-0.308656596</v>
      </c>
      <c r="L52" s="2" t="str">
        <f t="shared" si="7"/>
        <v>28.63472489,-0.277081644</v>
      </c>
      <c r="M52" s="2" t="str">
        <f t="shared" si="8"/>
        <v>31.06596666,-0.259463736</v>
      </c>
      <c r="N52" s="2" t="str">
        <f t="shared" si="9"/>
        <v>33.49493134,-0.243905064</v>
      </c>
      <c r="O52" s="2" t="str">
        <f t="shared" si="10"/>
        <v>35.92187194,-0.230176824</v>
      </c>
      <c r="P52" s="2" t="str">
        <f t="shared" si="11"/>
        <v>38.348686035,-0.216562986</v>
      </c>
      <c r="Q52" s="2" t="str">
        <f t="shared" si="12"/>
        <v>40.77347605,-0.20477958</v>
      </c>
      <c r="R52" s="2" t="str">
        <f t="shared" si="13"/>
        <v>43.197254025,-0.19391139</v>
      </c>
      <c r="S52" s="2" t="str">
        <f t="shared" si="14"/>
        <v>45.620146465,-0.183844014</v>
      </c>
      <c r="T52" s="2" t="str">
        <f t="shared" si="15"/>
        <v>48.04265939,-0.174119844</v>
      </c>
      <c r="U52" s="2">
        <v>0.33992800000000001</v>
      </c>
      <c r="V52" s="2">
        <v>-6.4363000000000004E-2</v>
      </c>
      <c r="W52" s="2" t="str">
        <f t="shared" si="16"/>
        <v>50.553762376,-0.130215744</v>
      </c>
      <c r="X52" s="2" t="str">
        <f t="shared" si="17"/>
        <v>52.971636861,-0.121672584</v>
      </c>
      <c r="Y52" s="2" t="str">
        <f t="shared" si="18"/>
        <v>55.391184784,-0.110791296</v>
      </c>
      <c r="Z52" s="2" t="str">
        <f t="shared" si="19"/>
        <v>57.816010473,-0.092535912</v>
      </c>
      <c r="AA52" s="2" t="str">
        <f t="shared" si="20"/>
        <v>60.237618012,-0.078776928</v>
      </c>
      <c r="AD52">
        <v>0.67186000000000001</v>
      </c>
      <c r="AE52">
        <v>-9.8479999999999998E-2</v>
      </c>
      <c r="AG52">
        <v>0.364402</v>
      </c>
      <c r="AH52">
        <v>-0.12650500000000001</v>
      </c>
      <c r="AJ52">
        <v>0.384494</v>
      </c>
      <c r="AK52">
        <v>-5.6151E-2</v>
      </c>
    </row>
    <row r="53" spans="1:37" x14ac:dyDescent="0.2">
      <c r="A53">
        <v>0.62292999999999998</v>
      </c>
      <c r="B53">
        <v>-9.851E-2</v>
      </c>
      <c r="C53" s="2" t="str">
        <f t="shared" si="0"/>
        <v>11.55078393,-1.92320001</v>
      </c>
      <c r="D53" s="2" t="str">
        <f t="shared" si="1"/>
        <v>14.00224346,-1.77290922</v>
      </c>
      <c r="E53" s="2" t="str">
        <f t="shared" si="2"/>
        <v>16.45390001,-1.62187257</v>
      </c>
      <c r="F53" s="2" t="str">
        <f t="shared" si="3"/>
        <v>18.91136865,-1.44883305</v>
      </c>
      <c r="G53" s="2" t="str">
        <f t="shared" si="4"/>
        <v>21.37405832,-1.25602824</v>
      </c>
      <c r="H53" s="2">
        <v>0.41064499999999998</v>
      </c>
      <c r="I53" s="2">
        <v>-0.11250599999999999</v>
      </c>
      <c r="J53" s="2" t="str">
        <f t="shared" si="5"/>
        <v>23.780194506,-0.481774355</v>
      </c>
      <c r="K53" s="2" t="str">
        <f t="shared" si="6"/>
        <v>26.225818812,-0.43342021</v>
      </c>
      <c r="L53" s="2" t="str">
        <f t="shared" si="7"/>
        <v>28.668630468,-0.38908219</v>
      </c>
      <c r="M53" s="2" t="str">
        <f t="shared" si="8"/>
        <v>31.097716392,-0.36434286</v>
      </c>
      <c r="N53" s="2" t="str">
        <f t="shared" si="9"/>
        <v>33.524777208,-0.34249514</v>
      </c>
      <c r="O53" s="2" t="str">
        <f t="shared" si="10"/>
        <v>35.950037928,-0.32321774</v>
      </c>
      <c r="P53" s="2" t="str">
        <f t="shared" si="11"/>
        <v>38.375186142,-0.304100985</v>
      </c>
      <c r="Q53" s="2" t="str">
        <f t="shared" si="12"/>
        <v>40.79853426,-0.28755455</v>
      </c>
      <c r="R53" s="2" t="str">
        <f t="shared" si="13"/>
        <v>43.22098233,-0.272293275</v>
      </c>
      <c r="S53" s="2" t="str">
        <f t="shared" si="14"/>
        <v>45.642642858,-0.258156515</v>
      </c>
      <c r="T53" s="2" t="str">
        <f t="shared" si="15"/>
        <v>48.063965868,-0.24450169</v>
      </c>
      <c r="U53" s="2">
        <v>0.384494</v>
      </c>
      <c r="V53" s="2">
        <v>-5.6151E-2</v>
      </c>
      <c r="W53" s="2" t="str">
        <f t="shared" si="16"/>
        <v>50.565653352,-0.194747312</v>
      </c>
      <c r="X53" s="2" t="str">
        <f t="shared" si="17"/>
        <v>52.982747697,-0.181970382</v>
      </c>
      <c r="Y53" s="2" t="str">
        <f t="shared" si="18"/>
        <v>55.401301968,-0.165696608</v>
      </c>
      <c r="Z53" s="2" t="str">
        <f t="shared" si="19"/>
        <v>57.824460621,-0.138394326</v>
      </c>
      <c r="AA53" s="2" t="str">
        <f t="shared" si="20"/>
        <v>60.244811724,-0.117816744</v>
      </c>
      <c r="AD53">
        <v>0.72296000000000005</v>
      </c>
      <c r="AE53">
        <v>-8.3729999999999999E-2</v>
      </c>
      <c r="AG53">
        <v>0.41064499999999998</v>
      </c>
      <c r="AH53">
        <v>-0.11250599999999999</v>
      </c>
      <c r="AJ53">
        <v>0.43276399999999998</v>
      </c>
      <c r="AK53">
        <v>-4.5217E-2</v>
      </c>
    </row>
    <row r="54" spans="1:37" x14ac:dyDescent="0.2">
      <c r="A54">
        <v>0.67517000000000005</v>
      </c>
      <c r="B54">
        <v>-8.4620000000000001E-2</v>
      </c>
      <c r="C54" s="2" t="str">
        <f t="shared" si="0"/>
        <v>11.62241466,-2.19260169</v>
      </c>
      <c r="D54" s="2" t="str">
        <f t="shared" si="1"/>
        <v>14.06827652,-2.02125818</v>
      </c>
      <c r="E54" s="2" t="str">
        <f t="shared" si="2"/>
        <v>16.51430762,-1.84906433</v>
      </c>
      <c r="F54" s="2" t="str">
        <f t="shared" si="3"/>
        <v>18.9653313,-1.65178545</v>
      </c>
      <c r="G54" s="2" t="str">
        <f t="shared" si="4"/>
        <v>21.42083984,-1.43197256</v>
      </c>
      <c r="H54" s="2">
        <v>0.46009100000000003</v>
      </c>
      <c r="I54" s="2">
        <v>-9.6324000000000007E-2</v>
      </c>
      <c r="J54" s="2" t="str">
        <f t="shared" si="5"/>
        <v>23.828724324,-0.630062909</v>
      </c>
      <c r="K54" s="2" t="str">
        <f t="shared" si="6"/>
        <v>26.269477848,-0.566825518</v>
      </c>
      <c r="L54" s="2" t="str">
        <f t="shared" si="7"/>
        <v>28.707823272,-0.508840402</v>
      </c>
      <c r="M54" s="2" t="str">
        <f t="shared" si="8"/>
        <v>31.134417168,-0.476486388</v>
      </c>
      <c r="N54" s="2" t="str">
        <f t="shared" si="9"/>
        <v>33.559277232,-0.447914012</v>
      </c>
      <c r="O54" s="2" t="str">
        <f t="shared" si="10"/>
        <v>35.982596112,-0.422703092</v>
      </c>
      <c r="P54" s="2" t="str">
        <f t="shared" si="11"/>
        <v>38.405818668,-0.397702263</v>
      </c>
      <c r="Q54" s="2" t="str">
        <f t="shared" si="12"/>
        <v>40.82750004,-0.37606289</v>
      </c>
      <c r="R54" s="2" t="str">
        <f t="shared" si="13"/>
        <v>43.24841082,-0.356104245</v>
      </c>
      <c r="S54" s="2" t="str">
        <f t="shared" si="14"/>
        <v>45.668647332,-0.337616237</v>
      </c>
      <c r="T54" s="2" t="str">
        <f t="shared" si="15"/>
        <v>48.088594872,-0.319758502</v>
      </c>
      <c r="U54" s="2">
        <v>0.43276399999999998</v>
      </c>
      <c r="V54" s="2">
        <v>-4.5217E-2</v>
      </c>
      <c r="W54" s="2" t="str">
        <f t="shared" si="16"/>
        <v>50.581485784,-0.264642272</v>
      </c>
      <c r="X54" s="2" t="str">
        <f t="shared" si="17"/>
        <v>52.997541399,-0.247279692</v>
      </c>
      <c r="Y54" s="2" t="str">
        <f t="shared" si="18"/>
        <v>55.414772656,-0.225165248</v>
      </c>
      <c r="Z54" s="2" t="str">
        <f t="shared" si="19"/>
        <v>57.835711707,-0.188064156</v>
      </c>
      <c r="AA54" s="2" t="str">
        <f t="shared" si="20"/>
        <v>60.254389908,-0.160101264</v>
      </c>
      <c r="AD54">
        <v>0.77615999999999996</v>
      </c>
      <c r="AE54">
        <v>-6.862E-2</v>
      </c>
      <c r="AG54">
        <v>0.46009100000000003</v>
      </c>
      <c r="AH54">
        <v>-9.6324000000000007E-2</v>
      </c>
      <c r="AJ54">
        <v>0.48469699999999999</v>
      </c>
      <c r="AK54">
        <v>-3.2982999999999998E-2</v>
      </c>
    </row>
    <row r="55" spans="1:37" x14ac:dyDescent="0.2">
      <c r="A55">
        <v>0.72623000000000004</v>
      </c>
      <c r="B55">
        <v>-7.1110000000000007E-2</v>
      </c>
      <c r="C55" s="2" t="str">
        <f t="shared" si="0"/>
        <v>11.69208573,-2.45591811</v>
      </c>
      <c r="D55" s="2" t="str">
        <f t="shared" si="1"/>
        <v>14.13250306,-2.26399742</v>
      </c>
      <c r="E55" s="2" t="str">
        <f t="shared" si="2"/>
        <v>16.57306261,-2.07112427</v>
      </c>
      <c r="F55" s="2" t="str">
        <f t="shared" si="3"/>
        <v>19.01781765,-1.85015355</v>
      </c>
      <c r="G55" s="2" t="str">
        <f t="shared" si="4"/>
        <v>21.46634152,-1.60394264</v>
      </c>
      <c r="H55" s="2">
        <v>0.512409</v>
      </c>
      <c r="I55" s="2">
        <v>-7.8791E-2</v>
      </c>
      <c r="J55" s="2" t="str">
        <f t="shared" si="5"/>
        <v>23.881305791,-0.786964591</v>
      </c>
      <c r="K55" s="2" t="str">
        <f t="shared" si="6"/>
        <v>26.316781882,-0.707979482</v>
      </c>
      <c r="L55" s="2" t="str">
        <f t="shared" si="7"/>
        <v>28.750288198,-0.635554598</v>
      </c>
      <c r="M55" s="2" t="str">
        <f t="shared" si="8"/>
        <v>31.174182012,-0.595143612</v>
      </c>
      <c r="N55" s="2" t="str">
        <f t="shared" si="9"/>
        <v>33.596657588,-0.559455988</v>
      </c>
      <c r="O55" s="2" t="str">
        <f t="shared" si="10"/>
        <v>36.017872508,-0.527966908</v>
      </c>
      <c r="P55" s="2" t="str">
        <f t="shared" si="11"/>
        <v>38.439008637,-0.496740237</v>
      </c>
      <c r="Q55" s="2" t="str">
        <f t="shared" si="12"/>
        <v>40.85888411,-0.46971211</v>
      </c>
      <c r="R55" s="2" t="str">
        <f t="shared" si="13"/>
        <v>43.278129255,-0.444783255</v>
      </c>
      <c r="S55" s="2" t="str">
        <f t="shared" si="14"/>
        <v>45.696822863,-0.421691263</v>
      </c>
      <c r="T55" s="2" t="str">
        <f t="shared" si="15"/>
        <v>48.115280098,-0.399386498</v>
      </c>
      <c r="U55" s="2">
        <v>0.48469699999999999</v>
      </c>
      <c r="V55" s="2">
        <v>-3.2982999999999998E-2</v>
      </c>
      <c r="W55" s="2" t="str">
        <f t="shared" si="16"/>
        <v>50.599200616,-0.339841256</v>
      </c>
      <c r="X55" s="2" t="str">
        <f t="shared" si="17"/>
        <v>53.014094001,-0.317545041</v>
      </c>
      <c r="Y55" s="2" t="str">
        <f t="shared" si="18"/>
        <v>55.429844944,-0.289146704</v>
      </c>
      <c r="Z55" s="2" t="str">
        <f t="shared" si="19"/>
        <v>57.848300493,-0.241503213</v>
      </c>
      <c r="AA55" s="2" t="str">
        <f t="shared" si="20"/>
        <v>60.265106892,-0.205594572</v>
      </c>
      <c r="AD55">
        <v>0.82523999999999997</v>
      </c>
      <c r="AE55">
        <v>-5.4890000000000001E-2</v>
      </c>
      <c r="AG55">
        <v>0.512409</v>
      </c>
      <c r="AH55">
        <v>-7.8791E-2</v>
      </c>
      <c r="AJ55">
        <v>0.53947199999999995</v>
      </c>
      <c r="AK55">
        <v>-2.0656999999999998E-2</v>
      </c>
    </row>
    <row r="56" spans="1:37" x14ac:dyDescent="0.2">
      <c r="A56">
        <v>0.77876999999999996</v>
      </c>
      <c r="B56">
        <v>-5.7750000000000003E-2</v>
      </c>
      <c r="C56" s="2" t="str">
        <f t="shared" si="0"/>
        <v>11.76098325,-2.72686689</v>
      </c>
      <c r="D56" s="2" t="str">
        <f t="shared" si="1"/>
        <v>14.1960165,-2.51377258</v>
      </c>
      <c r="E56" s="2" t="str">
        <f t="shared" si="2"/>
        <v>16.63116525,-2.29962073</v>
      </c>
      <c r="F56" s="2" t="str">
        <f t="shared" si="3"/>
        <v>19.06972125,-2.05427145</v>
      </c>
      <c r="G56" s="2" t="str">
        <f t="shared" si="4"/>
        <v>21.511338,-1.78089736</v>
      </c>
      <c r="H56" s="2">
        <v>0.56708999999999998</v>
      </c>
      <c r="I56" s="2">
        <v>-6.0824000000000003E-2</v>
      </c>
      <c r="J56" s="2" t="str">
        <f t="shared" si="5"/>
        <v>23.935188824,-0.95095291</v>
      </c>
      <c r="K56" s="2" t="str">
        <f t="shared" si="6"/>
        <v>26.365256848,-0.85550882</v>
      </c>
      <c r="L56" s="2" t="str">
        <f t="shared" si="7"/>
        <v>28.793804272,-0.76799198</v>
      </c>
      <c r="M56" s="2" t="str">
        <f t="shared" si="8"/>
        <v>31.214931168,-0.71916012</v>
      </c>
      <c r="N56" s="2" t="str">
        <f t="shared" si="9"/>
        <v>33.634963232,-0.67603588</v>
      </c>
      <c r="O56" s="2" t="str">
        <f t="shared" si="10"/>
        <v>36.054022112,-0.63798508</v>
      </c>
      <c r="P56" s="2" t="str">
        <f t="shared" si="11"/>
        <v>38.473020168,-0.60025137</v>
      </c>
      <c r="Q56" s="2" t="str">
        <f t="shared" si="12"/>
        <v>40.89104504,-0.5675911</v>
      </c>
      <c r="R56" s="2" t="str">
        <f t="shared" si="13"/>
        <v>43.30858332,-0.53746755</v>
      </c>
      <c r="S56" s="2" t="str">
        <f t="shared" si="14"/>
        <v>45.725695832,-0.50956363</v>
      </c>
      <c r="T56" s="2" t="str">
        <f t="shared" si="15"/>
        <v>48.142625872,-0.48261098</v>
      </c>
      <c r="U56" s="2">
        <v>0.53947199999999995</v>
      </c>
      <c r="V56" s="2">
        <v>-2.0656999999999998E-2</v>
      </c>
      <c r="W56" s="2" t="str">
        <f t="shared" si="16"/>
        <v>50.617048664,-0.419155456</v>
      </c>
      <c r="X56" s="2" t="str">
        <f t="shared" si="17"/>
        <v>53.030771079,-0.391655616</v>
      </c>
      <c r="Y56" s="2" t="str">
        <f t="shared" si="18"/>
        <v>55.445030576,-0.356629504</v>
      </c>
      <c r="Z56" s="2" t="str">
        <f t="shared" si="19"/>
        <v>57.860983947,-0.297866688</v>
      </c>
      <c r="AA56" s="2" t="str">
        <f t="shared" si="20"/>
        <v>60.275904468,-0.253577472</v>
      </c>
      <c r="AD56">
        <v>0.86941999999999997</v>
      </c>
      <c r="AE56">
        <v>-4.267E-2</v>
      </c>
      <c r="AG56">
        <v>0.56708999999999998</v>
      </c>
      <c r="AH56">
        <v>-6.0824000000000003E-2</v>
      </c>
      <c r="AJ56">
        <v>0.59607500000000002</v>
      </c>
      <c r="AK56">
        <v>-9.1369999999999993E-3</v>
      </c>
    </row>
    <row r="57" spans="1:37" x14ac:dyDescent="0.2">
      <c r="A57">
        <v>0.82726</v>
      </c>
      <c r="B57">
        <v>-4.5909999999999999E-2</v>
      </c>
      <c r="C57" s="2" t="str">
        <f t="shared" si="0"/>
        <v>11.82204213,-2.97692982</v>
      </c>
      <c r="D57" s="2" t="str">
        <f t="shared" si="1"/>
        <v>14.25230386,-2.74429404</v>
      </c>
      <c r="E57" s="2" t="str">
        <f t="shared" si="2"/>
        <v>16.68265741,-2.51050374</v>
      </c>
      <c r="F57" s="2" t="str">
        <f t="shared" si="3"/>
        <v>19.11571965,-2.2426551</v>
      </c>
      <c r="G57" s="2" t="str">
        <f t="shared" si="4"/>
        <v>21.55121512,-1.94421168</v>
      </c>
      <c r="H57" s="2">
        <v>0.62340899999999999</v>
      </c>
      <c r="I57" s="2">
        <v>-4.3386000000000001E-2</v>
      </c>
      <c r="J57" s="2" t="str">
        <f t="shared" si="5"/>
        <v>23.987485386,-1.119853591</v>
      </c>
      <c r="K57" s="2" t="str">
        <f t="shared" si="6"/>
        <v>26.412304572,-1.007457482</v>
      </c>
      <c r="L57" s="2" t="str">
        <f t="shared" si="7"/>
        <v>28.836039108,-0.904396598</v>
      </c>
      <c r="M57" s="2" t="str">
        <f t="shared" si="8"/>
        <v>31.254480552,-0.846891612</v>
      </c>
      <c r="N57" s="2" t="str">
        <f t="shared" si="9"/>
        <v>33.672141048,-0.796107988</v>
      </c>
      <c r="O57" s="2" t="str">
        <f t="shared" si="10"/>
        <v>36.089107368,-0.751298908</v>
      </c>
      <c r="P57" s="2" t="str">
        <f t="shared" si="11"/>
        <v>38.506030302,-0.706863237</v>
      </c>
      <c r="Q57" s="2" t="str">
        <f t="shared" si="12"/>
        <v>40.92225906,-0.66840211</v>
      </c>
      <c r="R57" s="2" t="str">
        <f t="shared" si="13"/>
        <v>43.33814073,-0.632928255</v>
      </c>
      <c r="S57" s="2" t="str">
        <f t="shared" si="14"/>
        <v>45.753718698,-0.600068263</v>
      </c>
      <c r="T57" s="2" t="str">
        <f t="shared" si="15"/>
        <v>48.169166508,-0.568328498</v>
      </c>
      <c r="U57" s="2">
        <v>0.59607500000000002</v>
      </c>
      <c r="V57" s="2">
        <v>-9.1369999999999993E-3</v>
      </c>
      <c r="W57" s="2" t="str">
        <f t="shared" si="16"/>
        <v>50.633729624,-0.5011166</v>
      </c>
      <c r="X57" s="2" t="str">
        <f t="shared" si="17"/>
        <v>53.046357639,-0.468239475</v>
      </c>
      <c r="Y57" s="2" t="str">
        <f t="shared" si="18"/>
        <v>55.459223216,-0.4263644</v>
      </c>
      <c r="Z57" s="2" t="str">
        <f t="shared" si="19"/>
        <v>57.872838027,-0.356111175</v>
      </c>
      <c r="AA57" s="2" t="str">
        <f t="shared" si="20"/>
        <v>60.285995988,-0.3031617</v>
      </c>
      <c r="AD57">
        <v>0.90803</v>
      </c>
      <c r="AE57">
        <v>-3.2070000000000001E-2</v>
      </c>
      <c r="AG57">
        <v>0.62340899999999999</v>
      </c>
      <c r="AH57">
        <v>-4.3386000000000001E-2</v>
      </c>
      <c r="AJ57">
        <v>0.653366</v>
      </c>
      <c r="AK57">
        <v>8.7000000000000001E-4</v>
      </c>
    </row>
    <row r="58" spans="1:37" x14ac:dyDescent="0.2">
      <c r="A58">
        <v>0.87092999999999998</v>
      </c>
      <c r="B58">
        <v>-3.5560000000000001E-2</v>
      </c>
      <c r="C58" s="2" t="str">
        <f t="shared" si="0"/>
        <v>11.87541708,-3.20213601</v>
      </c>
      <c r="D58" s="2" t="str">
        <f t="shared" si="1"/>
        <v>14.30150776,-2.95190122</v>
      </c>
      <c r="E58" s="2" t="str">
        <f t="shared" si="2"/>
        <v>16.72766956,-2.70042457</v>
      </c>
      <c r="F58" s="2" t="str">
        <f t="shared" si="3"/>
        <v>19.1559294,-2.41231305</v>
      </c>
      <c r="G58" s="2" t="str">
        <f t="shared" si="4"/>
        <v>21.58607392,-2.09129224</v>
      </c>
      <c r="H58" s="2">
        <v>0.68040500000000004</v>
      </c>
      <c r="I58" s="2">
        <v>-2.7417E-2</v>
      </c>
      <c r="J58" s="2" t="str">
        <f t="shared" si="5"/>
        <v>24.035376417,-1.290784595</v>
      </c>
      <c r="K58" s="2" t="str">
        <f t="shared" si="6"/>
        <v>26.455388934,-1.16123269</v>
      </c>
      <c r="L58" s="2" t="str">
        <f t="shared" si="7"/>
        <v>28.874716026,-1.04244091</v>
      </c>
      <c r="M58" s="2" t="str">
        <f t="shared" si="8"/>
        <v>31.290698244,-0.97615854</v>
      </c>
      <c r="N58" s="2" t="str">
        <f t="shared" si="9"/>
        <v>33.706186956,-0.91762346</v>
      </c>
      <c r="O58" s="2" t="str">
        <f t="shared" si="10"/>
        <v>36.121236996,-0.86597486</v>
      </c>
      <c r="P58" s="2" t="str">
        <f t="shared" si="11"/>
        <v>38.536259619,-0.814756665</v>
      </c>
      <c r="Q58" s="2" t="str">
        <f t="shared" si="12"/>
        <v>40.95084357,-0.77042495</v>
      </c>
      <c r="R58" s="2" t="str">
        <f t="shared" si="13"/>
        <v>43.365208185,-0.729536475</v>
      </c>
      <c r="S58" s="2" t="str">
        <f t="shared" si="14"/>
        <v>45.779380881,-0.691660835</v>
      </c>
      <c r="T58" s="2" t="str">
        <f t="shared" si="15"/>
        <v>48.193471326,-0.65507641</v>
      </c>
      <c r="U58" s="2">
        <v>0.653366</v>
      </c>
      <c r="V58" s="2">
        <v>8.7000000000000001E-4</v>
      </c>
      <c r="W58" s="2" t="str">
        <f t="shared" si="16"/>
        <v>50.64821976,-0.584073968</v>
      </c>
      <c r="X58" s="2" t="str">
        <f t="shared" si="17"/>
        <v>53.05989711,-0.545754198</v>
      </c>
      <c r="Y58" s="2" t="str">
        <f t="shared" si="18"/>
        <v>55.47155184,-0.496946912</v>
      </c>
      <c r="Z58" s="2" t="str">
        <f t="shared" si="19"/>
        <v>57.88313523,-0.415063614</v>
      </c>
      <c r="AA58" s="2" t="str">
        <f t="shared" si="20"/>
        <v>60.29476212,-0.353348616</v>
      </c>
      <c r="AD58">
        <v>0.94045999999999996</v>
      </c>
      <c r="AE58">
        <v>-2.3220000000000001E-2</v>
      </c>
      <c r="AG58">
        <v>0.68040500000000004</v>
      </c>
      <c r="AH58">
        <v>-2.7417E-2</v>
      </c>
      <c r="AJ58">
        <v>0.71011800000000003</v>
      </c>
      <c r="AK58">
        <v>8.8369999999999994E-3</v>
      </c>
    </row>
    <row r="59" spans="1:37" x14ac:dyDescent="0.2">
      <c r="A59">
        <v>0.90910009999999997</v>
      </c>
      <c r="B59">
        <v>-2.6710000000000001E-2</v>
      </c>
      <c r="C59" s="2" t="str">
        <f t="shared" si="0"/>
        <v>11.92105653,-3.3989792157</v>
      </c>
      <c r="D59" s="2" t="str">
        <f t="shared" si="1"/>
        <v>14.34358066,-3.1333618754</v>
      </c>
      <c r="E59" s="2" t="str">
        <f t="shared" si="2"/>
        <v>16.76615821,-2.8664263349</v>
      </c>
      <c r="F59" s="2" t="str">
        <f t="shared" si="3"/>
        <v>19.19031165,-2.5606038885</v>
      </c>
      <c r="G59" s="2" t="str">
        <f t="shared" si="4"/>
        <v>21.61588072,-2.2198491368</v>
      </c>
      <c r="H59" s="2">
        <v>0.73689000000000004</v>
      </c>
      <c r="I59" s="2">
        <v>-1.3750999999999999E-2</v>
      </c>
      <c r="J59" s="2" t="str">
        <f t="shared" si="5"/>
        <v>24.076360751,-1.46018311</v>
      </c>
      <c r="K59" s="2" t="str">
        <f t="shared" si="6"/>
        <v>26.492259802,-1.31362922</v>
      </c>
      <c r="L59" s="2" t="str">
        <f t="shared" si="7"/>
        <v>28.907815078,-1.17924758</v>
      </c>
      <c r="M59" s="2" t="str">
        <f t="shared" si="8"/>
        <v>31.321692732,-1.10426652</v>
      </c>
      <c r="N59" s="2" t="str">
        <f t="shared" si="9"/>
        <v>33.735322868,-1.03804948</v>
      </c>
      <c r="O59" s="2" t="str">
        <f t="shared" si="10"/>
        <v>36.148732988,-0.97962268</v>
      </c>
      <c r="P59" s="2" t="str">
        <f t="shared" si="11"/>
        <v>38.562129357,-0.92168277</v>
      </c>
      <c r="Q59" s="2" t="str">
        <f t="shared" si="12"/>
        <v>40.97530571,-0.8715331</v>
      </c>
      <c r="R59" s="2" t="str">
        <f t="shared" si="13"/>
        <v>43.388372055,-0.82527855</v>
      </c>
      <c r="S59" s="2" t="str">
        <f t="shared" si="14"/>
        <v>45.801342143,-0.78243223</v>
      </c>
      <c r="T59" s="2" t="str">
        <f t="shared" si="15"/>
        <v>48.214270978,-0.74104658</v>
      </c>
      <c r="U59" s="2">
        <v>0.71011800000000003</v>
      </c>
      <c r="V59" s="2">
        <v>8.8369999999999994E-3</v>
      </c>
      <c r="W59" s="2" t="str">
        <f t="shared" si="16"/>
        <v>50.659755976,-0.666250864</v>
      </c>
      <c r="X59" s="2" t="str">
        <f t="shared" si="17"/>
        <v>53.070676461,-0.622539654</v>
      </c>
      <c r="Y59" s="2" t="str">
        <f t="shared" si="18"/>
        <v>55.481367184,-0.566865376</v>
      </c>
      <c r="Z59" s="2" t="str">
        <f t="shared" si="19"/>
        <v>57.891333273,-0.473461422</v>
      </c>
      <c r="AA59" s="2" t="str">
        <f t="shared" si="20"/>
        <v>60.301741212,-0.403063368</v>
      </c>
      <c r="AD59">
        <v>0.96621000000000001</v>
      </c>
      <c r="AE59">
        <v>-1.6199999999999999E-2</v>
      </c>
      <c r="AG59">
        <v>0.73689000000000004</v>
      </c>
      <c r="AH59">
        <v>-1.3750999999999999E-2</v>
      </c>
      <c r="AJ59">
        <v>0.76505199999999995</v>
      </c>
      <c r="AK59">
        <v>1.4416999999999999E-2</v>
      </c>
    </row>
    <row r="60" spans="1:37" x14ac:dyDescent="0.2">
      <c r="A60">
        <v>0.94115000000000004</v>
      </c>
      <c r="B60">
        <v>-1.9359999999999999E-2</v>
      </c>
      <c r="C60" s="2" t="str">
        <f t="shared" si="0"/>
        <v>11.95896048,-3.56426055</v>
      </c>
      <c r="D60" s="2" t="str">
        <f t="shared" si="1"/>
        <v>14.37852256,-3.2857271</v>
      </c>
      <c r="E60" s="2" t="str">
        <f t="shared" si="2"/>
        <v>16.79812336,-3.00581135</v>
      </c>
      <c r="F60" s="2" t="str">
        <f t="shared" si="3"/>
        <v>19.2188664,-2.68511775</v>
      </c>
      <c r="G60" s="2" t="str">
        <f t="shared" si="4"/>
        <v>21.64063552,-2.3277932</v>
      </c>
      <c r="H60" s="2">
        <v>0.79147400000000001</v>
      </c>
      <c r="I60" s="2">
        <v>-3.0379999999999999E-3</v>
      </c>
      <c r="J60" s="2" t="str">
        <f t="shared" si="5"/>
        <v>24.108489038,-1.623880526</v>
      </c>
      <c r="K60" s="2" t="str">
        <f t="shared" si="6"/>
        <v>26.521163476,-1.460896852</v>
      </c>
      <c r="L60" s="2" t="str">
        <f t="shared" si="7"/>
        <v>28.933761964,-1.311450028</v>
      </c>
      <c r="M60" s="2" t="str">
        <f t="shared" si="8"/>
        <v>31.345989816,-1.228063032</v>
      </c>
      <c r="N60" s="2" t="str">
        <f t="shared" si="9"/>
        <v>33.758162984,-1.154422568</v>
      </c>
      <c r="O60" s="2" t="str">
        <f t="shared" si="10"/>
        <v>36.170287544,-1.089445688</v>
      </c>
      <c r="P60" s="2" t="str">
        <f t="shared" si="11"/>
        <v>38.582409066,-1.025010282</v>
      </c>
      <c r="Q60" s="2" t="str">
        <f t="shared" si="12"/>
        <v>40.99448198,-0.96923846</v>
      </c>
      <c r="R60" s="2" t="str">
        <f t="shared" si="13"/>
        <v>43.40653059,-0.91779843</v>
      </c>
      <c r="S60" s="2" t="str">
        <f t="shared" si="14"/>
        <v>45.818557934,-0.870148718</v>
      </c>
      <c r="T60" s="2" t="str">
        <f t="shared" si="15"/>
        <v>48.230576164,-0.824123428</v>
      </c>
      <c r="U60" s="2">
        <v>0.76505199999999995</v>
      </c>
      <c r="V60" s="2">
        <v>1.4416999999999999E-2</v>
      </c>
      <c r="W60" s="2" t="str">
        <f t="shared" si="16"/>
        <v>50.667835816,-0.745795296</v>
      </c>
      <c r="X60" s="2" t="str">
        <f t="shared" si="17"/>
        <v>53.078226201,-0.696865356</v>
      </c>
      <c r="Y60" s="2" t="str">
        <f t="shared" si="18"/>
        <v>55.488241744,-0.634544064</v>
      </c>
      <c r="Z60" s="2" t="str">
        <f t="shared" si="19"/>
        <v>57.897075093,-0.529988508</v>
      </c>
      <c r="AA60" s="2" t="str">
        <f t="shared" si="20"/>
        <v>60.306629292,-0.451185552</v>
      </c>
      <c r="AD60">
        <v>0.98489000000000004</v>
      </c>
      <c r="AE60">
        <v>-1.111E-2</v>
      </c>
      <c r="AG60">
        <v>0.79147400000000001</v>
      </c>
      <c r="AH60">
        <v>-3.0379999999999999E-3</v>
      </c>
      <c r="AJ60">
        <v>0.81688700000000003</v>
      </c>
      <c r="AK60">
        <v>1.7443E-2</v>
      </c>
    </row>
    <row r="61" spans="1:37" x14ac:dyDescent="0.2">
      <c r="A61">
        <v>0.96660009999999996</v>
      </c>
      <c r="B61">
        <v>-1.357E-2</v>
      </c>
      <c r="C61" s="2" t="str">
        <f t="shared" si="0"/>
        <v>11.98881951,-3.6955067157</v>
      </c>
      <c r="D61" s="2" t="str">
        <f t="shared" si="1"/>
        <v>14.40604822,-3.4067168754</v>
      </c>
      <c r="E61" s="2" t="str">
        <f t="shared" si="2"/>
        <v>16.82330407,-3.1164938349</v>
      </c>
      <c r="F61" s="2" t="str">
        <f t="shared" si="3"/>
        <v>19.24136055,-2.7839913885</v>
      </c>
      <c r="G61" s="2" t="str">
        <f t="shared" si="4"/>
        <v>21.66013624,-2.4135091368</v>
      </c>
      <c r="H61" s="2">
        <v>0.842638</v>
      </c>
      <c r="I61" s="2">
        <v>4.3379999999999998E-3</v>
      </c>
      <c r="J61" s="2" t="str">
        <f t="shared" si="5"/>
        <v>24.130609662,-1.777321362</v>
      </c>
      <c r="K61" s="2" t="str">
        <f t="shared" si="6"/>
        <v>26.541063924,-1.598937324</v>
      </c>
      <c r="L61" s="2" t="str">
        <f t="shared" si="7"/>
        <v>28.951626636,-1.435369236</v>
      </c>
      <c r="M61" s="2" t="str">
        <f t="shared" si="8"/>
        <v>31.362718584,-1.344102984</v>
      </c>
      <c r="N61" s="2" t="str">
        <f t="shared" si="9"/>
        <v>33.773888616,-1.263504216</v>
      </c>
      <c r="O61" s="2" t="str">
        <f t="shared" si="10"/>
        <v>36.185128056,-1.192387656</v>
      </c>
      <c r="P61" s="2" t="str">
        <f t="shared" si="11"/>
        <v>38.596371834,-1.121863734</v>
      </c>
      <c r="Q61" s="2" t="str">
        <f t="shared" si="12"/>
        <v>41.00768502,-1.06082202</v>
      </c>
      <c r="R61" s="2" t="str">
        <f t="shared" si="13"/>
        <v>43.41903291,-1.00452141</v>
      </c>
      <c r="S61" s="2" t="str">
        <f t="shared" si="14"/>
        <v>45.830411166,-0.952369266</v>
      </c>
      <c r="T61" s="2" t="str">
        <f t="shared" si="15"/>
        <v>48.241802436,-0.901995036</v>
      </c>
      <c r="U61" s="2">
        <v>0.81688700000000003</v>
      </c>
      <c r="V61" s="2">
        <v>1.7443E-2</v>
      </c>
      <c r="W61" s="2" t="str">
        <f t="shared" si="16"/>
        <v>50.672217464,-0.820852376</v>
      </c>
      <c r="X61" s="2" t="str">
        <f t="shared" si="17"/>
        <v>53.082320379,-0.766998111</v>
      </c>
      <c r="Y61" s="2" t="str">
        <f t="shared" si="18"/>
        <v>55.491969776,-0.698404784</v>
      </c>
      <c r="Z61" s="2" t="str">
        <f t="shared" si="19"/>
        <v>57.900188847,-0.583326723</v>
      </c>
      <c r="AA61" s="2" t="str">
        <f t="shared" si="20"/>
        <v>60.309280068,-0.496593012</v>
      </c>
      <c r="AD61">
        <v>0.99621000000000004</v>
      </c>
      <c r="AE61">
        <v>-8.0300000000000007E-3</v>
      </c>
      <c r="AG61">
        <v>0.842638</v>
      </c>
      <c r="AH61">
        <v>4.3379999999999998E-3</v>
      </c>
      <c r="AJ61">
        <v>0.86438199999999998</v>
      </c>
      <c r="AK61">
        <v>1.7898000000000001E-2</v>
      </c>
    </row>
    <row r="62" spans="1:37" x14ac:dyDescent="0.2">
      <c r="A62">
        <v>0.98506000000000005</v>
      </c>
      <c r="B62">
        <v>-9.3799999999999994E-3</v>
      </c>
      <c r="C62" s="2" t="str">
        <f t="shared" si="0"/>
        <v>12.01042734,-3.79070442</v>
      </c>
      <c r="D62" s="2" t="str">
        <f t="shared" si="1"/>
        <v>14.42596748,-3.49447524</v>
      </c>
      <c r="E62" s="2" t="str">
        <f t="shared" si="2"/>
        <v>16.84152638,-3.19677594</v>
      </c>
      <c r="F62" s="2" t="str">
        <f t="shared" si="3"/>
        <v>19.2576387,-2.8557081</v>
      </c>
      <c r="G62" s="2" t="str">
        <f t="shared" si="4"/>
        <v>21.67424816,-2.47568208</v>
      </c>
      <c r="H62" s="2">
        <v>0.88881600000000005</v>
      </c>
      <c r="I62" s="2">
        <v>8.3160000000000005E-3</v>
      </c>
      <c r="J62" s="2" t="str">
        <f t="shared" si="5"/>
        <v>24.142539684,-1.915809184</v>
      </c>
      <c r="K62" s="2" t="str">
        <f t="shared" si="6"/>
        <v>26.551796568,-1.723525568</v>
      </c>
      <c r="L62" s="2" t="str">
        <f t="shared" si="7"/>
        <v>28.961261352,-1.547212352</v>
      </c>
      <c r="M62" s="2" t="str">
        <f t="shared" si="8"/>
        <v>31.371740688,-1.448834688</v>
      </c>
      <c r="N62" s="2" t="str">
        <f t="shared" si="9"/>
        <v>33.782369712,-1.361955712</v>
      </c>
      <c r="O62" s="2" t="str">
        <f t="shared" si="10"/>
        <v>36.193131792,-1.285297792</v>
      </c>
      <c r="P62" s="2" t="str">
        <f t="shared" si="11"/>
        <v>38.603902188,-1.209278688</v>
      </c>
      <c r="Q62" s="2" t="str">
        <f t="shared" si="12"/>
        <v>41.01480564,-1.14348064</v>
      </c>
      <c r="R62" s="2" t="str">
        <f t="shared" si="13"/>
        <v>43.42577562,-1.08279312</v>
      </c>
      <c r="S62" s="2" t="str">
        <f t="shared" si="14"/>
        <v>45.836803812,-1.026577312</v>
      </c>
      <c r="T62" s="2" t="str">
        <f t="shared" si="15"/>
        <v>48.247856952,-0.972277952</v>
      </c>
      <c r="U62" s="2">
        <v>0.86438199999999998</v>
      </c>
      <c r="V62" s="2">
        <v>1.7898000000000001E-2</v>
      </c>
      <c r="W62" s="2" t="str">
        <f t="shared" si="16"/>
        <v>50.672876304,-0.889625136</v>
      </c>
      <c r="X62" s="2" t="str">
        <f t="shared" si="17"/>
        <v>53.082935994,-0.831258846</v>
      </c>
      <c r="Y62" s="2" t="str">
        <f t="shared" si="18"/>
        <v>55.492530336,-0.756918624</v>
      </c>
      <c r="Z62" s="2" t="str">
        <f t="shared" si="19"/>
        <v>57.900657042,-0.632199078</v>
      </c>
      <c r="AA62" s="2" t="str">
        <f t="shared" si="20"/>
        <v>60.309678648,-0.538198632</v>
      </c>
      <c r="AD62">
        <v>1</v>
      </c>
      <c r="AE62">
        <v>0</v>
      </c>
      <c r="AG62">
        <v>0.88881600000000005</v>
      </c>
      <c r="AH62">
        <v>8.3160000000000005E-3</v>
      </c>
      <c r="AJ62">
        <v>0.90619799999999995</v>
      </c>
      <c r="AK62">
        <v>1.5809E-2</v>
      </c>
    </row>
    <row r="63" spans="1:37" x14ac:dyDescent="0.2">
      <c r="A63">
        <v>0.99624999999999997</v>
      </c>
      <c r="B63">
        <v>-6.8500000000000002E-3</v>
      </c>
      <c r="C63" s="2" t="str">
        <f t="shared" si="0"/>
        <v>12.02347455,-3.84841125</v>
      </c>
      <c r="D63" s="2" t="str">
        <f t="shared" si="1"/>
        <v>14.4379951,-3.5476725</v>
      </c>
      <c r="E63" s="2" t="str">
        <f>B63*4.349+16.88232&amp;","&amp;-A63*4.349+4.349*0.25</f>
        <v>16.85252935,-3.24544125</v>
      </c>
      <c r="F63" s="2" t="str">
        <f t="shared" si="3"/>
        <v>19.26746775,-2.89918125</v>
      </c>
      <c r="G63" s="2" t="str">
        <f t="shared" si="4"/>
        <v>21.6827692,-2.51337</v>
      </c>
      <c r="H63" s="2">
        <v>0.92851499999999998</v>
      </c>
      <c r="I63" s="2">
        <v>9.1760000000000001E-3</v>
      </c>
      <c r="J63" s="2" t="str">
        <f t="shared" si="5"/>
        <v>24.145118824,-2.034866485</v>
      </c>
      <c r="K63" s="2" t="str">
        <f t="shared" si="6"/>
        <v>26.554116848,-1.83063347</v>
      </c>
      <c r="L63" s="2" t="str">
        <f t="shared" si="7"/>
        <v>28.963344272,-1.64336333</v>
      </c>
      <c r="M63" s="2" t="str">
        <f t="shared" si="8"/>
        <v>31.373691168,-1.53887202</v>
      </c>
      <c r="N63" s="2" t="str">
        <f t="shared" si="9"/>
        <v>33.784203232,-1.44659398</v>
      </c>
      <c r="O63" s="2" t="str">
        <f t="shared" si="10"/>
        <v>36.194862112,-1.36517218</v>
      </c>
      <c r="P63" s="2" t="str">
        <f t="shared" si="11"/>
        <v>38.605530168,-1.284428895</v>
      </c>
      <c r="Q63" s="2" t="str">
        <f t="shared" si="12"/>
        <v>41.01634504,-1.21454185</v>
      </c>
      <c r="R63" s="2" t="str">
        <f t="shared" si="13"/>
        <v>43.42723332,-1.150082925</v>
      </c>
      <c r="S63" s="2" t="str">
        <f t="shared" si="14"/>
        <v>45.838185832,-1.090373605</v>
      </c>
      <c r="T63" s="2" t="str">
        <f t="shared" si="15"/>
        <v>48.249165872,-1.03269983</v>
      </c>
      <c r="U63" s="2">
        <v>0.90619799999999995</v>
      </c>
      <c r="V63" s="2">
        <v>1.5809E-2</v>
      </c>
      <c r="W63" s="2" t="str">
        <f t="shared" si="16"/>
        <v>50.669851432,-0.950174704</v>
      </c>
      <c r="X63" s="2" t="str">
        <f t="shared" si="17"/>
        <v>53.080109577,-0.887835894</v>
      </c>
      <c r="Y63" s="2" t="str">
        <f t="shared" si="18"/>
        <v>55.489956688,-0.808435936</v>
      </c>
      <c r="Z63" s="2" t="str">
        <f t="shared" si="19"/>
        <v>57.898507461,-0.675227742</v>
      </c>
      <c r="AA63" s="2" t="str">
        <f t="shared" si="20"/>
        <v>60.307848684,-0.574829448</v>
      </c>
      <c r="AG63">
        <v>0.92851499999999998</v>
      </c>
      <c r="AH63">
        <v>9.1760000000000001E-3</v>
      </c>
      <c r="AJ63">
        <v>0.94077100000000002</v>
      </c>
      <c r="AK63">
        <v>1.1861999999999999E-2</v>
      </c>
    </row>
    <row r="64" spans="1:37" x14ac:dyDescent="0.2">
      <c r="A64" s="2">
        <v>1</v>
      </c>
      <c r="B64" s="2">
        <v>0</v>
      </c>
      <c r="C64" s="2" t="str">
        <f t="shared" si="0"/>
        <v>12.0588,-3.86775</v>
      </c>
      <c r="D64" s="2" t="str">
        <f t="shared" si="1"/>
        <v>14.47056,-3.5655</v>
      </c>
      <c r="E64" s="2" t="str">
        <f>B64*4.349+16.88232&amp;","&amp;-A64*4.349+4.349*0.25</f>
        <v>16.88232,-3.26175</v>
      </c>
      <c r="F64" s="2" t="str">
        <f t="shared" si="3"/>
        <v>19.29408,-2.91375</v>
      </c>
      <c r="G64" s="2" t="str">
        <f t="shared" si="4"/>
        <v>21.70584,-2.526</v>
      </c>
      <c r="H64" s="2">
        <v>0.96042000000000005</v>
      </c>
      <c r="I64" s="2">
        <v>7.502E-3</v>
      </c>
      <c r="J64" s="2" t="str">
        <f t="shared" si="5"/>
        <v>24.140098498,-2.13054958</v>
      </c>
      <c r="K64" s="2" t="str">
        <f t="shared" si="6"/>
        <v>26.549600396,-1.91671316</v>
      </c>
      <c r="L64" s="2" t="str">
        <f t="shared" si="7"/>
        <v>28.959289844,-1.72063724</v>
      </c>
      <c r="M64" s="2" t="str">
        <f t="shared" si="8"/>
        <v>31.369894536,-1.61123256</v>
      </c>
      <c r="N64" s="2" t="str">
        <f t="shared" si="9"/>
        <v>33.780634264,-1.51461544</v>
      </c>
      <c r="O64" s="2" t="str">
        <f t="shared" si="10"/>
        <v>36.191494024,-1.42936504</v>
      </c>
      <c r="P64" s="2" t="str">
        <f t="shared" si="11"/>
        <v>38.602361286,-1.34482506</v>
      </c>
      <c r="Q64" s="2" t="str">
        <f t="shared" si="12"/>
        <v>41.01334858,-1.2716518</v>
      </c>
      <c r="R64" s="2" t="str">
        <f t="shared" si="13"/>
        <v>43.42439589,-1.2041619</v>
      </c>
      <c r="S64" s="2" t="str">
        <f t="shared" si="14"/>
        <v>45.835495714,-1.14164494</v>
      </c>
      <c r="T64" s="2" t="str">
        <f t="shared" si="15"/>
        <v>48.246618044,-1.08125924</v>
      </c>
      <c r="U64" s="2">
        <v>0.94077100000000002</v>
      </c>
      <c r="V64" s="2">
        <v>1.1861999999999999E-2</v>
      </c>
      <c r="W64" s="2" t="str">
        <f t="shared" si="16"/>
        <v>50.664136176,-1.000236408</v>
      </c>
      <c r="X64" s="2" t="str">
        <f t="shared" si="17"/>
        <v>53.074769286,-0.934613163</v>
      </c>
      <c r="Y64" s="2" t="str">
        <f t="shared" si="18"/>
        <v>55.485093984,-0.851029872</v>
      </c>
      <c r="Z64" s="2" t="str">
        <f t="shared" si="19"/>
        <v>57.894445998,-0.710803359</v>
      </c>
      <c r="AA64" s="2" t="str">
        <f t="shared" si="20"/>
        <v>60.304391112,-0.605115396</v>
      </c>
      <c r="AG64">
        <v>0.96042000000000005</v>
      </c>
      <c r="AH64">
        <v>7.502E-3</v>
      </c>
      <c r="AJ64">
        <v>0.96729399999999999</v>
      </c>
      <c r="AK64">
        <v>7.3569999999999998E-3</v>
      </c>
    </row>
    <row r="65" spans="1:37" x14ac:dyDescent="0.2">
      <c r="A65" s="2"/>
      <c r="B65" s="2"/>
      <c r="C65" s="2"/>
      <c r="D65" s="2"/>
      <c r="E65" s="2"/>
      <c r="F65" s="2"/>
      <c r="G65" s="2"/>
      <c r="H65" s="2">
        <v>0.98319400000000001</v>
      </c>
      <c r="I65" s="2">
        <v>4.1009999999999996E-3</v>
      </c>
      <c r="J65" s="2" t="str">
        <f t="shared" si="5"/>
        <v>24.129898899,-2.198848806</v>
      </c>
      <c r="K65" s="2" t="str">
        <f t="shared" si="6"/>
        <v>26.540424498,-1.978157412</v>
      </c>
      <c r="L65" s="2" t="str">
        <f t="shared" si="7"/>
        <v>28.951052622,-1.775795868</v>
      </c>
      <c r="M65" s="2" t="str">
        <f t="shared" si="8"/>
        <v>31.362181068,-1.662883992</v>
      </c>
      <c r="N65" s="2" t="str">
        <f t="shared" si="9"/>
        <v>33.773383332,-1.563169608</v>
      </c>
      <c r="O65" s="2" t="str">
        <f t="shared" si="10"/>
        <v>36.184651212,-1.475186328</v>
      </c>
      <c r="P65" s="2" t="str">
        <f t="shared" si="11"/>
        <v>38.595923193,-1.387936242</v>
      </c>
      <c r="Q65" s="2" t="str">
        <f t="shared" si="12"/>
        <v>41.00726079,-1.31241726</v>
      </c>
      <c r="R65" s="2" t="str">
        <f t="shared" si="13"/>
        <v>43.418631195,-1.24276383</v>
      </c>
      <c r="S65" s="2" t="str">
        <f t="shared" si="14"/>
        <v>45.830030307,-1.178242758</v>
      </c>
      <c r="T65" s="2" t="str">
        <f t="shared" si="15"/>
        <v>48.241441722,-1.115921268</v>
      </c>
      <c r="U65" s="2">
        <v>0.96729399999999999</v>
      </c>
      <c r="V65" s="2">
        <v>7.3569999999999998E-3</v>
      </c>
      <c r="W65" s="2" t="str">
        <f t="shared" si="16"/>
        <v>50.657612936,-1.038641712</v>
      </c>
      <c r="X65" s="2" t="str">
        <f t="shared" si="17"/>
        <v>53.068674021,-0.970498782</v>
      </c>
      <c r="Y65" s="2" t="str">
        <f t="shared" si="18"/>
        <v>55.479543824,-0.883706208</v>
      </c>
      <c r="Z65" s="2" t="str">
        <f t="shared" si="19"/>
        <v>57.889810353,-0.738095526</v>
      </c>
      <c r="AA65" s="2" t="str">
        <f t="shared" si="20"/>
        <v>60.300444732,-0.628349544</v>
      </c>
      <c r="AG65">
        <v>0.98319400000000001</v>
      </c>
      <c r="AH65">
        <v>4.1009999999999996E-3</v>
      </c>
      <c r="AJ65">
        <v>0.98573599999999995</v>
      </c>
      <c r="AK65">
        <v>3.4550000000000002E-3</v>
      </c>
    </row>
    <row r="66" spans="1:37" x14ac:dyDescent="0.2">
      <c r="A66" s="2"/>
      <c r="B66" s="2"/>
      <c r="C66" s="2"/>
      <c r="D66" s="2"/>
      <c r="E66" s="2"/>
      <c r="F66" s="2"/>
      <c r="G66" s="2"/>
      <c r="H66" s="2">
        <v>0.99600699999999998</v>
      </c>
      <c r="I66" s="2">
        <v>1.072E-3</v>
      </c>
      <c r="J66" s="2" t="str">
        <f t="shared" si="5"/>
        <v>24.120814928,-2.237274993</v>
      </c>
      <c r="K66" s="2" t="str">
        <f t="shared" si="6"/>
        <v>26.532252256,-2.012726886</v>
      </c>
      <c r="L66" s="2" t="str">
        <f t="shared" si="7"/>
        <v>28.943716384,-1.806828954</v>
      </c>
      <c r="M66" s="2" t="str">
        <f t="shared" si="8"/>
        <v>31.355311296,-1.691943876</v>
      </c>
      <c r="N66" s="2" t="str">
        <f t="shared" si="9"/>
        <v>33.766925504,-1.590486924</v>
      </c>
      <c r="O66" s="2" t="str">
        <f t="shared" si="10"/>
        <v>36.178556864,-1.500966084</v>
      </c>
      <c r="P66" s="2" t="str">
        <f t="shared" si="11"/>
        <v>38.590189296,-1.412191251</v>
      </c>
      <c r="Q66" s="2" t="str">
        <f t="shared" si="12"/>
        <v>41.00183888,-1.33535253</v>
      </c>
      <c r="R66" s="2" t="str">
        <f t="shared" si="13"/>
        <v>43.41349704,-1.264481865</v>
      </c>
      <c r="S66" s="2" t="str">
        <f t="shared" si="14"/>
        <v>45.825162704,-1.198833249</v>
      </c>
      <c r="T66" s="2" t="str">
        <f t="shared" si="15"/>
        <v>48.236831584,-1.135422654</v>
      </c>
      <c r="U66" s="2">
        <v>0.98573599999999995</v>
      </c>
      <c r="V66" s="2">
        <v>3.4550000000000002E-3</v>
      </c>
      <c r="W66" s="2" t="str">
        <f t="shared" si="16"/>
        <v>50.65196284,-1.065345728</v>
      </c>
      <c r="X66" s="2" t="str">
        <f t="shared" si="17"/>
        <v>53.063394615,-0.995450808</v>
      </c>
      <c r="Y66" s="2" t="str">
        <f t="shared" si="18"/>
        <v>55.47473656,-0.906426752</v>
      </c>
      <c r="Z66" s="2" t="str">
        <f t="shared" si="19"/>
        <v>57.885795195,-0.757072344</v>
      </c>
      <c r="AA66" s="2" t="str">
        <f t="shared" si="20"/>
        <v>60.29702658,-0.644504736</v>
      </c>
      <c r="AG66">
        <v>0.99600699999999998</v>
      </c>
      <c r="AH66">
        <v>1.072E-3</v>
      </c>
      <c r="AJ66">
        <v>0.99648800000000004</v>
      </c>
      <c r="AK66">
        <v>8.9300000000000002E-4</v>
      </c>
    </row>
    <row r="67" spans="1:37" x14ac:dyDescent="0.2">
      <c r="A67" s="2"/>
      <c r="B67" s="2"/>
      <c r="C67" s="2"/>
      <c r="D67" s="2"/>
      <c r="E67" s="2"/>
      <c r="F67" s="2"/>
      <c r="G67" s="2"/>
      <c r="H67" s="2">
        <v>1</v>
      </c>
      <c r="I67" s="2">
        <v>0</v>
      </c>
      <c r="J67" s="2" t="str">
        <f t="shared" ref="J67" si="21">I67*2.999+24.1176&amp;","&amp;-H67*2.999+2.999*0.25</f>
        <v>24.1176,-2.24925</v>
      </c>
      <c r="K67" s="2" t="str">
        <f t="shared" si="6"/>
        <v>26.52936,-2.0235</v>
      </c>
      <c r="L67" s="2" t="str">
        <f t="shared" si="7"/>
        <v>28.94112,-1.8165</v>
      </c>
      <c r="M67" s="2" t="str">
        <f t="shared" si="8"/>
        <v>31.35288,-1.701</v>
      </c>
      <c r="N67" s="2" t="str">
        <f t="shared" si="9"/>
        <v>33.76464,-1.599</v>
      </c>
      <c r="O67" s="2" t="str">
        <f t="shared" si="10"/>
        <v>36.1764,-1.509</v>
      </c>
      <c r="P67" s="2" t="str">
        <f t="shared" si="11"/>
        <v>38.58816,-1.41975</v>
      </c>
      <c r="Q67" s="2" t="str">
        <f t="shared" si="12"/>
        <v>40.99992,-1.3425</v>
      </c>
      <c r="R67" s="2" t="str">
        <f t="shared" si="13"/>
        <v>43.41168,-1.27125</v>
      </c>
      <c r="S67" s="2" t="str">
        <f t="shared" si="14"/>
        <v>45.82344,-1.20525</v>
      </c>
      <c r="T67" s="2" t="str">
        <f t="shared" si="15"/>
        <v>48.2352,-1.1415</v>
      </c>
      <c r="U67" s="2">
        <v>0.99648800000000004</v>
      </c>
      <c r="V67" s="2">
        <v>8.9300000000000002E-4</v>
      </c>
      <c r="W67" s="2" t="str">
        <f t="shared" si="16"/>
        <v>50.648253064,-1.080914624</v>
      </c>
      <c r="X67" s="2" t="str">
        <f t="shared" si="17"/>
        <v>53.059928229,-1.009998264</v>
      </c>
      <c r="Y67" s="2" t="str">
        <f t="shared" si="18"/>
        <v>55.471580176,-0.919673216</v>
      </c>
      <c r="Z67" s="2" t="str">
        <f t="shared" si="19"/>
        <v>57.883158897,-0.768136152</v>
      </c>
      <c r="AA67" s="2" t="str">
        <f t="shared" si="20"/>
        <v>60.294782268,-0.653923488</v>
      </c>
      <c r="AG67">
        <v>1</v>
      </c>
      <c r="AH67">
        <v>0</v>
      </c>
      <c r="AJ67">
        <v>1</v>
      </c>
      <c r="AK67">
        <v>0</v>
      </c>
    </row>
    <row r="68" spans="1:3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v>1</v>
      </c>
      <c r="V68" s="2">
        <v>0</v>
      </c>
      <c r="W68" s="2" t="str">
        <f t="shared" ref="W68" si="22">V68*1.448+50.64696&amp;","&amp;-U68*1.448+1.448*0.25</f>
        <v>50.64696,-1.086</v>
      </c>
      <c r="X68" s="2" t="str">
        <f t="shared" ref="X68" si="23">V68*1.353+53.05872&amp;","&amp;-U68*1.353+1.353*0.25</f>
        <v>53.05872,-1.01475</v>
      </c>
      <c r="Y68" s="2" t="str">
        <f t="shared" ref="Y68" si="24">V68*1.232+55.47048&amp;","&amp;-U68*1.232+1.232*0.25</f>
        <v>55.47048,-0.924</v>
      </c>
      <c r="Z68" s="2" t="str">
        <f t="shared" ref="Z68" si="25">V68*1.029+57.88224&amp;","&amp;-U68*1.029+1.029*0.25</f>
        <v>57.88224,-0.77175</v>
      </c>
      <c r="AA68" s="2" t="str">
        <f t="shared" ref="AA68" si="26">V68*0.876+60.294&amp;","&amp;-U68*0.876+0.876*0.25</f>
        <v>60.294,-0.657</v>
      </c>
    </row>
    <row r="69" spans="1:3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3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37" x14ac:dyDescent="0.2">
      <c r="A71" s="2"/>
      <c r="B71" s="2"/>
      <c r="C71" s="2"/>
      <c r="D71" s="2"/>
      <c r="E71" s="2"/>
      <c r="F71" s="2"/>
      <c r="G71" s="2"/>
      <c r="U71" s="2"/>
      <c r="V71" s="2"/>
      <c r="W71" s="2"/>
      <c r="X71" s="2"/>
      <c r="Y71" s="2"/>
      <c r="Z71" s="2"/>
      <c r="AA71" s="2"/>
    </row>
  </sheetData>
  <sortState ref="AD2:AE31">
    <sortCondition ref="AE31"/>
  </sortState>
  <mergeCells count="3">
    <mergeCell ref="A1:B1"/>
    <mergeCell ref="H1:I1"/>
    <mergeCell ref="U1:V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</vt:lpstr>
      <vt:lpstr>坐标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2018-04-26T06:03:02Z</dcterms:created>
  <dcterms:modified xsi:type="dcterms:W3CDTF">2018-05-04T11:56:49Z</dcterms:modified>
</cp:coreProperties>
</file>