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15252" windowHeight="5808" activeTab="1"/>
  </bookViews>
  <sheets>
    <sheet name="Критерий" sheetId="1" r:id="rId1"/>
    <sheet name="Данные" sheetId="2" r:id="rId2"/>
  </sheets>
  <calcPr calcId="125725"/>
</workbook>
</file>

<file path=xl/calcChain.xml><?xml version="1.0" encoding="utf-8"?>
<calcChain xmlns="http://schemas.openxmlformats.org/spreadsheetml/2006/main">
  <c r="Y19" i="1"/>
  <c r="Y17"/>
  <c r="R6"/>
  <c r="P9"/>
  <c r="R9" s="1"/>
  <c r="P8"/>
  <c r="R8" s="1"/>
  <c r="P7"/>
  <c r="R7" s="1"/>
  <c r="Y7"/>
  <c r="D6" s="1"/>
  <c r="Y8"/>
  <c r="Y6"/>
  <c r="Y10" s="1"/>
  <c r="Y9" l="1"/>
  <c r="Y11" s="1"/>
  <c r="E6" s="1"/>
  <c r="S7"/>
  <c r="S9"/>
  <c r="I6"/>
  <c r="S6"/>
  <c r="S8"/>
  <c r="D7" l="1"/>
  <c r="G6"/>
  <c r="H6" s="1"/>
  <c r="F6"/>
  <c r="G7" l="1"/>
  <c r="U7" s="1"/>
  <c r="E7"/>
  <c r="F7" s="1"/>
  <c r="U6"/>
  <c r="H7" l="1"/>
  <c r="J6"/>
  <c r="L6" s="1"/>
  <c r="D8"/>
  <c r="E8" s="1"/>
  <c r="K6"/>
  <c r="I7" l="1"/>
  <c r="G8"/>
  <c r="U8" s="1"/>
  <c r="D9"/>
  <c r="J7"/>
  <c r="F8"/>
  <c r="M6"/>
  <c r="T6"/>
  <c r="H8" l="1"/>
  <c r="G9"/>
  <c r="F9"/>
  <c r="E9"/>
  <c r="I8"/>
  <c r="K7"/>
  <c r="L7"/>
  <c r="M7" l="1"/>
  <c r="T7"/>
  <c r="J8"/>
  <c r="D10"/>
  <c r="U9"/>
  <c r="H9"/>
  <c r="K8"/>
  <c r="L8"/>
  <c r="M8" l="1"/>
  <c r="T8"/>
  <c r="I9"/>
  <c r="G10"/>
  <c r="E10"/>
  <c r="D11" s="1"/>
  <c r="F10" l="1"/>
  <c r="H10"/>
  <c r="U10"/>
  <c r="E11"/>
  <c r="J9" s="1"/>
  <c r="L9" s="1"/>
  <c r="K9" l="1"/>
  <c r="G11"/>
  <c r="G43" s="1"/>
  <c r="F11"/>
  <c r="L43"/>
  <c r="M9"/>
  <c r="M43" s="1"/>
  <c r="T9"/>
  <c r="Y14" s="1"/>
  <c r="Y12" l="1"/>
  <c r="Y13" s="1"/>
  <c r="O6" s="1"/>
  <c r="N7" s="1"/>
  <c r="H11"/>
  <c r="H43" s="1"/>
  <c r="U11"/>
  <c r="O7" l="1"/>
  <c r="N8" s="1"/>
  <c r="O8"/>
  <c r="N9" s="1"/>
</calcChain>
</file>

<file path=xl/sharedStrings.xml><?xml version="1.0" encoding="utf-8"?>
<sst xmlns="http://schemas.openxmlformats.org/spreadsheetml/2006/main" count="53" uniqueCount="49">
  <si>
    <t>Год</t>
  </si>
  <si>
    <r>
      <t>Месяц 1,
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</si>
  <si>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t>Ранжиро-
ванный ряд</t>
  </si>
  <si>
    <t>Итого:</t>
  </si>
  <si>
    <r>
      <t>Границы интервалов
(a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 a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</si>
  <si>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Середина
интервалов,
x</t>
    </r>
    <r>
      <rPr>
        <vertAlign val="subscript"/>
        <sz val="11"/>
        <color theme="1"/>
        <rFont val="Calibri"/>
        <family val="2"/>
        <charset val="204"/>
        <scheme val="minor"/>
      </rPr>
      <t>(i)</t>
    </r>
  </si>
  <si>
    <r>
      <t>Абсолютн.
частота,
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</si>
  <si>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Относит.
частота,
w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</si>
  <si>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Границы объединенных
интервалов</t>
  </si>
  <si>
    <r>
      <t>Середина
объединенных
интервалов,
x'</t>
    </r>
    <r>
      <rPr>
        <vertAlign val="subscript"/>
        <sz val="11"/>
        <color theme="1"/>
        <rFont val="Calibri"/>
        <family val="2"/>
        <charset val="204"/>
        <scheme val="minor"/>
      </rPr>
      <t>(i)</t>
    </r>
  </si>
  <si>
    <r>
      <t>Абсолютн.
частота
объединенных
интервалов,
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</si>
  <si>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Относит.
частота
объединенных
интервалов,
w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</si>
  <si>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Границы 
интервалов</t>
  </si>
  <si>
    <r>
      <t>Ф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(z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</t>
    </r>
  </si>
  <si>
    <r>
      <t>Ф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(z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</si>
  <si>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</si>
  <si>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m'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</si>
  <si>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</si>
  <si>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i+1</t>
    </r>
  </si>
  <si>
    <r>
      <t>a'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</si>
  <si>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a'</t>
    </r>
    <r>
      <rPr>
        <vertAlign val="subscript"/>
        <sz val="11"/>
        <color theme="1"/>
        <rFont val="Calibri"/>
        <family val="2"/>
        <charset val="204"/>
        <scheme val="minor"/>
      </rPr>
      <t>i+1</t>
    </r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</si>
  <si>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</si>
  <si>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i+1</t>
    </r>
  </si>
  <si>
    <t xml:space="preserve">Объем выборки, n
</t>
  </si>
  <si>
    <t>Минимальное значение</t>
  </si>
  <si>
    <t>Максимальное значение</t>
  </si>
  <si>
    <t>Размах, R</t>
  </si>
  <si>
    <t>Число интервалов, N</t>
  </si>
  <si>
    <t>Величина интервалов, h</t>
  </si>
  <si>
    <t>Выборочное среднее</t>
  </si>
  <si>
    <t>Выборочное среднеквадратическое
отклонение</t>
  </si>
  <si>
    <t>Число степеней свободы, k</t>
  </si>
  <si>
    <t>∞</t>
  </si>
  <si>
    <t xml:space="preserve"> -∞</t>
  </si>
  <si>
    <t>Месяц 1, 
X</t>
  </si>
  <si>
    <t>Месяц 2</t>
  </si>
  <si>
    <t>Месяц 3</t>
  </si>
  <si>
    <t>Итого</t>
  </si>
  <si>
    <t>Индивидуальная работа №1</t>
  </si>
  <si>
    <t>Старостина Ангелина Александровна, Вариант № 10</t>
  </si>
  <si>
    <t xml:space="preserve">Поскольку </t>
  </si>
  <si>
    <r>
      <t>Вывод для уровня значимости α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:</t>
    </r>
  </si>
  <si>
    <r>
      <t>Вывод для уровня значимости α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:</t>
    </r>
  </si>
  <si>
    <r>
      <t>Первый уровень значимости α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</si>
  <si>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Второй уровень значимости α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</si>
  <si>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/h</t>
    </r>
  </si>
  <si>
    <r>
      <t>Гипотеза  H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: генеральная совокупность имеет нормальное распределение</t>
    </r>
  </si>
  <si>
    <r>
      <t>меньше значения критической точки, гипотеза о нормальном распределении для уровня значимости α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также принимается.</t>
    </r>
  </si>
  <si>
    <t>меньше значения критической точки, гипотеза о нормальном распределении принимается.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</si>
</sst>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2" fontId="0" fillId="0" borderId="1" xfId="0" applyNumberFormat="1" applyFont="1" applyBorder="1"/>
    <xf numFmtId="0" fontId="0" fillId="0" borderId="2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wrapText="1"/>
    </xf>
    <xf numFmtId="0" fontId="0" fillId="0" borderId="0" xfId="0"/>
    <xf numFmtId="0" fontId="0" fillId="0" borderId="0" xfId="0" applyAlignment="1">
      <alignment horizontal="center" vertical="center" textRotation="90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апрель</c:v>
          </c:tx>
          <c:marker>
            <c:symbol val="none"/>
          </c:marker>
          <c:cat>
            <c:numRef>
              <c:f>Данные!$A$2:$A$38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Данные!$B$2:$B$38</c:f>
              <c:numCache>
                <c:formatCode>0.00</c:formatCode>
                <c:ptCount val="37"/>
                <c:pt idx="0">
                  <c:v>3.7</c:v>
                </c:pt>
                <c:pt idx="1">
                  <c:v>3.5</c:v>
                </c:pt>
                <c:pt idx="2">
                  <c:v>2.4</c:v>
                </c:pt>
                <c:pt idx="3">
                  <c:v>2.6</c:v>
                </c:pt>
                <c:pt idx="4">
                  <c:v>2.6</c:v>
                </c:pt>
                <c:pt idx="5">
                  <c:v>3.6</c:v>
                </c:pt>
                <c:pt idx="6">
                  <c:v>3</c:v>
                </c:pt>
                <c:pt idx="7">
                  <c:v>2.4</c:v>
                </c:pt>
                <c:pt idx="8">
                  <c:v>2.5</c:v>
                </c:pt>
                <c:pt idx="9">
                  <c:v>3.3</c:v>
                </c:pt>
                <c:pt idx="10">
                  <c:v>2.5</c:v>
                </c:pt>
                <c:pt idx="11">
                  <c:v>1.9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2.2999999999999998</c:v>
                </c:pt>
                <c:pt idx="18">
                  <c:v>3</c:v>
                </c:pt>
                <c:pt idx="19">
                  <c:v>3.9</c:v>
                </c:pt>
                <c:pt idx="20">
                  <c:v>3.1</c:v>
                </c:pt>
                <c:pt idx="21">
                  <c:v>3.1</c:v>
                </c:pt>
                <c:pt idx="22">
                  <c:v>2.5</c:v>
                </c:pt>
                <c:pt idx="23">
                  <c:v>2.1</c:v>
                </c:pt>
                <c:pt idx="24">
                  <c:v>2.8</c:v>
                </c:pt>
                <c:pt idx="25">
                  <c:v>2.9</c:v>
                </c:pt>
                <c:pt idx="26">
                  <c:v>3.8</c:v>
                </c:pt>
                <c:pt idx="27">
                  <c:v>2</c:v>
                </c:pt>
                <c:pt idx="28">
                  <c:v>1.9</c:v>
                </c:pt>
                <c:pt idx="29">
                  <c:v>4.5999999999999996</c:v>
                </c:pt>
                <c:pt idx="30">
                  <c:v>1.1000000000000001</c:v>
                </c:pt>
                <c:pt idx="31">
                  <c:v>2.4</c:v>
                </c:pt>
                <c:pt idx="32">
                  <c:v>4.9000000000000004</c:v>
                </c:pt>
                <c:pt idx="33">
                  <c:v>1.5</c:v>
                </c:pt>
                <c:pt idx="34">
                  <c:v>2.2000000000000002</c:v>
                </c:pt>
                <c:pt idx="35">
                  <c:v>1.6</c:v>
                </c:pt>
                <c:pt idx="36">
                  <c:v>1.3</c:v>
                </c:pt>
              </c:numCache>
            </c:numRef>
          </c:val>
        </c:ser>
        <c:ser>
          <c:idx val="1"/>
          <c:order val="1"/>
          <c:tx>
            <c:v>май</c:v>
          </c:tx>
          <c:marker>
            <c:symbol val="none"/>
          </c:marker>
          <c:cat>
            <c:numRef>
              <c:f>Данные!$A$2:$A$38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Данные!$F$2:$F$38</c:f>
              <c:numCache>
                <c:formatCode>0.00</c:formatCode>
                <c:ptCount val="37"/>
                <c:pt idx="0">
                  <c:v>3.8</c:v>
                </c:pt>
                <c:pt idx="1">
                  <c:v>3.2</c:v>
                </c:pt>
                <c:pt idx="2">
                  <c:v>3.2</c:v>
                </c:pt>
                <c:pt idx="3">
                  <c:v>3.5</c:v>
                </c:pt>
                <c:pt idx="4">
                  <c:v>3.4</c:v>
                </c:pt>
                <c:pt idx="5">
                  <c:v>5.5</c:v>
                </c:pt>
                <c:pt idx="6">
                  <c:v>2.7</c:v>
                </c:pt>
                <c:pt idx="7">
                  <c:v>3.2</c:v>
                </c:pt>
                <c:pt idx="8">
                  <c:v>4</c:v>
                </c:pt>
                <c:pt idx="9">
                  <c:v>4.5</c:v>
                </c:pt>
                <c:pt idx="10">
                  <c:v>3.2</c:v>
                </c:pt>
                <c:pt idx="11">
                  <c:v>3</c:v>
                </c:pt>
                <c:pt idx="12">
                  <c:v>3.3</c:v>
                </c:pt>
                <c:pt idx="13">
                  <c:v>3.1</c:v>
                </c:pt>
                <c:pt idx="14">
                  <c:v>3.2</c:v>
                </c:pt>
                <c:pt idx="15">
                  <c:v>2.4</c:v>
                </c:pt>
                <c:pt idx="16">
                  <c:v>3.5</c:v>
                </c:pt>
                <c:pt idx="17">
                  <c:v>3.4</c:v>
                </c:pt>
                <c:pt idx="18">
                  <c:v>5.6</c:v>
                </c:pt>
                <c:pt idx="19">
                  <c:v>2.5</c:v>
                </c:pt>
                <c:pt idx="20">
                  <c:v>4</c:v>
                </c:pt>
                <c:pt idx="21">
                  <c:v>2.6</c:v>
                </c:pt>
                <c:pt idx="22">
                  <c:v>2.2999999999999998</c:v>
                </c:pt>
                <c:pt idx="23">
                  <c:v>1.5</c:v>
                </c:pt>
                <c:pt idx="24">
                  <c:v>5.0999999999999996</c:v>
                </c:pt>
                <c:pt idx="25">
                  <c:v>3.9</c:v>
                </c:pt>
                <c:pt idx="26">
                  <c:v>4.5</c:v>
                </c:pt>
                <c:pt idx="27">
                  <c:v>4.5</c:v>
                </c:pt>
                <c:pt idx="28">
                  <c:v>2.9</c:v>
                </c:pt>
                <c:pt idx="29">
                  <c:v>4.0999999999999996</c:v>
                </c:pt>
                <c:pt idx="30">
                  <c:v>2.8</c:v>
                </c:pt>
                <c:pt idx="31">
                  <c:v>3.2</c:v>
                </c:pt>
                <c:pt idx="32">
                  <c:v>2.9</c:v>
                </c:pt>
                <c:pt idx="33">
                  <c:v>5.0999999999999996</c:v>
                </c:pt>
                <c:pt idx="34">
                  <c:v>4.5999999999999996</c:v>
                </c:pt>
                <c:pt idx="35">
                  <c:v>2.5</c:v>
                </c:pt>
                <c:pt idx="36">
                  <c:v>3.5</c:v>
                </c:pt>
              </c:numCache>
            </c:numRef>
          </c:val>
        </c:ser>
        <c:ser>
          <c:idx val="2"/>
          <c:order val="2"/>
          <c:tx>
            <c:v>июнь</c:v>
          </c:tx>
          <c:marker>
            <c:symbol val="none"/>
          </c:marker>
          <c:cat>
            <c:numRef>
              <c:f>Данные!$A$2:$A$38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Данные!$J$2:$J$38</c:f>
              <c:numCache>
                <c:formatCode>0.00</c:formatCode>
                <c:ptCount val="37"/>
                <c:pt idx="0">
                  <c:v>6.7</c:v>
                </c:pt>
                <c:pt idx="1">
                  <c:v>5.9</c:v>
                </c:pt>
                <c:pt idx="2">
                  <c:v>5.2</c:v>
                </c:pt>
                <c:pt idx="3">
                  <c:v>4.8</c:v>
                </c:pt>
                <c:pt idx="4">
                  <c:v>4.4000000000000004</c:v>
                </c:pt>
                <c:pt idx="5">
                  <c:v>4.8</c:v>
                </c:pt>
                <c:pt idx="6">
                  <c:v>5.4</c:v>
                </c:pt>
                <c:pt idx="7">
                  <c:v>5.6</c:v>
                </c:pt>
                <c:pt idx="8">
                  <c:v>5.4</c:v>
                </c:pt>
                <c:pt idx="9">
                  <c:v>5.5</c:v>
                </c:pt>
                <c:pt idx="10">
                  <c:v>5.5</c:v>
                </c:pt>
                <c:pt idx="11">
                  <c:v>4.3</c:v>
                </c:pt>
                <c:pt idx="12">
                  <c:v>4.9000000000000004</c:v>
                </c:pt>
                <c:pt idx="13">
                  <c:v>4.5</c:v>
                </c:pt>
                <c:pt idx="14">
                  <c:v>5.3</c:v>
                </c:pt>
                <c:pt idx="15">
                  <c:v>3.9</c:v>
                </c:pt>
                <c:pt idx="16">
                  <c:v>5.5</c:v>
                </c:pt>
                <c:pt idx="17">
                  <c:v>4.8</c:v>
                </c:pt>
                <c:pt idx="18">
                  <c:v>4.8</c:v>
                </c:pt>
                <c:pt idx="19">
                  <c:v>3.5</c:v>
                </c:pt>
                <c:pt idx="20">
                  <c:v>4.5999999999999996</c:v>
                </c:pt>
                <c:pt idx="21">
                  <c:v>3.1</c:v>
                </c:pt>
                <c:pt idx="22">
                  <c:v>6.2</c:v>
                </c:pt>
                <c:pt idx="23">
                  <c:v>5.3</c:v>
                </c:pt>
                <c:pt idx="24">
                  <c:v>5.7</c:v>
                </c:pt>
                <c:pt idx="25">
                  <c:v>5.8</c:v>
                </c:pt>
                <c:pt idx="26">
                  <c:v>4.5999999999999996</c:v>
                </c:pt>
                <c:pt idx="27">
                  <c:v>4.9000000000000004</c:v>
                </c:pt>
                <c:pt idx="28">
                  <c:v>3.6</c:v>
                </c:pt>
                <c:pt idx="29">
                  <c:v>5.4</c:v>
                </c:pt>
                <c:pt idx="30">
                  <c:v>5.4</c:v>
                </c:pt>
                <c:pt idx="31">
                  <c:v>5.0999999999999996</c:v>
                </c:pt>
                <c:pt idx="32">
                  <c:v>4.7</c:v>
                </c:pt>
                <c:pt idx="33">
                  <c:v>3.8</c:v>
                </c:pt>
                <c:pt idx="34">
                  <c:v>4.8</c:v>
                </c:pt>
                <c:pt idx="35">
                  <c:v>4.5999999999999996</c:v>
                </c:pt>
                <c:pt idx="36">
                  <c:v>5.9</c:v>
                </c:pt>
              </c:numCache>
            </c:numRef>
          </c:val>
        </c:ser>
        <c:marker val="1"/>
        <c:axId val="143653504"/>
        <c:axId val="144257408"/>
      </c:lineChart>
      <c:catAx>
        <c:axId val="143653504"/>
        <c:scaling>
          <c:orientation val="minMax"/>
        </c:scaling>
        <c:axPos val="b"/>
        <c:numFmt formatCode="General" sourceLinked="1"/>
        <c:tickLblPos val="nextTo"/>
        <c:crossAx val="144257408"/>
        <c:crosses val="autoZero"/>
        <c:auto val="1"/>
        <c:lblAlgn val="ctr"/>
        <c:lblOffset val="100"/>
      </c:catAx>
      <c:valAx>
        <c:axId val="144257408"/>
        <c:scaling>
          <c:orientation val="minMax"/>
        </c:scaling>
        <c:axPos val="l"/>
        <c:majorGridlines/>
        <c:numFmt formatCode="0.00" sourceLinked="1"/>
        <c:tickLblPos val="nextTo"/>
        <c:crossAx val="14365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  <a:r>
              <a:rPr lang="ru-RU" baseline="0"/>
              <a:t> абсолютных частот</a:t>
            </a:r>
            <a:endParaRPr lang="ru-RU"/>
          </a:p>
        </c:rich>
      </c:tx>
      <c:layout>
        <c:manualLayout>
          <c:xMode val="edge"/>
          <c:yMode val="edge"/>
          <c:x val="0.14057091451641221"/>
          <c:y val="2.7777777777777801E-2"/>
        </c:manualLayout>
      </c:layout>
    </c:title>
    <c:plotArea>
      <c:layout>
        <c:manualLayout>
          <c:layoutTarget val="inner"/>
          <c:xMode val="edge"/>
          <c:yMode val="edge"/>
          <c:x val="0.14384434790240488"/>
          <c:y val="0.18554425488480616"/>
          <c:w val="0.82550355450236956"/>
          <c:h val="0.55665062700495771"/>
        </c:manualLayout>
      </c:layout>
      <c:barChart>
        <c:barDir val="col"/>
        <c:grouping val="clustered"/>
        <c:ser>
          <c:idx val="0"/>
          <c:order val="0"/>
          <c:tx>
            <c:v>частоты</c:v>
          </c:tx>
          <c:dPt>
            <c:idx val="1"/>
            <c:spPr/>
          </c:dPt>
          <c:cat>
            <c:numRef>
              <c:f>Критерий!$F$6:$F$11</c:f>
              <c:numCache>
                <c:formatCode>0.00</c:formatCode>
                <c:ptCount val="6"/>
                <c:pt idx="0">
                  <c:v>1.4166666666666667</c:v>
                </c:pt>
                <c:pt idx="1">
                  <c:v>2.0499999999999998</c:v>
                </c:pt>
                <c:pt idx="2">
                  <c:v>2.6833333333333336</c:v>
                </c:pt>
                <c:pt idx="3">
                  <c:v>3.3166666666666664</c:v>
                </c:pt>
                <c:pt idx="4">
                  <c:v>3.95</c:v>
                </c:pt>
                <c:pt idx="5">
                  <c:v>4.5833333333333339</c:v>
                </c:pt>
              </c:numCache>
            </c:numRef>
          </c:cat>
          <c:val>
            <c:numRef>
              <c:f>Критерий!$U$6:$U$11</c:f>
              <c:numCache>
                <c:formatCode>General</c:formatCode>
                <c:ptCount val="6"/>
                <c:pt idx="0">
                  <c:v>6.3157894736842097</c:v>
                </c:pt>
                <c:pt idx="1">
                  <c:v>14.210526315789473</c:v>
                </c:pt>
                <c:pt idx="2">
                  <c:v>18.94736842105263</c:v>
                </c:pt>
                <c:pt idx="3">
                  <c:v>11.052631578947366</c:v>
                </c:pt>
                <c:pt idx="4">
                  <c:v>4.7368421052631575</c:v>
                </c:pt>
                <c:pt idx="5">
                  <c:v>3.1578947368421049</c:v>
                </c:pt>
              </c:numCache>
            </c:numRef>
          </c:val>
        </c:ser>
        <c:gapWidth val="0"/>
        <c:axId val="144306176"/>
        <c:axId val="144308480"/>
      </c:barChart>
      <c:catAx>
        <c:axId val="14430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</c:title>
        <c:numFmt formatCode="0.00" sourceLinked="1"/>
        <c:majorTickMark val="none"/>
        <c:tickLblPos val="nextTo"/>
        <c:crossAx val="144308480"/>
        <c:crosses val="autoZero"/>
        <c:auto val="1"/>
        <c:lblAlgn val="ctr"/>
        <c:lblOffset val="100"/>
      </c:catAx>
      <c:valAx>
        <c:axId val="144308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m/h</a:t>
                </a:r>
              </a:p>
            </c:rich>
          </c:tx>
          <c:layout/>
        </c:title>
        <c:numFmt formatCode="General" sourceLinked="1"/>
        <c:tickLblPos val="nextTo"/>
        <c:crossAx val="1443061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частота</c:v>
          </c:tx>
          <c:marker>
            <c:symbol val="none"/>
          </c:marker>
          <c:cat>
            <c:numRef>
              <c:f>Критерий!$F$6:$F$11</c:f>
              <c:numCache>
                <c:formatCode>0.00</c:formatCode>
                <c:ptCount val="6"/>
                <c:pt idx="0">
                  <c:v>1.4166666666666667</c:v>
                </c:pt>
                <c:pt idx="1">
                  <c:v>2.0499999999999998</c:v>
                </c:pt>
                <c:pt idx="2">
                  <c:v>2.6833333333333336</c:v>
                </c:pt>
                <c:pt idx="3">
                  <c:v>3.3166666666666664</c:v>
                </c:pt>
                <c:pt idx="4">
                  <c:v>3.95</c:v>
                </c:pt>
                <c:pt idx="5">
                  <c:v>4.5833333333333339</c:v>
                </c:pt>
              </c:numCache>
            </c:numRef>
          </c:cat>
          <c:val>
            <c:numRef>
              <c:f>Критерий!$G$6:$G$11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marker val="1"/>
        <c:axId val="144279424"/>
        <c:axId val="144280960"/>
      </c:lineChart>
      <c:catAx>
        <c:axId val="144279424"/>
        <c:scaling>
          <c:orientation val="minMax"/>
        </c:scaling>
        <c:axPos val="b"/>
        <c:numFmt formatCode="0.00" sourceLinked="1"/>
        <c:majorTickMark val="none"/>
        <c:tickLblPos val="nextTo"/>
        <c:crossAx val="144280960"/>
        <c:crosses val="autoZero"/>
        <c:auto val="1"/>
        <c:lblAlgn val="ctr"/>
        <c:lblOffset val="100"/>
      </c:catAx>
      <c:valAx>
        <c:axId val="144280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Абсолютн.</a:t>
                </a:r>
              </a:p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427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апрель</c:v>
          </c:tx>
          <c:marker>
            <c:symbol val="none"/>
          </c:marker>
          <c:cat>
            <c:numRef>
              <c:f>Данные!$A$2:$A$38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Данные!$B$2:$B$38</c:f>
              <c:numCache>
                <c:formatCode>0.00</c:formatCode>
                <c:ptCount val="37"/>
                <c:pt idx="0">
                  <c:v>3.7</c:v>
                </c:pt>
                <c:pt idx="1">
                  <c:v>3.5</c:v>
                </c:pt>
                <c:pt idx="2">
                  <c:v>2.4</c:v>
                </c:pt>
                <c:pt idx="3">
                  <c:v>2.6</c:v>
                </c:pt>
                <c:pt idx="4">
                  <c:v>2.6</c:v>
                </c:pt>
                <c:pt idx="5">
                  <c:v>3.6</c:v>
                </c:pt>
                <c:pt idx="6">
                  <c:v>3</c:v>
                </c:pt>
                <c:pt idx="7">
                  <c:v>2.4</c:v>
                </c:pt>
                <c:pt idx="8">
                  <c:v>2.5</c:v>
                </c:pt>
                <c:pt idx="9">
                  <c:v>3.3</c:v>
                </c:pt>
                <c:pt idx="10">
                  <c:v>2.5</c:v>
                </c:pt>
                <c:pt idx="11">
                  <c:v>1.9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2.2999999999999998</c:v>
                </c:pt>
                <c:pt idx="18">
                  <c:v>3</c:v>
                </c:pt>
                <c:pt idx="19">
                  <c:v>3.9</c:v>
                </c:pt>
                <c:pt idx="20">
                  <c:v>3.1</c:v>
                </c:pt>
                <c:pt idx="21">
                  <c:v>3.1</c:v>
                </c:pt>
                <c:pt idx="22">
                  <c:v>2.5</c:v>
                </c:pt>
                <c:pt idx="23">
                  <c:v>2.1</c:v>
                </c:pt>
                <c:pt idx="24">
                  <c:v>2.8</c:v>
                </c:pt>
                <c:pt idx="25">
                  <c:v>2.9</c:v>
                </c:pt>
                <c:pt idx="26">
                  <c:v>3.8</c:v>
                </c:pt>
                <c:pt idx="27">
                  <c:v>2</c:v>
                </c:pt>
                <c:pt idx="28">
                  <c:v>1.9</c:v>
                </c:pt>
                <c:pt idx="29">
                  <c:v>4.5999999999999996</c:v>
                </c:pt>
                <c:pt idx="30">
                  <c:v>1.1000000000000001</c:v>
                </c:pt>
                <c:pt idx="31">
                  <c:v>2.4</c:v>
                </c:pt>
                <c:pt idx="32">
                  <c:v>4.9000000000000004</c:v>
                </c:pt>
                <c:pt idx="33">
                  <c:v>1.5</c:v>
                </c:pt>
                <c:pt idx="34">
                  <c:v>2.2000000000000002</c:v>
                </c:pt>
                <c:pt idx="35">
                  <c:v>1.6</c:v>
                </c:pt>
                <c:pt idx="36">
                  <c:v>1.3</c:v>
                </c:pt>
              </c:numCache>
            </c:numRef>
          </c:val>
        </c:ser>
        <c:ser>
          <c:idx val="1"/>
          <c:order val="1"/>
          <c:tx>
            <c:v>май</c:v>
          </c:tx>
          <c:marker>
            <c:symbol val="none"/>
          </c:marker>
          <c:cat>
            <c:numRef>
              <c:f>Данные!$A$2:$A$38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Данные!$F$2:$F$38</c:f>
              <c:numCache>
                <c:formatCode>0.00</c:formatCode>
                <c:ptCount val="37"/>
                <c:pt idx="0">
                  <c:v>3.8</c:v>
                </c:pt>
                <c:pt idx="1">
                  <c:v>3.2</c:v>
                </c:pt>
                <c:pt idx="2">
                  <c:v>3.2</c:v>
                </c:pt>
                <c:pt idx="3">
                  <c:v>3.5</c:v>
                </c:pt>
                <c:pt idx="4">
                  <c:v>3.4</c:v>
                </c:pt>
                <c:pt idx="5">
                  <c:v>5.5</c:v>
                </c:pt>
                <c:pt idx="6">
                  <c:v>2.7</c:v>
                </c:pt>
                <c:pt idx="7">
                  <c:v>3.2</c:v>
                </c:pt>
                <c:pt idx="8">
                  <c:v>4</c:v>
                </c:pt>
                <c:pt idx="9">
                  <c:v>4.5</c:v>
                </c:pt>
                <c:pt idx="10">
                  <c:v>3.2</c:v>
                </c:pt>
                <c:pt idx="11">
                  <c:v>3</c:v>
                </c:pt>
                <c:pt idx="12">
                  <c:v>3.3</c:v>
                </c:pt>
                <c:pt idx="13">
                  <c:v>3.1</c:v>
                </c:pt>
                <c:pt idx="14">
                  <c:v>3.2</c:v>
                </c:pt>
                <c:pt idx="15">
                  <c:v>2.4</c:v>
                </c:pt>
                <c:pt idx="16">
                  <c:v>3.5</c:v>
                </c:pt>
                <c:pt idx="17">
                  <c:v>3.4</c:v>
                </c:pt>
                <c:pt idx="18">
                  <c:v>5.6</c:v>
                </c:pt>
                <c:pt idx="19">
                  <c:v>2.5</c:v>
                </c:pt>
                <c:pt idx="20">
                  <c:v>4</c:v>
                </c:pt>
                <c:pt idx="21">
                  <c:v>2.6</c:v>
                </c:pt>
                <c:pt idx="22">
                  <c:v>2.2999999999999998</c:v>
                </c:pt>
                <c:pt idx="23">
                  <c:v>1.5</c:v>
                </c:pt>
                <c:pt idx="24">
                  <c:v>5.0999999999999996</c:v>
                </c:pt>
                <c:pt idx="25">
                  <c:v>3.9</c:v>
                </c:pt>
                <c:pt idx="26">
                  <c:v>4.5</c:v>
                </c:pt>
                <c:pt idx="27">
                  <c:v>4.5</c:v>
                </c:pt>
                <c:pt idx="28">
                  <c:v>2.9</c:v>
                </c:pt>
                <c:pt idx="29">
                  <c:v>4.0999999999999996</c:v>
                </c:pt>
                <c:pt idx="30">
                  <c:v>2.8</c:v>
                </c:pt>
                <c:pt idx="31">
                  <c:v>3.2</c:v>
                </c:pt>
                <c:pt idx="32">
                  <c:v>2.9</c:v>
                </c:pt>
                <c:pt idx="33">
                  <c:v>5.0999999999999996</c:v>
                </c:pt>
                <c:pt idx="34">
                  <c:v>4.5999999999999996</c:v>
                </c:pt>
                <c:pt idx="35">
                  <c:v>2.5</c:v>
                </c:pt>
                <c:pt idx="36">
                  <c:v>3.5</c:v>
                </c:pt>
              </c:numCache>
            </c:numRef>
          </c:val>
        </c:ser>
        <c:ser>
          <c:idx val="2"/>
          <c:order val="2"/>
          <c:tx>
            <c:v>июнь</c:v>
          </c:tx>
          <c:marker>
            <c:symbol val="none"/>
          </c:marker>
          <c:cat>
            <c:numRef>
              <c:f>Данные!$A$2:$A$38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Данные!$J$2:$J$38</c:f>
              <c:numCache>
                <c:formatCode>0.00</c:formatCode>
                <c:ptCount val="37"/>
                <c:pt idx="0">
                  <c:v>6.7</c:v>
                </c:pt>
                <c:pt idx="1">
                  <c:v>5.9</c:v>
                </c:pt>
                <c:pt idx="2">
                  <c:v>5.2</c:v>
                </c:pt>
                <c:pt idx="3">
                  <c:v>4.8</c:v>
                </c:pt>
                <c:pt idx="4">
                  <c:v>4.4000000000000004</c:v>
                </c:pt>
                <c:pt idx="5">
                  <c:v>4.8</c:v>
                </c:pt>
                <c:pt idx="6">
                  <c:v>5.4</c:v>
                </c:pt>
                <c:pt idx="7">
                  <c:v>5.6</c:v>
                </c:pt>
                <c:pt idx="8">
                  <c:v>5.4</c:v>
                </c:pt>
                <c:pt idx="9">
                  <c:v>5.5</c:v>
                </c:pt>
                <c:pt idx="10">
                  <c:v>5.5</c:v>
                </c:pt>
                <c:pt idx="11">
                  <c:v>4.3</c:v>
                </c:pt>
                <c:pt idx="12">
                  <c:v>4.9000000000000004</c:v>
                </c:pt>
                <c:pt idx="13">
                  <c:v>4.5</c:v>
                </c:pt>
                <c:pt idx="14">
                  <c:v>5.3</c:v>
                </c:pt>
                <c:pt idx="15">
                  <c:v>3.9</c:v>
                </c:pt>
                <c:pt idx="16">
                  <c:v>5.5</c:v>
                </c:pt>
                <c:pt idx="17">
                  <c:v>4.8</c:v>
                </c:pt>
                <c:pt idx="18">
                  <c:v>4.8</c:v>
                </c:pt>
                <c:pt idx="19">
                  <c:v>3.5</c:v>
                </c:pt>
                <c:pt idx="20">
                  <c:v>4.5999999999999996</c:v>
                </c:pt>
                <c:pt idx="21">
                  <c:v>3.1</c:v>
                </c:pt>
                <c:pt idx="22">
                  <c:v>6.2</c:v>
                </c:pt>
                <c:pt idx="23">
                  <c:v>5.3</c:v>
                </c:pt>
                <c:pt idx="24">
                  <c:v>5.7</c:v>
                </c:pt>
                <c:pt idx="25">
                  <c:v>5.8</c:v>
                </c:pt>
                <c:pt idx="26">
                  <c:v>4.5999999999999996</c:v>
                </c:pt>
                <c:pt idx="27">
                  <c:v>4.9000000000000004</c:v>
                </c:pt>
                <c:pt idx="28">
                  <c:v>3.6</c:v>
                </c:pt>
                <c:pt idx="29">
                  <c:v>5.4</c:v>
                </c:pt>
                <c:pt idx="30">
                  <c:v>5.4</c:v>
                </c:pt>
                <c:pt idx="31">
                  <c:v>5.0999999999999996</c:v>
                </c:pt>
                <c:pt idx="32">
                  <c:v>4.7</c:v>
                </c:pt>
                <c:pt idx="33">
                  <c:v>3.8</c:v>
                </c:pt>
                <c:pt idx="34">
                  <c:v>4.8</c:v>
                </c:pt>
                <c:pt idx="35">
                  <c:v>4.5999999999999996</c:v>
                </c:pt>
                <c:pt idx="36">
                  <c:v>5.9</c:v>
                </c:pt>
              </c:numCache>
            </c:numRef>
          </c:val>
        </c:ser>
        <c:marker val="1"/>
        <c:axId val="144756736"/>
        <c:axId val="144758272"/>
      </c:lineChart>
      <c:catAx>
        <c:axId val="144756736"/>
        <c:scaling>
          <c:orientation val="minMax"/>
        </c:scaling>
        <c:axPos val="b"/>
        <c:numFmt formatCode="General" sourceLinked="1"/>
        <c:tickLblPos val="nextTo"/>
        <c:crossAx val="144758272"/>
        <c:crosses val="autoZero"/>
        <c:auto val="1"/>
        <c:lblAlgn val="ctr"/>
        <c:lblOffset val="100"/>
      </c:catAx>
      <c:valAx>
        <c:axId val="144758272"/>
        <c:scaling>
          <c:orientation val="minMax"/>
        </c:scaling>
        <c:axPos val="l"/>
        <c:majorGridlines/>
        <c:numFmt formatCode="0.00" sourceLinked="1"/>
        <c:tickLblPos val="nextTo"/>
        <c:crossAx val="14475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99060</xdr:colOff>
      <xdr:row>3</xdr:row>
      <xdr:rowOff>396240</xdr:rowOff>
    </xdr:from>
    <xdr:to>
      <xdr:col>19</xdr:col>
      <xdr:colOff>716280</xdr:colOff>
      <xdr:row>4</xdr:row>
      <xdr:rowOff>142366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4706"/>
        <a:stretch>
          <a:fillRect/>
        </a:stretch>
      </xdr:blipFill>
      <xdr:spPr>
        <a:xfrm>
          <a:off x="13395960" y="396240"/>
          <a:ext cx="617220" cy="393826"/>
        </a:xfrm>
        <a:prstGeom prst="rect">
          <a:avLst/>
        </a:prstGeom>
      </xdr:spPr>
    </xdr:pic>
    <xdr:clientData/>
  </xdr:twoCellAnchor>
  <xdr:twoCellAnchor editAs="oneCell">
    <xdr:from>
      <xdr:col>23</xdr:col>
      <xdr:colOff>144854</xdr:colOff>
      <xdr:row>13</xdr:row>
      <xdr:rowOff>76200</xdr:rowOff>
    </xdr:from>
    <xdr:to>
      <xdr:col>23</xdr:col>
      <xdr:colOff>632533</xdr:colOff>
      <xdr:row>13</xdr:row>
      <xdr:rowOff>312420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b="22500"/>
        <a:stretch>
          <a:fillRect/>
        </a:stretch>
      </xdr:blipFill>
      <xdr:spPr>
        <a:xfrm>
          <a:off x="15986834" y="3665220"/>
          <a:ext cx="487679" cy="23622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44</xdr:row>
      <xdr:rowOff>15240</xdr:rowOff>
    </xdr:from>
    <xdr:to>
      <xdr:col>7</xdr:col>
      <xdr:colOff>281940</xdr:colOff>
      <xdr:row>60</xdr:row>
      <xdr:rowOff>22860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44</xdr:row>
      <xdr:rowOff>0</xdr:rowOff>
    </xdr:from>
    <xdr:to>
      <xdr:col>13</xdr:col>
      <xdr:colOff>374220</xdr:colOff>
      <xdr:row>59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</xdr:colOff>
      <xdr:row>43</xdr:row>
      <xdr:rowOff>175260</xdr:rowOff>
    </xdr:from>
    <xdr:to>
      <xdr:col>21</xdr:col>
      <xdr:colOff>182880</xdr:colOff>
      <xdr:row>58</xdr:row>
      <xdr:rowOff>175260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121920</xdr:colOff>
      <xdr:row>16</xdr:row>
      <xdr:rowOff>15241</xdr:rowOff>
    </xdr:from>
    <xdr:to>
      <xdr:col>23</xdr:col>
      <xdr:colOff>891689</xdr:colOff>
      <xdr:row>16</xdr:row>
      <xdr:rowOff>276413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963900" y="4442461"/>
          <a:ext cx="769769" cy="261172"/>
        </a:xfrm>
        <a:prstGeom prst="rect">
          <a:avLst/>
        </a:prstGeom>
      </xdr:spPr>
    </xdr:pic>
    <xdr:clientData/>
  </xdr:twoCellAnchor>
  <xdr:twoCellAnchor editAs="oneCell">
    <xdr:from>
      <xdr:col>23</xdr:col>
      <xdr:colOff>114300</xdr:colOff>
      <xdr:row>18</xdr:row>
      <xdr:rowOff>30480</xdr:rowOff>
    </xdr:from>
    <xdr:to>
      <xdr:col>23</xdr:col>
      <xdr:colOff>912395</xdr:colOff>
      <xdr:row>18</xdr:row>
      <xdr:rowOff>251460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 b="-6649"/>
        <a:stretch>
          <a:fillRect/>
        </a:stretch>
      </xdr:blipFill>
      <xdr:spPr>
        <a:xfrm>
          <a:off x="15956280" y="4815840"/>
          <a:ext cx="798095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65</xdr:row>
      <xdr:rowOff>45720</xdr:rowOff>
    </xdr:from>
    <xdr:to>
      <xdr:col>1</xdr:col>
      <xdr:colOff>563879</xdr:colOff>
      <xdr:row>66</xdr:row>
      <xdr:rowOff>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b="22500"/>
        <a:stretch>
          <a:fillRect/>
        </a:stretch>
      </xdr:blipFill>
      <xdr:spPr>
        <a:xfrm>
          <a:off x="685800" y="13601700"/>
          <a:ext cx="487679" cy="236220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68</xdr:row>
      <xdr:rowOff>30480</xdr:rowOff>
    </xdr:from>
    <xdr:to>
      <xdr:col>1</xdr:col>
      <xdr:colOff>571499</xdr:colOff>
      <xdr:row>69</xdr:row>
      <xdr:rowOff>0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b="22500"/>
        <a:stretch>
          <a:fillRect/>
        </a:stretch>
      </xdr:blipFill>
      <xdr:spPr>
        <a:xfrm>
          <a:off x="693420" y="14234160"/>
          <a:ext cx="487679" cy="236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19</xdr:col>
      <xdr:colOff>45720</xdr:colOff>
      <xdr:row>25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9"/>
  <sheetViews>
    <sheetView zoomScale="70" zoomScaleNormal="70" workbookViewId="0">
      <selection activeCell="L69" sqref="L69"/>
    </sheetView>
  </sheetViews>
  <sheetFormatPr defaultRowHeight="14.4"/>
  <cols>
    <col min="6" max="6" width="12.109375" customWidth="1"/>
    <col min="7" max="7" width="11.44140625" customWidth="1"/>
    <col min="8" max="8" width="11.33203125" customWidth="1"/>
    <col min="11" max="11" width="14.88671875" customWidth="1"/>
    <col min="12" max="12" width="14.21875" customWidth="1"/>
    <col min="13" max="13" width="14.33203125" customWidth="1"/>
    <col min="20" max="20" width="10.88671875" customWidth="1"/>
    <col min="22" max="22" width="8.44140625" customWidth="1"/>
    <col min="24" max="24" width="30.33203125" customWidth="1"/>
  </cols>
  <sheetData>
    <row r="1" spans="1:25" ht="16.2" customHeight="1">
      <c r="A1" s="11" t="s">
        <v>38</v>
      </c>
    </row>
    <row r="2" spans="1:25" ht="18" customHeight="1">
      <c r="A2" s="11" t="s">
        <v>39</v>
      </c>
    </row>
    <row r="3" spans="1:25" ht="16.2" customHeight="1"/>
    <row r="4" spans="1:25" ht="51" customHeight="1">
      <c r="A4" s="14" t="s">
        <v>0</v>
      </c>
      <c r="B4" s="16" t="s">
        <v>1</v>
      </c>
      <c r="C4" s="16" t="s">
        <v>2</v>
      </c>
      <c r="D4" s="19" t="s">
        <v>4</v>
      </c>
      <c r="E4" s="14"/>
      <c r="F4" s="19" t="s">
        <v>5</v>
      </c>
      <c r="G4" s="19" t="s">
        <v>6</v>
      </c>
      <c r="H4" s="19" t="s">
        <v>7</v>
      </c>
      <c r="I4" s="19" t="s">
        <v>8</v>
      </c>
      <c r="J4" s="19"/>
      <c r="K4" s="19" t="s">
        <v>9</v>
      </c>
      <c r="L4" s="19" t="s">
        <v>10</v>
      </c>
      <c r="M4" s="19" t="s">
        <v>11</v>
      </c>
      <c r="N4" s="19" t="s">
        <v>12</v>
      </c>
      <c r="O4" s="19"/>
      <c r="P4" s="14" t="s">
        <v>13</v>
      </c>
      <c r="Q4" s="14" t="s">
        <v>14</v>
      </c>
      <c r="R4" s="14" t="s">
        <v>15</v>
      </c>
      <c r="S4" s="14" t="s">
        <v>16</v>
      </c>
      <c r="T4" s="20"/>
      <c r="U4" s="14" t="s">
        <v>45</v>
      </c>
      <c r="X4" s="11"/>
    </row>
    <row r="5" spans="1:25" ht="24" customHeight="1">
      <c r="A5" s="15"/>
      <c r="B5" s="17"/>
      <c r="C5" s="18"/>
      <c r="D5" s="5" t="s">
        <v>17</v>
      </c>
      <c r="E5" s="4" t="s">
        <v>18</v>
      </c>
      <c r="F5" s="14"/>
      <c r="G5" s="14"/>
      <c r="H5" s="14"/>
      <c r="I5" s="5" t="s">
        <v>19</v>
      </c>
      <c r="J5" s="5" t="s">
        <v>20</v>
      </c>
      <c r="K5" s="14"/>
      <c r="L5" s="14"/>
      <c r="M5" s="14"/>
      <c r="N5" s="5" t="s">
        <v>21</v>
      </c>
      <c r="O5" s="5" t="s">
        <v>22</v>
      </c>
      <c r="P5" s="14"/>
      <c r="Q5" s="14"/>
      <c r="R5" s="14"/>
      <c r="S5" s="14"/>
      <c r="T5" s="20"/>
      <c r="U5" s="14"/>
      <c r="X5" s="11"/>
    </row>
    <row r="6" spans="1:25" ht="19.2" customHeight="1">
      <c r="A6" s="3">
        <v>1957</v>
      </c>
      <c r="B6" s="2">
        <v>3.7</v>
      </c>
      <c r="C6" s="2">
        <v>1.1000000000000001</v>
      </c>
      <c r="D6" s="7">
        <f>Y7</f>
        <v>1.1000000000000001</v>
      </c>
      <c r="E6" s="7">
        <f>D6+Y11</f>
        <v>1.7333333333333334</v>
      </c>
      <c r="F6" s="7">
        <f t="shared" ref="F6:F11" si="0">AVERAGE(D6,E6)</f>
        <v>1.4166666666666667</v>
      </c>
      <c r="G6">
        <f>COUNTIFS(B6:B42,"&gt;="&amp;D6,B6:B42,"&lt;"&amp;E6)</f>
        <v>4</v>
      </c>
      <c r="H6">
        <f>G6/Y6</f>
        <v>0.10810810810810811</v>
      </c>
      <c r="I6" s="7">
        <f>D6</f>
        <v>1.1000000000000001</v>
      </c>
      <c r="J6" s="7">
        <f>E7</f>
        <v>2.3666666666666667</v>
      </c>
      <c r="K6" s="7">
        <f>AVERAGE(I6,J6)</f>
        <v>1.7333333333333334</v>
      </c>
      <c r="L6">
        <f>COUNTIFS(B6:B42,"&gt;="&amp;I6,B6:B42,"&lt;"&amp;J6)</f>
        <v>13</v>
      </c>
      <c r="M6">
        <f>L6/Y6</f>
        <v>0.35135135135135137</v>
      </c>
      <c r="N6" s="6" t="s">
        <v>33</v>
      </c>
      <c r="O6">
        <f>(J6-Y12)/Y13</f>
        <v>-0.42838683901678692</v>
      </c>
      <c r="P6">
        <v>-0.5</v>
      </c>
      <c r="Q6">
        <v>-0.1628</v>
      </c>
      <c r="R6">
        <f>Q6-P6</f>
        <v>0.3372</v>
      </c>
      <c r="S6">
        <f>Y6*R6</f>
        <v>12.4764</v>
      </c>
      <c r="T6">
        <f>(L6-S6)^2/S6</f>
        <v>2.1974043794684369E-2</v>
      </c>
      <c r="U6">
        <f>G6/Y11</f>
        <v>6.3157894736842097</v>
      </c>
      <c r="X6" s="9" t="s">
        <v>23</v>
      </c>
      <c r="Y6" s="10">
        <f>COUNT(B6:B42)</f>
        <v>37</v>
      </c>
    </row>
    <row r="7" spans="1:25">
      <c r="A7" s="3">
        <v>1958</v>
      </c>
      <c r="B7" s="2">
        <v>3.5</v>
      </c>
      <c r="C7" s="2">
        <v>1.3</v>
      </c>
      <c r="D7" s="7">
        <f>E6</f>
        <v>1.7333333333333334</v>
      </c>
      <c r="E7" s="7">
        <f>D7+Y11</f>
        <v>2.3666666666666667</v>
      </c>
      <c r="F7" s="7">
        <f t="shared" si="0"/>
        <v>2.0499999999999998</v>
      </c>
      <c r="G7">
        <f>COUNTIFS(B6:B42,"&gt;="&amp;D7,B6:B42,"&lt;"&amp;E7)</f>
        <v>9</v>
      </c>
      <c r="H7">
        <f>G7/Y6</f>
        <v>0.24324324324324326</v>
      </c>
      <c r="I7" s="7">
        <f>J6</f>
        <v>2.3666666666666667</v>
      </c>
      <c r="J7" s="7">
        <f>E8</f>
        <v>3</v>
      </c>
      <c r="K7" s="7">
        <f>AVERAGE(I7,J7)</f>
        <v>2.6833333333333336</v>
      </c>
      <c r="L7">
        <f>COUNTIFS(B6:B42,"&gt;="&amp;I7,B6:B42,"&lt;"&amp;J7)</f>
        <v>12</v>
      </c>
      <c r="M7">
        <f>L7/Y6</f>
        <v>0.32432432432432434</v>
      </c>
      <c r="N7">
        <f>O6</f>
        <v>-0.42838683901678692</v>
      </c>
      <c r="O7">
        <f>(J7-Y12)/Y13</f>
        <v>0.34479916311107267</v>
      </c>
      <c r="P7">
        <f>Q6</f>
        <v>-0.1628</v>
      </c>
      <c r="Q7">
        <v>0.1331</v>
      </c>
      <c r="R7">
        <f>Q7-P7</f>
        <v>0.2959</v>
      </c>
      <c r="S7">
        <f>Y6*R7</f>
        <v>10.9483</v>
      </c>
      <c r="T7">
        <f>(L7-S7)^2/S7</f>
        <v>0.10102690737374757</v>
      </c>
      <c r="U7">
        <f>G7/Y11</f>
        <v>14.210526315789473</v>
      </c>
      <c r="X7" s="6" t="s">
        <v>24</v>
      </c>
      <c r="Y7" s="7">
        <f>MIN(B6:B42)</f>
        <v>1.1000000000000001</v>
      </c>
    </row>
    <row r="8" spans="1:25">
      <c r="A8" s="3">
        <v>1959</v>
      </c>
      <c r="B8" s="2">
        <v>2.4</v>
      </c>
      <c r="C8" s="2">
        <v>1.5</v>
      </c>
      <c r="D8" s="7">
        <f>E7</f>
        <v>2.3666666666666667</v>
      </c>
      <c r="E8" s="7">
        <f>D8+Y11</f>
        <v>3</v>
      </c>
      <c r="F8" s="7">
        <f t="shared" si="0"/>
        <v>2.6833333333333336</v>
      </c>
      <c r="G8">
        <f>COUNTIFS(B6:B42,"&gt;="&amp;D8,B6:B42,"&lt;"&amp;E8)</f>
        <v>12</v>
      </c>
      <c r="H8">
        <f>G8/Y6</f>
        <v>0.32432432432432434</v>
      </c>
      <c r="I8" s="7">
        <f>J7</f>
        <v>3</v>
      </c>
      <c r="J8" s="7">
        <f>E9</f>
        <v>3.6333333333333333</v>
      </c>
      <c r="K8" s="7">
        <f>AVERAGE(I8,J8)</f>
        <v>3.3166666666666664</v>
      </c>
      <c r="L8">
        <f>COUNTIFS(B6:B42,"&gt;="&amp;I8,B6:B42,"&lt;"&amp;J8)</f>
        <v>7</v>
      </c>
      <c r="M8">
        <f>L8/Y6</f>
        <v>0.1891891891891892</v>
      </c>
      <c r="N8">
        <f>O7</f>
        <v>0.34479916311107267</v>
      </c>
      <c r="O8">
        <f>(J8-Y12)/Y13</f>
        <v>1.1179851652389323</v>
      </c>
      <c r="P8">
        <f>Q7</f>
        <v>0.1331</v>
      </c>
      <c r="Q8">
        <v>0.36649999999999999</v>
      </c>
      <c r="R8">
        <f>Q8-P8</f>
        <v>0.2334</v>
      </c>
      <c r="S8">
        <f>Y6*R8</f>
        <v>8.6357999999999997</v>
      </c>
      <c r="T8">
        <f>(L8-S8)^2/S8</f>
        <v>0.30985451724217777</v>
      </c>
      <c r="U8">
        <f>G8/Y11</f>
        <v>18.94736842105263</v>
      </c>
      <c r="X8" s="6" t="s">
        <v>25</v>
      </c>
      <c r="Y8" s="7">
        <f>MAX(B6:B42)</f>
        <v>4.9000000000000004</v>
      </c>
    </row>
    <row r="9" spans="1:25">
      <c r="A9" s="3">
        <v>1960</v>
      </c>
      <c r="B9" s="2">
        <v>2.6</v>
      </c>
      <c r="C9" s="2">
        <v>1.6</v>
      </c>
      <c r="D9" s="7">
        <f>E8</f>
        <v>3</v>
      </c>
      <c r="E9" s="7">
        <f>D9+Y11</f>
        <v>3.6333333333333333</v>
      </c>
      <c r="F9" s="7">
        <f t="shared" si="0"/>
        <v>3.3166666666666664</v>
      </c>
      <c r="G9">
        <f>COUNTIFS(B6:B42,"&gt;="&amp;D9,B6:B42,"&lt;"&amp;E9)</f>
        <v>7</v>
      </c>
      <c r="H9">
        <f>G9/Y6</f>
        <v>0.1891891891891892</v>
      </c>
      <c r="I9" s="7">
        <f>J8</f>
        <v>3.6333333333333333</v>
      </c>
      <c r="J9" s="7">
        <f>E11</f>
        <v>4.9000000000000004</v>
      </c>
      <c r="K9" s="7">
        <f>AVERAGE(I9,J9)</f>
        <v>4.2666666666666666</v>
      </c>
      <c r="L9">
        <f>COUNTIFS(B6:B42,"&gt;="&amp;I9,B6:B42,"&lt;="&amp;J9)</f>
        <v>5</v>
      </c>
      <c r="M9">
        <f>L9/Y6</f>
        <v>0.13513513513513514</v>
      </c>
      <c r="N9">
        <f>O8</f>
        <v>1.1179851652389323</v>
      </c>
      <c r="O9" s="6" t="s">
        <v>32</v>
      </c>
      <c r="P9">
        <f>Q8</f>
        <v>0.36649999999999999</v>
      </c>
      <c r="Q9">
        <v>0.5</v>
      </c>
      <c r="R9">
        <f>Q9-P9</f>
        <v>0.13350000000000001</v>
      </c>
      <c r="S9">
        <f>Y6*R9</f>
        <v>4.9395000000000007</v>
      </c>
      <c r="T9">
        <f>(L9-S9)^2/S9</f>
        <v>7.4101629719605601E-4</v>
      </c>
      <c r="U9">
        <f>G9/Y11</f>
        <v>11.052631578947366</v>
      </c>
      <c r="X9" s="6" t="s">
        <v>26</v>
      </c>
      <c r="Y9" s="7">
        <f>Y8-Y7</f>
        <v>3.8000000000000003</v>
      </c>
    </row>
    <row r="10" spans="1:25" ht="17.399999999999999" customHeight="1">
      <c r="A10" s="3">
        <v>1961</v>
      </c>
      <c r="B10" s="2">
        <v>2.6</v>
      </c>
      <c r="C10" s="2">
        <v>1.9</v>
      </c>
      <c r="D10" s="7">
        <f>E9</f>
        <v>3.6333333333333333</v>
      </c>
      <c r="E10" s="7">
        <f>D10+Y11</f>
        <v>4.2666666666666666</v>
      </c>
      <c r="F10" s="7">
        <f t="shared" si="0"/>
        <v>3.95</v>
      </c>
      <c r="G10">
        <f>COUNTIFS(B6:B42,"&gt;="&amp;D10,B6:B42,"&lt;"&amp;E10)</f>
        <v>3</v>
      </c>
      <c r="H10">
        <f>G10/Y6</f>
        <v>8.1081081081081086E-2</v>
      </c>
      <c r="U10">
        <f>G10/Y11</f>
        <v>4.7368421052631575</v>
      </c>
      <c r="X10" s="6" t="s">
        <v>27</v>
      </c>
      <c r="Y10" s="7">
        <f>1+TRUNC(LOG(Y6,2))</f>
        <v>6</v>
      </c>
    </row>
    <row r="11" spans="1:25" ht="20.399999999999999" customHeight="1">
      <c r="A11" s="3">
        <v>1962</v>
      </c>
      <c r="B11" s="2">
        <v>3.6</v>
      </c>
      <c r="C11" s="2">
        <v>1.9</v>
      </c>
      <c r="D11" s="7">
        <f>E10</f>
        <v>4.2666666666666666</v>
      </c>
      <c r="E11" s="7">
        <f>D11+Y11</f>
        <v>4.9000000000000004</v>
      </c>
      <c r="F11" s="7">
        <f t="shared" si="0"/>
        <v>4.5833333333333339</v>
      </c>
      <c r="G11">
        <f>COUNTIFS(B6:B42,"&gt;="&amp;D11,B6:B42,"&lt;="&amp;E11)</f>
        <v>2</v>
      </c>
      <c r="H11">
        <f>G11/Y6</f>
        <v>5.4054054054054057E-2</v>
      </c>
      <c r="U11">
        <f>G11/Y11</f>
        <v>3.1578947368421049</v>
      </c>
      <c r="X11" s="6" t="s">
        <v>28</v>
      </c>
      <c r="Y11" s="6">
        <f>Y9/Y10</f>
        <v>0.63333333333333341</v>
      </c>
    </row>
    <row r="12" spans="1:25">
      <c r="A12" s="3">
        <v>1963</v>
      </c>
      <c r="B12" s="2">
        <v>3</v>
      </c>
      <c r="C12" s="2">
        <v>2</v>
      </c>
      <c r="X12" s="6" t="s">
        <v>29</v>
      </c>
      <c r="Y12" s="11">
        <f>1/Y6*SUMPRODUCT(G6:G11,F6:F11)</f>
        <v>2.7175675675675675</v>
      </c>
    </row>
    <row r="13" spans="1:25" ht="42.6" customHeight="1">
      <c r="A13" s="3">
        <v>1964</v>
      </c>
      <c r="B13" s="2">
        <v>2.4</v>
      </c>
      <c r="C13" s="2">
        <v>2.1</v>
      </c>
      <c r="X13" s="8" t="s">
        <v>30</v>
      </c>
      <c r="Y13" s="11">
        <f>SQRT(1/Y6*SUM(G6*(F6-Y12)^2,G7*(F7-Y12)^2,G8*(F8-Y12)^2,G9*(F9-Y12)^2,G10*(F10-Y12)^2,G11*(F11-Y12)^2))</f>
        <v>0.81912157176973921</v>
      </c>
    </row>
    <row r="14" spans="1:25" ht="26.4" customHeight="1">
      <c r="A14" s="3">
        <v>1965</v>
      </c>
      <c r="B14" s="2">
        <v>2.5</v>
      </c>
      <c r="C14" s="2">
        <v>2.1</v>
      </c>
      <c r="P14" s="11"/>
      <c r="Q14" s="11"/>
      <c r="X14" s="6"/>
      <c r="Y14" s="6">
        <f>SUM(T6:T9)</f>
        <v>0.43359648470780576</v>
      </c>
    </row>
    <row r="15" spans="1:25">
      <c r="A15" s="3">
        <v>1966</v>
      </c>
      <c r="B15" s="2">
        <v>3.3</v>
      </c>
      <c r="C15" s="2">
        <v>2.2000000000000002</v>
      </c>
      <c r="P15" s="11"/>
      <c r="Q15" s="11"/>
      <c r="X15" s="6" t="s">
        <v>31</v>
      </c>
      <c r="Y15" s="6">
        <v>1</v>
      </c>
    </row>
    <row r="16" spans="1:25" ht="15.6">
      <c r="A16" s="3">
        <v>1967</v>
      </c>
      <c r="B16" s="2">
        <v>2.5</v>
      </c>
      <c r="C16" s="2">
        <v>2.2000000000000002</v>
      </c>
      <c r="P16" s="11"/>
      <c r="Q16" s="11"/>
      <c r="X16" s="11" t="s">
        <v>43</v>
      </c>
      <c r="Y16" s="6">
        <v>2.5000000000000001E-2</v>
      </c>
    </row>
    <row r="17" spans="1:25" ht="24.6" customHeight="1">
      <c r="A17" s="3">
        <v>1968</v>
      </c>
      <c r="B17" s="2">
        <v>1.9</v>
      </c>
      <c r="C17" s="2">
        <v>2.2000000000000002</v>
      </c>
      <c r="P17" s="11"/>
      <c r="Q17" s="11"/>
      <c r="X17" s="6"/>
      <c r="Y17" s="6">
        <f>CHIINV(Y16,Y15)</f>
        <v>5.0238864701831316</v>
      </c>
    </row>
    <row r="18" spans="1:25" ht="15.6">
      <c r="A18" s="3">
        <v>1969</v>
      </c>
      <c r="B18" s="2">
        <v>2.1</v>
      </c>
      <c r="C18" s="2">
        <v>2.2999999999999998</v>
      </c>
      <c r="X18" s="11" t="s">
        <v>44</v>
      </c>
      <c r="Y18" s="6">
        <v>0.01</v>
      </c>
    </row>
    <row r="19" spans="1:25" ht="27" customHeight="1">
      <c r="A19" s="3">
        <v>1970</v>
      </c>
      <c r="B19" s="2">
        <v>2.2000000000000002</v>
      </c>
      <c r="C19" s="2">
        <v>2.4</v>
      </c>
      <c r="X19" s="6"/>
      <c r="Y19" s="6">
        <f>CHIINV(Y18,Y15)</f>
        <v>6.634896711777805</v>
      </c>
    </row>
    <row r="20" spans="1:25">
      <c r="A20" s="3">
        <v>1971</v>
      </c>
      <c r="B20" s="2">
        <v>2.4</v>
      </c>
      <c r="C20" s="2">
        <v>2.4</v>
      </c>
    </row>
    <row r="21" spans="1:25">
      <c r="A21" s="3">
        <v>1972</v>
      </c>
      <c r="B21" s="2">
        <v>2.2000000000000002</v>
      </c>
      <c r="C21" s="2">
        <v>2.4</v>
      </c>
    </row>
    <row r="22" spans="1:25">
      <c r="A22" s="3">
        <v>1973</v>
      </c>
      <c r="B22" s="2">
        <v>2.5</v>
      </c>
      <c r="C22" s="2">
        <v>2.4</v>
      </c>
    </row>
    <row r="23" spans="1:25">
      <c r="A23" s="3">
        <v>1974</v>
      </c>
      <c r="B23" s="2">
        <v>2.2999999999999998</v>
      </c>
      <c r="C23" s="2">
        <v>2.5</v>
      </c>
    </row>
    <row r="24" spans="1:25">
      <c r="A24" s="3">
        <v>1975</v>
      </c>
      <c r="B24" s="2">
        <v>3</v>
      </c>
      <c r="C24" s="2">
        <v>2.5</v>
      </c>
    </row>
    <row r="25" spans="1:25">
      <c r="A25" s="3">
        <v>1976</v>
      </c>
      <c r="B25" s="2">
        <v>3.9</v>
      </c>
      <c r="C25" s="2">
        <v>2.5</v>
      </c>
    </row>
    <row r="26" spans="1:25">
      <c r="A26" s="3">
        <v>1977</v>
      </c>
      <c r="B26" s="2">
        <v>3.1</v>
      </c>
      <c r="C26" s="2">
        <v>2.5</v>
      </c>
    </row>
    <row r="27" spans="1:25">
      <c r="A27" s="3">
        <v>1978</v>
      </c>
      <c r="B27" s="2">
        <v>3.1</v>
      </c>
      <c r="C27" s="2">
        <v>2.6</v>
      </c>
    </row>
    <row r="28" spans="1:25">
      <c r="A28" s="3">
        <v>1979</v>
      </c>
      <c r="B28" s="2">
        <v>2.5</v>
      </c>
      <c r="C28" s="2">
        <v>2.6</v>
      </c>
    </row>
    <row r="29" spans="1:25">
      <c r="A29" s="3">
        <v>1980</v>
      </c>
      <c r="B29" s="2">
        <v>2.1</v>
      </c>
      <c r="C29" s="2">
        <v>2.8</v>
      </c>
    </row>
    <row r="30" spans="1:25">
      <c r="A30" s="3">
        <v>1981</v>
      </c>
      <c r="B30" s="2">
        <v>2.8</v>
      </c>
      <c r="C30" s="2">
        <v>2.9</v>
      </c>
    </row>
    <row r="31" spans="1:25">
      <c r="A31" s="3">
        <v>1982</v>
      </c>
      <c r="B31" s="2">
        <v>2.9</v>
      </c>
      <c r="C31" s="2">
        <v>3</v>
      </c>
    </row>
    <row r="32" spans="1:25">
      <c r="A32" s="3">
        <v>1983</v>
      </c>
      <c r="B32" s="2">
        <v>3.8</v>
      </c>
      <c r="C32" s="2">
        <v>3</v>
      </c>
    </row>
    <row r="33" spans="1:13">
      <c r="A33" s="3">
        <v>1984</v>
      </c>
      <c r="B33" s="2">
        <v>2</v>
      </c>
      <c r="C33" s="2">
        <v>3.1</v>
      </c>
    </row>
    <row r="34" spans="1:13">
      <c r="A34" s="3">
        <v>1985</v>
      </c>
      <c r="B34" s="2">
        <v>1.9</v>
      </c>
      <c r="C34" s="2">
        <v>3.1</v>
      </c>
    </row>
    <row r="35" spans="1:13">
      <c r="A35" s="3">
        <v>1986</v>
      </c>
      <c r="B35" s="2">
        <v>4.5999999999999996</v>
      </c>
      <c r="C35" s="2">
        <v>3.3</v>
      </c>
    </row>
    <row r="36" spans="1:13">
      <c r="A36" s="3">
        <v>1987</v>
      </c>
      <c r="B36" s="2">
        <v>1.1000000000000001</v>
      </c>
      <c r="C36" s="2">
        <v>3.5</v>
      </c>
    </row>
    <row r="37" spans="1:13">
      <c r="A37" s="3">
        <v>1988</v>
      </c>
      <c r="B37" s="2">
        <v>2.4</v>
      </c>
      <c r="C37" s="2">
        <v>3.6</v>
      </c>
    </row>
    <row r="38" spans="1:13">
      <c r="A38" s="3">
        <v>1989</v>
      </c>
      <c r="B38" s="2">
        <v>4.9000000000000004</v>
      </c>
      <c r="C38" s="2">
        <v>3.7</v>
      </c>
    </row>
    <row r="39" spans="1:13">
      <c r="A39" s="3">
        <v>1990</v>
      </c>
      <c r="B39" s="2">
        <v>1.5</v>
      </c>
      <c r="C39" s="2">
        <v>3.8</v>
      </c>
    </row>
    <row r="40" spans="1:13">
      <c r="A40" s="3">
        <v>1991</v>
      </c>
      <c r="B40" s="2">
        <v>2.2000000000000002</v>
      </c>
      <c r="C40" s="2">
        <v>3.9</v>
      </c>
    </row>
    <row r="41" spans="1:13">
      <c r="A41" s="3">
        <v>1992</v>
      </c>
      <c r="B41" s="2">
        <v>1.6</v>
      </c>
      <c r="C41" s="2">
        <v>4.5999999999999996</v>
      </c>
    </row>
    <row r="42" spans="1:13">
      <c r="A42" s="3">
        <v>1993</v>
      </c>
      <c r="B42" s="2">
        <v>1.3</v>
      </c>
      <c r="C42" s="2">
        <v>4.9000000000000004</v>
      </c>
    </row>
    <row r="43" spans="1:13">
      <c r="A43" s="1" t="s">
        <v>3</v>
      </c>
      <c r="B43" s="1"/>
      <c r="C43" s="1"/>
      <c r="G43">
        <f>SUM(G6:G11)</f>
        <v>37</v>
      </c>
      <c r="H43">
        <f>SUM(H6:H11)</f>
        <v>1</v>
      </c>
      <c r="L43">
        <f>SUM(L6:L9)</f>
        <v>37</v>
      </c>
      <c r="M43">
        <f>SUM(M6:M9)</f>
        <v>1</v>
      </c>
    </row>
    <row r="63" spans="1:1" ht="15.6">
      <c r="A63" s="11" t="s">
        <v>46</v>
      </c>
    </row>
    <row r="65" spans="1:3" ht="15.6">
      <c r="A65" s="11" t="s">
        <v>42</v>
      </c>
    </row>
    <row r="66" spans="1:3" ht="22.2" customHeight="1">
      <c r="A66" s="11" t="s">
        <v>40</v>
      </c>
      <c r="C66" s="11" t="s">
        <v>48</v>
      </c>
    </row>
    <row r="68" spans="1:3" ht="15.6">
      <c r="A68" s="11" t="s">
        <v>41</v>
      </c>
    </row>
    <row r="69" spans="1:3" ht="21" customHeight="1">
      <c r="A69" s="11" t="s">
        <v>40</v>
      </c>
      <c r="C69" s="11" t="s">
        <v>47</v>
      </c>
    </row>
  </sheetData>
  <mergeCells count="18">
    <mergeCell ref="T4:T5"/>
    <mergeCell ref="U4:U5"/>
    <mergeCell ref="Q4:Q5"/>
    <mergeCell ref="R4:R5"/>
    <mergeCell ref="S4:S5"/>
    <mergeCell ref="N4:O4"/>
    <mergeCell ref="P4:P5"/>
    <mergeCell ref="L4:L5"/>
    <mergeCell ref="M4:M5"/>
    <mergeCell ref="D4:E4"/>
    <mergeCell ref="F4:F5"/>
    <mergeCell ref="H4:H5"/>
    <mergeCell ref="I4:J4"/>
    <mergeCell ref="A4:A5"/>
    <mergeCell ref="B4:B5"/>
    <mergeCell ref="C4:C5"/>
    <mergeCell ref="G4:G5"/>
    <mergeCell ref="K4:K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55" zoomScaleNormal="55" workbookViewId="0">
      <selection activeCell="L10" sqref="L10"/>
    </sheetView>
  </sheetViews>
  <sheetFormatPr defaultRowHeight="14.4"/>
  <sheetData>
    <row r="1" spans="1:10" ht="27">
      <c r="A1" s="11" t="s">
        <v>0</v>
      </c>
      <c r="B1" s="12" t="s">
        <v>34</v>
      </c>
      <c r="C1" s="11"/>
      <c r="D1" s="11"/>
      <c r="E1" s="11" t="s">
        <v>0</v>
      </c>
      <c r="F1" s="11" t="s">
        <v>35</v>
      </c>
      <c r="G1" s="11"/>
      <c r="H1" s="11"/>
      <c r="I1" s="11" t="s">
        <v>0</v>
      </c>
      <c r="J1" s="11" t="s">
        <v>36</v>
      </c>
    </row>
    <row r="2" spans="1:10">
      <c r="A2" s="11">
        <v>1957</v>
      </c>
      <c r="B2" s="13">
        <v>3.7</v>
      </c>
      <c r="C2" s="11"/>
      <c r="D2" s="11"/>
      <c r="E2" s="11">
        <v>1957</v>
      </c>
      <c r="F2" s="13">
        <v>3.8</v>
      </c>
      <c r="G2" s="11"/>
      <c r="H2" s="11"/>
      <c r="I2" s="11">
        <v>1957</v>
      </c>
      <c r="J2" s="13">
        <v>6.7</v>
      </c>
    </row>
    <row r="3" spans="1:10">
      <c r="A3" s="11">
        <v>1958</v>
      </c>
      <c r="B3" s="13">
        <v>3.5</v>
      </c>
      <c r="C3" s="11"/>
      <c r="D3" s="11"/>
      <c r="E3" s="11">
        <v>1958</v>
      </c>
      <c r="F3" s="13">
        <v>3.2</v>
      </c>
      <c r="G3" s="11"/>
      <c r="H3" s="11"/>
      <c r="I3" s="11">
        <v>1958</v>
      </c>
      <c r="J3" s="13">
        <v>5.9</v>
      </c>
    </row>
    <row r="4" spans="1:10">
      <c r="A4" s="11">
        <v>1959</v>
      </c>
      <c r="B4" s="13">
        <v>2.4</v>
      </c>
      <c r="C4" s="11"/>
      <c r="D4" s="11"/>
      <c r="E4" s="11">
        <v>1959</v>
      </c>
      <c r="F4" s="13">
        <v>3.2</v>
      </c>
      <c r="G4" s="11"/>
      <c r="H4" s="11"/>
      <c r="I4" s="11">
        <v>1959</v>
      </c>
      <c r="J4" s="13">
        <v>5.2</v>
      </c>
    </row>
    <row r="5" spans="1:10">
      <c r="A5" s="11">
        <v>1960</v>
      </c>
      <c r="B5" s="13">
        <v>2.6</v>
      </c>
      <c r="C5" s="11"/>
      <c r="D5" s="11"/>
      <c r="E5" s="11">
        <v>1960</v>
      </c>
      <c r="F5" s="13">
        <v>3.5</v>
      </c>
      <c r="G5" s="11"/>
      <c r="H5" s="11"/>
      <c r="I5" s="11">
        <v>1960</v>
      </c>
      <c r="J5" s="13">
        <v>4.8</v>
      </c>
    </row>
    <row r="6" spans="1:10">
      <c r="A6" s="11">
        <v>1961</v>
      </c>
      <c r="B6" s="13">
        <v>2.6</v>
      </c>
      <c r="C6" s="11"/>
      <c r="D6" s="11"/>
      <c r="E6" s="11">
        <v>1961</v>
      </c>
      <c r="F6" s="13">
        <v>3.4</v>
      </c>
      <c r="G6" s="11"/>
      <c r="H6" s="11"/>
      <c r="I6" s="11">
        <v>1961</v>
      </c>
      <c r="J6" s="13">
        <v>4.4000000000000004</v>
      </c>
    </row>
    <row r="7" spans="1:10">
      <c r="A7" s="11">
        <v>1962</v>
      </c>
      <c r="B7" s="13">
        <v>3.6</v>
      </c>
      <c r="C7" s="11"/>
      <c r="D7" s="11"/>
      <c r="E7" s="11">
        <v>1962</v>
      </c>
      <c r="F7" s="13">
        <v>5.5</v>
      </c>
      <c r="G7" s="11"/>
      <c r="H7" s="11"/>
      <c r="I7" s="11">
        <v>1962</v>
      </c>
      <c r="J7" s="13">
        <v>4.8</v>
      </c>
    </row>
    <row r="8" spans="1:10">
      <c r="A8" s="11">
        <v>1963</v>
      </c>
      <c r="B8" s="13">
        <v>3</v>
      </c>
      <c r="C8" s="11"/>
      <c r="D8" s="11"/>
      <c r="E8" s="11">
        <v>1963</v>
      </c>
      <c r="F8" s="13">
        <v>2.7</v>
      </c>
      <c r="G8" s="11"/>
      <c r="H8" s="11"/>
      <c r="I8" s="11">
        <v>1963</v>
      </c>
      <c r="J8" s="13">
        <v>5.4</v>
      </c>
    </row>
    <row r="9" spans="1:10">
      <c r="A9" s="11">
        <v>1964</v>
      </c>
      <c r="B9" s="13">
        <v>2.4</v>
      </c>
      <c r="C9" s="11"/>
      <c r="D9" s="11"/>
      <c r="E9" s="11">
        <v>1964</v>
      </c>
      <c r="F9" s="13">
        <v>3.2</v>
      </c>
      <c r="G9" s="11"/>
      <c r="H9" s="11"/>
      <c r="I9" s="11">
        <v>1964</v>
      </c>
      <c r="J9" s="13">
        <v>5.6</v>
      </c>
    </row>
    <row r="10" spans="1:10">
      <c r="A10" s="11">
        <v>1965</v>
      </c>
      <c r="B10" s="13">
        <v>2.5</v>
      </c>
      <c r="C10" s="11"/>
      <c r="D10" s="11"/>
      <c r="E10" s="11">
        <v>1965</v>
      </c>
      <c r="F10" s="13">
        <v>4</v>
      </c>
      <c r="G10" s="11"/>
      <c r="H10" s="11"/>
      <c r="I10" s="11">
        <v>1965</v>
      </c>
      <c r="J10" s="13">
        <v>5.4</v>
      </c>
    </row>
    <row r="11" spans="1:10">
      <c r="A11" s="11">
        <v>1966</v>
      </c>
      <c r="B11" s="13">
        <v>3.3</v>
      </c>
      <c r="C11" s="11"/>
      <c r="D11" s="11"/>
      <c r="E11" s="11">
        <v>1966</v>
      </c>
      <c r="F11" s="13">
        <v>4.5</v>
      </c>
      <c r="G11" s="11"/>
      <c r="H11" s="11"/>
      <c r="I11" s="11">
        <v>1966</v>
      </c>
      <c r="J11" s="13">
        <v>5.5</v>
      </c>
    </row>
    <row r="12" spans="1:10">
      <c r="A12" s="11">
        <v>1967</v>
      </c>
      <c r="B12" s="13">
        <v>2.5</v>
      </c>
      <c r="C12" s="11"/>
      <c r="D12" s="11"/>
      <c r="E12" s="11">
        <v>1967</v>
      </c>
      <c r="F12" s="13">
        <v>3.2</v>
      </c>
      <c r="G12" s="11"/>
      <c r="H12" s="11"/>
      <c r="I12" s="11">
        <v>1967</v>
      </c>
      <c r="J12" s="13">
        <v>5.5</v>
      </c>
    </row>
    <row r="13" spans="1:10">
      <c r="A13" s="11">
        <v>1968</v>
      </c>
      <c r="B13" s="13">
        <v>1.9</v>
      </c>
      <c r="C13" s="11"/>
      <c r="D13" s="11"/>
      <c r="E13" s="11">
        <v>1968</v>
      </c>
      <c r="F13" s="13">
        <v>3</v>
      </c>
      <c r="G13" s="11"/>
      <c r="H13" s="11"/>
      <c r="I13" s="11">
        <v>1968</v>
      </c>
      <c r="J13" s="13">
        <v>4.3</v>
      </c>
    </row>
    <row r="14" spans="1:10">
      <c r="A14" s="11">
        <v>1969</v>
      </c>
      <c r="B14" s="13">
        <v>2.1</v>
      </c>
      <c r="C14" s="11"/>
      <c r="D14" s="11"/>
      <c r="E14" s="11">
        <v>1969</v>
      </c>
      <c r="F14" s="13">
        <v>3.3</v>
      </c>
      <c r="G14" s="11"/>
      <c r="H14" s="11"/>
      <c r="I14" s="11">
        <v>1969</v>
      </c>
      <c r="J14" s="13">
        <v>4.9000000000000004</v>
      </c>
    </row>
    <row r="15" spans="1:10">
      <c r="A15" s="11">
        <v>1970</v>
      </c>
      <c r="B15" s="13">
        <v>2.2000000000000002</v>
      </c>
      <c r="C15" s="11"/>
      <c r="D15" s="11"/>
      <c r="E15" s="11">
        <v>1970</v>
      </c>
      <c r="F15" s="13">
        <v>3.1</v>
      </c>
      <c r="G15" s="11"/>
      <c r="H15" s="11"/>
      <c r="I15" s="11">
        <v>1970</v>
      </c>
      <c r="J15" s="13">
        <v>4.5</v>
      </c>
    </row>
    <row r="16" spans="1:10">
      <c r="A16" s="11">
        <v>1971</v>
      </c>
      <c r="B16" s="13">
        <v>2.4</v>
      </c>
      <c r="C16" s="11"/>
      <c r="D16" s="11"/>
      <c r="E16" s="11">
        <v>1971</v>
      </c>
      <c r="F16" s="13">
        <v>3.2</v>
      </c>
      <c r="G16" s="11"/>
      <c r="H16" s="11"/>
      <c r="I16" s="11">
        <v>1971</v>
      </c>
      <c r="J16" s="13">
        <v>5.3</v>
      </c>
    </row>
    <row r="17" spans="1:10">
      <c r="A17" s="11">
        <v>1972</v>
      </c>
      <c r="B17" s="13">
        <v>2.2000000000000002</v>
      </c>
      <c r="C17" s="11"/>
      <c r="D17" s="11"/>
      <c r="E17" s="11">
        <v>1972</v>
      </c>
      <c r="F17" s="13">
        <v>2.4</v>
      </c>
      <c r="G17" s="11"/>
      <c r="H17" s="11"/>
      <c r="I17" s="11">
        <v>1972</v>
      </c>
      <c r="J17" s="13">
        <v>3.9</v>
      </c>
    </row>
    <row r="18" spans="1:10">
      <c r="A18" s="11">
        <v>1973</v>
      </c>
      <c r="B18" s="13">
        <v>2.5</v>
      </c>
      <c r="C18" s="11"/>
      <c r="D18" s="11"/>
      <c r="E18" s="11">
        <v>1973</v>
      </c>
      <c r="F18" s="13">
        <v>3.5</v>
      </c>
      <c r="G18" s="11"/>
      <c r="H18" s="11"/>
      <c r="I18" s="11">
        <v>1973</v>
      </c>
      <c r="J18" s="13">
        <v>5.5</v>
      </c>
    </row>
    <row r="19" spans="1:10">
      <c r="A19" s="11">
        <v>1974</v>
      </c>
      <c r="B19" s="13">
        <v>2.2999999999999998</v>
      </c>
      <c r="C19" s="11"/>
      <c r="D19" s="11"/>
      <c r="E19" s="11">
        <v>1974</v>
      </c>
      <c r="F19" s="13">
        <v>3.4</v>
      </c>
      <c r="G19" s="11"/>
      <c r="H19" s="11"/>
      <c r="I19" s="11">
        <v>1974</v>
      </c>
      <c r="J19" s="13">
        <v>4.8</v>
      </c>
    </row>
    <row r="20" spans="1:10">
      <c r="A20" s="11">
        <v>1975</v>
      </c>
      <c r="B20" s="13">
        <v>3</v>
      </c>
      <c r="C20" s="11"/>
      <c r="D20" s="11"/>
      <c r="E20" s="11">
        <v>1975</v>
      </c>
      <c r="F20" s="13">
        <v>5.6</v>
      </c>
      <c r="G20" s="11"/>
      <c r="H20" s="11"/>
      <c r="I20" s="11">
        <v>1975</v>
      </c>
      <c r="J20" s="13">
        <v>4.8</v>
      </c>
    </row>
    <row r="21" spans="1:10">
      <c r="A21" s="11">
        <v>1976</v>
      </c>
      <c r="B21" s="13">
        <v>3.9</v>
      </c>
      <c r="C21" s="11"/>
      <c r="D21" s="11"/>
      <c r="E21" s="11">
        <v>1976</v>
      </c>
      <c r="F21" s="13">
        <v>2.5</v>
      </c>
      <c r="G21" s="11"/>
      <c r="H21" s="11"/>
      <c r="I21" s="11">
        <v>1976</v>
      </c>
      <c r="J21" s="13">
        <v>3.5</v>
      </c>
    </row>
    <row r="22" spans="1:10">
      <c r="A22" s="11">
        <v>1977</v>
      </c>
      <c r="B22" s="13">
        <v>3.1</v>
      </c>
      <c r="C22" s="11"/>
      <c r="D22" s="11"/>
      <c r="E22" s="11">
        <v>1977</v>
      </c>
      <c r="F22" s="13">
        <v>4</v>
      </c>
      <c r="G22" s="11"/>
      <c r="H22" s="11"/>
      <c r="I22" s="11">
        <v>1977</v>
      </c>
      <c r="J22" s="13">
        <v>4.5999999999999996</v>
      </c>
    </row>
    <row r="23" spans="1:10">
      <c r="A23" s="11">
        <v>1978</v>
      </c>
      <c r="B23" s="13">
        <v>3.1</v>
      </c>
      <c r="C23" s="11"/>
      <c r="D23" s="11"/>
      <c r="E23" s="11">
        <v>1978</v>
      </c>
      <c r="F23" s="13">
        <v>2.6</v>
      </c>
      <c r="G23" s="11"/>
      <c r="H23" s="11"/>
      <c r="I23" s="11">
        <v>1978</v>
      </c>
      <c r="J23" s="13">
        <v>3.1</v>
      </c>
    </row>
    <row r="24" spans="1:10">
      <c r="A24" s="11">
        <v>1979</v>
      </c>
      <c r="B24" s="13">
        <v>2.5</v>
      </c>
      <c r="C24" s="11"/>
      <c r="D24" s="11"/>
      <c r="E24" s="11">
        <v>1979</v>
      </c>
      <c r="F24" s="13">
        <v>2.2999999999999998</v>
      </c>
      <c r="G24" s="11"/>
      <c r="H24" s="11"/>
      <c r="I24" s="11">
        <v>1979</v>
      </c>
      <c r="J24" s="13">
        <v>6.2</v>
      </c>
    </row>
    <row r="25" spans="1:10">
      <c r="A25" s="11">
        <v>1980</v>
      </c>
      <c r="B25" s="13">
        <v>2.1</v>
      </c>
      <c r="C25" s="11"/>
      <c r="D25" s="11"/>
      <c r="E25" s="11">
        <v>1980</v>
      </c>
      <c r="F25" s="13">
        <v>1.5</v>
      </c>
      <c r="G25" s="11"/>
      <c r="H25" s="11"/>
      <c r="I25" s="11">
        <v>1980</v>
      </c>
      <c r="J25" s="13">
        <v>5.3</v>
      </c>
    </row>
    <row r="26" spans="1:10">
      <c r="A26" s="11">
        <v>1981</v>
      </c>
      <c r="B26" s="13">
        <v>2.8</v>
      </c>
      <c r="C26" s="11"/>
      <c r="D26" s="11"/>
      <c r="E26" s="11">
        <v>1981</v>
      </c>
      <c r="F26" s="13">
        <v>5.0999999999999996</v>
      </c>
      <c r="G26" s="11"/>
      <c r="H26" s="11"/>
      <c r="I26" s="11">
        <v>1981</v>
      </c>
      <c r="J26" s="13">
        <v>5.7</v>
      </c>
    </row>
    <row r="27" spans="1:10">
      <c r="A27" s="11">
        <v>1982</v>
      </c>
      <c r="B27" s="13">
        <v>2.9</v>
      </c>
      <c r="C27" s="11"/>
      <c r="D27" s="11"/>
      <c r="E27" s="11">
        <v>1982</v>
      </c>
      <c r="F27" s="13">
        <v>3.9</v>
      </c>
      <c r="G27" s="11"/>
      <c r="H27" s="11"/>
      <c r="I27" s="11">
        <v>1982</v>
      </c>
      <c r="J27" s="13">
        <v>5.8</v>
      </c>
    </row>
    <row r="28" spans="1:10">
      <c r="A28" s="11">
        <v>1983</v>
      </c>
      <c r="B28" s="13">
        <v>3.8</v>
      </c>
      <c r="C28" s="11"/>
      <c r="D28" s="11"/>
      <c r="E28" s="11">
        <v>1983</v>
      </c>
      <c r="F28" s="13">
        <v>4.5</v>
      </c>
      <c r="G28" s="11"/>
      <c r="H28" s="11"/>
      <c r="I28" s="11">
        <v>1983</v>
      </c>
      <c r="J28" s="13">
        <v>4.5999999999999996</v>
      </c>
    </row>
    <row r="29" spans="1:10">
      <c r="A29" s="11">
        <v>1984</v>
      </c>
      <c r="B29" s="13">
        <v>2</v>
      </c>
      <c r="C29" s="11"/>
      <c r="D29" s="11"/>
      <c r="E29" s="11">
        <v>1984</v>
      </c>
      <c r="F29" s="13">
        <v>4.5</v>
      </c>
      <c r="G29" s="11"/>
      <c r="H29" s="11"/>
      <c r="I29" s="11">
        <v>1984</v>
      </c>
      <c r="J29" s="13">
        <v>4.9000000000000004</v>
      </c>
    </row>
    <row r="30" spans="1:10">
      <c r="A30" s="11">
        <v>1985</v>
      </c>
      <c r="B30" s="13">
        <v>1.9</v>
      </c>
      <c r="C30" s="11"/>
      <c r="D30" s="11"/>
      <c r="E30" s="11">
        <v>1985</v>
      </c>
      <c r="F30" s="13">
        <v>2.9</v>
      </c>
      <c r="G30" s="11"/>
      <c r="H30" s="11"/>
      <c r="I30" s="11">
        <v>1985</v>
      </c>
      <c r="J30" s="13">
        <v>3.6</v>
      </c>
    </row>
    <row r="31" spans="1:10">
      <c r="A31" s="11">
        <v>1986</v>
      </c>
      <c r="B31" s="13">
        <v>4.5999999999999996</v>
      </c>
      <c r="C31" s="11"/>
      <c r="D31" s="11"/>
      <c r="E31" s="11">
        <v>1986</v>
      </c>
      <c r="F31" s="13">
        <v>4.0999999999999996</v>
      </c>
      <c r="G31" s="11"/>
      <c r="H31" s="11"/>
      <c r="I31" s="11">
        <v>1986</v>
      </c>
      <c r="J31" s="13">
        <v>5.4</v>
      </c>
    </row>
    <row r="32" spans="1:10">
      <c r="A32" s="11">
        <v>1987</v>
      </c>
      <c r="B32" s="13">
        <v>1.1000000000000001</v>
      </c>
      <c r="C32" s="11"/>
      <c r="D32" s="11"/>
      <c r="E32" s="11">
        <v>1987</v>
      </c>
      <c r="F32" s="13">
        <v>2.8</v>
      </c>
      <c r="G32" s="11"/>
      <c r="H32" s="11"/>
      <c r="I32" s="11">
        <v>1987</v>
      </c>
      <c r="J32" s="13">
        <v>5.4</v>
      </c>
    </row>
    <row r="33" spans="1:10">
      <c r="A33" s="11">
        <v>1988</v>
      </c>
      <c r="B33" s="13">
        <v>2.4</v>
      </c>
      <c r="C33" s="11"/>
      <c r="D33" s="11"/>
      <c r="E33" s="11">
        <v>1988</v>
      </c>
      <c r="F33" s="13">
        <v>3.2</v>
      </c>
      <c r="G33" s="11"/>
      <c r="H33" s="11"/>
      <c r="I33" s="11">
        <v>1988</v>
      </c>
      <c r="J33" s="13">
        <v>5.0999999999999996</v>
      </c>
    </row>
    <row r="34" spans="1:10">
      <c r="A34" s="11">
        <v>1989</v>
      </c>
      <c r="B34" s="13">
        <v>4.9000000000000004</v>
      </c>
      <c r="C34" s="11"/>
      <c r="D34" s="11"/>
      <c r="E34" s="11">
        <v>1989</v>
      </c>
      <c r="F34" s="13">
        <v>2.9</v>
      </c>
      <c r="G34" s="11"/>
      <c r="H34" s="11"/>
      <c r="I34" s="11">
        <v>1989</v>
      </c>
      <c r="J34" s="13">
        <v>4.7</v>
      </c>
    </row>
    <row r="35" spans="1:10">
      <c r="A35" s="11">
        <v>1990</v>
      </c>
      <c r="B35" s="13">
        <v>1.5</v>
      </c>
      <c r="C35" s="11"/>
      <c r="D35" s="11"/>
      <c r="E35" s="11">
        <v>1990</v>
      </c>
      <c r="F35" s="13">
        <v>5.0999999999999996</v>
      </c>
      <c r="G35" s="11"/>
      <c r="H35" s="11"/>
      <c r="I35" s="11">
        <v>1990</v>
      </c>
      <c r="J35" s="13">
        <v>3.8</v>
      </c>
    </row>
    <row r="36" spans="1:10">
      <c r="A36" s="11">
        <v>1991</v>
      </c>
      <c r="B36" s="13">
        <v>2.2000000000000002</v>
      </c>
      <c r="C36" s="11"/>
      <c r="D36" s="11"/>
      <c r="E36" s="11">
        <v>1991</v>
      </c>
      <c r="F36" s="13">
        <v>4.5999999999999996</v>
      </c>
      <c r="G36" s="11"/>
      <c r="H36" s="11"/>
      <c r="I36" s="11">
        <v>1991</v>
      </c>
      <c r="J36" s="13">
        <v>4.8</v>
      </c>
    </row>
    <row r="37" spans="1:10">
      <c r="A37" s="11">
        <v>1992</v>
      </c>
      <c r="B37" s="13">
        <v>1.6</v>
      </c>
      <c r="C37" s="11"/>
      <c r="D37" s="11"/>
      <c r="E37" s="11">
        <v>1992</v>
      </c>
      <c r="F37" s="13">
        <v>2.5</v>
      </c>
      <c r="G37" s="11"/>
      <c r="H37" s="11"/>
      <c r="I37" s="11">
        <v>1992</v>
      </c>
      <c r="J37" s="13">
        <v>4.5999999999999996</v>
      </c>
    </row>
    <row r="38" spans="1:10">
      <c r="A38" s="11">
        <v>1993</v>
      </c>
      <c r="B38" s="13">
        <v>1.3</v>
      </c>
      <c r="C38" s="11"/>
      <c r="D38" s="11"/>
      <c r="E38" s="11">
        <v>1993</v>
      </c>
      <c r="F38" s="13">
        <v>3.5</v>
      </c>
      <c r="G38" s="11"/>
      <c r="H38" s="11"/>
      <c r="I38" s="11">
        <v>1993</v>
      </c>
      <c r="J38" s="13">
        <v>5.9</v>
      </c>
    </row>
    <row r="39" spans="1:10">
      <c r="A39" s="11" t="s">
        <v>37</v>
      </c>
      <c r="B39" s="13"/>
      <c r="C39" s="11"/>
      <c r="D39" s="11"/>
      <c r="E39" s="11"/>
      <c r="F39" s="11"/>
      <c r="G39" s="11"/>
      <c r="H39" s="11"/>
      <c r="I39" s="11"/>
      <c r="J3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Критерий</vt:lpstr>
      <vt:lpstr>Данные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Ангелина</dc:creator>
  <cp:lastModifiedBy>Ангелина</cp:lastModifiedBy>
  <cp:lastPrinted>2023-02-19T16:19:36Z</cp:lastPrinted>
  <dcterms:created xsi:type="dcterms:W3CDTF">2023-02-18T15:39:06Z</dcterms:created>
  <dcterms:modified xsi:type="dcterms:W3CDTF">2023-07-20T13:22:33Z</dcterms:modified>
</cp:coreProperties>
</file>