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https://d.docs.live.net/e2ea55d242547bb1/Desktop/Github_Projects/statistics/"/>
    </mc:Choice>
  </mc:AlternateContent>
  <xr:revisionPtr revIDLastSave="2017" documentId="13_ncr:1_{97C8E0B9-A8E3-4A36-81FA-C711233E7BD3}" xr6:coauthVersionLast="47" xr6:coauthVersionMax="47" xr10:uidLastSave="{CF51BF00-1ECB-4C8D-8155-E5B41D06A6C6}"/>
  <bookViews>
    <workbookView xWindow="-110" yWindow="-110" windowWidth="19420" windowHeight="10420" tabRatio="788" activeTab="6" xr2:uid="{00000000-000D-0000-FFFF-FFFF00000000}"/>
  </bookViews>
  <sheets>
    <sheet name="Rubric" sheetId="7" r:id="rId1"/>
    <sheet name="Traffic" sheetId="1" r:id="rId2"/>
    <sheet name="Real Estate 1" sheetId="2" r:id="rId3"/>
    <sheet name="Real Estate 2" sheetId="3" r:id="rId4"/>
    <sheet name="Process Improvements" sheetId="8" r:id="rId5"/>
    <sheet name="Promotion" sheetId="5" r:id="rId6"/>
    <sheet name="Nutrition" sheetId="6" r:id="rId7"/>
  </sheets>
  <definedNames>
    <definedName name="_xlnm._FilterDatabase" localSheetId="6" hidden="1">Nutrition!$A$1:$M$34</definedName>
    <definedName name="_xlnm._FilterDatabase" localSheetId="4" hidden="1">'Process Improvements'!$A$1:$C$1</definedName>
    <definedName name="_xlnm._FilterDatabase" localSheetId="2" hidden="1">'Real Estate 1'!$A$1:$C$1</definedName>
    <definedName name="_xlnm._FilterDatabase" localSheetId="3" hidden="1">'Real Estate 2'!$A$1:$C$1</definedName>
    <definedName name="_xlchart.v1.0" hidden="1">'Real Estate 1'!$C$1</definedName>
    <definedName name="_xlchart.v1.1" hidden="1">'Real Estate 1'!$C$2:$C$18</definedName>
    <definedName name="_xlchart.v1.2" hidden="1">'Real Estate 1'!$F$1</definedName>
    <definedName name="_xlchart.v1.3" hidden="1">'Real Estate 1'!$F$2:$F$18</definedName>
    <definedName name="_xlchart.v1.4" hidden="1">'Real Estate 2'!$C$1</definedName>
    <definedName name="_xlchart.v1.5" hidden="1">'Real Estate 2'!$C$2:$C$22</definedName>
    <definedName name="_xlchart.v1.6" hidden="1">'Real Estate 2'!$F$1</definedName>
    <definedName name="_xlchart.v1.7" hidden="1">'Real Estate 2'!$F$2:$F$22</definedName>
    <definedName name="solver_eng" localSheetId="3" hidden="1">1</definedName>
    <definedName name="solver_neg" localSheetId="3" hidden="1">1</definedName>
    <definedName name="solver_num" localSheetId="3" hidden="1">0</definedName>
    <definedName name="solver_opt" localSheetId="3" hidden="1">'Real Estate 2'!$P$33</definedName>
    <definedName name="solver_typ" localSheetId="3" hidden="1">1</definedName>
    <definedName name="solver_val" localSheetId="3" hidden="1">0</definedName>
    <definedName name="solver_ver" localSheetId="3"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1" i="5" l="1"/>
  <c r="F15" i="5"/>
  <c r="F19" i="5"/>
  <c r="C19" i="5"/>
  <c r="K16" i="5" l="1"/>
  <c r="J15" i="5"/>
  <c r="H16" i="5"/>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2" i="6"/>
  <c r="AB101" i="6" s="1"/>
  <c r="Q3" i="6"/>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2" i="6"/>
  <c r="P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2" i="6"/>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2" i="6"/>
  <c r="G16" i="5"/>
  <c r="I16" i="5"/>
  <c r="J16" i="5"/>
  <c r="G15" i="5"/>
  <c r="H15" i="5"/>
  <c r="I15" i="5"/>
  <c r="K15" i="5"/>
  <c r="F16" i="5"/>
  <c r="K12" i="5"/>
  <c r="G12" i="5"/>
  <c r="H12" i="5"/>
  <c r="I12" i="5"/>
  <c r="J12" i="5"/>
  <c r="F12" i="5"/>
  <c r="G11" i="5"/>
  <c r="H11" i="5"/>
  <c r="I11" i="5"/>
  <c r="J11" i="5"/>
  <c r="K11" i="5"/>
  <c r="F11" i="5"/>
  <c r="G9" i="5"/>
  <c r="H9" i="5"/>
  <c r="I9" i="5"/>
  <c r="J9" i="5"/>
  <c r="K9" i="5"/>
  <c r="F9" i="5"/>
  <c r="H8" i="5"/>
  <c r="G8" i="5"/>
  <c r="I8" i="5"/>
  <c r="J8" i="5"/>
  <c r="K8" i="5"/>
  <c r="F8" i="5"/>
  <c r="G5" i="5"/>
  <c r="H5" i="5"/>
  <c r="I5" i="5"/>
  <c r="J5" i="5"/>
  <c r="K5" i="5"/>
  <c r="F5" i="5"/>
  <c r="L4" i="5"/>
  <c r="L3" i="5"/>
  <c r="C16" i="5"/>
  <c r="B17" i="5"/>
  <c r="B16" i="5"/>
  <c r="C17" i="5"/>
  <c r="B19" i="5"/>
  <c r="C14" i="5"/>
  <c r="G18" i="1"/>
  <c r="F18" i="1"/>
  <c r="B26" i="2"/>
  <c r="A26" i="2"/>
  <c r="B24" i="2"/>
  <c r="A24" i="2"/>
  <c r="A22" i="2"/>
  <c r="B22" i="2"/>
  <c r="Q101" i="6" l="1"/>
  <c r="V101" i="6"/>
  <c r="D101" i="6"/>
  <c r="J101" i="6"/>
  <c r="L5" i="5"/>
  <c r="I18" i="1"/>
  <c r="K18" i="1" s="1"/>
  <c r="H18" i="1"/>
  <c r="J18" i="1" l="1"/>
  <c r="D2" i="1" l="1"/>
  <c r="C2" i="1"/>
  <c r="B2" i="1"/>
</calcChain>
</file>

<file path=xl/sharedStrings.xml><?xml version="1.0" encoding="utf-8"?>
<sst xmlns="http://schemas.openxmlformats.org/spreadsheetml/2006/main" count="461" uniqueCount="181">
  <si>
    <t>Cost ($)</t>
  </si>
  <si>
    <t>ID</t>
  </si>
  <si>
    <t>Town</t>
  </si>
  <si>
    <t>Workspace Design</t>
  </si>
  <si>
    <t>Storage System</t>
  </si>
  <si>
    <t>Flow Time</t>
  </si>
  <si>
    <t>Rank</t>
  </si>
  <si>
    <t>Sex</t>
  </si>
  <si>
    <t>Count</t>
  </si>
  <si>
    <t>Officer</t>
  </si>
  <si>
    <t>Male</t>
  </si>
  <si>
    <t>Detective</t>
  </si>
  <si>
    <t>Sergeant</t>
  </si>
  <si>
    <t>Lieutenant</t>
  </si>
  <si>
    <t>Captain</t>
  </si>
  <si>
    <t>Higher Ranks</t>
  </si>
  <si>
    <t>Female</t>
  </si>
  <si>
    <t>Gender</t>
  </si>
  <si>
    <t>Age</t>
  </si>
  <si>
    <t>Height</t>
  </si>
  <si>
    <t>Weight 1</t>
  </si>
  <si>
    <t>Weight 2</t>
  </si>
  <si>
    <t>Choles 1</t>
  </si>
  <si>
    <t>Choles 2</t>
  </si>
  <si>
    <t>TotFat 1</t>
  </si>
  <si>
    <t>TotFat 2</t>
  </si>
  <si>
    <t>DietC 1</t>
  </si>
  <si>
    <t>DietC 2</t>
  </si>
  <si>
    <t>PDCF 1</t>
  </si>
  <si>
    <t>PDCF 2</t>
  </si>
  <si>
    <t>Case</t>
  </si>
  <si>
    <t>Breakdown</t>
  </si>
  <si>
    <t>Traffic</t>
  </si>
  <si>
    <t>Standard Error and Critical Value</t>
  </si>
  <si>
    <t>Lower limit of the confidence interval</t>
  </si>
  <si>
    <t>Upper limit of the confidence interval</t>
  </si>
  <si>
    <t>Real Estate 1</t>
  </si>
  <si>
    <t>Real Estate 2</t>
  </si>
  <si>
    <t>Process Improvements</t>
  </si>
  <si>
    <t>Promotion</t>
  </si>
  <si>
    <t>Nutrition</t>
  </si>
  <si>
    <t xml:space="preserve"> </t>
  </si>
  <si>
    <t>a)</t>
  </si>
  <si>
    <t>Mean</t>
  </si>
  <si>
    <t>St. Dev.</t>
  </si>
  <si>
    <t>N</t>
  </si>
  <si>
    <t>t</t>
  </si>
  <si>
    <t>DF</t>
  </si>
  <si>
    <t>SE</t>
  </si>
  <si>
    <t>ME</t>
  </si>
  <si>
    <t>Conf. Int. Low</t>
  </si>
  <si>
    <t>Conf. Int. High</t>
  </si>
  <si>
    <t>alpha</t>
  </si>
  <si>
    <t>b)</t>
  </si>
  <si>
    <t>c)</t>
  </si>
  <si>
    <t>Sample mean(𝑦 ̅)1</t>
  </si>
  <si>
    <t>Sample mean(𝑦 ̅)2</t>
  </si>
  <si>
    <t>SD1</t>
  </si>
  <si>
    <t>SD2</t>
  </si>
  <si>
    <t>Since 420 falls on the right of our confidence interval lower limit of 404.1, we don't have enough evidence to agree with the claim.</t>
  </si>
  <si>
    <t>t-Test: Two-Sample Assuming Unequal Variances</t>
  </si>
  <si>
    <t>Variable 1</t>
  </si>
  <si>
    <t>Variable 2</t>
  </si>
  <si>
    <t>Variance</t>
  </si>
  <si>
    <t>Observations</t>
  </si>
  <si>
    <t>Hypothesized Mean Difference</t>
  </si>
  <si>
    <t>df</t>
  </si>
  <si>
    <t>t Stat</t>
  </si>
  <si>
    <t>P(T&lt;=t) one-tail</t>
  </si>
  <si>
    <t>t Critical one-tail</t>
  </si>
  <si>
    <t>P(T&lt;=t) two-tail</t>
  </si>
  <si>
    <t>t Critical two-tail</t>
  </si>
  <si>
    <t>d)</t>
  </si>
  <si>
    <t>In the test results table, we can see that the P-value for the two-tail test is 0.567. This means that the chance of seeing sample statistics like the ones we observed is not unlikely at all if the null hypothesis of the two neighborhoods having the same average house price is true and we should fail to reject the null hypothesis at any meaningful confidence level. There is not enough evidence to conclude that there is any difference in the average home price of the two neighborhoods.</t>
  </si>
  <si>
    <r>
      <t xml:space="preserve">  H0: The average home price is the same in the two neighborhoods | </t>
    </r>
    <r>
      <rPr>
        <sz val="11"/>
        <color theme="1"/>
        <rFont val="Calibri"/>
        <family val="2"/>
      </rPr>
      <t>μ(home price)1 = μ(home price)2</t>
    </r>
  </si>
  <si>
    <r>
      <t xml:space="preserve">  H1: The average home price is different in the two neighborhoods | </t>
    </r>
    <r>
      <rPr>
        <sz val="11"/>
        <color theme="1"/>
        <rFont val="Calibri"/>
        <family val="2"/>
      </rPr>
      <t>μ(home price)1≠μ(home price)2</t>
    </r>
  </si>
  <si>
    <t>Price2</t>
  </si>
  <si>
    <t>Price1</t>
  </si>
  <si>
    <t>n1</t>
  </si>
  <si>
    <t>n2</t>
  </si>
  <si>
    <t>In the test results table, we can see that the P-value for the two-tail test is 0.78. This means that the chance of seeing sample statistics like the ones we observed is not unlikely at all if the null hypothesis of the two neighborhoods having the same average house price is true and we should fail to reject the null hypothesis at any meaningful confidence level. There is not enough evidence to conclude that there is any difference in the average home price of the two neighborhoods.</t>
  </si>
  <si>
    <t>SUMMARY</t>
  </si>
  <si>
    <t>Sum</t>
  </si>
  <si>
    <t>Average</t>
  </si>
  <si>
    <t>ANOVA</t>
  </si>
  <si>
    <t>Source of Variation</t>
  </si>
  <si>
    <t>SS</t>
  </si>
  <si>
    <t>MS</t>
  </si>
  <si>
    <t>F</t>
  </si>
  <si>
    <t>P-value</t>
  </si>
  <si>
    <t>F crit</t>
  </si>
  <si>
    <t>Columns</t>
  </si>
  <si>
    <t>Total</t>
  </si>
  <si>
    <t>a</t>
  </si>
  <si>
    <t>b</t>
  </si>
  <si>
    <t>Workspace</t>
  </si>
  <si>
    <t>Anova: Two-Factor With Replication</t>
  </si>
  <si>
    <t>Sample</t>
  </si>
  <si>
    <t>Interaction</t>
  </si>
  <si>
    <t>Within</t>
  </si>
  <si>
    <t xml:space="preserve">b) </t>
  </si>
  <si>
    <t>The response variable is the  process flow time</t>
  </si>
  <si>
    <t>e)</t>
  </si>
  <si>
    <t>f)</t>
  </si>
  <si>
    <t>Based on the results of our ANOVA we can't conclude that the workspace design impacts the process flow time</t>
  </si>
  <si>
    <t>Based on the results of our ANOVA we can't conclude that the storage system impacts the process flow time</t>
  </si>
  <si>
    <t>There are 6 different treatments (combinations of 2 storage systems and 3 workspase designs)</t>
  </si>
  <si>
    <t>g)</t>
  </si>
  <si>
    <t>TOT.</t>
  </si>
  <si>
    <t>H0: The distribution of ranks attained by men and women is the same</t>
  </si>
  <si>
    <t>H1: The distribution of ranks attained by men and women is different</t>
  </si>
  <si>
    <t>Chi Square =</t>
  </si>
  <si>
    <t>DF =</t>
  </si>
  <si>
    <t>P-Value =</t>
  </si>
  <si>
    <t>h)</t>
  </si>
  <si>
    <t>j)</t>
  </si>
  <si>
    <t>P-value is really low so we reject the null hypothesis, there is enough evidence to conclude that the distribution of ranks attained by men and women is different</t>
  </si>
  <si>
    <t>i)</t>
  </si>
  <si>
    <t>Expected</t>
  </si>
  <si>
    <t>Observed</t>
  </si>
  <si>
    <t>Standardized</t>
  </si>
  <si>
    <t>t-Test: Paired Two Sample for Means</t>
  </si>
  <si>
    <t>Pearson Correlation</t>
  </si>
  <si>
    <t>Weight Diff</t>
  </si>
  <si>
    <t>Cholesterol Diff</t>
  </si>
  <si>
    <t>TotFat Diff</t>
  </si>
  <si>
    <t>DietC Diff</t>
  </si>
  <si>
    <t>PDCF Diff</t>
  </si>
  <si>
    <t>This is an experiment</t>
  </si>
  <si>
    <t>The interaction is found to be highly significant with a p-value of 0.000. Based on this evidence we can't analyze the effect of each factor on average but we will have to talk about each factor's effect at a specific level of the other factor. For example, we can evaluate the processing time for each workspace design associated with each storage/retrieval system</t>
  </si>
  <si>
    <t>The probability that a person selected at random from NYPD is a detective is 13%</t>
  </si>
  <si>
    <t>The probability that a person selected at random from NYPD is a female is 15%</t>
  </si>
  <si>
    <t>Assuming no bias in promotions, we would expect the NYPD to have 730 female detectives</t>
  </si>
  <si>
    <t>To see if there is evidence of differences in ranks attained by males and females I would test for homogenity</t>
  </si>
  <si>
    <t>The degrees of freedom are 5</t>
  </si>
  <si>
    <t>The P-value is: 1.32426390667909E-60</t>
  </si>
  <si>
    <t>From the standardized residuals, it appears clear that it is harder for women to get promoted to high ranks, that's why there are more women than expected in the lower ranks (officer, detective)</t>
  </si>
  <si>
    <t>H0:</t>
  </si>
  <si>
    <t>H1:</t>
  </si>
  <si>
    <t>weight1  - wheight2 = 0</t>
  </si>
  <si>
    <t>wheight1 - wheight2 &gt; 0</t>
  </si>
  <si>
    <t>DietC1  - DietC2 = 0</t>
  </si>
  <si>
    <t>DietC1 - DietC2 &gt; 0</t>
  </si>
  <si>
    <t>PDCF1  - PDCF2 = 0</t>
  </si>
  <si>
    <t>PDCF1 - PDCF2 &gt; 0</t>
  </si>
  <si>
    <t>Cholesterol1  - Cholesterol2 = 0</t>
  </si>
  <si>
    <t>Cholesterol1 - Cholesterol2 &gt; 0</t>
  </si>
  <si>
    <t>Total Fats1 - Total Fats2 &gt; 0</t>
  </si>
  <si>
    <t>Total Fats1  - Total Fats2 = 0</t>
  </si>
  <si>
    <r>
      <t xml:space="preserve">female weight diff - male weight diff </t>
    </r>
    <r>
      <rPr>
        <sz val="11"/>
        <color theme="1"/>
        <rFont val="Calibri"/>
        <family val="2"/>
      </rPr>
      <t>≠</t>
    </r>
    <r>
      <rPr>
        <sz val="11"/>
        <color theme="1"/>
        <rFont val="Calibri"/>
        <family val="2"/>
        <scheme val="minor"/>
      </rPr>
      <t xml:space="preserve"> 0</t>
    </r>
  </si>
  <si>
    <t>female weight diff  - male weight diff = 0</t>
  </si>
  <si>
    <t>female cholesterol diff  - male cholesterol diff = 0</t>
  </si>
  <si>
    <r>
      <t xml:space="preserve">female cholesterol diff - male cholesterol diff </t>
    </r>
    <r>
      <rPr>
        <sz val="11"/>
        <color theme="1"/>
        <rFont val="Calibri"/>
        <family val="2"/>
      </rPr>
      <t>≠</t>
    </r>
    <r>
      <rPr>
        <sz val="11"/>
        <color theme="1"/>
        <rFont val="Calibri"/>
        <family val="2"/>
        <scheme val="minor"/>
      </rPr>
      <t xml:space="preserve"> 0</t>
    </r>
  </si>
  <si>
    <t>female total fats diff  - male total fats diff = 0</t>
  </si>
  <si>
    <r>
      <t xml:space="preserve">female total fats diff - male total fats diff </t>
    </r>
    <r>
      <rPr>
        <sz val="11"/>
        <color theme="1"/>
        <rFont val="Calibri"/>
        <family val="2"/>
      </rPr>
      <t>≠</t>
    </r>
    <r>
      <rPr>
        <sz val="11"/>
        <color theme="1"/>
        <rFont val="Calibri"/>
        <family val="2"/>
        <scheme val="minor"/>
      </rPr>
      <t xml:space="preserve"> 0</t>
    </r>
  </si>
  <si>
    <t>female diet choles. diff  - male diet choles. diff = 0</t>
  </si>
  <si>
    <r>
      <t xml:space="preserve">female diet choles. diff - male diet choles. diff </t>
    </r>
    <r>
      <rPr>
        <sz val="11"/>
        <color theme="1"/>
        <rFont val="Calibri"/>
        <family val="2"/>
      </rPr>
      <t>≠</t>
    </r>
    <r>
      <rPr>
        <sz val="11"/>
        <color theme="1"/>
        <rFont val="Calibri"/>
        <family val="2"/>
        <scheme val="minor"/>
      </rPr>
      <t xml:space="preserve"> 0</t>
    </r>
  </si>
  <si>
    <t>female PDCF  - male PDCF = 0</t>
  </si>
  <si>
    <t>female PDCF - male PDCF ≠ 0</t>
  </si>
  <si>
    <t>Correlation Coefficient:</t>
  </si>
  <si>
    <t>To answer the question a series of derived variables was created, with each variable representing the difference before and after the program for each measured value. Then a series of 2 sample t-tests assuming unequal variances was run testing the following hypotheses with alpha = 0.05:</t>
  </si>
  <si>
    <t>For all the tests, the P-values are really high and suggest to fail to reject the null hypotheses at alpha = 0.05, we can't conclude that gender affects the amount of reduction in any of the variables.</t>
  </si>
  <si>
    <t>To answer the question a series of paired t-tests was run testing the following hypotheses with alpha = 0.05:</t>
  </si>
  <si>
    <t>For all the tests the P-values are close to zero and suggest rejecting the null hypotheses at alpha = 0.05, we can conclude that the program led to a reduction in weight, cholesterol, and all the variables available.</t>
  </si>
  <si>
    <t>The conditions and assumptions to test are 4: Counted Data Condition, Independence Assumption,  Randomization, and Expected Cell Frequency condition (to support the sample size assumption). The counted data condition is satisfied because the data are counts for the categories of a categorical variable, the independence assumption is reasonably satisfied, it is not clear if this is a random sample or the entire population but there is anyways no reason to think this data are not representative, the expected cell frequency condition is satisfied since all the expected values are at least 5.</t>
  </si>
  <si>
    <t>The Chi Square is: 290.13</t>
  </si>
  <si>
    <t>Since 450 falls outside our confidence interval and on the right of our upper margin, we can conclude, based on our sample results, with 95% of certainty that the average cost of congestion in the 73 areas is lower than $ 450 and we should agree with the claim.</t>
  </si>
  <si>
    <t>There is a weak negative linear correlation between age and weight difference. This means that as age increases, it looks slightly more difficult for people to lose weight. However, the correlation is so low that it might be not useful to take it into account.</t>
  </si>
  <si>
    <t>There is a mild positive linear correlation between age and cholesterol difference, it looks like as age increases, the program shows higher effectiveness on the cholesterol level reduction.</t>
  </si>
  <si>
    <t>There is a weak linear negative linear correlation between age and the total dietary fat intake per average day difference, it looks like as age increases, the effectiveness of the program slightly decreases for this variable.</t>
  </si>
  <si>
    <t>There is a weak negative linear correlation between age and the difference in dietary cholesterol intake per average day. However, the correlation is so low that it could be not meaningful to take it into account.</t>
  </si>
  <si>
    <t>There is a mild negative linear correlation between age and percent daily calories from fat difference. The data show that as age increases, the effectiveness of the program for this variable should decrease.</t>
  </si>
  <si>
    <t>The 95% confidence interval for the average cost of congestion in the 73 areas is (404.1 , 440.63)</t>
  </si>
  <si>
    <t>Since the samples are picked at random the randomization condition is satisfied, thanks to the random selection it is also reasonable to assume that the independence condition is satisfied. From the box plots, we can see that the variables have similar and quite symmetric spreads with no outliers.</t>
  </si>
  <si>
    <t>Scatter plot and box-plot</t>
  </si>
  <si>
    <t>Two-Sample t-test with unequal variances</t>
  </si>
  <si>
    <t xml:space="preserve">Scatter plot and box-plot </t>
  </si>
  <si>
    <t>Agenda</t>
  </si>
  <si>
    <t>Paired t-tests</t>
  </si>
  <si>
    <t xml:space="preserve">Two sample t-test with unequal variances </t>
  </si>
  <si>
    <t xml:space="preserve">Scatter plots and correlation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</si>
</sst>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0.0000"/>
    <numFmt numFmtId="166" formatCode="_-* #,##0.0000_-;\-* #,##0.0000_-;_-* &quot;-&quot;??_-;_-@_-"/>
    <numFmt numFmtId="167" formatCode="0.0%"/>
    <numFmt numFmtId="168" formatCode="0.000"/>
  </numFmts>
  <fonts count="15" x14ac:knownFonts="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u/>
      <sz val="11"/>
      <color theme="10"/>
      <name val="Calibri"/>
      <family val="2"/>
      <scheme val="minor"/>
    </font>
    <font>
      <b/>
      <u/>
      <sz val="12"/>
      <color theme="10"/>
      <name val="Calibri"/>
      <family val="2"/>
      <scheme val="minor"/>
    </font>
    <font>
      <b/>
      <sz val="12"/>
      <color theme="1"/>
      <name val="Calibri"/>
      <family val="2"/>
      <scheme val="minor"/>
    </font>
    <font>
      <sz val="11"/>
      <color theme="1"/>
      <name val="Calibri"/>
      <family val="2"/>
      <scheme val="minor"/>
    </font>
    <font>
      <b/>
      <sz val="11"/>
      <color theme="0"/>
      <name val="Calibri"/>
      <family val="2"/>
      <scheme val="minor"/>
    </font>
    <font>
      <b/>
      <sz val="16"/>
      <color theme="1"/>
      <name val="Calibri"/>
      <family val="2"/>
      <scheme val="minor"/>
    </font>
    <font>
      <sz val="11"/>
      <color theme="1"/>
      <name val="Calibri"/>
      <family val="2"/>
    </font>
    <font>
      <i/>
      <sz val="11"/>
      <color theme="1"/>
      <name val="Calibri"/>
      <family val="2"/>
      <scheme val="minor"/>
    </font>
    <font>
      <b/>
      <sz val="11"/>
      <color theme="0"/>
      <name val="Calibri"/>
      <family val="2"/>
    </font>
    <font>
      <sz val="11"/>
      <color theme="0"/>
      <name val="Calibri"/>
      <family val="2"/>
      <scheme val="minor"/>
    </font>
    <font>
      <i/>
      <sz val="10"/>
      <color theme="1"/>
      <name val="Calibri"/>
      <family val="2"/>
      <scheme val="minor"/>
    </font>
  </fonts>
  <fills count="6">
    <fill>
      <patternFill patternType="none"/>
    </fill>
    <fill>
      <patternFill patternType="gray125"/>
    </fill>
    <fill>
      <patternFill patternType="solid">
        <fgColor rgb="FF008000"/>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18"/>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cellStyleXfs>
  <cellXfs count="116">
    <xf numFmtId="0" fontId="0" fillId="0" borderId="0" xfId="0"/>
    <xf numFmtId="0" fontId="0" fillId="0" borderId="0" xfId="0" applyAlignment="1">
      <alignment horizontal="center"/>
    </xf>
    <xf numFmtId="0" fontId="0" fillId="0" borderId="0" xfId="0" applyAlignment="1">
      <alignment horizontal="left"/>
    </xf>
    <xf numFmtId="0" fontId="1" fillId="0" borderId="0" xfId="0" applyFont="1"/>
    <xf numFmtId="0" fontId="5" fillId="0" borderId="0" xfId="1" applyFont="1"/>
    <xf numFmtId="0" fontId="6" fillId="0" borderId="0" xfId="0" applyFont="1" applyAlignment="1">
      <alignment horizontal="center"/>
    </xf>
    <xf numFmtId="0" fontId="6" fillId="0" borderId="0" xfId="0" applyFont="1" applyAlignment="1">
      <alignment horizontal="left"/>
    </xf>
    <xf numFmtId="2" fontId="0" fillId="0" borderId="0" xfId="0" applyNumberFormat="1"/>
    <xf numFmtId="0" fontId="1" fillId="0" borderId="0" xfId="0" applyFont="1" applyAlignment="1">
      <alignment horizontal="center"/>
    </xf>
    <xf numFmtId="0" fontId="1" fillId="0" borderId="1" xfId="0" applyFont="1" applyBorder="1"/>
    <xf numFmtId="0" fontId="8" fillId="2" borderId="1" xfId="0" applyFont="1" applyFill="1" applyBorder="1" applyAlignment="1">
      <alignment horizontal="center"/>
    </xf>
    <xf numFmtId="0" fontId="0" fillId="0" borderId="0" xfId="0" applyAlignment="1">
      <alignment horizontal="left" vertical="top" wrapText="1"/>
    </xf>
    <xf numFmtId="0" fontId="0" fillId="0" borderId="2" xfId="0" applyBorder="1"/>
    <xf numFmtId="0" fontId="11" fillId="0" borderId="3" xfId="0" applyFont="1" applyBorder="1" applyAlignment="1">
      <alignment horizontal="center"/>
    </xf>
    <xf numFmtId="0" fontId="0" fillId="4" borderId="0" xfId="0" applyFill="1"/>
    <xf numFmtId="11" fontId="0" fillId="0" borderId="0" xfId="0" applyNumberFormat="1"/>
    <xf numFmtId="0" fontId="0" fillId="0" borderId="4" xfId="0" applyBorder="1"/>
    <xf numFmtId="0" fontId="0" fillId="0" borderId="8" xfId="0" applyBorder="1"/>
    <xf numFmtId="0" fontId="0" fillId="0" borderId="5" xfId="0" applyBorder="1"/>
    <xf numFmtId="0" fontId="0" fillId="0" borderId="6" xfId="0" applyBorder="1"/>
    <xf numFmtId="0" fontId="0" fillId="0" borderId="7" xfId="0" applyBorder="1"/>
    <xf numFmtId="11" fontId="0" fillId="0" borderId="4" xfId="0" applyNumberFormat="1" applyBorder="1"/>
    <xf numFmtId="11" fontId="0" fillId="0" borderId="5" xfId="0" applyNumberFormat="1" applyBorder="1"/>
    <xf numFmtId="0" fontId="0" fillId="0" borderId="1" xfId="0" applyBorder="1"/>
    <xf numFmtId="0" fontId="12" fillId="2" borderId="1" xfId="0" applyFont="1" applyFill="1" applyBorder="1"/>
    <xf numFmtId="0" fontId="8" fillId="2" borderId="1" xfId="0" applyFont="1" applyFill="1" applyBorder="1"/>
    <xf numFmtId="43" fontId="0" fillId="0" borderId="1" xfId="2" applyFont="1" applyBorder="1"/>
    <xf numFmtId="0" fontId="9" fillId="0" borderId="0" xfId="0" applyFont="1" applyAlignment="1">
      <alignment horizontal="center" vertical="center"/>
    </xf>
    <xf numFmtId="166" fontId="0" fillId="0" borderId="0" xfId="2" applyNumberFormat="1" applyFont="1" applyFill="1" applyBorder="1" applyAlignment="1"/>
    <xf numFmtId="0" fontId="1" fillId="0" borderId="1" xfId="0" applyFont="1" applyBorder="1" applyAlignment="1">
      <alignment horizontal="center"/>
    </xf>
    <xf numFmtId="0" fontId="14" fillId="0" borderId="12" xfId="0" applyFont="1" applyBorder="1" applyAlignment="1">
      <alignment horizontal="right"/>
    </xf>
    <xf numFmtId="167" fontId="0" fillId="0" borderId="1" xfId="3" applyNumberFormat="1" applyFont="1" applyBorder="1"/>
    <xf numFmtId="167" fontId="0" fillId="0" borderId="0" xfId="0" applyNumberFormat="1"/>
    <xf numFmtId="168" fontId="0" fillId="0" borderId="1" xfId="0" applyNumberFormat="1" applyBorder="1"/>
    <xf numFmtId="2" fontId="0" fillId="0" borderId="1" xfId="0" applyNumberFormat="1" applyBorder="1"/>
    <xf numFmtId="0" fontId="0" fillId="5" borderId="0" xfId="0" applyFill="1"/>
    <xf numFmtId="166" fontId="0" fillId="5" borderId="0" xfId="2" applyNumberFormat="1" applyFont="1" applyFill="1" applyBorder="1" applyAlignment="1"/>
    <xf numFmtId="0" fontId="9" fillId="0" borderId="0" xfId="0" applyFont="1" applyAlignment="1">
      <alignment vertical="center"/>
    </xf>
    <xf numFmtId="0" fontId="0" fillId="0" borderId="0" xfId="0" applyAlignment="1">
      <alignment vertical="top" wrapText="1"/>
    </xf>
    <xf numFmtId="2" fontId="1" fillId="0" borderId="1" xfId="0" applyNumberFormat="1" applyFont="1" applyBorder="1"/>
    <xf numFmtId="166" fontId="1" fillId="0" borderId="1" xfId="2" applyNumberFormat="1" applyFont="1" applyBorder="1"/>
    <xf numFmtId="0" fontId="0" fillId="4" borderId="1" xfId="0" applyFill="1" applyBorder="1"/>
    <xf numFmtId="10" fontId="0" fillId="4" borderId="1" xfId="3" applyNumberFormat="1" applyFont="1" applyFill="1" applyBorder="1"/>
    <xf numFmtId="168" fontId="0" fillId="4" borderId="1" xfId="0" applyNumberFormat="1" applyFill="1" applyBorder="1"/>
    <xf numFmtId="168" fontId="0" fillId="0" borderId="0" xfId="0" applyNumberFormat="1" applyAlignment="1">
      <alignment vertical="top" wrapText="1"/>
    </xf>
    <xf numFmtId="0" fontId="0" fillId="0" borderId="10" xfId="0" applyBorder="1" applyAlignment="1">
      <alignment horizontal="center"/>
    </xf>
    <xf numFmtId="0" fontId="0" fillId="0" borderId="9" xfId="0" applyBorder="1" applyAlignment="1">
      <alignment horizontal="center"/>
    </xf>
    <xf numFmtId="2" fontId="0" fillId="0" borderId="9" xfId="0" applyNumberFormat="1" applyBorder="1" applyAlignment="1">
      <alignment horizontal="center"/>
    </xf>
    <xf numFmtId="164" fontId="0" fillId="0" borderId="9" xfId="0" applyNumberFormat="1" applyBorder="1" applyAlignment="1">
      <alignment horizontal="center"/>
    </xf>
    <xf numFmtId="164" fontId="0" fillId="0" borderId="11" xfId="0" applyNumberFormat="1" applyBorder="1" applyAlignment="1">
      <alignment horizontal="center"/>
    </xf>
    <xf numFmtId="0" fontId="0" fillId="0" borderId="4" xfId="0" applyBorder="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164" fontId="0" fillId="0" borderId="0" xfId="0" applyNumberFormat="1"/>
    <xf numFmtId="164" fontId="0" fillId="0" borderId="8" xfId="0" applyNumberFormat="1" applyBorder="1"/>
    <xf numFmtId="0" fontId="0" fillId="0" borderId="5" xfId="0" applyBorder="1" applyAlignment="1">
      <alignment horizontal="center"/>
    </xf>
    <xf numFmtId="0" fontId="0" fillId="0" borderId="6" xfId="0" applyBorder="1" applyAlignment="1">
      <alignment horizontal="center"/>
    </xf>
    <xf numFmtId="2" fontId="0" fillId="0" borderId="6" xfId="0" applyNumberFormat="1" applyBorder="1" applyAlignment="1">
      <alignment horizontal="center"/>
    </xf>
    <xf numFmtId="164" fontId="0" fillId="0" borderId="6" xfId="0" applyNumberFormat="1" applyBorder="1" applyAlignment="1">
      <alignment horizontal="center"/>
    </xf>
    <xf numFmtId="2" fontId="0" fillId="0" borderId="6" xfId="0" applyNumberFormat="1" applyBorder="1"/>
    <xf numFmtId="164" fontId="0" fillId="0" borderId="6" xfId="0" applyNumberFormat="1" applyBorder="1"/>
    <xf numFmtId="164" fontId="0" fillId="0" borderId="7" xfId="0" applyNumberFormat="1" applyBorder="1"/>
    <xf numFmtId="0" fontId="0" fillId="3" borderId="13" xfId="0" applyFill="1" applyBorder="1"/>
    <xf numFmtId="0" fontId="0" fillId="3" borderId="15" xfId="0" applyFill="1" applyBorder="1"/>
    <xf numFmtId="0" fontId="0" fillId="3" borderId="14" xfId="0" applyFill="1" applyBorder="1"/>
    <xf numFmtId="0" fontId="11" fillId="4" borderId="3" xfId="0" applyFont="1" applyFill="1" applyBorder="1" applyAlignment="1">
      <alignment horizontal="center"/>
    </xf>
    <xf numFmtId="166" fontId="0" fillId="4" borderId="0" xfId="2" applyNumberFormat="1" applyFont="1" applyFill="1" applyBorder="1" applyAlignment="1"/>
    <xf numFmtId="168" fontId="0" fillId="3" borderId="1" xfId="0" applyNumberFormat="1" applyFill="1" applyBorder="1"/>
    <xf numFmtId="0" fontId="0" fillId="3" borderId="16" xfId="0" applyFill="1" applyBorder="1"/>
    <xf numFmtId="2" fontId="0" fillId="3" borderId="16" xfId="0" applyNumberFormat="1" applyFill="1" applyBorder="1"/>
    <xf numFmtId="165" fontId="0" fillId="3" borderId="16" xfId="0" applyNumberFormat="1" applyFill="1" applyBorder="1"/>
    <xf numFmtId="0" fontId="0" fillId="3" borderId="1" xfId="0" applyFill="1" applyBorder="1" applyAlignment="1">
      <alignment horizontal="left" vertical="top" wrapText="1"/>
    </xf>
    <xf numFmtId="0" fontId="9" fillId="0" borderId="0" xfId="0" applyFont="1" applyAlignment="1">
      <alignment horizontal="center" vertical="center"/>
    </xf>
    <xf numFmtId="0" fontId="0" fillId="3" borderId="10" xfId="0" applyFill="1" applyBorder="1" applyAlignment="1">
      <alignment horizontal="left" vertical="top" wrapText="1"/>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4" xfId="0" applyFill="1" applyBorder="1" applyAlignment="1">
      <alignment horizontal="left" vertical="top" wrapText="1"/>
    </xf>
    <xf numFmtId="0" fontId="0" fillId="3" borderId="0" xfId="0" applyFill="1" applyAlignment="1">
      <alignment horizontal="left" vertical="top" wrapText="1"/>
    </xf>
    <xf numFmtId="0" fontId="0" fillId="3" borderId="8" xfId="0" applyFill="1" applyBorder="1" applyAlignment="1">
      <alignment horizontal="left" vertical="top" wrapText="1"/>
    </xf>
    <xf numFmtId="0" fontId="0" fillId="3" borderId="5" xfId="0" applyFill="1" applyBorder="1" applyAlignment="1">
      <alignment horizontal="left" vertical="top"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3" borderId="15" xfId="0" applyFill="1" applyBorder="1" applyAlignment="1">
      <alignment horizontal="center" vertical="center"/>
    </xf>
    <xf numFmtId="0" fontId="9" fillId="0" borderId="8" xfId="0" applyFont="1" applyBorder="1" applyAlignment="1">
      <alignment horizontal="center" vertical="center"/>
    </xf>
    <xf numFmtId="0" fontId="0" fillId="3" borderId="0" xfId="0" applyFill="1" applyAlignment="1">
      <alignment horizontal="left"/>
    </xf>
    <xf numFmtId="0" fontId="8" fillId="2" borderId="4" xfId="0" applyFont="1" applyFill="1" applyBorder="1" applyAlignment="1">
      <alignment horizontal="center"/>
    </xf>
    <xf numFmtId="0" fontId="8" fillId="2" borderId="0" xfId="0" applyFont="1" applyFill="1" applyAlignment="1">
      <alignment horizontal="center"/>
    </xf>
    <xf numFmtId="0" fontId="13" fillId="2" borderId="0" xfId="0" applyFont="1" applyFill="1" applyAlignment="1">
      <alignment horizontal="center"/>
    </xf>
    <xf numFmtId="0" fontId="0" fillId="3" borderId="1" xfId="0" applyFill="1" applyBorder="1" applyAlignment="1">
      <alignment horizontal="left" vertical="center"/>
    </xf>
    <xf numFmtId="0" fontId="0" fillId="3" borderId="1" xfId="0" applyFill="1" applyBorder="1" applyAlignment="1">
      <alignment horizontal="left" vertical="center" wrapText="1"/>
    </xf>
    <xf numFmtId="0" fontId="1" fillId="0" borderId="1" xfId="0" applyFont="1" applyBorder="1" applyAlignment="1">
      <alignment horizontal="center"/>
    </xf>
    <xf numFmtId="167" fontId="0" fillId="3" borderId="1" xfId="0" applyNumberFormat="1" applyFill="1" applyBorder="1" applyAlignment="1">
      <alignment horizontal="center" vertical="center"/>
    </xf>
    <xf numFmtId="1" fontId="0" fillId="3" borderId="1" xfId="0" applyNumberFormat="1" applyFill="1" applyBorder="1" applyAlignment="1">
      <alignment horizontal="center" vertical="center"/>
    </xf>
    <xf numFmtId="168" fontId="0" fillId="3" borderId="1" xfId="0" applyNumberFormat="1" applyFill="1" applyBorder="1" applyAlignment="1">
      <alignment horizontal="left" vertical="top" wrapText="1"/>
    </xf>
    <xf numFmtId="0" fontId="0" fillId="3" borderId="0" xfId="0" applyFill="1" applyAlignment="1">
      <alignment horizontal="left" vertical="center"/>
    </xf>
    <xf numFmtId="0" fontId="0" fillId="3" borderId="1" xfId="0" applyFill="1" applyBorder="1" applyAlignment="1">
      <alignment horizontal="left" vertical="top"/>
    </xf>
    <xf numFmtId="166" fontId="0" fillId="3" borderId="1" xfId="2" applyNumberFormat="1" applyFont="1" applyFill="1" applyBorder="1" applyAlignment="1">
      <alignment horizontal="left" vertical="top"/>
    </xf>
    <xf numFmtId="0" fontId="0" fillId="3" borderId="1" xfId="0" applyFill="1" applyBorder="1" applyAlignment="1">
      <alignment horizontal="center"/>
    </xf>
    <xf numFmtId="0" fontId="0" fillId="0" borderId="0" xfId="0" applyAlignment="1">
      <alignment horizontal="left"/>
    </xf>
    <xf numFmtId="0" fontId="0" fillId="3" borderId="14" xfId="0" applyFill="1" applyBorder="1" applyAlignment="1">
      <alignment horizontal="left"/>
    </xf>
    <xf numFmtId="0" fontId="0" fillId="3" borderId="13" xfId="0" applyFill="1" applyBorder="1" applyAlignment="1">
      <alignment horizontal="left"/>
    </xf>
    <xf numFmtId="0" fontId="0" fillId="3" borderId="15" xfId="0" applyFill="1" applyBorder="1" applyAlignment="1">
      <alignment horizontal="left"/>
    </xf>
    <xf numFmtId="0" fontId="0" fillId="3" borderId="10" xfId="0" applyFill="1" applyBorder="1" applyAlignment="1">
      <alignment horizontal="left" vertical="center" wrapText="1"/>
    </xf>
    <xf numFmtId="0" fontId="0" fillId="3" borderId="9" xfId="0" applyFill="1" applyBorder="1" applyAlignment="1">
      <alignment horizontal="left" vertical="center" wrapText="1"/>
    </xf>
    <xf numFmtId="0" fontId="0" fillId="3" borderId="11" xfId="0" applyFill="1" applyBorder="1" applyAlignment="1">
      <alignment horizontal="left" vertical="center" wrapText="1"/>
    </xf>
    <xf numFmtId="0" fontId="0" fillId="3" borderId="5" xfId="0" applyFill="1" applyBorder="1" applyAlignment="1">
      <alignment horizontal="left" vertical="center" wrapText="1"/>
    </xf>
    <xf numFmtId="0" fontId="0" fillId="3" borderId="6" xfId="0" applyFill="1" applyBorder="1" applyAlignment="1">
      <alignment horizontal="left" vertical="center" wrapText="1"/>
    </xf>
    <xf numFmtId="0" fontId="0" fillId="3" borderId="7" xfId="0" applyFill="1" applyBorder="1" applyAlignment="1">
      <alignment horizontal="left" vertical="center" wrapText="1"/>
    </xf>
    <xf numFmtId="0" fontId="0" fillId="0" borderId="0" xfId="0" applyAlignment="1">
      <alignment horizontal="center"/>
    </xf>
    <xf numFmtId="0" fontId="0" fillId="3" borderId="14" xfId="0" applyFill="1" applyBorder="1" applyAlignment="1">
      <alignment horizontal="left" vertical="center"/>
    </xf>
    <xf numFmtId="0" fontId="0" fillId="3" borderId="13" xfId="0" applyFill="1" applyBorder="1" applyAlignment="1">
      <alignment horizontal="left" vertical="center"/>
    </xf>
    <xf numFmtId="0" fontId="0" fillId="3" borderId="15" xfId="0" applyFill="1" applyBorder="1" applyAlignment="1">
      <alignment horizontal="left" vertical="center"/>
    </xf>
    <xf numFmtId="0" fontId="2" fillId="0" borderId="0" xfId="0" applyFont="1" applyAlignment="1">
      <alignment horizontal="left"/>
    </xf>
    <xf numFmtId="0" fontId="3" fillId="0" borderId="0" xfId="0" applyFont="1" applyAlignment="1">
      <alignment horizontal="left"/>
    </xf>
  </cellXfs>
  <cellStyles count="4">
    <cellStyle name="Comma" xfId="2" builtinId="3"/>
    <cellStyle name="Hyperlink" xfId="1" builtinId="8"/>
    <cellStyle name="Normal" xfId="0" builtinId="0"/>
    <cellStyle name="Percent" xfId="3" builtinId="5"/>
  </cellStyles>
  <dxfs count="2">
    <dxf>
      <fill>
        <patternFill>
          <bgColor theme="9" tint="0.39994506668294322"/>
        </patternFill>
      </fill>
    </dxf>
    <dxf>
      <font>
        <color rgb="FF9C0006"/>
      </font>
      <fill>
        <patternFill>
          <bgColor rgb="FFFFC7CE"/>
        </patternFill>
      </fill>
    </dxf>
  </dxfs>
  <tableStyles count="0" defaultTableStyle="TableStyleMedium2" defaultPivotStyle="PivotStyleLight16"/>
  <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CA"/>
              <a:t>Age vs Weight Diff</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Nutrition!$N$1</c:f>
              <c:strCache>
                <c:ptCount val="1"/>
                <c:pt idx="0">
                  <c:v>Weight Diff</c:v>
                </c:pt>
              </c:strCache>
            </c:strRef>
          </c:tx>
          <c:spPr>
            <a:ln w="25400" cap="rnd">
              <a:noFill/>
              <a:round/>
            </a:ln>
            <a:effectLst/>
          </c:spPr>
          <c:marker>
            <c:symbol val="diamond"/>
            <c:size val="6"/>
            <c:spPr>
              <a:solidFill>
                <a:schemeClr val="accent1"/>
              </a:solidFill>
              <a:ln w="9525">
                <a:solidFill>
                  <a:schemeClr val="accent1"/>
                </a:solidFill>
                <a:round/>
              </a:ln>
              <a:effectLst/>
            </c:spPr>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0"/>
            <c:dispEq val="0"/>
          </c:trendline>
          <c:xVal>
            <c:numRef>
              <c:f>Nutrition!$B$2:$B$34</c:f>
              <c:numCache>
                <c:formatCode>General</c:formatCode>
                <c:ptCount val="33"/>
                <c:pt idx="0">
                  <c:v>22</c:v>
                </c:pt>
                <c:pt idx="1">
                  <c:v>30</c:v>
                </c:pt>
                <c:pt idx="2">
                  <c:v>34</c:v>
                </c:pt>
                <c:pt idx="3">
                  <c:v>40</c:v>
                </c:pt>
                <c:pt idx="4">
                  <c:v>41</c:v>
                </c:pt>
                <c:pt idx="5">
                  <c:v>46</c:v>
                </c:pt>
                <c:pt idx="6">
                  <c:v>49</c:v>
                </c:pt>
                <c:pt idx="7">
                  <c:v>50</c:v>
                </c:pt>
                <c:pt idx="8">
                  <c:v>52</c:v>
                </c:pt>
                <c:pt idx="9">
                  <c:v>53</c:v>
                </c:pt>
                <c:pt idx="10">
                  <c:v>54</c:v>
                </c:pt>
                <c:pt idx="11">
                  <c:v>55</c:v>
                </c:pt>
                <c:pt idx="12">
                  <c:v>56</c:v>
                </c:pt>
                <c:pt idx="13">
                  <c:v>56</c:v>
                </c:pt>
                <c:pt idx="14">
                  <c:v>58</c:v>
                </c:pt>
                <c:pt idx="15">
                  <c:v>64</c:v>
                </c:pt>
                <c:pt idx="16">
                  <c:v>40</c:v>
                </c:pt>
                <c:pt idx="17">
                  <c:v>40</c:v>
                </c:pt>
                <c:pt idx="18">
                  <c:v>43</c:v>
                </c:pt>
                <c:pt idx="19">
                  <c:v>43</c:v>
                </c:pt>
                <c:pt idx="20">
                  <c:v>45</c:v>
                </c:pt>
                <c:pt idx="21">
                  <c:v>46</c:v>
                </c:pt>
                <c:pt idx="22">
                  <c:v>46</c:v>
                </c:pt>
                <c:pt idx="23">
                  <c:v>51</c:v>
                </c:pt>
                <c:pt idx="24">
                  <c:v>51</c:v>
                </c:pt>
                <c:pt idx="25">
                  <c:v>53</c:v>
                </c:pt>
                <c:pt idx="26">
                  <c:v>53</c:v>
                </c:pt>
                <c:pt idx="27">
                  <c:v>57</c:v>
                </c:pt>
                <c:pt idx="28">
                  <c:v>58</c:v>
                </c:pt>
                <c:pt idx="29">
                  <c:v>63</c:v>
                </c:pt>
                <c:pt idx="30">
                  <c:v>63</c:v>
                </c:pt>
                <c:pt idx="31">
                  <c:v>65</c:v>
                </c:pt>
                <c:pt idx="32">
                  <c:v>69</c:v>
                </c:pt>
              </c:numCache>
            </c:numRef>
          </c:xVal>
          <c:yVal>
            <c:numRef>
              <c:f>Nutrition!$N$2:$N$34</c:f>
              <c:numCache>
                <c:formatCode>0.00</c:formatCode>
                <c:ptCount val="33"/>
                <c:pt idx="0">
                  <c:v>2.5</c:v>
                </c:pt>
                <c:pt idx="1">
                  <c:v>3</c:v>
                </c:pt>
                <c:pt idx="2">
                  <c:v>0.5</c:v>
                </c:pt>
                <c:pt idx="3">
                  <c:v>2.2000000000000028</c:v>
                </c:pt>
                <c:pt idx="4">
                  <c:v>2.8000000000000114</c:v>
                </c:pt>
                <c:pt idx="5">
                  <c:v>0.89999999999999858</c:v>
                </c:pt>
                <c:pt idx="6">
                  <c:v>0.79999999999999716</c:v>
                </c:pt>
                <c:pt idx="7">
                  <c:v>2.1000000000000085</c:v>
                </c:pt>
                <c:pt idx="8">
                  <c:v>0</c:v>
                </c:pt>
                <c:pt idx="9">
                  <c:v>2.2000000000000028</c:v>
                </c:pt>
                <c:pt idx="10">
                  <c:v>1.2999999999999972</c:v>
                </c:pt>
                <c:pt idx="11">
                  <c:v>3.1000000000000085</c:v>
                </c:pt>
                <c:pt idx="12">
                  <c:v>-0.5</c:v>
                </c:pt>
                <c:pt idx="13">
                  <c:v>0.5</c:v>
                </c:pt>
                <c:pt idx="14">
                  <c:v>-0.5</c:v>
                </c:pt>
                <c:pt idx="15">
                  <c:v>0.20000000000000284</c:v>
                </c:pt>
                <c:pt idx="16">
                  <c:v>-1.1000000000000085</c:v>
                </c:pt>
                <c:pt idx="17">
                  <c:v>1</c:v>
                </c:pt>
                <c:pt idx="18">
                  <c:v>5.7999999999999972</c:v>
                </c:pt>
                <c:pt idx="19">
                  <c:v>-0.29999999999999716</c:v>
                </c:pt>
                <c:pt idx="20">
                  <c:v>5.2000000000000028</c:v>
                </c:pt>
                <c:pt idx="21">
                  <c:v>-7.1000000000000085</c:v>
                </c:pt>
                <c:pt idx="22">
                  <c:v>-0.70000000000000284</c:v>
                </c:pt>
                <c:pt idx="23">
                  <c:v>1.3999999999999915</c:v>
                </c:pt>
                <c:pt idx="24">
                  <c:v>7</c:v>
                </c:pt>
                <c:pt idx="25">
                  <c:v>3.7999999999999972</c:v>
                </c:pt>
                <c:pt idx="26">
                  <c:v>0.79999999999999716</c:v>
                </c:pt>
                <c:pt idx="27">
                  <c:v>-2.5</c:v>
                </c:pt>
                <c:pt idx="28">
                  <c:v>0</c:v>
                </c:pt>
                <c:pt idx="29">
                  <c:v>1.7999999999999972</c:v>
                </c:pt>
                <c:pt idx="30">
                  <c:v>3.5</c:v>
                </c:pt>
                <c:pt idx="31">
                  <c:v>1.0999999999999943</c:v>
                </c:pt>
                <c:pt idx="32">
                  <c:v>1</c:v>
                </c:pt>
              </c:numCache>
            </c:numRef>
          </c:yVal>
          <c:smooth val="0"/>
          <c:extLst>
            <c:ext xmlns:c16="http://schemas.microsoft.com/office/drawing/2014/chart" uri="{C3380CC4-5D6E-409C-BE32-E72D297353CC}">
              <c16:uniqueId val="{00000000-3EA4-48C0-B6EA-C894BA30E986}"/>
            </c:ext>
          </c:extLst>
        </c:ser>
        <c:dLbls>
          <c:showLegendKey val="0"/>
          <c:showVal val="0"/>
          <c:showCatName val="0"/>
          <c:showSerName val="0"/>
          <c:showPercent val="0"/>
          <c:showBubbleSize val="0"/>
        </c:dLbls>
        <c:axId val="264820447"/>
        <c:axId val="254998687"/>
      </c:scatterChart>
      <c:valAx>
        <c:axId val="264820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254998687"/>
        <c:crosses val="autoZero"/>
        <c:crossBetween val="midCat"/>
      </c:valAx>
      <c:valAx>
        <c:axId val="2549986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8204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rgbClr val="008000"/>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Age vs Cholesterol Diff</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Nutrition!$O$1</c:f>
              <c:strCache>
                <c:ptCount val="1"/>
                <c:pt idx="0">
                  <c:v>Cholesterol Diff</c:v>
                </c:pt>
              </c:strCache>
            </c:strRef>
          </c:tx>
          <c:spPr>
            <a:ln w="25400" cap="rnd">
              <a:noFill/>
              <a:round/>
            </a:ln>
            <a:effectLst/>
          </c:spPr>
          <c:marker>
            <c:symbol val="diamond"/>
            <c:size val="6"/>
            <c:spPr>
              <a:solidFill>
                <a:schemeClr val="accent1"/>
              </a:solidFill>
              <a:ln w="9525">
                <a:solidFill>
                  <a:schemeClr val="accent1"/>
                </a:solidFill>
                <a:round/>
              </a:ln>
              <a:effectLst/>
            </c:spPr>
          </c:marker>
          <c:trendline>
            <c:spPr>
              <a:ln w="9525" cap="rnd">
                <a:solidFill>
                  <a:schemeClr val="accent1"/>
                </a:solidFill>
              </a:ln>
              <a:effectLst/>
            </c:spPr>
            <c:trendlineType val="linear"/>
            <c:dispRSqr val="0"/>
            <c:dispEq val="0"/>
          </c:trendline>
          <c:xVal>
            <c:numRef>
              <c:f>Nutrition!$B$2:$B$34</c:f>
              <c:numCache>
                <c:formatCode>General</c:formatCode>
                <c:ptCount val="33"/>
                <c:pt idx="0">
                  <c:v>22</c:v>
                </c:pt>
                <c:pt idx="1">
                  <c:v>30</c:v>
                </c:pt>
                <c:pt idx="2">
                  <c:v>34</c:v>
                </c:pt>
                <c:pt idx="3">
                  <c:v>40</c:v>
                </c:pt>
                <c:pt idx="4">
                  <c:v>41</c:v>
                </c:pt>
                <c:pt idx="5">
                  <c:v>46</c:v>
                </c:pt>
                <c:pt idx="6">
                  <c:v>49</c:v>
                </c:pt>
                <c:pt idx="7">
                  <c:v>50</c:v>
                </c:pt>
                <c:pt idx="8">
                  <c:v>52</c:v>
                </c:pt>
                <c:pt idx="9">
                  <c:v>53</c:v>
                </c:pt>
                <c:pt idx="10">
                  <c:v>54</c:v>
                </c:pt>
                <c:pt idx="11">
                  <c:v>55</c:v>
                </c:pt>
                <c:pt idx="12">
                  <c:v>56</c:v>
                </c:pt>
                <c:pt idx="13">
                  <c:v>56</c:v>
                </c:pt>
                <c:pt idx="14">
                  <c:v>58</c:v>
                </c:pt>
                <c:pt idx="15">
                  <c:v>64</c:v>
                </c:pt>
                <c:pt idx="16">
                  <c:v>40</c:v>
                </c:pt>
                <c:pt idx="17">
                  <c:v>40</c:v>
                </c:pt>
                <c:pt idx="18">
                  <c:v>43</c:v>
                </c:pt>
                <c:pt idx="19">
                  <c:v>43</c:v>
                </c:pt>
                <c:pt idx="20">
                  <c:v>45</c:v>
                </c:pt>
                <c:pt idx="21">
                  <c:v>46</c:v>
                </c:pt>
                <c:pt idx="22">
                  <c:v>46</c:v>
                </c:pt>
                <c:pt idx="23">
                  <c:v>51</c:v>
                </c:pt>
                <c:pt idx="24">
                  <c:v>51</c:v>
                </c:pt>
                <c:pt idx="25">
                  <c:v>53</c:v>
                </c:pt>
                <c:pt idx="26">
                  <c:v>53</c:v>
                </c:pt>
                <c:pt idx="27">
                  <c:v>57</c:v>
                </c:pt>
                <c:pt idx="28">
                  <c:v>58</c:v>
                </c:pt>
                <c:pt idx="29">
                  <c:v>63</c:v>
                </c:pt>
                <c:pt idx="30">
                  <c:v>63</c:v>
                </c:pt>
                <c:pt idx="31">
                  <c:v>65</c:v>
                </c:pt>
                <c:pt idx="32">
                  <c:v>69</c:v>
                </c:pt>
              </c:numCache>
            </c:numRef>
          </c:xVal>
          <c:yVal>
            <c:numRef>
              <c:f>Nutrition!$O$2:$O$34</c:f>
              <c:numCache>
                <c:formatCode>0.00</c:formatCode>
                <c:ptCount val="33"/>
                <c:pt idx="0">
                  <c:v>-0.67999999999999972</c:v>
                </c:pt>
                <c:pt idx="1">
                  <c:v>0.4300000000000006</c:v>
                </c:pt>
                <c:pt idx="2">
                  <c:v>-0.37999999999999989</c:v>
                </c:pt>
                <c:pt idx="3">
                  <c:v>-0.85999999999999943</c:v>
                </c:pt>
                <c:pt idx="4">
                  <c:v>1.21</c:v>
                </c:pt>
                <c:pt idx="5">
                  <c:v>0.94000000000000039</c:v>
                </c:pt>
                <c:pt idx="6">
                  <c:v>1.0200000000000005</c:v>
                </c:pt>
                <c:pt idx="7">
                  <c:v>0.67999999999999972</c:v>
                </c:pt>
                <c:pt idx="8">
                  <c:v>0.61000000000000032</c:v>
                </c:pt>
                <c:pt idx="9">
                  <c:v>-0.1899999999999995</c:v>
                </c:pt>
                <c:pt idx="10">
                  <c:v>0.12000000000000011</c:v>
                </c:pt>
                <c:pt idx="11">
                  <c:v>0.62000000000000011</c:v>
                </c:pt>
                <c:pt idx="12">
                  <c:v>1.4399999999999995</c:v>
                </c:pt>
                <c:pt idx="13">
                  <c:v>0.63999999999999968</c:v>
                </c:pt>
                <c:pt idx="14">
                  <c:v>0.94000000000000039</c:v>
                </c:pt>
                <c:pt idx="15">
                  <c:v>1.17</c:v>
                </c:pt>
                <c:pt idx="16">
                  <c:v>0.54999999999999982</c:v>
                </c:pt>
                <c:pt idx="17">
                  <c:v>0.55999999999999961</c:v>
                </c:pt>
                <c:pt idx="18">
                  <c:v>1.4099999999999993</c:v>
                </c:pt>
                <c:pt idx="19">
                  <c:v>0.83999999999999986</c:v>
                </c:pt>
                <c:pt idx="20">
                  <c:v>1.7800000000000002</c:v>
                </c:pt>
                <c:pt idx="21">
                  <c:v>0.91000000000000014</c:v>
                </c:pt>
                <c:pt idx="22">
                  <c:v>-0.5699999999999994</c:v>
                </c:pt>
                <c:pt idx="23">
                  <c:v>1.0200000000000005</c:v>
                </c:pt>
                <c:pt idx="24">
                  <c:v>0.99000000000000021</c:v>
                </c:pt>
                <c:pt idx="25">
                  <c:v>-0.32000000000000028</c:v>
                </c:pt>
                <c:pt idx="26">
                  <c:v>-0.49000000000000021</c:v>
                </c:pt>
                <c:pt idx="27">
                  <c:v>0.21999999999999975</c:v>
                </c:pt>
                <c:pt idx="28">
                  <c:v>0.65000000000000036</c:v>
                </c:pt>
                <c:pt idx="29">
                  <c:v>1.7700000000000005</c:v>
                </c:pt>
                <c:pt idx="30">
                  <c:v>0.46999999999999975</c:v>
                </c:pt>
                <c:pt idx="31">
                  <c:v>0.54</c:v>
                </c:pt>
                <c:pt idx="32">
                  <c:v>1.8600000000000003</c:v>
                </c:pt>
              </c:numCache>
            </c:numRef>
          </c:yVal>
          <c:smooth val="0"/>
          <c:extLst>
            <c:ext xmlns:c16="http://schemas.microsoft.com/office/drawing/2014/chart" uri="{C3380CC4-5D6E-409C-BE32-E72D297353CC}">
              <c16:uniqueId val="{00000000-6B27-4EF6-8184-16CB775321EB}"/>
            </c:ext>
          </c:extLst>
        </c:ser>
        <c:dLbls>
          <c:showLegendKey val="0"/>
          <c:showVal val="0"/>
          <c:showCatName val="0"/>
          <c:showSerName val="0"/>
          <c:showPercent val="0"/>
          <c:showBubbleSize val="0"/>
        </c:dLbls>
        <c:axId val="200332063"/>
        <c:axId val="201101103"/>
      </c:scatterChart>
      <c:valAx>
        <c:axId val="200332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201101103"/>
        <c:crosses val="autoZero"/>
        <c:crossBetween val="midCat"/>
      </c:valAx>
      <c:valAx>
        <c:axId val="2011011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320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rgbClr val="008000"/>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Age vs Tot. Fats Diff</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Nutrition!$P$1</c:f>
              <c:strCache>
                <c:ptCount val="1"/>
                <c:pt idx="0">
                  <c:v>TotFat Diff</c:v>
                </c:pt>
              </c:strCache>
            </c:strRef>
          </c:tx>
          <c:spPr>
            <a:ln w="25400" cap="rnd">
              <a:noFill/>
              <a:round/>
            </a:ln>
            <a:effectLst/>
          </c:spPr>
          <c:marker>
            <c:symbol val="diamond"/>
            <c:size val="6"/>
            <c:spPr>
              <a:solidFill>
                <a:schemeClr val="accent1"/>
              </a:solidFill>
              <a:ln w="9525">
                <a:solidFill>
                  <a:schemeClr val="accent1"/>
                </a:solidFill>
                <a:round/>
              </a:ln>
              <a:effectLst/>
            </c:spPr>
          </c:marker>
          <c:trendline>
            <c:spPr>
              <a:ln w="9525" cap="rnd">
                <a:solidFill>
                  <a:schemeClr val="accent1"/>
                </a:solidFill>
              </a:ln>
              <a:effectLst/>
            </c:spPr>
            <c:trendlineType val="linear"/>
            <c:dispRSqr val="0"/>
            <c:dispEq val="0"/>
          </c:trendline>
          <c:xVal>
            <c:numRef>
              <c:f>Nutrition!$B$2:$B$34</c:f>
              <c:numCache>
                <c:formatCode>General</c:formatCode>
                <c:ptCount val="33"/>
                <c:pt idx="0">
                  <c:v>22</c:v>
                </c:pt>
                <c:pt idx="1">
                  <c:v>30</c:v>
                </c:pt>
                <c:pt idx="2">
                  <c:v>34</c:v>
                </c:pt>
                <c:pt idx="3">
                  <c:v>40</c:v>
                </c:pt>
                <c:pt idx="4">
                  <c:v>41</c:v>
                </c:pt>
                <c:pt idx="5">
                  <c:v>46</c:v>
                </c:pt>
                <c:pt idx="6">
                  <c:v>49</c:v>
                </c:pt>
                <c:pt idx="7">
                  <c:v>50</c:v>
                </c:pt>
                <c:pt idx="8">
                  <c:v>52</c:v>
                </c:pt>
                <c:pt idx="9">
                  <c:v>53</c:v>
                </c:pt>
                <c:pt idx="10">
                  <c:v>54</c:v>
                </c:pt>
                <c:pt idx="11">
                  <c:v>55</c:v>
                </c:pt>
                <c:pt idx="12">
                  <c:v>56</c:v>
                </c:pt>
                <c:pt idx="13">
                  <c:v>56</c:v>
                </c:pt>
                <c:pt idx="14">
                  <c:v>58</c:v>
                </c:pt>
                <c:pt idx="15">
                  <c:v>64</c:v>
                </c:pt>
                <c:pt idx="16">
                  <c:v>40</c:v>
                </c:pt>
                <c:pt idx="17">
                  <c:v>40</c:v>
                </c:pt>
                <c:pt idx="18">
                  <c:v>43</c:v>
                </c:pt>
                <c:pt idx="19">
                  <c:v>43</c:v>
                </c:pt>
                <c:pt idx="20">
                  <c:v>45</c:v>
                </c:pt>
                <c:pt idx="21">
                  <c:v>46</c:v>
                </c:pt>
                <c:pt idx="22">
                  <c:v>46</c:v>
                </c:pt>
                <c:pt idx="23">
                  <c:v>51</c:v>
                </c:pt>
                <c:pt idx="24">
                  <c:v>51</c:v>
                </c:pt>
                <c:pt idx="25">
                  <c:v>53</c:v>
                </c:pt>
                <c:pt idx="26">
                  <c:v>53</c:v>
                </c:pt>
                <c:pt idx="27">
                  <c:v>57</c:v>
                </c:pt>
                <c:pt idx="28">
                  <c:v>58</c:v>
                </c:pt>
                <c:pt idx="29">
                  <c:v>63</c:v>
                </c:pt>
                <c:pt idx="30">
                  <c:v>63</c:v>
                </c:pt>
                <c:pt idx="31">
                  <c:v>65</c:v>
                </c:pt>
                <c:pt idx="32">
                  <c:v>69</c:v>
                </c:pt>
              </c:numCache>
            </c:numRef>
          </c:xVal>
          <c:yVal>
            <c:numRef>
              <c:f>Nutrition!$P$2:$P$34</c:f>
              <c:numCache>
                <c:formatCode>0.0</c:formatCode>
                <c:ptCount val="33"/>
                <c:pt idx="0">
                  <c:v>-1.8999999999999986</c:v>
                </c:pt>
                <c:pt idx="1">
                  <c:v>11.599999999999998</c:v>
                </c:pt>
                <c:pt idx="2">
                  <c:v>28.299999999999997</c:v>
                </c:pt>
                <c:pt idx="3">
                  <c:v>8.3000000000000007</c:v>
                </c:pt>
                <c:pt idx="4">
                  <c:v>-5.1000000000000014</c:v>
                </c:pt>
                <c:pt idx="5">
                  <c:v>49.300000000000004</c:v>
                </c:pt>
                <c:pt idx="6">
                  <c:v>15.799999999999997</c:v>
                </c:pt>
                <c:pt idx="7">
                  <c:v>11.400000000000006</c:v>
                </c:pt>
                <c:pt idx="8">
                  <c:v>31</c:v>
                </c:pt>
                <c:pt idx="9">
                  <c:v>11.700000000000003</c:v>
                </c:pt>
                <c:pt idx="10">
                  <c:v>14.200000000000003</c:v>
                </c:pt>
                <c:pt idx="11">
                  <c:v>16.599999999999998</c:v>
                </c:pt>
                <c:pt idx="12">
                  <c:v>21.200000000000003</c:v>
                </c:pt>
                <c:pt idx="13">
                  <c:v>29.699999999999996</c:v>
                </c:pt>
                <c:pt idx="14">
                  <c:v>-7.3999999999999986</c:v>
                </c:pt>
                <c:pt idx="15">
                  <c:v>-2.6999999999999993</c:v>
                </c:pt>
                <c:pt idx="16">
                  <c:v>23.899999999999991</c:v>
                </c:pt>
                <c:pt idx="17">
                  <c:v>23.700000000000003</c:v>
                </c:pt>
                <c:pt idx="18">
                  <c:v>81.199999999999989</c:v>
                </c:pt>
                <c:pt idx="19">
                  <c:v>45.3</c:v>
                </c:pt>
                <c:pt idx="20">
                  <c:v>38.799999999999997</c:v>
                </c:pt>
                <c:pt idx="21">
                  <c:v>21</c:v>
                </c:pt>
                <c:pt idx="22">
                  <c:v>20</c:v>
                </c:pt>
                <c:pt idx="23">
                  <c:v>-5.1999999999999957</c:v>
                </c:pt>
                <c:pt idx="24">
                  <c:v>35.5</c:v>
                </c:pt>
                <c:pt idx="25">
                  <c:v>6.5</c:v>
                </c:pt>
                <c:pt idx="26">
                  <c:v>100.4</c:v>
                </c:pt>
                <c:pt idx="27">
                  <c:v>18.299999999999997</c:v>
                </c:pt>
                <c:pt idx="28">
                  <c:v>-19.900000000000006</c:v>
                </c:pt>
                <c:pt idx="29">
                  <c:v>-9</c:v>
                </c:pt>
                <c:pt idx="30">
                  <c:v>8.1000000000000014</c:v>
                </c:pt>
                <c:pt idx="31">
                  <c:v>20.9</c:v>
                </c:pt>
                <c:pt idx="32">
                  <c:v>13.400000000000006</c:v>
                </c:pt>
              </c:numCache>
            </c:numRef>
          </c:yVal>
          <c:smooth val="0"/>
          <c:extLst>
            <c:ext xmlns:c16="http://schemas.microsoft.com/office/drawing/2014/chart" uri="{C3380CC4-5D6E-409C-BE32-E72D297353CC}">
              <c16:uniqueId val="{00000000-DBCE-49F0-AD85-76714D026413}"/>
            </c:ext>
          </c:extLst>
        </c:ser>
        <c:dLbls>
          <c:showLegendKey val="0"/>
          <c:showVal val="0"/>
          <c:showCatName val="0"/>
          <c:showSerName val="0"/>
          <c:showPercent val="0"/>
          <c:showBubbleSize val="0"/>
        </c:dLbls>
        <c:axId val="264807455"/>
        <c:axId val="201120303"/>
      </c:scatterChart>
      <c:valAx>
        <c:axId val="264807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201120303"/>
        <c:crosses val="autoZero"/>
        <c:crossBetween val="midCat"/>
      </c:valAx>
      <c:valAx>
        <c:axId val="20112030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8074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rgbClr val="008000"/>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Age vs DietC Diff</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Nutrition!$Q$1</c:f>
              <c:strCache>
                <c:ptCount val="1"/>
                <c:pt idx="0">
                  <c:v>DietC Diff</c:v>
                </c:pt>
              </c:strCache>
            </c:strRef>
          </c:tx>
          <c:spPr>
            <a:ln w="25400" cap="rnd">
              <a:noFill/>
              <a:round/>
            </a:ln>
            <a:effectLst/>
          </c:spPr>
          <c:marker>
            <c:symbol val="diamond"/>
            <c:size val="6"/>
            <c:spPr>
              <a:solidFill>
                <a:schemeClr val="accent1"/>
              </a:solidFill>
              <a:ln w="9525">
                <a:solidFill>
                  <a:schemeClr val="accent1"/>
                </a:solidFill>
                <a:round/>
              </a:ln>
              <a:effectLst/>
            </c:spPr>
          </c:marker>
          <c:trendline>
            <c:spPr>
              <a:ln w="9525" cap="rnd">
                <a:solidFill>
                  <a:schemeClr val="accent1"/>
                </a:solidFill>
              </a:ln>
              <a:effectLst/>
            </c:spPr>
            <c:trendlineType val="linear"/>
            <c:dispRSqr val="0"/>
            <c:dispEq val="0"/>
          </c:trendline>
          <c:xVal>
            <c:numRef>
              <c:f>Nutrition!$B$2:$B$34</c:f>
              <c:numCache>
                <c:formatCode>General</c:formatCode>
                <c:ptCount val="33"/>
                <c:pt idx="0">
                  <c:v>22</c:v>
                </c:pt>
                <c:pt idx="1">
                  <c:v>30</c:v>
                </c:pt>
                <c:pt idx="2">
                  <c:v>34</c:v>
                </c:pt>
                <c:pt idx="3">
                  <c:v>40</c:v>
                </c:pt>
                <c:pt idx="4">
                  <c:v>41</c:v>
                </c:pt>
                <c:pt idx="5">
                  <c:v>46</c:v>
                </c:pt>
                <c:pt idx="6">
                  <c:v>49</c:v>
                </c:pt>
                <c:pt idx="7">
                  <c:v>50</c:v>
                </c:pt>
                <c:pt idx="8">
                  <c:v>52</c:v>
                </c:pt>
                <c:pt idx="9">
                  <c:v>53</c:v>
                </c:pt>
                <c:pt idx="10">
                  <c:v>54</c:v>
                </c:pt>
                <c:pt idx="11">
                  <c:v>55</c:v>
                </c:pt>
                <c:pt idx="12">
                  <c:v>56</c:v>
                </c:pt>
                <c:pt idx="13">
                  <c:v>56</c:v>
                </c:pt>
                <c:pt idx="14">
                  <c:v>58</c:v>
                </c:pt>
                <c:pt idx="15">
                  <c:v>64</c:v>
                </c:pt>
                <c:pt idx="16">
                  <c:v>40</c:v>
                </c:pt>
                <c:pt idx="17">
                  <c:v>40</c:v>
                </c:pt>
                <c:pt idx="18">
                  <c:v>43</c:v>
                </c:pt>
                <c:pt idx="19">
                  <c:v>43</c:v>
                </c:pt>
                <c:pt idx="20">
                  <c:v>45</c:v>
                </c:pt>
                <c:pt idx="21">
                  <c:v>46</c:v>
                </c:pt>
                <c:pt idx="22">
                  <c:v>46</c:v>
                </c:pt>
                <c:pt idx="23">
                  <c:v>51</c:v>
                </c:pt>
                <c:pt idx="24">
                  <c:v>51</c:v>
                </c:pt>
                <c:pt idx="25">
                  <c:v>53</c:v>
                </c:pt>
                <c:pt idx="26">
                  <c:v>53</c:v>
                </c:pt>
                <c:pt idx="27">
                  <c:v>57</c:v>
                </c:pt>
                <c:pt idx="28">
                  <c:v>58</c:v>
                </c:pt>
                <c:pt idx="29">
                  <c:v>63</c:v>
                </c:pt>
                <c:pt idx="30">
                  <c:v>63</c:v>
                </c:pt>
                <c:pt idx="31">
                  <c:v>65</c:v>
                </c:pt>
                <c:pt idx="32">
                  <c:v>69</c:v>
                </c:pt>
              </c:numCache>
            </c:numRef>
          </c:xVal>
          <c:yVal>
            <c:numRef>
              <c:f>Nutrition!$Q$2:$Q$34</c:f>
              <c:numCache>
                <c:formatCode>0.0</c:formatCode>
                <c:ptCount val="33"/>
                <c:pt idx="0">
                  <c:v>-66.800000000000011</c:v>
                </c:pt>
                <c:pt idx="1">
                  <c:v>89.5</c:v>
                </c:pt>
                <c:pt idx="2">
                  <c:v>12.199999999999989</c:v>
                </c:pt>
                <c:pt idx="3">
                  <c:v>26.599999999999994</c:v>
                </c:pt>
                <c:pt idx="4">
                  <c:v>-20.100000000000001</c:v>
                </c:pt>
                <c:pt idx="5">
                  <c:v>257.70000000000005</c:v>
                </c:pt>
                <c:pt idx="6">
                  <c:v>7.7000000000000028</c:v>
                </c:pt>
                <c:pt idx="7">
                  <c:v>-37.900000000000006</c:v>
                </c:pt>
                <c:pt idx="8">
                  <c:v>52.899999999999991</c:v>
                </c:pt>
                <c:pt idx="9">
                  <c:v>-6.2000000000000028</c:v>
                </c:pt>
                <c:pt idx="10">
                  <c:v>59</c:v>
                </c:pt>
                <c:pt idx="11">
                  <c:v>66.299999999999983</c:v>
                </c:pt>
                <c:pt idx="12">
                  <c:v>-16.5</c:v>
                </c:pt>
                <c:pt idx="13">
                  <c:v>110.9</c:v>
                </c:pt>
                <c:pt idx="14">
                  <c:v>59.900000000000006</c:v>
                </c:pt>
                <c:pt idx="15">
                  <c:v>20.100000000000009</c:v>
                </c:pt>
                <c:pt idx="16">
                  <c:v>112.5</c:v>
                </c:pt>
                <c:pt idx="17">
                  <c:v>43</c:v>
                </c:pt>
                <c:pt idx="18">
                  <c:v>353.70000000000005</c:v>
                </c:pt>
                <c:pt idx="19">
                  <c:v>678.8</c:v>
                </c:pt>
                <c:pt idx="20">
                  <c:v>17.199999999999989</c:v>
                </c:pt>
                <c:pt idx="21">
                  <c:v>83.299999999999955</c:v>
                </c:pt>
                <c:pt idx="22">
                  <c:v>63.8</c:v>
                </c:pt>
                <c:pt idx="23">
                  <c:v>-342</c:v>
                </c:pt>
                <c:pt idx="24">
                  <c:v>72.999999999999986</c:v>
                </c:pt>
                <c:pt idx="25">
                  <c:v>15.599999999999994</c:v>
                </c:pt>
                <c:pt idx="26">
                  <c:v>387.5</c:v>
                </c:pt>
                <c:pt idx="27">
                  <c:v>-34.600000000000023</c:v>
                </c:pt>
                <c:pt idx="28">
                  <c:v>20.800000000000011</c:v>
                </c:pt>
                <c:pt idx="29">
                  <c:v>13.699999999999989</c:v>
                </c:pt>
                <c:pt idx="30">
                  <c:v>43.5</c:v>
                </c:pt>
                <c:pt idx="31">
                  <c:v>43.700000000000017</c:v>
                </c:pt>
                <c:pt idx="32">
                  <c:v>-34</c:v>
                </c:pt>
              </c:numCache>
            </c:numRef>
          </c:yVal>
          <c:smooth val="0"/>
          <c:extLst>
            <c:ext xmlns:c16="http://schemas.microsoft.com/office/drawing/2014/chart" uri="{C3380CC4-5D6E-409C-BE32-E72D297353CC}">
              <c16:uniqueId val="{00000000-BCA2-43D5-A332-1849A146293E}"/>
            </c:ext>
          </c:extLst>
        </c:ser>
        <c:dLbls>
          <c:showLegendKey val="0"/>
          <c:showVal val="0"/>
          <c:showCatName val="0"/>
          <c:showSerName val="0"/>
          <c:showPercent val="0"/>
          <c:showBubbleSize val="0"/>
        </c:dLbls>
        <c:axId val="1405032911"/>
        <c:axId val="254999647"/>
      </c:scatterChart>
      <c:valAx>
        <c:axId val="14050329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254999647"/>
        <c:crosses val="autoZero"/>
        <c:crossBetween val="midCat"/>
      </c:valAx>
      <c:valAx>
        <c:axId val="25499964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0329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rgbClr val="008000"/>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Nutrition!$R$1</c:f>
              <c:strCache>
                <c:ptCount val="1"/>
                <c:pt idx="0">
                  <c:v>PDCF Diff</c:v>
                </c:pt>
              </c:strCache>
            </c:strRef>
          </c:tx>
          <c:spPr>
            <a:ln w="25400" cap="rnd">
              <a:noFill/>
              <a:round/>
            </a:ln>
            <a:effectLst/>
          </c:spPr>
          <c:marker>
            <c:symbol val="diamond"/>
            <c:size val="6"/>
            <c:spPr>
              <a:solidFill>
                <a:schemeClr val="accent1"/>
              </a:solidFill>
              <a:ln w="9525">
                <a:solidFill>
                  <a:schemeClr val="accent1"/>
                </a:solidFill>
                <a:round/>
              </a:ln>
              <a:effectLst/>
            </c:spPr>
          </c:marker>
          <c:trendline>
            <c:spPr>
              <a:ln w="9525" cap="rnd">
                <a:solidFill>
                  <a:schemeClr val="accent1"/>
                </a:solidFill>
              </a:ln>
              <a:effectLst/>
            </c:spPr>
            <c:trendlineType val="linear"/>
            <c:dispRSqr val="0"/>
            <c:dispEq val="0"/>
          </c:trendline>
          <c:xVal>
            <c:numRef>
              <c:f>Nutrition!$B$2:$B$34</c:f>
              <c:numCache>
                <c:formatCode>General</c:formatCode>
                <c:ptCount val="33"/>
                <c:pt idx="0">
                  <c:v>22</c:v>
                </c:pt>
                <c:pt idx="1">
                  <c:v>30</c:v>
                </c:pt>
                <c:pt idx="2">
                  <c:v>34</c:v>
                </c:pt>
                <c:pt idx="3">
                  <c:v>40</c:v>
                </c:pt>
                <c:pt idx="4">
                  <c:v>41</c:v>
                </c:pt>
                <c:pt idx="5">
                  <c:v>46</c:v>
                </c:pt>
                <c:pt idx="6">
                  <c:v>49</c:v>
                </c:pt>
                <c:pt idx="7">
                  <c:v>50</c:v>
                </c:pt>
                <c:pt idx="8">
                  <c:v>52</c:v>
                </c:pt>
                <c:pt idx="9">
                  <c:v>53</c:v>
                </c:pt>
                <c:pt idx="10">
                  <c:v>54</c:v>
                </c:pt>
                <c:pt idx="11">
                  <c:v>55</c:v>
                </c:pt>
                <c:pt idx="12">
                  <c:v>56</c:v>
                </c:pt>
                <c:pt idx="13">
                  <c:v>56</c:v>
                </c:pt>
                <c:pt idx="14">
                  <c:v>58</c:v>
                </c:pt>
                <c:pt idx="15">
                  <c:v>64</c:v>
                </c:pt>
                <c:pt idx="16">
                  <c:v>40</c:v>
                </c:pt>
                <c:pt idx="17">
                  <c:v>40</c:v>
                </c:pt>
                <c:pt idx="18">
                  <c:v>43</c:v>
                </c:pt>
                <c:pt idx="19">
                  <c:v>43</c:v>
                </c:pt>
                <c:pt idx="20">
                  <c:v>45</c:v>
                </c:pt>
                <c:pt idx="21">
                  <c:v>46</c:v>
                </c:pt>
                <c:pt idx="22">
                  <c:v>46</c:v>
                </c:pt>
                <c:pt idx="23">
                  <c:v>51</c:v>
                </c:pt>
                <c:pt idx="24">
                  <c:v>51</c:v>
                </c:pt>
                <c:pt idx="25">
                  <c:v>53</c:v>
                </c:pt>
                <c:pt idx="26">
                  <c:v>53</c:v>
                </c:pt>
                <c:pt idx="27">
                  <c:v>57</c:v>
                </c:pt>
                <c:pt idx="28">
                  <c:v>58</c:v>
                </c:pt>
                <c:pt idx="29">
                  <c:v>63</c:v>
                </c:pt>
                <c:pt idx="30">
                  <c:v>63</c:v>
                </c:pt>
                <c:pt idx="31">
                  <c:v>65</c:v>
                </c:pt>
                <c:pt idx="32">
                  <c:v>69</c:v>
                </c:pt>
              </c:numCache>
            </c:numRef>
          </c:xVal>
          <c:yVal>
            <c:numRef>
              <c:f>Nutrition!$R$2:$R$34</c:f>
              <c:numCache>
                <c:formatCode>0.0</c:formatCode>
                <c:ptCount val="33"/>
                <c:pt idx="0">
                  <c:v>1.5999999999999979</c:v>
                </c:pt>
                <c:pt idx="1">
                  <c:v>15.200000000000003</c:v>
                </c:pt>
                <c:pt idx="2">
                  <c:v>6.3000000000000007</c:v>
                </c:pt>
                <c:pt idx="3">
                  <c:v>9.7999999999999972</c:v>
                </c:pt>
                <c:pt idx="4">
                  <c:v>4.6999999999999993</c:v>
                </c:pt>
                <c:pt idx="5">
                  <c:v>10.500000000000004</c:v>
                </c:pt>
                <c:pt idx="6">
                  <c:v>7.1999999999999993</c:v>
                </c:pt>
                <c:pt idx="7">
                  <c:v>7.3999999999999986</c:v>
                </c:pt>
                <c:pt idx="8">
                  <c:v>13.800000000000004</c:v>
                </c:pt>
                <c:pt idx="9">
                  <c:v>0.10000000000000142</c:v>
                </c:pt>
                <c:pt idx="10">
                  <c:v>4.8000000000000043</c:v>
                </c:pt>
                <c:pt idx="11">
                  <c:v>1.6000000000000014</c:v>
                </c:pt>
                <c:pt idx="12">
                  <c:v>7.0999999999999979</c:v>
                </c:pt>
                <c:pt idx="13">
                  <c:v>4.4000000000000021</c:v>
                </c:pt>
                <c:pt idx="14">
                  <c:v>11.099999999999994</c:v>
                </c:pt>
                <c:pt idx="15">
                  <c:v>4.3999999999999986</c:v>
                </c:pt>
                <c:pt idx="16">
                  <c:v>10.099999999999998</c:v>
                </c:pt>
                <c:pt idx="17">
                  <c:v>0.80000000000000426</c:v>
                </c:pt>
                <c:pt idx="18">
                  <c:v>10.200000000000003</c:v>
                </c:pt>
                <c:pt idx="19">
                  <c:v>4.1999999999999957</c:v>
                </c:pt>
                <c:pt idx="20">
                  <c:v>15.999999999999996</c:v>
                </c:pt>
                <c:pt idx="21">
                  <c:v>8.2999999999999972</c:v>
                </c:pt>
                <c:pt idx="22">
                  <c:v>3.1000000000000014</c:v>
                </c:pt>
                <c:pt idx="23">
                  <c:v>5.7000000000000028</c:v>
                </c:pt>
                <c:pt idx="24">
                  <c:v>10.199999999999999</c:v>
                </c:pt>
                <c:pt idx="25">
                  <c:v>4.3000000000000043</c:v>
                </c:pt>
                <c:pt idx="26">
                  <c:v>10</c:v>
                </c:pt>
                <c:pt idx="27">
                  <c:v>-4</c:v>
                </c:pt>
                <c:pt idx="28">
                  <c:v>0.70000000000000284</c:v>
                </c:pt>
                <c:pt idx="29">
                  <c:v>-6.2000000000000028</c:v>
                </c:pt>
                <c:pt idx="30">
                  <c:v>2.6999999999999993</c:v>
                </c:pt>
                <c:pt idx="31">
                  <c:v>-2.7999999999999972</c:v>
                </c:pt>
                <c:pt idx="32">
                  <c:v>5.2999999999999972</c:v>
                </c:pt>
              </c:numCache>
            </c:numRef>
          </c:yVal>
          <c:smooth val="0"/>
          <c:extLst>
            <c:ext xmlns:c16="http://schemas.microsoft.com/office/drawing/2014/chart" uri="{C3380CC4-5D6E-409C-BE32-E72D297353CC}">
              <c16:uniqueId val="{00000000-7DAF-46C8-A402-7610C2237F03}"/>
            </c:ext>
          </c:extLst>
        </c:ser>
        <c:dLbls>
          <c:showLegendKey val="0"/>
          <c:showVal val="0"/>
          <c:showCatName val="0"/>
          <c:showSerName val="0"/>
          <c:showPercent val="0"/>
          <c:showBubbleSize val="0"/>
        </c:dLbls>
        <c:axId val="264816271"/>
        <c:axId val="1449214591"/>
      </c:scatterChart>
      <c:valAx>
        <c:axId val="2648162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1449214591"/>
        <c:crosses val="autoZero"/>
        <c:crossBetween val="midCat"/>
      </c:valAx>
      <c:valAx>
        <c:axId val="144921459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8162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rgbClr val="008000"/>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Side to side Box-Plots</cx:v>
        </cx:txData>
      </cx:tx>
      <cx:spPr>
        <a:solidFill>
          <a:srgbClr val="008000"/>
        </a:solidFill>
      </cx:spPr>
      <cx:txPr>
        <a:bodyPr spcFirstLastPara="1" vertOverflow="ellipsis" horzOverflow="overflow" wrap="square" lIns="0" tIns="0" rIns="0" bIns="0" anchor="ctr" anchorCtr="1"/>
        <a:lstStyle/>
        <a:p>
          <a:pPr algn="ctr" rtl="0">
            <a:defRPr b="1">
              <a:solidFill>
                <a:schemeClr val="bg1"/>
              </a:solidFill>
            </a:defRPr>
          </a:pPr>
          <a:r>
            <a:rPr lang="en-US" sz="1400" b="1" i="0" u="none" strike="noStrike" baseline="0">
              <a:solidFill>
                <a:schemeClr val="bg1"/>
              </a:solidFill>
              <a:latin typeface="Calibri" panose="020F0502020204030204"/>
            </a:rPr>
            <a:t>Side to side Box-Plots</a:t>
          </a:r>
        </a:p>
      </cx:txPr>
    </cx:title>
    <cx:plotArea>
      <cx:plotAreaRegion>
        <cx:series layoutId="boxWhisker" uniqueId="{952879C5-D7DA-4D6F-AAD0-48BA1C55A954}">
          <cx:tx>
            <cx:txData>
              <cx:f>_xlchart.v1.0</cx:f>
              <cx:v>Price1</cx:v>
            </cx:txData>
          </cx:tx>
          <cx:dataId val="0"/>
          <cx:layoutPr>
            <cx:visibility meanLine="0" meanMarker="1" nonoutliers="0" outliers="1"/>
            <cx:statistics quartileMethod="exclusive"/>
          </cx:layoutPr>
        </cx:series>
        <cx:series layoutId="boxWhisker" uniqueId="{D1AD9994-B2D3-4DD5-80C4-B5C962F7BB9F}">
          <cx:tx>
            <cx:txData>
              <cx:f>_xlchart.v1.2</cx:f>
              <cx:v>Price2</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spPr>
    <a:ln w="12700">
      <a:solidFill>
        <a:srgbClr val="008000"/>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data id="1">
      <cx:numDim type="val">
        <cx:f>_xlchart.v1.7</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dirty="0">
                <a:solidFill>
                  <a:schemeClr val="bg1"/>
                </a:solidFill>
                <a:latin typeface="Calibri" panose="020F0502020204030204"/>
              </a:rPr>
              <a:t>Side to side Box-</a:t>
            </a:r>
            <a:r>
              <a:rPr lang="en-US" sz="1400" b="1" i="0" u="none" strike="noStrike" baseline="0">
                <a:solidFill>
                  <a:schemeClr val="bg1"/>
                </a:solidFill>
                <a:latin typeface="Calibri" panose="020F0502020204030204"/>
                <a:cs typeface="Calibri" panose="020F0502020204030204" pitchFamily="34" charset="0"/>
              </a:rPr>
              <a:t>Plots</a:t>
            </a:r>
          </a:p>
        </cx:rich>
      </cx:tx>
      <cx:spPr>
        <a:solidFill>
          <a:srgbClr val="008000"/>
        </a:solidFill>
      </cx:spPr>
    </cx:title>
    <cx:plotArea>
      <cx:plotAreaRegion>
        <cx:series layoutId="boxWhisker" uniqueId="{FFE8A35B-78BF-4458-B5A4-9D908755810D}">
          <cx:tx>
            <cx:txData>
              <cx:f>_xlchart.v1.4</cx:f>
              <cx:v>Price1</cx:v>
            </cx:txData>
          </cx:tx>
          <cx:dataId val="0"/>
          <cx:layoutPr>
            <cx:visibility meanLine="0" meanMarker="1" nonoutliers="0" outliers="1"/>
            <cx:statistics quartileMethod="exclusive"/>
          </cx:layoutPr>
        </cx:series>
        <cx:series layoutId="boxWhisker" uniqueId="{99631DC3-D551-4EA6-84C1-A111541BFD30}">
          <cx:tx>
            <cx:txData>
              <cx:f>_xlchart.v1.6</cx:f>
              <cx:v>Price2</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spPr>
    <a:ln>
      <a:solidFill>
        <a:srgbClr val="008000"/>
      </a:solidFill>
    </a:ln>
  </cx:spPr>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xdr:colOff>
      <xdr:row>0</xdr:row>
      <xdr:rowOff>25400</xdr:rowOff>
    </xdr:from>
    <xdr:to>
      <xdr:col>13</xdr:col>
      <xdr:colOff>19050</xdr:colOff>
      <xdr:row>14</xdr:row>
      <xdr:rowOff>171450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476500" y="25400"/>
          <a:ext cx="5467350" cy="272415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0" i="0">
              <a:solidFill>
                <a:schemeClr val="dk1"/>
              </a:solidFill>
              <a:effectLst/>
              <a:latin typeface="+mn-lt"/>
              <a:ea typeface="+mn-ea"/>
              <a:cs typeface="+mn-cs"/>
            </a:rPr>
            <a:t>Traffic congestion seems to worsen each year. This raises the question, How much does roadway congestion cost the United States annually? The Federal Highway Administration's Highway Performance Monitoring System conducts an analysis to produce an estimate of the total cost. Drivers in the 73 most congested areas in the United States were sampled, and each driver's congestion cost in time and gasoline was recorded. The total number of drivers in these 73 areas was 128,000,000. </a:t>
          </a: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a. Estimate with 95% confidence the total cost of congestion in the 73 areas. (Adapted from the </a:t>
          </a:r>
          <a:r>
            <a:rPr lang="en-CA" sz="1100" b="0" i="1">
              <a:solidFill>
                <a:schemeClr val="dk1"/>
              </a:solidFill>
              <a:effectLst/>
              <a:latin typeface="+mn-lt"/>
              <a:ea typeface="+mn-ea"/>
              <a:cs typeface="+mn-cs"/>
            </a:rPr>
            <a:t>Statistical Abstract of the United States, 2006,</a:t>
          </a:r>
          <a:r>
            <a:rPr lang="en-CA" sz="1100" b="0" i="0">
              <a:solidFill>
                <a:schemeClr val="dk1"/>
              </a:solidFill>
              <a:effectLst/>
              <a:latin typeface="+mn-lt"/>
              <a:ea typeface="+mn-ea"/>
              <a:cs typeface="+mn-cs"/>
            </a:rPr>
            <a:t> Table 1082.)</a:t>
          </a: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b. If an organization claims that the total</a:t>
          </a:r>
          <a:r>
            <a:rPr lang="en-CA" sz="1100" b="0" i="0" baseline="0">
              <a:solidFill>
                <a:schemeClr val="dk1"/>
              </a:solidFill>
              <a:effectLst/>
              <a:latin typeface="+mn-lt"/>
              <a:ea typeface="+mn-ea"/>
              <a:cs typeface="+mn-cs"/>
            </a:rPr>
            <a:t> cost of congestion in the 73 areas is greater than $420, do you agree with it based on this sample result?</a:t>
          </a:r>
        </a:p>
        <a:p>
          <a:endParaRPr lang="en-CA" sz="1100"/>
        </a:p>
        <a:p>
          <a:pPr marL="0" marR="0" indent="0" defTabSz="914400" eaLnBrk="1" fontAlgn="auto" latinLnBrk="0" hangingPunct="1">
            <a:lnSpc>
              <a:spcPct val="100000"/>
            </a:lnSpc>
            <a:spcBef>
              <a:spcPts val="0"/>
            </a:spcBef>
            <a:spcAft>
              <a:spcPts val="0"/>
            </a:spcAft>
            <a:buClrTx/>
            <a:buSzTx/>
            <a:buFontTx/>
            <a:buNone/>
            <a:tabLst/>
            <a:defRPr/>
          </a:pPr>
          <a:r>
            <a:rPr lang="en-CA" sz="1100" b="0" i="0">
              <a:solidFill>
                <a:schemeClr val="dk1"/>
              </a:solidFill>
              <a:effectLst/>
              <a:latin typeface="+mn-lt"/>
              <a:ea typeface="+mn-ea"/>
              <a:cs typeface="+mn-cs"/>
            </a:rPr>
            <a:t>c. If an organization claims that the total</a:t>
          </a:r>
          <a:r>
            <a:rPr lang="en-CA" sz="1100" b="0" i="0" baseline="0">
              <a:solidFill>
                <a:schemeClr val="dk1"/>
              </a:solidFill>
              <a:effectLst/>
              <a:latin typeface="+mn-lt"/>
              <a:ea typeface="+mn-ea"/>
              <a:cs typeface="+mn-cs"/>
            </a:rPr>
            <a:t> cost of congestion in the 73 areas is less than $450, do you accept it based on this sample result?</a:t>
          </a:r>
          <a:endParaRPr lang="en-CA">
            <a:effectLst/>
          </a:endParaRPr>
        </a:p>
        <a:p>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594152</xdr:colOff>
      <xdr:row>0</xdr:row>
      <xdr:rowOff>100760</xdr:rowOff>
    </xdr:from>
    <xdr:to>
      <xdr:col>15</xdr:col>
      <xdr:colOff>194103</xdr:colOff>
      <xdr:row>14</xdr:row>
      <xdr:rowOff>29207</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627689" y="100760"/>
          <a:ext cx="6677877" cy="2530398"/>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0" i="0">
              <a:solidFill>
                <a:schemeClr val="dk1"/>
              </a:solidFill>
              <a:effectLst/>
              <a:latin typeface="+mn-lt"/>
              <a:ea typeface="+mn-ea"/>
              <a:cs typeface="+mn-cs"/>
            </a:rPr>
            <a:t>Residents of neighbouring towns have an ongoing disagreement</a:t>
          </a:r>
          <a:r>
            <a:rPr lang="en-CA" sz="1100" b="0" i="0" baseline="0">
              <a:solidFill>
                <a:schemeClr val="dk1"/>
              </a:solidFill>
              <a:effectLst/>
              <a:latin typeface="+mn-lt"/>
              <a:ea typeface="+mn-ea"/>
              <a:cs typeface="+mn-cs"/>
            </a:rPr>
            <a:t> over who lays claim to the higher average price of of a single family home. Since you live in one of these towns, you decide to obtain a random sample of homes listed for sale with a majoy local realtor to investigate if there is actually any difference in the average home price.</a:t>
          </a:r>
          <a:endParaRPr lang="en-CA" sz="1100" b="0" i="0">
            <a:solidFill>
              <a:schemeClr val="dk1"/>
            </a:solidFill>
            <a:effectLst/>
            <a:latin typeface="+mn-lt"/>
            <a:ea typeface="+mn-ea"/>
            <a:cs typeface="+mn-cs"/>
          </a:endParaRP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a. Using the data provided,</a:t>
          </a:r>
          <a:r>
            <a:rPr lang="en-CA" sz="1100" b="0" i="0" baseline="0">
              <a:solidFill>
                <a:schemeClr val="dk1"/>
              </a:solidFill>
              <a:effectLst/>
              <a:latin typeface="+mn-lt"/>
              <a:ea typeface="+mn-ea"/>
              <a:cs typeface="+mn-cs"/>
            </a:rPr>
            <a:t> check the conditions (Independence, Randomization, Normal Condition and Variance Condition) for this test.</a:t>
          </a:r>
          <a:endParaRPr lang="en-CA" sz="1100" b="0" i="0">
            <a:solidFill>
              <a:schemeClr val="dk1"/>
            </a:solidFill>
            <a:effectLst/>
            <a:latin typeface="+mn-lt"/>
            <a:ea typeface="+mn-ea"/>
            <a:cs typeface="+mn-cs"/>
          </a:endParaRP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b. Write the null and alternative hypotheses</a:t>
          </a:r>
          <a:r>
            <a:rPr lang="en-CA" sz="1100" b="0" i="0" baseline="0">
              <a:solidFill>
                <a:schemeClr val="dk1"/>
              </a:solidFill>
              <a:effectLst/>
              <a:latin typeface="+mn-lt"/>
              <a:ea typeface="+mn-ea"/>
              <a:cs typeface="+mn-cs"/>
            </a:rPr>
            <a:t> for this test.</a:t>
          </a:r>
        </a:p>
        <a:p>
          <a:endParaRPr lang="en-CA" sz="1100"/>
        </a:p>
        <a:p>
          <a:pPr marL="0" marR="0" indent="0" defTabSz="914400" eaLnBrk="1" fontAlgn="auto" latinLnBrk="0" hangingPunct="1">
            <a:lnSpc>
              <a:spcPct val="100000"/>
            </a:lnSpc>
            <a:spcBef>
              <a:spcPts val="0"/>
            </a:spcBef>
            <a:spcAft>
              <a:spcPts val="0"/>
            </a:spcAft>
            <a:buClrTx/>
            <a:buSzTx/>
            <a:buFontTx/>
            <a:buNone/>
            <a:tabLst/>
            <a:defRPr/>
          </a:pPr>
          <a:r>
            <a:rPr lang="en-CA" sz="1100" b="0" i="0">
              <a:solidFill>
                <a:schemeClr val="dk1"/>
              </a:solidFill>
              <a:effectLst/>
              <a:latin typeface="+mn-lt"/>
              <a:ea typeface="+mn-ea"/>
              <a:cs typeface="+mn-cs"/>
            </a:rPr>
            <a:t>c. Test the hypotheses and find the p-value.</a:t>
          </a:r>
        </a:p>
        <a:p>
          <a:pPr marL="0" marR="0" indent="0" defTabSz="914400" eaLnBrk="1" fontAlgn="auto" latinLnBrk="0" hangingPunct="1">
            <a:lnSpc>
              <a:spcPct val="100000"/>
            </a:lnSpc>
            <a:spcBef>
              <a:spcPts val="0"/>
            </a:spcBef>
            <a:spcAft>
              <a:spcPts val="0"/>
            </a:spcAft>
            <a:buClrTx/>
            <a:buSzTx/>
            <a:buFontTx/>
            <a:buNone/>
            <a:tabLst/>
            <a:defRPr/>
          </a:pPr>
          <a:endParaRPr lang="en-CA" sz="1100" b="0" i="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CA" sz="1100" b="0" i="0">
              <a:solidFill>
                <a:schemeClr val="dk1"/>
              </a:solidFill>
              <a:effectLst/>
              <a:latin typeface="+mn-lt"/>
              <a:ea typeface="+mn-ea"/>
              <a:cs typeface="+mn-cs"/>
            </a:rPr>
            <a:t>d. Make a conclusion about this test.</a:t>
          </a:r>
          <a:endParaRPr lang="en-CA">
            <a:effectLst/>
          </a:endParaRPr>
        </a:p>
        <a:p>
          <a:endParaRPr lang="en-CA" sz="1100"/>
        </a:p>
      </xdr:txBody>
    </xdr:sp>
    <xdr:clientData/>
  </xdr:twoCellAnchor>
  <xdr:oneCellAnchor>
    <xdr:from>
      <xdr:col>7</xdr:col>
      <xdr:colOff>827745</xdr:colOff>
      <xdr:row>14</xdr:row>
      <xdr:rowOff>27337</xdr:rowOff>
    </xdr:from>
    <xdr:ext cx="65" cy="172227"/>
    <xdr:sp macro="" textlink="">
      <xdr:nvSpPr>
        <xdr:cNvPr id="3" name="TextBox 2">
          <a:extLst>
            <a:ext uri="{FF2B5EF4-FFF2-40B4-BE49-F238E27FC236}">
              <a16:creationId xmlns:a16="http://schemas.microsoft.com/office/drawing/2014/main" id="{E14A3B0F-F7F8-3E12-E66E-B2DF59EFB6F7}"/>
            </a:ext>
          </a:extLst>
        </xdr:cNvPr>
        <xdr:cNvSpPr txBox="1"/>
      </xdr:nvSpPr>
      <xdr:spPr>
        <a:xfrm>
          <a:off x="6473050" y="262928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twoCellAnchor>
    <xdr:from>
      <xdr:col>6</xdr:col>
      <xdr:colOff>472702</xdr:colOff>
      <xdr:row>18</xdr:row>
      <xdr:rowOff>144897</xdr:rowOff>
    </xdr:from>
    <xdr:to>
      <xdr:col>7</xdr:col>
      <xdr:colOff>33343</xdr:colOff>
      <xdr:row>21</xdr:row>
      <xdr:rowOff>39228</xdr:rowOff>
    </xdr:to>
    <xdr:sp macro="" textlink="">
      <xdr:nvSpPr>
        <xdr:cNvPr id="4" name="Left Brace 3">
          <a:extLst>
            <a:ext uri="{FF2B5EF4-FFF2-40B4-BE49-F238E27FC236}">
              <a16:creationId xmlns:a16="http://schemas.microsoft.com/office/drawing/2014/main" id="{041A44C6-88B5-35DF-EC93-0B045F8FD8DC}"/>
            </a:ext>
          </a:extLst>
        </xdr:cNvPr>
        <xdr:cNvSpPr/>
      </xdr:nvSpPr>
      <xdr:spPr>
        <a:xfrm>
          <a:off x="5506239" y="3490263"/>
          <a:ext cx="172409" cy="451892"/>
        </a:xfrm>
        <a:prstGeom prst="leftBrace">
          <a:avLst>
            <a:gd name="adj1" fmla="val 50926"/>
            <a:gd name="adj2" fmla="val 5000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p>
      </xdr:txBody>
    </xdr:sp>
    <xdr:clientData/>
  </xdr:twoCellAnchor>
  <xdr:twoCellAnchor>
    <xdr:from>
      <xdr:col>18</xdr:col>
      <xdr:colOff>2322</xdr:colOff>
      <xdr:row>18</xdr:row>
      <xdr:rowOff>153951</xdr:rowOff>
    </xdr:from>
    <xdr:to>
      <xdr:col>25</xdr:col>
      <xdr:colOff>291944</xdr:colOff>
      <xdr:row>33</xdr:row>
      <xdr:rowOff>101602</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6954994B-EB9C-9CC2-9469-4B3E0F94FD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489722" y="3468651"/>
              <a:ext cx="4556822" cy="2716251"/>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19050</xdr:colOff>
      <xdr:row>0</xdr:row>
      <xdr:rowOff>44450</xdr:rowOff>
    </xdr:from>
    <xdr:to>
      <xdr:col>17</xdr:col>
      <xdr:colOff>0</xdr:colOff>
      <xdr:row>13</xdr:row>
      <xdr:rowOff>165100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4927600" y="44450"/>
          <a:ext cx="5467350" cy="25146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0" i="0">
              <a:solidFill>
                <a:schemeClr val="dk1"/>
              </a:solidFill>
              <a:effectLst/>
              <a:latin typeface="+mn-lt"/>
              <a:ea typeface="+mn-ea"/>
              <a:cs typeface="+mn-cs"/>
            </a:rPr>
            <a:t>Residents of one of the discussed the previous situation claim that since their town is much smaller, the sample size</a:t>
          </a:r>
          <a:r>
            <a:rPr lang="en-CA" sz="1100" b="0" i="0" baseline="0">
              <a:solidFill>
                <a:schemeClr val="dk1"/>
              </a:solidFill>
              <a:effectLst/>
              <a:latin typeface="+mn-lt"/>
              <a:ea typeface="+mn-ea"/>
              <a:cs typeface="+mn-cs"/>
            </a:rPr>
            <a:t> should be increased. Instead of random sampling 30 homes, you decide to sample 42 homes from the database to test the difference in the mean price of  single family home in those two towns.</a:t>
          </a:r>
          <a:endParaRPr lang="en-CA" sz="1100" b="0" i="0">
            <a:solidFill>
              <a:schemeClr val="dk1"/>
            </a:solidFill>
            <a:effectLst/>
            <a:latin typeface="+mn-lt"/>
            <a:ea typeface="+mn-ea"/>
            <a:cs typeface="+mn-cs"/>
          </a:endParaRP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a. Using the data provided,</a:t>
          </a:r>
          <a:r>
            <a:rPr lang="en-CA" sz="1100" b="0" i="0" baseline="0">
              <a:solidFill>
                <a:schemeClr val="dk1"/>
              </a:solidFill>
              <a:effectLst/>
              <a:latin typeface="+mn-lt"/>
              <a:ea typeface="+mn-ea"/>
              <a:cs typeface="+mn-cs"/>
            </a:rPr>
            <a:t> check the conditions (Independence, Randomization, Normal Condition and Variance Condition) for this test.</a:t>
          </a:r>
          <a:endParaRPr lang="en-CA" sz="1100" b="0" i="0">
            <a:solidFill>
              <a:schemeClr val="dk1"/>
            </a:solidFill>
            <a:effectLst/>
            <a:latin typeface="+mn-lt"/>
            <a:ea typeface="+mn-ea"/>
            <a:cs typeface="+mn-cs"/>
          </a:endParaRP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b. Write the null and alternative hypotheses</a:t>
          </a:r>
          <a:r>
            <a:rPr lang="en-CA" sz="1100" b="0" i="0" baseline="0">
              <a:solidFill>
                <a:schemeClr val="dk1"/>
              </a:solidFill>
              <a:effectLst/>
              <a:latin typeface="+mn-lt"/>
              <a:ea typeface="+mn-ea"/>
              <a:cs typeface="+mn-cs"/>
            </a:rPr>
            <a:t> for this test.</a:t>
          </a:r>
        </a:p>
        <a:p>
          <a:endParaRPr lang="en-CA" sz="1100"/>
        </a:p>
        <a:p>
          <a:pPr marL="0" marR="0" indent="0" defTabSz="914400" eaLnBrk="1" fontAlgn="auto" latinLnBrk="0" hangingPunct="1">
            <a:lnSpc>
              <a:spcPct val="100000"/>
            </a:lnSpc>
            <a:spcBef>
              <a:spcPts val="0"/>
            </a:spcBef>
            <a:spcAft>
              <a:spcPts val="0"/>
            </a:spcAft>
            <a:buClrTx/>
            <a:buSzTx/>
            <a:buFontTx/>
            <a:buNone/>
            <a:tabLst/>
            <a:defRPr/>
          </a:pPr>
          <a:r>
            <a:rPr lang="en-CA" sz="1100" b="0" i="0">
              <a:solidFill>
                <a:schemeClr val="dk1"/>
              </a:solidFill>
              <a:effectLst/>
              <a:latin typeface="+mn-lt"/>
              <a:ea typeface="+mn-ea"/>
              <a:cs typeface="+mn-cs"/>
            </a:rPr>
            <a:t>c. Test the hypotheses and find the p-value.</a:t>
          </a:r>
        </a:p>
        <a:p>
          <a:pPr marL="0" marR="0" indent="0" defTabSz="914400" eaLnBrk="1" fontAlgn="auto" latinLnBrk="0" hangingPunct="1">
            <a:lnSpc>
              <a:spcPct val="100000"/>
            </a:lnSpc>
            <a:spcBef>
              <a:spcPts val="0"/>
            </a:spcBef>
            <a:spcAft>
              <a:spcPts val="0"/>
            </a:spcAft>
            <a:buClrTx/>
            <a:buSzTx/>
            <a:buFontTx/>
            <a:buNone/>
            <a:tabLst/>
            <a:defRPr/>
          </a:pPr>
          <a:endParaRPr lang="en-CA" sz="1100" b="0" i="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CA" sz="1100" b="0" i="0">
              <a:solidFill>
                <a:schemeClr val="dk1"/>
              </a:solidFill>
              <a:effectLst/>
              <a:latin typeface="+mn-lt"/>
              <a:ea typeface="+mn-ea"/>
              <a:cs typeface="+mn-cs"/>
            </a:rPr>
            <a:t>d. Make a conclusion about this test. Did sample size make a difference?</a:t>
          </a:r>
          <a:endParaRPr lang="en-CA">
            <a:effectLst/>
          </a:endParaRPr>
        </a:p>
        <a:p>
          <a:endParaRPr lang="en-CA" sz="1100"/>
        </a:p>
      </xdr:txBody>
    </xdr:sp>
    <xdr:clientData/>
  </xdr:twoCellAnchor>
  <xdr:oneCellAnchor>
    <xdr:from>
      <xdr:col>9</xdr:col>
      <xdr:colOff>827745</xdr:colOff>
      <xdr:row>15</xdr:row>
      <xdr:rowOff>27337</xdr:rowOff>
    </xdr:from>
    <xdr:ext cx="65" cy="172227"/>
    <xdr:sp macro="" textlink="">
      <xdr:nvSpPr>
        <xdr:cNvPr id="3" name="TextBox 2">
          <a:extLst>
            <a:ext uri="{FF2B5EF4-FFF2-40B4-BE49-F238E27FC236}">
              <a16:creationId xmlns:a16="http://schemas.microsoft.com/office/drawing/2014/main" id="{86D3BD46-8ADC-4CEF-990C-4DD43C197286}"/>
            </a:ext>
          </a:extLst>
        </xdr:cNvPr>
        <xdr:cNvSpPr txBox="1"/>
      </xdr:nvSpPr>
      <xdr:spPr>
        <a:xfrm>
          <a:off x="6510995" y="260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twoCellAnchor>
    <xdr:from>
      <xdr:col>19</xdr:col>
      <xdr:colOff>600075</xdr:colOff>
      <xdr:row>15</xdr:row>
      <xdr:rowOff>180975</xdr:rowOff>
    </xdr:from>
    <xdr:to>
      <xdr:col>27</xdr:col>
      <xdr:colOff>295275</xdr:colOff>
      <xdr:row>30</xdr:row>
      <xdr:rowOff>161925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8E9B0301-6599-2265-C79E-28B0D57502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950825" y="2943225"/>
              <a:ext cx="4572000" cy="274955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472702</xdr:colOff>
      <xdr:row>21</xdr:row>
      <xdr:rowOff>144897</xdr:rowOff>
    </xdr:from>
    <xdr:to>
      <xdr:col>9</xdr:col>
      <xdr:colOff>33343</xdr:colOff>
      <xdr:row>24</xdr:row>
      <xdr:rowOff>39228</xdr:rowOff>
    </xdr:to>
    <xdr:sp macro="" textlink="">
      <xdr:nvSpPr>
        <xdr:cNvPr id="5" name="Left Brace 4">
          <a:extLst>
            <a:ext uri="{FF2B5EF4-FFF2-40B4-BE49-F238E27FC236}">
              <a16:creationId xmlns:a16="http://schemas.microsoft.com/office/drawing/2014/main" id="{D6D7EE3B-F09F-4529-B307-9B75B26F9C4B}"/>
            </a:ext>
          </a:extLst>
        </xdr:cNvPr>
        <xdr:cNvSpPr/>
      </xdr:nvSpPr>
      <xdr:spPr>
        <a:xfrm>
          <a:off x="5546352" y="3459597"/>
          <a:ext cx="170241" cy="446781"/>
        </a:xfrm>
        <a:prstGeom prst="leftBrace">
          <a:avLst>
            <a:gd name="adj1" fmla="val 50926"/>
            <a:gd name="adj2" fmla="val 5000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12700</xdr:colOff>
      <xdr:row>0</xdr:row>
      <xdr:rowOff>31750</xdr:rowOff>
    </xdr:from>
    <xdr:to>
      <xdr:col>16</xdr:col>
      <xdr:colOff>438150</xdr:colOff>
      <xdr:row>20</xdr:row>
      <xdr:rowOff>101599</xdr:rowOff>
    </xdr:to>
    <xdr:sp macro="" textlink="">
      <xdr:nvSpPr>
        <xdr:cNvPr id="2" name="TextBox 1">
          <a:extLst>
            <a:ext uri="{FF2B5EF4-FFF2-40B4-BE49-F238E27FC236}">
              <a16:creationId xmlns:a16="http://schemas.microsoft.com/office/drawing/2014/main" id="{7C876DD7-0582-48EB-A957-F963718669EE}"/>
            </a:ext>
          </a:extLst>
        </xdr:cNvPr>
        <xdr:cNvSpPr txBox="1"/>
      </xdr:nvSpPr>
      <xdr:spPr>
        <a:xfrm>
          <a:off x="5689600" y="31750"/>
          <a:ext cx="6515100" cy="3752849"/>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0" i="0">
              <a:solidFill>
                <a:schemeClr val="dk1"/>
              </a:solidFill>
              <a:effectLst/>
              <a:latin typeface="+mn-lt"/>
              <a:ea typeface="+mn-ea"/>
              <a:cs typeface="+mn-cs"/>
            </a:rPr>
            <a:t>One way to improve a process is</a:t>
          </a:r>
          <a:r>
            <a:rPr lang="en-CA" sz="1100" b="0" i="0" baseline="0">
              <a:solidFill>
                <a:schemeClr val="dk1"/>
              </a:solidFill>
              <a:effectLst/>
              <a:latin typeface="+mn-lt"/>
              <a:ea typeface="+mn-ea"/>
              <a:cs typeface="+mn-cs"/>
            </a:rPr>
            <a:t> to eliminate non-value-added activities (e.g. extra movements) and wasted effort (e.g. looking for materials). A consultant was hired to improve the efficiency in a large shop floor operation. She tested three different workspace designs and two different storage/retrieval systems. She measured process flow time for three randomly selected operations through each of of the combinations of workspace design and storage/retrieval systems. </a:t>
          </a:r>
          <a:endParaRPr lang="en-CA" sz="1100" b="0" i="0">
            <a:solidFill>
              <a:schemeClr val="dk1"/>
            </a:solidFill>
            <a:effectLst/>
            <a:latin typeface="+mn-lt"/>
            <a:ea typeface="+mn-ea"/>
            <a:cs typeface="+mn-cs"/>
          </a:endParaRP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a. Is this an</a:t>
          </a:r>
          <a:r>
            <a:rPr lang="en-CA" sz="1100" b="0" i="0" baseline="0">
              <a:solidFill>
                <a:schemeClr val="dk1"/>
              </a:solidFill>
              <a:effectLst/>
              <a:latin typeface="+mn-lt"/>
              <a:ea typeface="+mn-ea"/>
              <a:cs typeface="+mn-cs"/>
            </a:rPr>
            <a:t> experiment or observational study? Explain</a:t>
          </a:r>
          <a:endParaRPr lang="en-CA" sz="1100" b="0" i="0">
            <a:solidFill>
              <a:schemeClr val="dk1"/>
            </a:solidFill>
            <a:effectLst/>
            <a:latin typeface="+mn-lt"/>
            <a:ea typeface="+mn-ea"/>
            <a:cs typeface="+mn-cs"/>
          </a:endParaRP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b. Use the</a:t>
          </a:r>
          <a:r>
            <a:rPr lang="en-CA" sz="1100" b="0" i="0" baseline="0">
              <a:solidFill>
                <a:schemeClr val="dk1"/>
              </a:solidFill>
              <a:effectLst/>
              <a:latin typeface="+mn-lt"/>
              <a:ea typeface="+mn-ea"/>
              <a:cs typeface="+mn-cs"/>
            </a:rPr>
            <a:t> data provided to run two-factor ANOVA.</a:t>
          </a:r>
          <a:endParaRPr lang="en-CA" sz="1100" b="0" i="0">
            <a:solidFill>
              <a:schemeClr val="dk1"/>
            </a:solidFill>
            <a:effectLst/>
            <a:latin typeface="+mn-lt"/>
            <a:ea typeface="+mn-ea"/>
            <a:cs typeface="+mn-cs"/>
          </a:endParaRPr>
        </a:p>
        <a:p>
          <a:endParaRPr lang="en-CA" sz="1100"/>
        </a:p>
        <a:p>
          <a:pPr marL="0" marR="0" indent="0" defTabSz="914400" eaLnBrk="1" fontAlgn="auto" latinLnBrk="0" hangingPunct="1">
            <a:lnSpc>
              <a:spcPct val="100000"/>
            </a:lnSpc>
            <a:spcBef>
              <a:spcPts val="0"/>
            </a:spcBef>
            <a:spcAft>
              <a:spcPts val="0"/>
            </a:spcAft>
            <a:buClrTx/>
            <a:buSzTx/>
            <a:buFontTx/>
            <a:buNone/>
            <a:tabLst/>
            <a:defRPr/>
          </a:pPr>
          <a:r>
            <a:rPr lang="en-CA" sz="1100" b="0" i="0">
              <a:solidFill>
                <a:schemeClr val="dk1"/>
              </a:solidFill>
              <a:effectLst/>
              <a:latin typeface="+mn-lt"/>
              <a:ea typeface="+mn-ea"/>
              <a:cs typeface="+mn-cs"/>
            </a:rPr>
            <a:t>c. What</a:t>
          </a:r>
          <a:r>
            <a:rPr lang="en-CA" sz="1100" b="0" i="0" baseline="0">
              <a:solidFill>
                <a:schemeClr val="dk1"/>
              </a:solidFill>
              <a:effectLst/>
              <a:latin typeface="+mn-lt"/>
              <a:ea typeface="+mn-ea"/>
              <a:cs typeface="+mn-cs"/>
            </a:rPr>
            <a:t> is the response variable?</a:t>
          </a:r>
        </a:p>
        <a:p>
          <a:pPr marL="0" marR="0" indent="0" defTabSz="914400" eaLnBrk="1" fontAlgn="auto" latinLnBrk="0" hangingPunct="1">
            <a:lnSpc>
              <a:spcPct val="100000"/>
            </a:lnSpc>
            <a:spcBef>
              <a:spcPts val="0"/>
            </a:spcBef>
            <a:spcAft>
              <a:spcPts val="0"/>
            </a:spcAft>
            <a:buClrTx/>
            <a:buSzTx/>
            <a:buFontTx/>
            <a:buNone/>
            <a:tabLst/>
            <a:defRPr/>
          </a:pPr>
          <a:endParaRPr lang="en-CA" sz="1100" b="0" i="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CA" sz="1100" b="0" i="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CA" sz="1100" b="0" i="0">
              <a:solidFill>
                <a:schemeClr val="dk1"/>
              </a:solidFill>
              <a:effectLst/>
              <a:latin typeface="+mn-lt"/>
              <a:ea typeface="+mn-ea"/>
              <a:cs typeface="+mn-cs"/>
            </a:rPr>
            <a:t>d. How</a:t>
          </a:r>
          <a:r>
            <a:rPr lang="en-CA" sz="1100" b="0" i="0" baseline="0">
              <a:solidFill>
                <a:schemeClr val="dk1"/>
              </a:solidFill>
              <a:effectLst/>
              <a:latin typeface="+mn-lt"/>
              <a:ea typeface="+mn-ea"/>
              <a:cs typeface="+mn-cs"/>
            </a:rPr>
            <a:t> many treatments are involved</a:t>
          </a:r>
          <a:r>
            <a:rPr lang="en-CA" sz="1100" b="0" i="0">
              <a:solidFill>
                <a:schemeClr val="dk1"/>
              </a:solidFill>
              <a:effectLst/>
              <a:latin typeface="+mn-lt"/>
              <a:ea typeface="+mn-ea"/>
              <a:cs typeface="+mn-cs"/>
            </a:rPr>
            <a:t>?</a:t>
          </a:r>
          <a:endParaRPr lang="en-CA">
            <a:effectLst/>
          </a:endParaRPr>
        </a:p>
        <a:p>
          <a:endParaRPr lang="en-CA" sz="1100"/>
        </a:p>
        <a:p>
          <a:r>
            <a:rPr lang="en-CA" sz="1100"/>
            <a:t>e. Based on your ANOVA results, does</a:t>
          </a:r>
          <a:r>
            <a:rPr lang="en-CA" sz="1100" baseline="0"/>
            <a:t> workspace design impact process flow time?</a:t>
          </a:r>
        </a:p>
        <a:p>
          <a:endParaRPr lang="en-CA" sz="1100" baseline="0"/>
        </a:p>
        <a:p>
          <a:r>
            <a:rPr lang="en-CA" sz="1100" baseline="0"/>
            <a:t>f.  </a:t>
          </a:r>
          <a:r>
            <a:rPr lang="en-CA" sz="1100">
              <a:solidFill>
                <a:schemeClr val="dk1"/>
              </a:solidFill>
              <a:effectLst/>
              <a:latin typeface="+mn-lt"/>
              <a:ea typeface="+mn-ea"/>
              <a:cs typeface="+mn-cs"/>
            </a:rPr>
            <a:t>Based on your ANOVA results, does</a:t>
          </a:r>
          <a:r>
            <a:rPr lang="en-CA" sz="1100" baseline="0">
              <a:solidFill>
                <a:schemeClr val="dk1"/>
              </a:solidFill>
              <a:effectLst/>
              <a:latin typeface="+mn-lt"/>
              <a:ea typeface="+mn-ea"/>
              <a:cs typeface="+mn-cs"/>
            </a:rPr>
            <a:t> retrieval system impact process flow time?</a:t>
          </a:r>
        </a:p>
        <a:p>
          <a:endParaRPr lang="en-CA" sz="1100" baseline="0">
            <a:solidFill>
              <a:schemeClr val="dk1"/>
            </a:solidFill>
            <a:effectLst/>
            <a:latin typeface="+mn-lt"/>
            <a:ea typeface="+mn-ea"/>
            <a:cs typeface="+mn-cs"/>
          </a:endParaRPr>
        </a:p>
        <a:p>
          <a:r>
            <a:rPr lang="en-CA" sz="1100" baseline="0">
              <a:solidFill>
                <a:schemeClr val="dk1"/>
              </a:solidFill>
              <a:effectLst/>
              <a:latin typeface="+mn-lt"/>
              <a:ea typeface="+mn-ea"/>
              <a:cs typeface="+mn-cs"/>
            </a:rPr>
            <a:t>g. How does the interaction perform based on your ANOVA result?</a:t>
          </a:r>
          <a:endParaRPr lang="en-US">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9446</xdr:colOff>
      <xdr:row>0</xdr:row>
      <xdr:rowOff>184769</xdr:rowOff>
    </xdr:from>
    <xdr:to>
      <xdr:col>23</xdr:col>
      <xdr:colOff>158671</xdr:colOff>
      <xdr:row>25</xdr:row>
      <xdr:rowOff>17966</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10316580" y="184769"/>
          <a:ext cx="6266908" cy="4479538"/>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0" i="0">
              <a:solidFill>
                <a:schemeClr val="dk1"/>
              </a:solidFill>
              <a:effectLst/>
              <a:latin typeface="+mn-lt"/>
              <a:ea typeface="+mn-ea"/>
              <a:cs typeface="+mn-cs"/>
            </a:rPr>
            <a:t>The data collected shows the rank</a:t>
          </a:r>
          <a:r>
            <a:rPr lang="en-CA" sz="1100" b="0" i="0" baseline="0">
              <a:solidFill>
                <a:schemeClr val="dk1"/>
              </a:solidFill>
              <a:effectLst/>
              <a:latin typeface="+mn-lt"/>
              <a:ea typeface="+mn-ea"/>
              <a:cs typeface="+mn-cs"/>
            </a:rPr>
            <a:t> attained by male and female officers in the New York City Police Department (NYPD). Do these data indicate that men and women are equitably represented at all levels of the department?</a:t>
          </a: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a. What</a:t>
          </a:r>
          <a:r>
            <a:rPr lang="en-CA" sz="1100" b="0" i="0" baseline="0">
              <a:solidFill>
                <a:schemeClr val="dk1"/>
              </a:solidFill>
              <a:effectLst/>
              <a:latin typeface="+mn-lt"/>
              <a:ea typeface="+mn-ea"/>
              <a:cs typeface="+mn-cs"/>
            </a:rPr>
            <a:t>'s the probability that a person selected at random from NYPD is a female?</a:t>
          </a:r>
          <a:endParaRPr lang="en-CA" sz="1100" b="0" i="0">
            <a:solidFill>
              <a:schemeClr val="dk1"/>
            </a:solidFill>
            <a:effectLst/>
            <a:latin typeface="+mn-lt"/>
            <a:ea typeface="+mn-ea"/>
            <a:cs typeface="+mn-cs"/>
          </a:endParaRP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b. What's</a:t>
          </a:r>
          <a:r>
            <a:rPr lang="en-CA" sz="1100" b="0" i="0" baseline="0">
              <a:solidFill>
                <a:schemeClr val="dk1"/>
              </a:solidFill>
              <a:effectLst/>
              <a:latin typeface="+mn-lt"/>
              <a:ea typeface="+mn-ea"/>
              <a:cs typeface="+mn-cs"/>
            </a:rPr>
            <a:t> the probability that a person selected at random from NYPD is a detective?</a:t>
          </a:r>
          <a:endParaRPr lang="en-CA" sz="1100" b="0" i="0">
            <a:solidFill>
              <a:schemeClr val="dk1"/>
            </a:solidFill>
            <a:effectLst/>
            <a:latin typeface="+mn-lt"/>
            <a:ea typeface="+mn-ea"/>
            <a:cs typeface="+mn-cs"/>
          </a:endParaRPr>
        </a:p>
        <a:p>
          <a:endParaRPr lang="en-CA" sz="1100"/>
        </a:p>
        <a:p>
          <a:pPr marL="0" marR="0" indent="0" defTabSz="914400" eaLnBrk="1" fontAlgn="auto" latinLnBrk="0" hangingPunct="1">
            <a:lnSpc>
              <a:spcPct val="100000"/>
            </a:lnSpc>
            <a:spcBef>
              <a:spcPts val="0"/>
            </a:spcBef>
            <a:spcAft>
              <a:spcPts val="0"/>
            </a:spcAft>
            <a:buClrTx/>
            <a:buSzTx/>
            <a:buFontTx/>
            <a:buNone/>
            <a:tabLst/>
            <a:defRPr/>
          </a:pPr>
          <a:r>
            <a:rPr lang="en-CA" sz="1100" b="0" i="0">
              <a:solidFill>
                <a:schemeClr val="dk1"/>
              </a:solidFill>
              <a:effectLst/>
              <a:latin typeface="+mn-lt"/>
              <a:ea typeface="+mn-ea"/>
              <a:cs typeface="+mn-cs"/>
            </a:rPr>
            <a:t>c. Assuming</a:t>
          </a:r>
          <a:r>
            <a:rPr lang="en-CA" sz="1100" b="0" i="0" baseline="0">
              <a:solidFill>
                <a:schemeClr val="dk1"/>
              </a:solidFill>
              <a:effectLst/>
              <a:latin typeface="+mn-lt"/>
              <a:ea typeface="+mn-ea"/>
              <a:cs typeface="+mn-cs"/>
            </a:rPr>
            <a:t> no bias in promotions, how many female detectives would you expect the NYPD to have?</a:t>
          </a:r>
          <a:endParaRPr lang="en-CA" sz="1100" b="0" i="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CA" sz="1100" b="0" i="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CA" sz="1100" b="0" i="0">
              <a:solidFill>
                <a:schemeClr val="dk1"/>
              </a:solidFill>
              <a:effectLst/>
              <a:latin typeface="+mn-lt"/>
              <a:ea typeface="+mn-ea"/>
              <a:cs typeface="+mn-cs"/>
            </a:rPr>
            <a:t>d. To</a:t>
          </a:r>
          <a:r>
            <a:rPr lang="en-CA" sz="1100" b="0" i="0" baseline="0">
              <a:solidFill>
                <a:schemeClr val="dk1"/>
              </a:solidFill>
              <a:effectLst/>
              <a:latin typeface="+mn-lt"/>
              <a:ea typeface="+mn-ea"/>
              <a:cs typeface="+mn-cs"/>
            </a:rPr>
            <a:t> see if there is evidence of the differences in ranks attained by males and females, would you test goodness-of-fit or homogeneity (independence)?</a:t>
          </a:r>
          <a:endParaRPr lang="en-CA">
            <a:effectLst/>
          </a:endParaRPr>
        </a:p>
        <a:p>
          <a:endParaRPr lang="en-CA" sz="1100"/>
        </a:p>
        <a:p>
          <a:r>
            <a:rPr lang="en-CA" sz="1100"/>
            <a:t>e. State</a:t>
          </a:r>
          <a:r>
            <a:rPr lang="en-CA" sz="1100" baseline="0"/>
            <a:t> the hypotheses.</a:t>
          </a:r>
        </a:p>
        <a:p>
          <a:endParaRPr lang="en-CA" sz="1100" baseline="0"/>
        </a:p>
        <a:p>
          <a:r>
            <a:rPr lang="en-CA" sz="1100" baseline="0"/>
            <a:t>f.  </a:t>
          </a:r>
          <a:r>
            <a:rPr lang="en-CA" sz="1100" baseline="0">
              <a:solidFill>
                <a:schemeClr val="dk1"/>
              </a:solidFill>
              <a:effectLst/>
              <a:latin typeface="+mn-lt"/>
              <a:ea typeface="+mn-ea"/>
              <a:cs typeface="+mn-cs"/>
            </a:rPr>
            <a:t>Test the conditions.</a:t>
          </a:r>
        </a:p>
        <a:p>
          <a:endParaRPr lang="en-CA" sz="1100" baseline="0">
            <a:solidFill>
              <a:schemeClr val="dk1"/>
            </a:solidFill>
            <a:effectLst/>
            <a:latin typeface="+mn-lt"/>
            <a:ea typeface="+mn-ea"/>
            <a:cs typeface="+mn-cs"/>
          </a:endParaRPr>
        </a:p>
        <a:p>
          <a:r>
            <a:rPr lang="en-CA" sz="1100" baseline="0">
              <a:solidFill>
                <a:schemeClr val="dk1"/>
              </a:solidFill>
              <a:effectLst/>
              <a:latin typeface="+mn-lt"/>
              <a:ea typeface="+mn-ea"/>
              <a:cs typeface="+mn-cs"/>
            </a:rPr>
            <a:t>g. How many degrees of freedom are there?</a:t>
          </a:r>
        </a:p>
        <a:p>
          <a:endParaRPr lang="en-CA" sz="1100" baseline="0">
            <a:solidFill>
              <a:schemeClr val="dk1"/>
            </a:solidFill>
            <a:effectLst/>
            <a:latin typeface="+mn-lt"/>
            <a:ea typeface="+mn-ea"/>
            <a:cs typeface="+mn-cs"/>
          </a:endParaRPr>
        </a:p>
        <a:p>
          <a:r>
            <a:rPr lang="en-CA" sz="1100" baseline="0">
              <a:solidFill>
                <a:schemeClr val="dk1"/>
              </a:solidFill>
              <a:effectLst/>
              <a:latin typeface="+mn-lt"/>
              <a:ea typeface="+mn-ea"/>
              <a:cs typeface="+mn-cs"/>
            </a:rPr>
            <a:t>h. Find the chi-square value and the associated p-value.</a:t>
          </a:r>
        </a:p>
        <a:p>
          <a:endParaRPr lang="en-CA" sz="1100" baseline="0">
            <a:solidFill>
              <a:schemeClr val="dk1"/>
            </a:solidFill>
            <a:effectLst/>
            <a:latin typeface="+mn-lt"/>
            <a:ea typeface="+mn-ea"/>
            <a:cs typeface="+mn-cs"/>
          </a:endParaRPr>
        </a:p>
        <a:p>
          <a:r>
            <a:rPr lang="en-CA" sz="1100" baseline="0">
              <a:solidFill>
                <a:schemeClr val="dk1"/>
              </a:solidFill>
              <a:effectLst/>
              <a:latin typeface="+mn-lt"/>
              <a:ea typeface="+mn-ea"/>
              <a:cs typeface="+mn-cs"/>
            </a:rPr>
            <a:t>i. State your conclusion.</a:t>
          </a:r>
        </a:p>
        <a:p>
          <a:endParaRPr lang="en-CA" sz="1100" baseline="0">
            <a:solidFill>
              <a:schemeClr val="dk1"/>
            </a:solidFill>
            <a:effectLst/>
            <a:latin typeface="+mn-lt"/>
            <a:ea typeface="+mn-ea"/>
            <a:cs typeface="+mn-cs"/>
          </a:endParaRPr>
        </a:p>
        <a:p>
          <a:r>
            <a:rPr lang="en-US">
              <a:effectLst/>
            </a:rPr>
            <a:t>j.</a:t>
          </a:r>
          <a:r>
            <a:rPr lang="en-US" baseline="0">
              <a:effectLst/>
            </a:rPr>
            <a:t> If you concluded that the distributions are not the same, analyze the differences using the standardized residuals of your conclusions.</a:t>
          </a:r>
          <a:endParaRPr lang="en-US">
            <a:effectLst/>
          </a:endParaRPr>
        </a:p>
      </xdr:txBody>
    </xdr:sp>
    <xdr:clientData/>
  </xdr:twoCellAnchor>
  <xdr:twoCellAnchor>
    <xdr:from>
      <xdr:col>6</xdr:col>
      <xdr:colOff>658232</xdr:colOff>
      <xdr:row>34</xdr:row>
      <xdr:rowOff>170366</xdr:rowOff>
    </xdr:from>
    <xdr:to>
      <xdr:col>6</xdr:col>
      <xdr:colOff>826264</xdr:colOff>
      <xdr:row>37</xdr:row>
      <xdr:rowOff>59310</xdr:rowOff>
    </xdr:to>
    <xdr:sp macro="" textlink="">
      <xdr:nvSpPr>
        <xdr:cNvPr id="3" name="Left Brace 2">
          <a:extLst>
            <a:ext uri="{FF2B5EF4-FFF2-40B4-BE49-F238E27FC236}">
              <a16:creationId xmlns:a16="http://schemas.microsoft.com/office/drawing/2014/main" id="{B5FC6271-3AA6-4672-A044-D1EF4D75B33E}"/>
            </a:ext>
          </a:extLst>
        </xdr:cNvPr>
        <xdr:cNvSpPr/>
      </xdr:nvSpPr>
      <xdr:spPr>
        <a:xfrm>
          <a:off x="5885366" y="6799146"/>
          <a:ext cx="168032" cy="446505"/>
        </a:xfrm>
        <a:prstGeom prst="leftBrace">
          <a:avLst>
            <a:gd name="adj1" fmla="val 50926"/>
            <a:gd name="adj2" fmla="val 5000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19</xdr:col>
      <xdr:colOff>366992</xdr:colOff>
      <xdr:row>0</xdr:row>
      <xdr:rowOff>109630</xdr:rowOff>
    </xdr:from>
    <xdr:to>
      <xdr:col>28</xdr:col>
      <xdr:colOff>539375</xdr:colOff>
      <xdr:row>30</xdr:row>
      <xdr:rowOff>65740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14516286" y="109630"/>
          <a:ext cx="6903383" cy="555905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Nutrition Education Programs</a:t>
          </a:r>
        </a:p>
        <a:p>
          <a:endParaRPr lang="en-CA" sz="1100" b="0" i="0">
            <a:solidFill>
              <a:schemeClr val="dk1"/>
            </a:solidFill>
            <a:effectLst/>
            <a:latin typeface="+mn-lt"/>
            <a:ea typeface="+mn-ea"/>
            <a:cs typeface="+mn-cs"/>
          </a:endParaRPr>
        </a:p>
        <a:p>
          <a:r>
            <a:rPr lang="en-US" sz="1100" b="0" i="0">
              <a:solidFill>
                <a:schemeClr val="dk1"/>
              </a:solidFill>
              <a:effectLst/>
              <a:latin typeface="+mn-lt"/>
              <a:ea typeface="+mn-ea"/>
              <a:cs typeface="+mn-cs"/>
            </a:rPr>
            <a:t>Nutrition education programs, which teach clients how to lose weight or reduce cholesterol levels through better eating patterns, have been growing in popularity. The nurse in charge of one such program at a local hospital wanted to know whether the programs actually work. A random sample was drawn of 33 clients who attended a nutrition education program for those with elevated cholesterol levels. The study recorded the weight, cholesterol levels, total dietary fat intake per average day, total dietary cholesterol intake per average day, and percent of daily calories from fat. These data were gathered both before and 3 months after the program.</a:t>
          </a:r>
        </a:p>
        <a:p>
          <a:r>
            <a:rPr lang="en-US" sz="1100" b="0" i="0">
              <a:solidFill>
                <a:schemeClr val="dk1"/>
              </a:solidFill>
              <a:effectLst/>
              <a:latin typeface="+mn-lt"/>
              <a:ea typeface="+mn-ea"/>
              <a:cs typeface="+mn-cs"/>
            </a:rPr>
            <a:t>The researchers also determined the clients' genders, ages, and heights. The data are stored in the following way:</a:t>
          </a:r>
        </a:p>
        <a:p>
          <a:pPr lvl="1"/>
          <a:r>
            <a:rPr lang="en-US" sz="1100" b="0" i="0">
              <a:solidFill>
                <a:schemeClr val="dk1"/>
              </a:solidFill>
              <a:effectLst/>
              <a:latin typeface="+mn-lt"/>
              <a:ea typeface="+mn-ea"/>
              <a:cs typeface="+mn-cs"/>
            </a:rPr>
            <a:t>Column 1: Gender (1 = female, 2 = male)</a:t>
          </a:r>
        </a:p>
        <a:p>
          <a:pPr lvl="1"/>
          <a:r>
            <a:rPr lang="en-US" sz="1100" b="0" i="0">
              <a:solidFill>
                <a:schemeClr val="dk1"/>
              </a:solidFill>
              <a:effectLst/>
              <a:latin typeface="+mn-lt"/>
              <a:ea typeface="+mn-ea"/>
              <a:cs typeface="+mn-cs"/>
            </a:rPr>
            <a:t>Column 2: Age</a:t>
          </a:r>
        </a:p>
        <a:p>
          <a:pPr lvl="1"/>
          <a:r>
            <a:rPr lang="en-US" sz="1100" b="0" i="0">
              <a:solidFill>
                <a:schemeClr val="dk1"/>
              </a:solidFill>
              <a:effectLst/>
              <a:latin typeface="+mn-lt"/>
              <a:ea typeface="+mn-ea"/>
              <a:cs typeface="+mn-cs"/>
            </a:rPr>
            <a:t>Column 3: Height (in meters)</a:t>
          </a:r>
        </a:p>
        <a:p>
          <a:pPr lvl="1"/>
          <a:r>
            <a:rPr lang="en-US" sz="1100" b="0" i="0">
              <a:solidFill>
                <a:schemeClr val="dk1"/>
              </a:solidFill>
              <a:effectLst/>
              <a:latin typeface="+mn-lt"/>
              <a:ea typeface="+mn-ea"/>
              <a:cs typeface="+mn-cs"/>
            </a:rPr>
            <a:t>Columns 4 and 5: Weight, before and after (in kilograms)</a:t>
          </a:r>
        </a:p>
        <a:p>
          <a:pPr lvl="1"/>
          <a:r>
            <a:rPr lang="en-US" sz="1100" b="0" i="0">
              <a:solidFill>
                <a:schemeClr val="dk1"/>
              </a:solidFill>
              <a:effectLst/>
              <a:latin typeface="+mn-lt"/>
              <a:ea typeface="+mn-ea"/>
              <a:cs typeface="+mn-cs"/>
            </a:rPr>
            <a:t>Columns 6 and 7: Cholesterol level, before and after</a:t>
          </a:r>
        </a:p>
        <a:p>
          <a:pPr lvl="1"/>
          <a:r>
            <a:rPr lang="en-US" sz="1100" b="0" i="0">
              <a:solidFill>
                <a:schemeClr val="dk1"/>
              </a:solidFill>
              <a:effectLst/>
              <a:latin typeface="+mn-lt"/>
              <a:ea typeface="+mn-ea"/>
              <a:cs typeface="+mn-cs"/>
            </a:rPr>
            <a:t>Columns 8 and 9: Total dietary fat intake per average day, before and after (in grams)</a:t>
          </a:r>
        </a:p>
        <a:p>
          <a:pPr lvl="1"/>
          <a:r>
            <a:rPr lang="en-US" sz="1100" b="0" i="0">
              <a:solidFill>
                <a:schemeClr val="dk1"/>
              </a:solidFill>
              <a:effectLst/>
              <a:latin typeface="+mn-lt"/>
              <a:ea typeface="+mn-ea"/>
              <a:cs typeface="+mn-cs"/>
            </a:rPr>
            <a:t>Columns 10 and 11: Dietary cholesterol intake per average day, before and after (in milligrams)</a:t>
          </a:r>
        </a:p>
        <a:p>
          <a:pPr lvl="1"/>
          <a:r>
            <a:rPr lang="en-US" sz="1100" b="0" i="0">
              <a:solidFill>
                <a:schemeClr val="dk1"/>
              </a:solidFill>
              <a:effectLst/>
              <a:latin typeface="+mn-lt"/>
              <a:ea typeface="+mn-ea"/>
              <a:cs typeface="+mn-cs"/>
            </a:rPr>
            <a:t>Columns 12 and 13: Percent daily calories from fat, before and after</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The nurse would like the following information:</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a. In terms of each of weight, cholesterol level, fat intake, cholesterol intake, and calories from fat, is the program a success?</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b. Does gender affect the amount of reduction in each of weight, cholesterol level, fat intake, cholesterol intake, and calories from fat?</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c. Does age affect the amount of reduction in weight, cholesterol level, fat intake, cholesterol intake, and calories from fat cholesterol?</a:t>
          </a:r>
        </a:p>
      </xdr:txBody>
    </xdr:sp>
    <xdr:clientData/>
  </xdr:twoCellAnchor>
  <xdr:twoCellAnchor>
    <xdr:from>
      <xdr:col>1</xdr:col>
      <xdr:colOff>0</xdr:colOff>
      <xdr:row>37</xdr:row>
      <xdr:rowOff>163041</xdr:rowOff>
    </xdr:from>
    <xdr:to>
      <xdr:col>1</xdr:col>
      <xdr:colOff>168032</xdr:colOff>
      <xdr:row>40</xdr:row>
      <xdr:rowOff>55813</xdr:rowOff>
    </xdr:to>
    <xdr:sp macro="" textlink="">
      <xdr:nvSpPr>
        <xdr:cNvPr id="3" name="Left Brace 2">
          <a:extLst>
            <a:ext uri="{FF2B5EF4-FFF2-40B4-BE49-F238E27FC236}">
              <a16:creationId xmlns:a16="http://schemas.microsoft.com/office/drawing/2014/main" id="{5888D25D-574F-45FF-99CD-6FBAC0ADBDE5}"/>
            </a:ext>
          </a:extLst>
        </xdr:cNvPr>
        <xdr:cNvSpPr/>
      </xdr:nvSpPr>
      <xdr:spPr>
        <a:xfrm>
          <a:off x="695068" y="6916352"/>
          <a:ext cx="168032" cy="433380"/>
        </a:xfrm>
        <a:prstGeom prst="leftBrace">
          <a:avLst>
            <a:gd name="adj1" fmla="val 50926"/>
            <a:gd name="adj2" fmla="val 5000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p>
      </xdr:txBody>
    </xdr:sp>
    <xdr:clientData/>
  </xdr:twoCellAnchor>
  <xdr:twoCellAnchor>
    <xdr:from>
      <xdr:col>5</xdr:col>
      <xdr:colOff>0</xdr:colOff>
      <xdr:row>37</xdr:row>
      <xdr:rowOff>163041</xdr:rowOff>
    </xdr:from>
    <xdr:to>
      <xdr:col>5</xdr:col>
      <xdr:colOff>168032</xdr:colOff>
      <xdr:row>40</xdr:row>
      <xdr:rowOff>55813</xdr:rowOff>
    </xdr:to>
    <xdr:sp macro="" textlink="">
      <xdr:nvSpPr>
        <xdr:cNvPr id="4" name="Left Brace 3">
          <a:extLst>
            <a:ext uri="{FF2B5EF4-FFF2-40B4-BE49-F238E27FC236}">
              <a16:creationId xmlns:a16="http://schemas.microsoft.com/office/drawing/2014/main" id="{9580256C-055D-497E-8763-735D82B62349}"/>
            </a:ext>
          </a:extLst>
        </xdr:cNvPr>
        <xdr:cNvSpPr/>
      </xdr:nvSpPr>
      <xdr:spPr>
        <a:xfrm>
          <a:off x="4324865" y="6916352"/>
          <a:ext cx="168032" cy="433380"/>
        </a:xfrm>
        <a:prstGeom prst="leftBrace">
          <a:avLst>
            <a:gd name="adj1" fmla="val 50926"/>
            <a:gd name="adj2" fmla="val 5000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p>
      </xdr:txBody>
    </xdr:sp>
    <xdr:clientData/>
  </xdr:twoCellAnchor>
  <xdr:twoCellAnchor>
    <xdr:from>
      <xdr:col>9</xdr:col>
      <xdr:colOff>0</xdr:colOff>
      <xdr:row>37</xdr:row>
      <xdr:rowOff>163041</xdr:rowOff>
    </xdr:from>
    <xdr:to>
      <xdr:col>9</xdr:col>
      <xdr:colOff>168032</xdr:colOff>
      <xdr:row>40</xdr:row>
      <xdr:rowOff>55813</xdr:rowOff>
    </xdr:to>
    <xdr:sp macro="" textlink="">
      <xdr:nvSpPr>
        <xdr:cNvPr id="5" name="Left Brace 4">
          <a:extLst>
            <a:ext uri="{FF2B5EF4-FFF2-40B4-BE49-F238E27FC236}">
              <a16:creationId xmlns:a16="http://schemas.microsoft.com/office/drawing/2014/main" id="{3985DB9F-5CCF-495C-803E-56778D7F486E}"/>
            </a:ext>
          </a:extLst>
        </xdr:cNvPr>
        <xdr:cNvSpPr/>
      </xdr:nvSpPr>
      <xdr:spPr>
        <a:xfrm>
          <a:off x="7439797" y="6916352"/>
          <a:ext cx="168032" cy="433380"/>
        </a:xfrm>
        <a:prstGeom prst="leftBrace">
          <a:avLst>
            <a:gd name="adj1" fmla="val 50926"/>
            <a:gd name="adj2" fmla="val 5000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p>
      </xdr:txBody>
    </xdr:sp>
    <xdr:clientData/>
  </xdr:twoCellAnchor>
  <xdr:twoCellAnchor>
    <xdr:from>
      <xdr:col>13</xdr:col>
      <xdr:colOff>0</xdr:colOff>
      <xdr:row>37</xdr:row>
      <xdr:rowOff>145879</xdr:rowOff>
    </xdr:from>
    <xdr:to>
      <xdr:col>13</xdr:col>
      <xdr:colOff>168032</xdr:colOff>
      <xdr:row>40</xdr:row>
      <xdr:rowOff>38651</xdr:rowOff>
    </xdr:to>
    <xdr:sp macro="" textlink="">
      <xdr:nvSpPr>
        <xdr:cNvPr id="6" name="Left Brace 5">
          <a:extLst>
            <a:ext uri="{FF2B5EF4-FFF2-40B4-BE49-F238E27FC236}">
              <a16:creationId xmlns:a16="http://schemas.microsoft.com/office/drawing/2014/main" id="{DE9FAE67-0289-4D6F-A08D-3350C7D8EBAC}"/>
            </a:ext>
          </a:extLst>
        </xdr:cNvPr>
        <xdr:cNvSpPr/>
      </xdr:nvSpPr>
      <xdr:spPr>
        <a:xfrm>
          <a:off x="10511824" y="6899190"/>
          <a:ext cx="168032" cy="433380"/>
        </a:xfrm>
        <a:prstGeom prst="leftBrace">
          <a:avLst>
            <a:gd name="adj1" fmla="val 50926"/>
            <a:gd name="adj2" fmla="val 5000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p>
      </xdr:txBody>
    </xdr:sp>
    <xdr:clientData/>
  </xdr:twoCellAnchor>
  <xdr:twoCellAnchor>
    <xdr:from>
      <xdr:col>17</xdr:col>
      <xdr:colOff>0</xdr:colOff>
      <xdr:row>37</xdr:row>
      <xdr:rowOff>163041</xdr:rowOff>
    </xdr:from>
    <xdr:to>
      <xdr:col>17</xdr:col>
      <xdr:colOff>168032</xdr:colOff>
      <xdr:row>40</xdr:row>
      <xdr:rowOff>55813</xdr:rowOff>
    </xdr:to>
    <xdr:sp macro="" textlink="">
      <xdr:nvSpPr>
        <xdr:cNvPr id="7" name="Left Brace 6">
          <a:extLst>
            <a:ext uri="{FF2B5EF4-FFF2-40B4-BE49-F238E27FC236}">
              <a16:creationId xmlns:a16="http://schemas.microsoft.com/office/drawing/2014/main" id="{4B494EE0-741D-496D-928B-2B67557C5FC4}"/>
            </a:ext>
          </a:extLst>
        </xdr:cNvPr>
        <xdr:cNvSpPr/>
      </xdr:nvSpPr>
      <xdr:spPr>
        <a:xfrm>
          <a:off x="14338986" y="6916352"/>
          <a:ext cx="168032" cy="433380"/>
        </a:xfrm>
        <a:prstGeom prst="leftBrace">
          <a:avLst>
            <a:gd name="adj1" fmla="val 50926"/>
            <a:gd name="adj2" fmla="val 5000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p>
      </xdr:txBody>
    </xdr:sp>
    <xdr:clientData/>
  </xdr:twoCellAnchor>
  <xdr:twoCellAnchor>
    <xdr:from>
      <xdr:col>1</xdr:col>
      <xdr:colOff>19844</xdr:colOff>
      <xdr:row>62</xdr:row>
      <xdr:rowOff>178593</xdr:rowOff>
    </xdr:from>
    <xdr:to>
      <xdr:col>1</xdr:col>
      <xdr:colOff>187876</xdr:colOff>
      <xdr:row>65</xdr:row>
      <xdr:rowOff>63053</xdr:rowOff>
    </xdr:to>
    <xdr:sp macro="" textlink="">
      <xdr:nvSpPr>
        <xdr:cNvPr id="8" name="Left Brace 7">
          <a:extLst>
            <a:ext uri="{FF2B5EF4-FFF2-40B4-BE49-F238E27FC236}">
              <a16:creationId xmlns:a16="http://schemas.microsoft.com/office/drawing/2014/main" id="{87731695-DDC4-4270-A625-6D3A21F92A79}"/>
            </a:ext>
          </a:extLst>
        </xdr:cNvPr>
        <xdr:cNvSpPr/>
      </xdr:nvSpPr>
      <xdr:spPr>
        <a:xfrm>
          <a:off x="714375" y="12025312"/>
          <a:ext cx="168032" cy="450007"/>
        </a:xfrm>
        <a:prstGeom prst="leftBrace">
          <a:avLst>
            <a:gd name="adj1" fmla="val 50926"/>
            <a:gd name="adj2" fmla="val 5000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p>
      </xdr:txBody>
    </xdr:sp>
    <xdr:clientData/>
  </xdr:twoCellAnchor>
  <xdr:twoCellAnchor>
    <xdr:from>
      <xdr:col>4</xdr:col>
      <xdr:colOff>724295</xdr:colOff>
      <xdr:row>62</xdr:row>
      <xdr:rowOff>178593</xdr:rowOff>
    </xdr:from>
    <xdr:to>
      <xdr:col>4</xdr:col>
      <xdr:colOff>885977</xdr:colOff>
      <xdr:row>65</xdr:row>
      <xdr:rowOff>63053</xdr:rowOff>
    </xdr:to>
    <xdr:sp macro="" textlink="">
      <xdr:nvSpPr>
        <xdr:cNvPr id="9" name="Left Brace 8">
          <a:extLst>
            <a:ext uri="{FF2B5EF4-FFF2-40B4-BE49-F238E27FC236}">
              <a16:creationId xmlns:a16="http://schemas.microsoft.com/office/drawing/2014/main" id="{6206BCF6-85C5-4B25-9AFE-CDE69B4C847A}"/>
            </a:ext>
          </a:extLst>
        </xdr:cNvPr>
        <xdr:cNvSpPr/>
      </xdr:nvSpPr>
      <xdr:spPr>
        <a:xfrm>
          <a:off x="4137420" y="12025312"/>
          <a:ext cx="161682" cy="450007"/>
        </a:xfrm>
        <a:prstGeom prst="leftBrace">
          <a:avLst>
            <a:gd name="adj1" fmla="val 50926"/>
            <a:gd name="adj2" fmla="val 5000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p>
      </xdr:txBody>
    </xdr:sp>
    <xdr:clientData/>
  </xdr:twoCellAnchor>
  <xdr:twoCellAnchor>
    <xdr:from>
      <xdr:col>8</xdr:col>
      <xdr:colOff>883045</xdr:colOff>
      <xdr:row>62</xdr:row>
      <xdr:rowOff>178593</xdr:rowOff>
    </xdr:from>
    <xdr:to>
      <xdr:col>9</xdr:col>
      <xdr:colOff>19202</xdr:colOff>
      <xdr:row>65</xdr:row>
      <xdr:rowOff>63053</xdr:rowOff>
    </xdr:to>
    <xdr:sp macro="" textlink="">
      <xdr:nvSpPr>
        <xdr:cNvPr id="10" name="Left Brace 9">
          <a:extLst>
            <a:ext uri="{FF2B5EF4-FFF2-40B4-BE49-F238E27FC236}">
              <a16:creationId xmlns:a16="http://schemas.microsoft.com/office/drawing/2014/main" id="{8FCE7B46-22BC-4C3C-B985-C306C1B2431F}"/>
            </a:ext>
          </a:extLst>
        </xdr:cNvPr>
        <xdr:cNvSpPr/>
      </xdr:nvSpPr>
      <xdr:spPr>
        <a:xfrm>
          <a:off x="7292576" y="12025312"/>
          <a:ext cx="168032" cy="450007"/>
        </a:xfrm>
        <a:prstGeom prst="leftBrace">
          <a:avLst>
            <a:gd name="adj1" fmla="val 50926"/>
            <a:gd name="adj2" fmla="val 5000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p>
      </xdr:txBody>
    </xdr:sp>
    <xdr:clientData/>
  </xdr:twoCellAnchor>
  <xdr:twoCellAnchor>
    <xdr:from>
      <xdr:col>16</xdr:col>
      <xdr:colOff>892968</xdr:colOff>
      <xdr:row>63</xdr:row>
      <xdr:rowOff>0</xdr:rowOff>
    </xdr:from>
    <xdr:to>
      <xdr:col>17</xdr:col>
      <xdr:colOff>108500</xdr:colOff>
      <xdr:row>65</xdr:row>
      <xdr:rowOff>72975</xdr:rowOff>
    </xdr:to>
    <xdr:sp macro="" textlink="">
      <xdr:nvSpPr>
        <xdr:cNvPr id="12" name="Left Brace 11">
          <a:extLst>
            <a:ext uri="{FF2B5EF4-FFF2-40B4-BE49-F238E27FC236}">
              <a16:creationId xmlns:a16="http://schemas.microsoft.com/office/drawing/2014/main" id="{71A426E7-80DD-4AE2-806A-31C98FF2316E}"/>
            </a:ext>
          </a:extLst>
        </xdr:cNvPr>
        <xdr:cNvSpPr/>
      </xdr:nvSpPr>
      <xdr:spPr>
        <a:xfrm>
          <a:off x="14297421" y="12035234"/>
          <a:ext cx="168032" cy="450007"/>
        </a:xfrm>
        <a:prstGeom prst="leftBrace">
          <a:avLst>
            <a:gd name="adj1" fmla="val 50926"/>
            <a:gd name="adj2" fmla="val 5000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p>
      </xdr:txBody>
    </xdr:sp>
    <xdr:clientData/>
  </xdr:twoCellAnchor>
  <xdr:twoCellAnchor>
    <xdr:from>
      <xdr:col>12</xdr:col>
      <xdr:colOff>757232</xdr:colOff>
      <xdr:row>62</xdr:row>
      <xdr:rowOff>166684</xdr:rowOff>
    </xdr:from>
    <xdr:to>
      <xdr:col>13</xdr:col>
      <xdr:colOff>20389</xdr:colOff>
      <xdr:row>65</xdr:row>
      <xdr:rowOff>51144</xdr:rowOff>
    </xdr:to>
    <xdr:sp macro="" textlink="">
      <xdr:nvSpPr>
        <xdr:cNvPr id="17" name="Left Brace 16">
          <a:extLst>
            <a:ext uri="{FF2B5EF4-FFF2-40B4-BE49-F238E27FC236}">
              <a16:creationId xmlns:a16="http://schemas.microsoft.com/office/drawing/2014/main" id="{884817D7-1BEB-46C3-8EA0-0D68B09D1AE4}"/>
            </a:ext>
          </a:extLst>
        </xdr:cNvPr>
        <xdr:cNvSpPr/>
      </xdr:nvSpPr>
      <xdr:spPr>
        <a:xfrm>
          <a:off x="10345732" y="11761784"/>
          <a:ext cx="164857" cy="436910"/>
        </a:xfrm>
        <a:prstGeom prst="leftBrace">
          <a:avLst>
            <a:gd name="adj1" fmla="val 50926"/>
            <a:gd name="adj2" fmla="val 50000"/>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p>
      </xdr:txBody>
    </xdr:sp>
    <xdr:clientData/>
  </xdr:twoCellAnchor>
  <xdr:twoCellAnchor>
    <xdr:from>
      <xdr:col>1</xdr:col>
      <xdr:colOff>7057</xdr:colOff>
      <xdr:row>84</xdr:row>
      <xdr:rowOff>8153</xdr:rowOff>
    </xdr:from>
    <xdr:to>
      <xdr:col>6</xdr:col>
      <xdr:colOff>267329</xdr:colOff>
      <xdr:row>98</xdr:row>
      <xdr:rowOff>140797</xdr:rowOff>
    </xdr:to>
    <xdr:graphicFrame macro="">
      <xdr:nvGraphicFramePr>
        <xdr:cNvPr id="18" name="Chart 17">
          <a:extLst>
            <a:ext uri="{FF2B5EF4-FFF2-40B4-BE49-F238E27FC236}">
              <a16:creationId xmlns:a16="http://schemas.microsoft.com/office/drawing/2014/main" id="{F59B1B7E-C102-6332-2BEE-EF888C036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11815</xdr:colOff>
      <xdr:row>83</xdr:row>
      <xdr:rowOff>176282</xdr:rowOff>
    </xdr:from>
    <xdr:to>
      <xdr:col>12</xdr:col>
      <xdr:colOff>708859</xdr:colOff>
      <xdr:row>98</xdr:row>
      <xdr:rowOff>128757</xdr:rowOff>
    </xdr:to>
    <xdr:graphicFrame macro="">
      <xdr:nvGraphicFramePr>
        <xdr:cNvPr id="19" name="Chart 18">
          <a:extLst>
            <a:ext uri="{FF2B5EF4-FFF2-40B4-BE49-F238E27FC236}">
              <a16:creationId xmlns:a16="http://schemas.microsoft.com/office/drawing/2014/main" id="{BD718F8F-B1A4-4F31-8AD1-57B340234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208643</xdr:colOff>
      <xdr:row>84</xdr:row>
      <xdr:rowOff>4234</xdr:rowOff>
    </xdr:from>
    <xdr:to>
      <xdr:col>18</xdr:col>
      <xdr:colOff>194532</xdr:colOff>
      <xdr:row>98</xdr:row>
      <xdr:rowOff>126799</xdr:rowOff>
    </xdr:to>
    <xdr:graphicFrame macro="">
      <xdr:nvGraphicFramePr>
        <xdr:cNvPr id="20" name="Chart 19">
          <a:extLst>
            <a:ext uri="{FF2B5EF4-FFF2-40B4-BE49-F238E27FC236}">
              <a16:creationId xmlns:a16="http://schemas.microsoft.com/office/drawing/2014/main" id="{6047CBAD-34F7-2A24-FED2-59793EFF7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478336</xdr:colOff>
      <xdr:row>84</xdr:row>
      <xdr:rowOff>4233</xdr:rowOff>
    </xdr:from>
    <xdr:to>
      <xdr:col>24</xdr:col>
      <xdr:colOff>212241</xdr:colOff>
      <xdr:row>98</xdr:row>
      <xdr:rowOff>126798</xdr:rowOff>
    </xdr:to>
    <xdr:graphicFrame macro="">
      <xdr:nvGraphicFramePr>
        <xdr:cNvPr id="21" name="Chart 20">
          <a:extLst>
            <a:ext uri="{FF2B5EF4-FFF2-40B4-BE49-F238E27FC236}">
              <a16:creationId xmlns:a16="http://schemas.microsoft.com/office/drawing/2014/main" id="{9B240E57-0C94-18B1-A06A-53E66B8560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605825</xdr:colOff>
      <xdr:row>83</xdr:row>
      <xdr:rowOff>177285</xdr:rowOff>
    </xdr:from>
    <xdr:to>
      <xdr:col>31</xdr:col>
      <xdr:colOff>483973</xdr:colOff>
      <xdr:row>98</xdr:row>
      <xdr:rowOff>131633</xdr:rowOff>
    </xdr:to>
    <xdr:graphicFrame macro="">
      <xdr:nvGraphicFramePr>
        <xdr:cNvPr id="22" name="Chart 21">
          <a:extLst>
            <a:ext uri="{FF2B5EF4-FFF2-40B4-BE49-F238E27FC236}">
              <a16:creationId xmlns:a16="http://schemas.microsoft.com/office/drawing/2014/main" id="{B970CDDF-DAEA-866B-1F36-C8FF78745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43287-BF29-4D64-873F-F6EE57FEAC31}">
  <dimension ref="A1:E18"/>
  <sheetViews>
    <sheetView topLeftCell="A2" workbookViewId="0">
      <selection activeCell="B18" sqref="B18"/>
    </sheetView>
  </sheetViews>
  <sheetFormatPr defaultRowHeight="14.5" x14ac:dyDescent="0.35"/>
  <cols>
    <col min="1" max="1" width="22.7265625" customWidth="1"/>
  </cols>
  <sheetData>
    <row r="1" spans="1:5" ht="18.5" x14ac:dyDescent="0.45">
      <c r="A1" s="114" t="s">
        <v>177</v>
      </c>
      <c r="B1" s="115"/>
      <c r="C1" s="115"/>
      <c r="D1" s="115"/>
      <c r="E1" s="115"/>
    </row>
    <row r="2" spans="1:5" ht="15.5" x14ac:dyDescent="0.35">
      <c r="A2" s="5" t="s">
        <v>30</v>
      </c>
      <c r="B2" s="6" t="s">
        <v>31</v>
      </c>
      <c r="C2" s="3"/>
      <c r="D2" s="3"/>
      <c r="E2" s="3"/>
    </row>
    <row r="3" spans="1:5" ht="15.5" x14ac:dyDescent="0.35">
      <c r="A3" s="4" t="s">
        <v>32</v>
      </c>
      <c r="B3" t="s">
        <v>33</v>
      </c>
    </row>
    <row r="4" spans="1:5" x14ac:dyDescent="0.35">
      <c r="A4" s="3"/>
      <c r="B4" t="s">
        <v>34</v>
      </c>
    </row>
    <row r="5" spans="1:5" x14ac:dyDescent="0.35">
      <c r="A5" s="3"/>
      <c r="B5" t="s">
        <v>35</v>
      </c>
    </row>
    <row r="6" spans="1:5" ht="15.5" x14ac:dyDescent="0.35">
      <c r="A6" s="4" t="s">
        <v>36</v>
      </c>
      <c r="B6" t="s">
        <v>174</v>
      </c>
    </row>
    <row r="7" spans="1:5" x14ac:dyDescent="0.35">
      <c r="A7" s="3"/>
    </row>
    <row r="8" spans="1:5" x14ac:dyDescent="0.35">
      <c r="A8" s="3"/>
      <c r="B8" t="s">
        <v>175</v>
      </c>
    </row>
    <row r="10" spans="1:5" ht="15.5" x14ac:dyDescent="0.35">
      <c r="A10" s="4" t="s">
        <v>37</v>
      </c>
      <c r="B10" t="s">
        <v>176</v>
      </c>
    </row>
    <row r="11" spans="1:5" x14ac:dyDescent="0.35">
      <c r="A11" s="3"/>
      <c r="B11" t="s">
        <v>175</v>
      </c>
    </row>
    <row r="12" spans="1:5" ht="15.5" x14ac:dyDescent="0.35">
      <c r="A12" s="4" t="s">
        <v>38</v>
      </c>
    </row>
    <row r="14" spans="1:5" ht="15.5" x14ac:dyDescent="0.35">
      <c r="A14" s="4" t="s">
        <v>39</v>
      </c>
    </row>
    <row r="15" spans="1:5" ht="15.5" x14ac:dyDescent="0.35">
      <c r="A15" s="4" t="s">
        <v>40</v>
      </c>
      <c r="B15" t="s">
        <v>178</v>
      </c>
    </row>
    <row r="16" spans="1:5" x14ac:dyDescent="0.35">
      <c r="B16" t="s">
        <v>179</v>
      </c>
    </row>
    <row r="17" spans="2:3" x14ac:dyDescent="0.35">
      <c r="B17" t="s">
        <v>180</v>
      </c>
    </row>
    <row r="18" spans="2:3" x14ac:dyDescent="0.35">
      <c r="C18" t="s">
        <v>41</v>
      </c>
    </row>
  </sheetData>
  <hyperlinks>
    <hyperlink ref="A3" location="Traffic!A1" display="Traffic" xr:uid="{95517940-ECFA-46F5-B598-677D7D476577}"/>
    <hyperlink ref="A6" location="'Real Estate 1'!A1" display="Real Estate 1" xr:uid="{05B47536-33B9-4243-B6B3-6AC9C743F5B0}"/>
    <hyperlink ref="A10" location="'Real Estate 2'!A1" display="Real Estate 2" xr:uid="{7FAAD09D-0A93-4D83-9CBE-971C7C0F2516}"/>
    <hyperlink ref="A12" location="'Process Improvements'!A1" display="Process Improvements" xr:uid="{CEF78B52-23BA-45E9-B35F-DE51C10687C3}"/>
    <hyperlink ref="A14" location="Promotion!A1" display="Promotion" xr:uid="{AF299A80-1203-4AB3-B01C-DD75A04A8529}"/>
    <hyperlink ref="A15" location="Nutrition!A1" display="Nutrition" xr:uid="{74AB9DCD-65CE-48E3-9687-AE8154C8E4A7}"/>
  </hyperlink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77"/>
  <sheetViews>
    <sheetView topLeftCell="A17" workbookViewId="0">
      <selection activeCell="C12" sqref="C12"/>
    </sheetView>
  </sheetViews>
  <sheetFormatPr defaultRowHeight="14.5" x14ac:dyDescent="0.35"/>
  <cols>
    <col min="1" max="1" width="8.7265625" style="1"/>
    <col min="2" max="2" width="8.81640625" customWidth="1"/>
    <col min="3" max="3" width="9.36328125" bestFit="1" customWidth="1"/>
    <col min="4" max="4" width="9.81640625" bestFit="1" customWidth="1"/>
    <col min="5" max="5" width="10.1796875" bestFit="1" customWidth="1"/>
    <col min="7" max="7" width="9.81640625" bestFit="1" customWidth="1"/>
    <col min="8" max="8" width="11.6328125" customWidth="1"/>
    <col min="9" max="9" width="14.08984375" customWidth="1"/>
    <col min="10" max="10" width="12.36328125" bestFit="1" customWidth="1"/>
    <col min="11" max="11" width="12.7265625" bestFit="1" customWidth="1"/>
  </cols>
  <sheetData>
    <row r="1" spans="1:4" x14ac:dyDescent="0.35">
      <c r="A1" s="8" t="s">
        <v>0</v>
      </c>
      <c r="B1" s="3" t="s">
        <v>43</v>
      </c>
      <c r="C1" s="3" t="s">
        <v>44</v>
      </c>
      <c r="D1" s="3" t="s">
        <v>45</v>
      </c>
    </row>
    <row r="2" spans="1:4" x14ac:dyDescent="0.35">
      <c r="A2" s="1">
        <v>749</v>
      </c>
      <c r="B2" s="7">
        <f>AVERAGE(A2:A177)</f>
        <v>422.36363636363637</v>
      </c>
      <c r="C2" s="7">
        <f>_xlfn.STDEV.S(A2:A177)</f>
        <v>122.77395552740064</v>
      </c>
      <c r="D2">
        <f>COUNT(A2:A177)</f>
        <v>176</v>
      </c>
    </row>
    <row r="3" spans="1:4" x14ac:dyDescent="0.35">
      <c r="A3" s="1">
        <v>381</v>
      </c>
    </row>
    <row r="4" spans="1:4" x14ac:dyDescent="0.35">
      <c r="A4" s="1">
        <v>461</v>
      </c>
    </row>
    <row r="5" spans="1:4" x14ac:dyDescent="0.35">
      <c r="A5" s="1">
        <v>247</v>
      </c>
    </row>
    <row r="6" spans="1:4" x14ac:dyDescent="0.35">
      <c r="A6" s="1">
        <v>252</v>
      </c>
    </row>
    <row r="7" spans="1:4" x14ac:dyDescent="0.35">
      <c r="A7" s="1">
        <v>501</v>
      </c>
    </row>
    <row r="8" spans="1:4" x14ac:dyDescent="0.35">
      <c r="A8" s="1">
        <v>653</v>
      </c>
    </row>
    <row r="9" spans="1:4" x14ac:dyDescent="0.35">
      <c r="A9" s="1">
        <v>507</v>
      </c>
    </row>
    <row r="10" spans="1:4" x14ac:dyDescent="0.35">
      <c r="A10" s="1">
        <v>293</v>
      </c>
    </row>
    <row r="11" spans="1:4" x14ac:dyDescent="0.35">
      <c r="A11" s="1">
        <v>534</v>
      </c>
    </row>
    <row r="12" spans="1:4" x14ac:dyDescent="0.35">
      <c r="A12" s="1">
        <v>308</v>
      </c>
    </row>
    <row r="13" spans="1:4" x14ac:dyDescent="0.35">
      <c r="A13" s="1">
        <v>669</v>
      </c>
    </row>
    <row r="14" spans="1:4" x14ac:dyDescent="0.35">
      <c r="A14" s="1">
        <v>257</v>
      </c>
    </row>
    <row r="15" spans="1:4" x14ac:dyDescent="0.35">
      <c r="A15" s="1">
        <v>375</v>
      </c>
    </row>
    <row r="16" spans="1:4" x14ac:dyDescent="0.35">
      <c r="A16" s="1">
        <v>327</v>
      </c>
    </row>
    <row r="17" spans="1:13" ht="14.5" customHeight="1" x14ac:dyDescent="0.35">
      <c r="A17" s="1">
        <v>377</v>
      </c>
      <c r="D17" s="85" t="s">
        <v>42</v>
      </c>
      <c r="E17" s="10" t="s">
        <v>52</v>
      </c>
      <c r="F17" s="10" t="s">
        <v>47</v>
      </c>
      <c r="G17" s="10" t="s">
        <v>46</v>
      </c>
      <c r="H17" s="10" t="s">
        <v>48</v>
      </c>
      <c r="I17" s="10" t="s">
        <v>49</v>
      </c>
      <c r="J17" s="10" t="s">
        <v>50</v>
      </c>
      <c r="K17" s="10" t="s">
        <v>51</v>
      </c>
    </row>
    <row r="18" spans="1:13" ht="14.5" customHeight="1" x14ac:dyDescent="0.35">
      <c r="A18" s="1">
        <v>301</v>
      </c>
      <c r="D18" s="85"/>
      <c r="E18" s="68">
        <v>0.05</v>
      </c>
      <c r="F18" s="68">
        <f>D2-1</f>
        <v>175</v>
      </c>
      <c r="G18" s="69">
        <f>_xlfn.T.INV.2T(E18,F18)</f>
        <v>1.9736124619543807</v>
      </c>
      <c r="H18" s="70">
        <f>C2/SQRT(D2)</f>
        <v>9.2544351025492801</v>
      </c>
      <c r="I18" s="70">
        <f>H18*G18</f>
        <v>18.264668446739325</v>
      </c>
      <c r="J18" s="69">
        <f>B2-I18</f>
        <v>404.09896791689704</v>
      </c>
      <c r="K18" s="69">
        <f>B2+I18</f>
        <v>440.62830481037571</v>
      </c>
      <c r="M18" s="3"/>
    </row>
    <row r="19" spans="1:13" ht="24.5" customHeight="1" x14ac:dyDescent="0.35">
      <c r="A19" s="1">
        <v>604</v>
      </c>
      <c r="D19" s="85"/>
      <c r="E19" s="82" t="s">
        <v>172</v>
      </c>
      <c r="F19" s="83"/>
      <c r="G19" s="83"/>
      <c r="H19" s="83"/>
      <c r="I19" s="83"/>
      <c r="J19" s="83"/>
      <c r="K19" s="84"/>
    </row>
    <row r="20" spans="1:13" x14ac:dyDescent="0.35">
      <c r="A20" s="1">
        <v>372</v>
      </c>
    </row>
    <row r="21" spans="1:13" ht="14.5" customHeight="1" x14ac:dyDescent="0.35">
      <c r="A21" s="1">
        <v>237</v>
      </c>
      <c r="D21" s="72" t="s">
        <v>53</v>
      </c>
      <c r="E21" s="71" t="s">
        <v>59</v>
      </c>
      <c r="F21" s="71"/>
      <c r="G21" s="71"/>
      <c r="H21" s="71"/>
      <c r="I21" s="71"/>
      <c r="J21" s="71"/>
      <c r="K21" s="71"/>
    </row>
    <row r="22" spans="1:13" ht="14.5" customHeight="1" x14ac:dyDescent="0.35">
      <c r="A22" s="1">
        <v>558</v>
      </c>
      <c r="D22" s="72"/>
      <c r="E22" s="71"/>
      <c r="F22" s="71"/>
      <c r="G22" s="71"/>
      <c r="H22" s="71"/>
      <c r="I22" s="71"/>
      <c r="J22" s="71"/>
      <c r="K22" s="71"/>
    </row>
    <row r="23" spans="1:13" x14ac:dyDescent="0.35">
      <c r="A23" s="1">
        <v>242</v>
      </c>
      <c r="D23" s="72"/>
      <c r="E23" s="71"/>
      <c r="F23" s="71"/>
      <c r="G23" s="71"/>
      <c r="H23" s="71"/>
      <c r="I23" s="71"/>
      <c r="J23" s="71"/>
      <c r="K23" s="71"/>
    </row>
    <row r="24" spans="1:13" x14ac:dyDescent="0.35">
      <c r="A24" s="1">
        <v>382</v>
      </c>
    </row>
    <row r="25" spans="1:13" x14ac:dyDescent="0.35">
      <c r="A25" s="1">
        <v>392</v>
      </c>
    </row>
    <row r="26" spans="1:13" ht="14.5" customHeight="1" x14ac:dyDescent="0.35">
      <c r="A26" s="1">
        <v>562</v>
      </c>
      <c r="D26" s="72" t="s">
        <v>54</v>
      </c>
      <c r="E26" s="73" t="s">
        <v>166</v>
      </c>
      <c r="F26" s="74"/>
      <c r="G26" s="74"/>
      <c r="H26" s="74"/>
      <c r="I26" s="74"/>
      <c r="J26" s="74"/>
      <c r="K26" s="75"/>
    </row>
    <row r="27" spans="1:13" x14ac:dyDescent="0.35">
      <c r="A27" s="1">
        <v>557</v>
      </c>
      <c r="D27" s="72"/>
      <c r="E27" s="76"/>
      <c r="F27" s="77"/>
      <c r="G27" s="77"/>
      <c r="H27" s="77"/>
      <c r="I27" s="77"/>
      <c r="J27" s="77"/>
      <c r="K27" s="78"/>
    </row>
    <row r="28" spans="1:13" x14ac:dyDescent="0.35">
      <c r="A28" s="1">
        <v>356</v>
      </c>
      <c r="D28" s="72"/>
      <c r="E28" s="76"/>
      <c r="F28" s="77"/>
      <c r="G28" s="77"/>
      <c r="H28" s="77"/>
      <c r="I28" s="77"/>
      <c r="J28" s="77"/>
      <c r="K28" s="78"/>
    </row>
    <row r="29" spans="1:13" x14ac:dyDescent="0.35">
      <c r="A29" s="1">
        <v>250</v>
      </c>
      <c r="E29" s="79"/>
      <c r="F29" s="80"/>
      <c r="G29" s="80"/>
      <c r="H29" s="80"/>
      <c r="I29" s="80"/>
      <c r="J29" s="80"/>
      <c r="K29" s="81"/>
    </row>
    <row r="30" spans="1:13" x14ac:dyDescent="0.35">
      <c r="A30" s="1">
        <v>314</v>
      </c>
    </row>
    <row r="31" spans="1:13" x14ac:dyDescent="0.35">
      <c r="A31" s="1">
        <v>575</v>
      </c>
    </row>
    <row r="32" spans="1:13" x14ac:dyDescent="0.35">
      <c r="A32" s="1">
        <v>509</v>
      </c>
    </row>
    <row r="33" spans="1:1" x14ac:dyDescent="0.35">
      <c r="A33" s="1">
        <v>456</v>
      </c>
    </row>
    <row r="34" spans="1:1" x14ac:dyDescent="0.35">
      <c r="A34" s="1">
        <v>261</v>
      </c>
    </row>
    <row r="35" spans="1:1" x14ac:dyDescent="0.35">
      <c r="A35" s="1">
        <v>455</v>
      </c>
    </row>
    <row r="36" spans="1:1" x14ac:dyDescent="0.35">
      <c r="A36" s="1">
        <v>328</v>
      </c>
    </row>
    <row r="37" spans="1:1" x14ac:dyDescent="0.35">
      <c r="A37" s="1">
        <v>527</v>
      </c>
    </row>
    <row r="38" spans="1:1" x14ac:dyDescent="0.35">
      <c r="A38" s="1">
        <v>483</v>
      </c>
    </row>
    <row r="39" spans="1:1" x14ac:dyDescent="0.35">
      <c r="A39" s="1">
        <v>508</v>
      </c>
    </row>
    <row r="40" spans="1:1" x14ac:dyDescent="0.35">
      <c r="A40" s="1">
        <v>483</v>
      </c>
    </row>
    <row r="41" spans="1:1" x14ac:dyDescent="0.35">
      <c r="A41" s="1">
        <v>331</v>
      </c>
    </row>
    <row r="42" spans="1:1" x14ac:dyDescent="0.35">
      <c r="A42" s="1">
        <v>402</v>
      </c>
    </row>
    <row r="43" spans="1:1" x14ac:dyDescent="0.35">
      <c r="A43" s="1">
        <v>253</v>
      </c>
    </row>
    <row r="44" spans="1:1" x14ac:dyDescent="0.35">
      <c r="A44" s="1">
        <v>371</v>
      </c>
    </row>
    <row r="45" spans="1:1" x14ac:dyDescent="0.35">
      <c r="A45" s="1">
        <v>587</v>
      </c>
    </row>
    <row r="46" spans="1:1" x14ac:dyDescent="0.35">
      <c r="A46" s="1">
        <v>526</v>
      </c>
    </row>
    <row r="47" spans="1:1" x14ac:dyDescent="0.35">
      <c r="A47" s="1">
        <v>297</v>
      </c>
    </row>
    <row r="48" spans="1:1" x14ac:dyDescent="0.35">
      <c r="A48" s="1">
        <v>455</v>
      </c>
    </row>
    <row r="49" spans="1:1" x14ac:dyDescent="0.35">
      <c r="A49" s="1">
        <v>260</v>
      </c>
    </row>
    <row r="50" spans="1:1" x14ac:dyDescent="0.35">
      <c r="A50" s="1">
        <v>470</v>
      </c>
    </row>
    <row r="51" spans="1:1" x14ac:dyDescent="0.35">
      <c r="A51" s="1">
        <v>749</v>
      </c>
    </row>
    <row r="52" spans="1:1" x14ac:dyDescent="0.35">
      <c r="A52" s="1">
        <v>443</v>
      </c>
    </row>
    <row r="53" spans="1:1" x14ac:dyDescent="0.35">
      <c r="A53" s="1">
        <v>746</v>
      </c>
    </row>
    <row r="54" spans="1:1" x14ac:dyDescent="0.35">
      <c r="A54" s="1">
        <v>314</v>
      </c>
    </row>
    <row r="55" spans="1:1" x14ac:dyDescent="0.35">
      <c r="A55" s="1">
        <v>186</v>
      </c>
    </row>
    <row r="56" spans="1:1" x14ac:dyDescent="0.35">
      <c r="A56" s="1">
        <v>418</v>
      </c>
    </row>
    <row r="57" spans="1:1" x14ac:dyDescent="0.35">
      <c r="A57" s="1">
        <v>280</v>
      </c>
    </row>
    <row r="58" spans="1:1" x14ac:dyDescent="0.35">
      <c r="A58" s="1">
        <v>648</v>
      </c>
    </row>
    <row r="59" spans="1:1" x14ac:dyDescent="0.35">
      <c r="A59" s="1">
        <v>411</v>
      </c>
    </row>
    <row r="60" spans="1:1" x14ac:dyDescent="0.35">
      <c r="A60" s="1">
        <v>509</v>
      </c>
    </row>
    <row r="61" spans="1:1" x14ac:dyDescent="0.35">
      <c r="A61" s="1">
        <v>434</v>
      </c>
    </row>
    <row r="62" spans="1:1" x14ac:dyDescent="0.35">
      <c r="A62" s="1">
        <v>326</v>
      </c>
    </row>
    <row r="63" spans="1:1" x14ac:dyDescent="0.35">
      <c r="A63" s="1">
        <v>420</v>
      </c>
    </row>
    <row r="64" spans="1:1" x14ac:dyDescent="0.35">
      <c r="A64" s="1">
        <v>439</v>
      </c>
    </row>
    <row r="65" spans="1:1" x14ac:dyDescent="0.35">
      <c r="A65" s="1">
        <v>489</v>
      </c>
    </row>
    <row r="66" spans="1:1" x14ac:dyDescent="0.35">
      <c r="A66" s="1">
        <v>465</v>
      </c>
    </row>
    <row r="67" spans="1:1" x14ac:dyDescent="0.35">
      <c r="A67" s="1">
        <v>556</v>
      </c>
    </row>
    <row r="68" spans="1:1" x14ac:dyDescent="0.35">
      <c r="A68" s="1">
        <v>224</v>
      </c>
    </row>
    <row r="69" spans="1:1" x14ac:dyDescent="0.35">
      <c r="A69" s="1">
        <v>336</v>
      </c>
    </row>
    <row r="70" spans="1:1" x14ac:dyDescent="0.35">
      <c r="A70" s="1">
        <v>364</v>
      </c>
    </row>
    <row r="71" spans="1:1" x14ac:dyDescent="0.35">
      <c r="A71" s="1">
        <v>485</v>
      </c>
    </row>
    <row r="72" spans="1:1" x14ac:dyDescent="0.35">
      <c r="A72" s="1">
        <v>409</v>
      </c>
    </row>
    <row r="73" spans="1:1" x14ac:dyDescent="0.35">
      <c r="A73" s="1">
        <v>314</v>
      </c>
    </row>
    <row r="74" spans="1:1" x14ac:dyDescent="0.35">
      <c r="A74" s="1">
        <v>384</v>
      </c>
    </row>
    <row r="75" spans="1:1" x14ac:dyDescent="0.35">
      <c r="A75" s="1">
        <v>262</v>
      </c>
    </row>
    <row r="76" spans="1:1" x14ac:dyDescent="0.35">
      <c r="A76" s="1">
        <v>321</v>
      </c>
    </row>
    <row r="77" spans="1:1" x14ac:dyDescent="0.35">
      <c r="A77" s="1">
        <v>474</v>
      </c>
    </row>
    <row r="78" spans="1:1" x14ac:dyDescent="0.35">
      <c r="A78" s="1">
        <v>393</v>
      </c>
    </row>
    <row r="79" spans="1:1" x14ac:dyDescent="0.35">
      <c r="A79" s="1">
        <v>354</v>
      </c>
    </row>
    <row r="80" spans="1:1" x14ac:dyDescent="0.35">
      <c r="A80" s="1">
        <v>430</v>
      </c>
    </row>
    <row r="81" spans="1:1" x14ac:dyDescent="0.35">
      <c r="A81" s="1">
        <v>615</v>
      </c>
    </row>
    <row r="82" spans="1:1" x14ac:dyDescent="0.35">
      <c r="A82" s="1">
        <v>331</v>
      </c>
    </row>
    <row r="83" spans="1:1" x14ac:dyDescent="0.35">
      <c r="A83" s="1">
        <v>384</v>
      </c>
    </row>
    <row r="84" spans="1:1" x14ac:dyDescent="0.35">
      <c r="A84" s="1">
        <v>510</v>
      </c>
    </row>
    <row r="85" spans="1:1" x14ac:dyDescent="0.35">
      <c r="A85" s="1">
        <v>491</v>
      </c>
    </row>
    <row r="86" spans="1:1" x14ac:dyDescent="0.35">
      <c r="A86" s="1">
        <v>545</v>
      </c>
    </row>
    <row r="87" spans="1:1" x14ac:dyDescent="0.35">
      <c r="A87" s="1">
        <v>527</v>
      </c>
    </row>
    <row r="88" spans="1:1" x14ac:dyDescent="0.35">
      <c r="A88" s="1">
        <v>490</v>
      </c>
    </row>
    <row r="89" spans="1:1" x14ac:dyDescent="0.35">
      <c r="A89" s="1">
        <v>473</v>
      </c>
    </row>
    <row r="90" spans="1:1" x14ac:dyDescent="0.35">
      <c r="A90" s="1">
        <v>447</v>
      </c>
    </row>
    <row r="91" spans="1:1" x14ac:dyDescent="0.35">
      <c r="A91" s="1">
        <v>229</v>
      </c>
    </row>
    <row r="92" spans="1:1" x14ac:dyDescent="0.35">
      <c r="A92" s="1">
        <v>280</v>
      </c>
    </row>
    <row r="93" spans="1:1" x14ac:dyDescent="0.35">
      <c r="A93" s="1">
        <v>538</v>
      </c>
    </row>
    <row r="94" spans="1:1" x14ac:dyDescent="0.35">
      <c r="A94" s="1">
        <v>577</v>
      </c>
    </row>
    <row r="95" spans="1:1" x14ac:dyDescent="0.35">
      <c r="A95" s="1">
        <v>351</v>
      </c>
    </row>
    <row r="96" spans="1:1" x14ac:dyDescent="0.35">
      <c r="A96" s="1">
        <v>266</v>
      </c>
    </row>
    <row r="97" spans="1:1" x14ac:dyDescent="0.35">
      <c r="A97" s="1">
        <v>511</v>
      </c>
    </row>
    <row r="98" spans="1:1" x14ac:dyDescent="0.35">
      <c r="A98" s="1">
        <v>495</v>
      </c>
    </row>
    <row r="99" spans="1:1" x14ac:dyDescent="0.35">
      <c r="A99" s="1">
        <v>532</v>
      </c>
    </row>
    <row r="100" spans="1:1" x14ac:dyDescent="0.35">
      <c r="A100" s="1">
        <v>756</v>
      </c>
    </row>
    <row r="101" spans="1:1" x14ac:dyDescent="0.35">
      <c r="A101" s="1">
        <v>394</v>
      </c>
    </row>
    <row r="102" spans="1:1" x14ac:dyDescent="0.35">
      <c r="A102" s="1">
        <v>364</v>
      </c>
    </row>
    <row r="103" spans="1:1" x14ac:dyDescent="0.35">
      <c r="A103" s="1">
        <v>332</v>
      </c>
    </row>
    <row r="104" spans="1:1" x14ac:dyDescent="0.35">
      <c r="A104" s="1">
        <v>444</v>
      </c>
    </row>
    <row r="105" spans="1:1" x14ac:dyDescent="0.35">
      <c r="A105" s="1">
        <v>302</v>
      </c>
    </row>
    <row r="106" spans="1:1" x14ac:dyDescent="0.35">
      <c r="A106" s="1">
        <v>614</v>
      </c>
    </row>
    <row r="107" spans="1:1" x14ac:dyDescent="0.35">
      <c r="A107" s="1">
        <v>354</v>
      </c>
    </row>
    <row r="108" spans="1:1" x14ac:dyDescent="0.35">
      <c r="A108" s="1">
        <v>314</v>
      </c>
    </row>
    <row r="109" spans="1:1" x14ac:dyDescent="0.35">
      <c r="A109" s="1">
        <v>327</v>
      </c>
    </row>
    <row r="110" spans="1:1" x14ac:dyDescent="0.35">
      <c r="A110" s="1">
        <v>517</v>
      </c>
    </row>
    <row r="111" spans="1:1" x14ac:dyDescent="0.35">
      <c r="A111" s="1">
        <v>252</v>
      </c>
    </row>
    <row r="112" spans="1:1" x14ac:dyDescent="0.35">
      <c r="A112" s="1">
        <v>204</v>
      </c>
    </row>
    <row r="113" spans="1:1" x14ac:dyDescent="0.35">
      <c r="A113" s="1">
        <v>556</v>
      </c>
    </row>
    <row r="114" spans="1:1" x14ac:dyDescent="0.35">
      <c r="A114" s="1">
        <v>410</v>
      </c>
    </row>
    <row r="115" spans="1:1" x14ac:dyDescent="0.35">
      <c r="A115" s="1">
        <v>517</v>
      </c>
    </row>
    <row r="116" spans="1:1" x14ac:dyDescent="0.35">
      <c r="A116" s="1">
        <v>541</v>
      </c>
    </row>
    <row r="117" spans="1:1" x14ac:dyDescent="0.35">
      <c r="A117" s="1">
        <v>439</v>
      </c>
    </row>
    <row r="118" spans="1:1" x14ac:dyDescent="0.35">
      <c r="A118" s="1">
        <v>246</v>
      </c>
    </row>
    <row r="119" spans="1:1" x14ac:dyDescent="0.35">
      <c r="A119" s="1">
        <v>79</v>
      </c>
    </row>
    <row r="120" spans="1:1" x14ac:dyDescent="0.35">
      <c r="A120" s="1">
        <v>575</v>
      </c>
    </row>
    <row r="121" spans="1:1" x14ac:dyDescent="0.35">
      <c r="A121" s="1">
        <v>444</v>
      </c>
    </row>
    <row r="122" spans="1:1" x14ac:dyDescent="0.35">
      <c r="A122" s="1">
        <v>269</v>
      </c>
    </row>
    <row r="123" spans="1:1" x14ac:dyDescent="0.35">
      <c r="A123" s="1">
        <v>451</v>
      </c>
    </row>
    <row r="124" spans="1:1" x14ac:dyDescent="0.35">
      <c r="A124" s="1">
        <v>331</v>
      </c>
    </row>
    <row r="125" spans="1:1" x14ac:dyDescent="0.35">
      <c r="A125" s="1">
        <v>531</v>
      </c>
    </row>
    <row r="126" spans="1:1" x14ac:dyDescent="0.35">
      <c r="A126" s="1">
        <v>227</v>
      </c>
    </row>
    <row r="127" spans="1:1" x14ac:dyDescent="0.35">
      <c r="A127" s="1">
        <v>379</v>
      </c>
    </row>
    <row r="128" spans="1:1" x14ac:dyDescent="0.35">
      <c r="A128" s="1">
        <v>382</v>
      </c>
    </row>
    <row r="129" spans="1:1" x14ac:dyDescent="0.35">
      <c r="A129" s="1">
        <v>411</v>
      </c>
    </row>
    <row r="130" spans="1:1" x14ac:dyDescent="0.35">
      <c r="A130" s="1">
        <v>439</v>
      </c>
    </row>
    <row r="131" spans="1:1" x14ac:dyDescent="0.35">
      <c r="A131" s="1">
        <v>676</v>
      </c>
    </row>
    <row r="132" spans="1:1" x14ac:dyDescent="0.35">
      <c r="A132" s="1">
        <v>330</v>
      </c>
    </row>
    <row r="133" spans="1:1" x14ac:dyDescent="0.35">
      <c r="A133" s="1">
        <v>504</v>
      </c>
    </row>
    <row r="134" spans="1:1" x14ac:dyDescent="0.35">
      <c r="A134" s="1">
        <v>332</v>
      </c>
    </row>
    <row r="135" spans="1:1" x14ac:dyDescent="0.35">
      <c r="A135" s="1">
        <v>493</v>
      </c>
    </row>
    <row r="136" spans="1:1" x14ac:dyDescent="0.35">
      <c r="A136" s="1">
        <v>498</v>
      </c>
    </row>
    <row r="137" spans="1:1" x14ac:dyDescent="0.35">
      <c r="A137" s="1">
        <v>349</v>
      </c>
    </row>
    <row r="138" spans="1:1" x14ac:dyDescent="0.35">
      <c r="A138" s="1">
        <v>415</v>
      </c>
    </row>
    <row r="139" spans="1:1" x14ac:dyDescent="0.35">
      <c r="A139" s="1">
        <v>343</v>
      </c>
    </row>
    <row r="140" spans="1:1" x14ac:dyDescent="0.35">
      <c r="A140" s="1">
        <v>489</v>
      </c>
    </row>
    <row r="141" spans="1:1" x14ac:dyDescent="0.35">
      <c r="A141" s="1">
        <v>331</v>
      </c>
    </row>
    <row r="142" spans="1:1" x14ac:dyDescent="0.35">
      <c r="A142" s="1">
        <v>459</v>
      </c>
    </row>
    <row r="143" spans="1:1" x14ac:dyDescent="0.35">
      <c r="A143" s="1">
        <v>436</v>
      </c>
    </row>
    <row r="144" spans="1:1" x14ac:dyDescent="0.35">
      <c r="A144" s="1">
        <v>482</v>
      </c>
    </row>
    <row r="145" spans="1:1" x14ac:dyDescent="0.35">
      <c r="A145" s="1">
        <v>443</v>
      </c>
    </row>
    <row r="146" spans="1:1" x14ac:dyDescent="0.35">
      <c r="A146" s="1">
        <v>462</v>
      </c>
    </row>
    <row r="147" spans="1:1" x14ac:dyDescent="0.35">
      <c r="A147" s="1">
        <v>480</v>
      </c>
    </row>
    <row r="148" spans="1:1" x14ac:dyDescent="0.35">
      <c r="A148" s="1">
        <v>485</v>
      </c>
    </row>
    <row r="149" spans="1:1" x14ac:dyDescent="0.35">
      <c r="A149" s="1">
        <v>284</v>
      </c>
    </row>
    <row r="150" spans="1:1" x14ac:dyDescent="0.35">
      <c r="A150" s="1">
        <v>380</v>
      </c>
    </row>
    <row r="151" spans="1:1" x14ac:dyDescent="0.35">
      <c r="A151" s="1">
        <v>412</v>
      </c>
    </row>
    <row r="152" spans="1:1" x14ac:dyDescent="0.35">
      <c r="A152" s="1">
        <v>355</v>
      </c>
    </row>
    <row r="153" spans="1:1" x14ac:dyDescent="0.35">
      <c r="A153" s="1">
        <v>441</v>
      </c>
    </row>
    <row r="154" spans="1:1" x14ac:dyDescent="0.35">
      <c r="A154" s="1">
        <v>473</v>
      </c>
    </row>
    <row r="155" spans="1:1" x14ac:dyDescent="0.35">
      <c r="A155" s="1">
        <v>599</v>
      </c>
    </row>
    <row r="156" spans="1:1" x14ac:dyDescent="0.35">
      <c r="A156" s="1">
        <v>374</v>
      </c>
    </row>
    <row r="157" spans="1:1" x14ac:dyDescent="0.35">
      <c r="A157" s="1">
        <v>537</v>
      </c>
    </row>
    <row r="158" spans="1:1" x14ac:dyDescent="0.35">
      <c r="A158" s="1">
        <v>356</v>
      </c>
    </row>
    <row r="159" spans="1:1" x14ac:dyDescent="0.35">
      <c r="A159" s="1">
        <v>585</v>
      </c>
    </row>
    <row r="160" spans="1:1" x14ac:dyDescent="0.35">
      <c r="A160" s="1">
        <v>414</v>
      </c>
    </row>
    <row r="161" spans="1:1" x14ac:dyDescent="0.35">
      <c r="A161" s="1">
        <v>293</v>
      </c>
    </row>
    <row r="162" spans="1:1" x14ac:dyDescent="0.35">
      <c r="A162" s="1">
        <v>760</v>
      </c>
    </row>
    <row r="163" spans="1:1" x14ac:dyDescent="0.35">
      <c r="A163" s="1">
        <v>362</v>
      </c>
    </row>
    <row r="164" spans="1:1" x14ac:dyDescent="0.35">
      <c r="A164" s="1">
        <v>372</v>
      </c>
    </row>
    <row r="165" spans="1:1" x14ac:dyDescent="0.35">
      <c r="A165" s="1">
        <v>497</v>
      </c>
    </row>
    <row r="166" spans="1:1" x14ac:dyDescent="0.35">
      <c r="A166" s="1">
        <v>356</v>
      </c>
    </row>
    <row r="167" spans="1:1" x14ac:dyDescent="0.35">
      <c r="A167" s="1">
        <v>454</v>
      </c>
    </row>
    <row r="168" spans="1:1" x14ac:dyDescent="0.35">
      <c r="A168" s="1">
        <v>422</v>
      </c>
    </row>
    <row r="169" spans="1:1" x14ac:dyDescent="0.35">
      <c r="A169" s="1">
        <v>443</v>
      </c>
    </row>
    <row r="170" spans="1:1" x14ac:dyDescent="0.35">
      <c r="A170" s="1">
        <v>445</v>
      </c>
    </row>
    <row r="171" spans="1:1" x14ac:dyDescent="0.35">
      <c r="A171" s="1">
        <v>310</v>
      </c>
    </row>
    <row r="172" spans="1:1" x14ac:dyDescent="0.35">
      <c r="A172" s="1">
        <v>230</v>
      </c>
    </row>
    <row r="173" spans="1:1" x14ac:dyDescent="0.35">
      <c r="A173" s="1">
        <v>586</v>
      </c>
    </row>
    <row r="174" spans="1:1" x14ac:dyDescent="0.35">
      <c r="A174" s="1">
        <v>401</v>
      </c>
    </row>
    <row r="175" spans="1:1" x14ac:dyDescent="0.35">
      <c r="A175" s="1">
        <v>354</v>
      </c>
    </row>
    <row r="176" spans="1:1" x14ac:dyDescent="0.35">
      <c r="A176" s="1">
        <v>381</v>
      </c>
    </row>
    <row r="177" spans="1:1" x14ac:dyDescent="0.35">
      <c r="A177" s="1">
        <v>322</v>
      </c>
    </row>
  </sheetData>
  <mergeCells count="6">
    <mergeCell ref="E21:K23"/>
    <mergeCell ref="D21:D23"/>
    <mergeCell ref="D26:D28"/>
    <mergeCell ref="E26:K29"/>
    <mergeCell ref="E19:K19"/>
    <mergeCell ref="D17:D1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43"/>
  <sheetViews>
    <sheetView topLeftCell="D25" zoomScale="72" workbookViewId="0">
      <selection activeCell="E23" sqref="E23"/>
    </sheetView>
  </sheetViews>
  <sheetFormatPr defaultRowHeight="14.5" x14ac:dyDescent="0.35"/>
  <cols>
    <col min="1" max="1" width="16.453125" style="1" bestFit="1" customWidth="1"/>
    <col min="2" max="2" width="16.453125" bestFit="1" customWidth="1"/>
    <col min="4" max="4" width="9.453125" customWidth="1"/>
    <col min="5" max="5" width="5.453125" bestFit="1" customWidth="1"/>
    <col min="6" max="6" width="16.08984375" bestFit="1" customWidth="1"/>
    <col min="8" max="8" width="25.08984375" customWidth="1"/>
    <col min="9" max="10" width="11.81640625" bestFit="1" customWidth="1"/>
    <col min="17" max="17" width="1.90625" customWidth="1"/>
  </cols>
  <sheetData>
    <row r="1" spans="1:17" x14ac:dyDescent="0.35">
      <c r="A1" s="9" t="s">
        <v>1</v>
      </c>
      <c r="B1" s="9" t="s">
        <v>2</v>
      </c>
      <c r="C1" s="9" t="s">
        <v>77</v>
      </c>
      <c r="D1" s="9" t="s">
        <v>1</v>
      </c>
      <c r="E1" s="9" t="s">
        <v>2</v>
      </c>
      <c r="F1" s="9" t="s">
        <v>76</v>
      </c>
    </row>
    <row r="2" spans="1:17" x14ac:dyDescent="0.35">
      <c r="A2" s="16">
        <v>70615991</v>
      </c>
      <c r="B2">
        <v>1</v>
      </c>
      <c r="C2" s="17">
        <v>399900</v>
      </c>
      <c r="D2" s="21">
        <v>70546158</v>
      </c>
      <c r="E2">
        <v>2</v>
      </c>
      <c r="F2" s="17">
        <v>489000</v>
      </c>
    </row>
    <row r="3" spans="1:17" x14ac:dyDescent="0.35">
      <c r="A3" s="16">
        <v>70669695</v>
      </c>
      <c r="B3">
        <v>1</v>
      </c>
      <c r="C3" s="17">
        <v>429900</v>
      </c>
      <c r="D3" s="21">
        <v>70660264</v>
      </c>
      <c r="E3">
        <v>2</v>
      </c>
      <c r="F3" s="17">
        <v>759900</v>
      </c>
    </row>
    <row r="4" spans="1:17" x14ac:dyDescent="0.35">
      <c r="A4" s="16">
        <v>70650547</v>
      </c>
      <c r="B4">
        <v>1</v>
      </c>
      <c r="C4" s="17">
        <v>499000</v>
      </c>
      <c r="D4" s="21">
        <v>70569799</v>
      </c>
      <c r="E4">
        <v>2</v>
      </c>
      <c r="F4" s="17">
        <v>799000</v>
      </c>
    </row>
    <row r="5" spans="1:17" x14ac:dyDescent="0.35">
      <c r="A5" s="16">
        <v>70616722</v>
      </c>
      <c r="B5">
        <v>1</v>
      </c>
      <c r="C5" s="17">
        <v>669000</v>
      </c>
      <c r="D5" s="21">
        <v>70649392</v>
      </c>
      <c r="E5">
        <v>2</v>
      </c>
      <c r="F5" s="17">
        <v>999000</v>
      </c>
    </row>
    <row r="6" spans="1:17" x14ac:dyDescent="0.35">
      <c r="A6" s="16">
        <v>70667851</v>
      </c>
      <c r="B6">
        <v>1</v>
      </c>
      <c r="C6" s="17">
        <v>690000</v>
      </c>
      <c r="D6" s="21">
        <v>70656361</v>
      </c>
      <c r="E6">
        <v>2</v>
      </c>
      <c r="F6" s="17">
        <v>1099000</v>
      </c>
    </row>
    <row r="7" spans="1:17" x14ac:dyDescent="0.35">
      <c r="A7" s="16">
        <v>70656875</v>
      </c>
      <c r="B7">
        <v>1</v>
      </c>
      <c r="C7" s="17">
        <v>699000</v>
      </c>
      <c r="D7" s="21">
        <v>70538352</v>
      </c>
      <c r="E7">
        <v>2</v>
      </c>
      <c r="F7" s="17">
        <v>1395000</v>
      </c>
    </row>
    <row r="8" spans="1:17" x14ac:dyDescent="0.35">
      <c r="A8" s="16">
        <v>70610315</v>
      </c>
      <c r="B8">
        <v>1</v>
      </c>
      <c r="C8" s="17">
        <v>815900</v>
      </c>
      <c r="D8" s="21">
        <v>70636923</v>
      </c>
      <c r="E8">
        <v>2</v>
      </c>
      <c r="F8" s="17">
        <v>1450000</v>
      </c>
    </row>
    <row r="9" spans="1:17" x14ac:dyDescent="0.35">
      <c r="A9" s="16">
        <v>70644981</v>
      </c>
      <c r="B9">
        <v>1</v>
      </c>
      <c r="C9" s="17">
        <v>929000</v>
      </c>
      <c r="D9" s="21">
        <v>70651181</v>
      </c>
      <c r="E9">
        <v>2</v>
      </c>
      <c r="F9" s="17">
        <v>1475000</v>
      </c>
    </row>
    <row r="10" spans="1:17" x14ac:dyDescent="0.35">
      <c r="A10" s="16">
        <v>70626337</v>
      </c>
      <c r="B10">
        <v>1</v>
      </c>
      <c r="C10" s="17">
        <v>1365000</v>
      </c>
      <c r="D10" s="21">
        <v>70521906</v>
      </c>
      <c r="E10">
        <v>2</v>
      </c>
      <c r="F10" s="17">
        <v>1650000</v>
      </c>
    </row>
    <row r="11" spans="1:17" x14ac:dyDescent="0.35">
      <c r="A11" s="16">
        <v>70658257</v>
      </c>
      <c r="B11">
        <v>1</v>
      </c>
      <c r="C11" s="17">
        <v>1395000</v>
      </c>
      <c r="D11" s="21">
        <v>70576614</v>
      </c>
      <c r="E11">
        <v>2</v>
      </c>
      <c r="F11" s="17">
        <v>1990000</v>
      </c>
    </row>
    <row r="12" spans="1:17" x14ac:dyDescent="0.35">
      <c r="A12" s="16">
        <v>70576192</v>
      </c>
      <c r="B12">
        <v>1</v>
      </c>
      <c r="C12" s="17">
        <v>1650000</v>
      </c>
      <c r="D12" s="21">
        <v>70641078</v>
      </c>
      <c r="E12">
        <v>2</v>
      </c>
      <c r="F12" s="17">
        <v>1999800</v>
      </c>
    </row>
    <row r="13" spans="1:17" x14ac:dyDescent="0.35">
      <c r="A13" s="16">
        <v>70642564</v>
      </c>
      <c r="B13">
        <v>1</v>
      </c>
      <c r="C13" s="17">
        <v>1695000</v>
      </c>
      <c r="D13" s="21">
        <v>70650711</v>
      </c>
      <c r="E13">
        <v>2</v>
      </c>
      <c r="F13" s="17">
        <v>2395000</v>
      </c>
    </row>
    <row r="14" spans="1:17" x14ac:dyDescent="0.35">
      <c r="A14" s="16">
        <v>70547973</v>
      </c>
      <c r="B14">
        <v>1</v>
      </c>
      <c r="C14" s="17">
        <v>1750000</v>
      </c>
      <c r="D14" s="22">
        <v>70597605</v>
      </c>
      <c r="E14" s="19">
        <v>2</v>
      </c>
      <c r="F14" s="20">
        <v>2999000</v>
      </c>
    </row>
    <row r="15" spans="1:17" x14ac:dyDescent="0.35">
      <c r="A15" s="16">
        <v>70654435</v>
      </c>
      <c r="B15">
        <v>1</v>
      </c>
      <c r="C15" s="17">
        <v>1995000</v>
      </c>
    </row>
    <row r="16" spans="1:17" ht="14.5" customHeight="1" x14ac:dyDescent="0.35">
      <c r="A16" s="16">
        <v>70642052</v>
      </c>
      <c r="B16">
        <v>1</v>
      </c>
      <c r="C16" s="17">
        <v>2100000</v>
      </c>
      <c r="G16" s="72" t="s">
        <v>42</v>
      </c>
      <c r="H16" s="71" t="s">
        <v>173</v>
      </c>
      <c r="I16" s="71"/>
      <c r="J16" s="71"/>
      <c r="K16" s="71"/>
      <c r="L16" s="71"/>
      <c r="M16" s="71"/>
      <c r="N16" s="71"/>
      <c r="O16" s="71"/>
      <c r="P16" s="71"/>
      <c r="Q16" s="71"/>
    </row>
    <row r="17" spans="1:17" x14ac:dyDescent="0.35">
      <c r="A17" s="16">
        <v>70624345</v>
      </c>
      <c r="B17">
        <v>1</v>
      </c>
      <c r="C17" s="17">
        <v>2750000</v>
      </c>
      <c r="G17" s="72"/>
      <c r="H17" s="71"/>
      <c r="I17" s="71"/>
      <c r="J17" s="71"/>
      <c r="K17" s="71"/>
      <c r="L17" s="71"/>
      <c r="M17" s="71"/>
      <c r="N17" s="71"/>
      <c r="O17" s="71"/>
      <c r="P17" s="71"/>
      <c r="Q17" s="71"/>
    </row>
    <row r="18" spans="1:17" x14ac:dyDescent="0.35">
      <c r="A18" s="18">
        <v>70657912</v>
      </c>
      <c r="B18" s="19">
        <v>1</v>
      </c>
      <c r="C18" s="20">
        <v>2950000</v>
      </c>
      <c r="E18" s="15"/>
      <c r="H18" s="71"/>
      <c r="I18" s="71"/>
      <c r="J18" s="71"/>
      <c r="K18" s="71"/>
      <c r="L18" s="71"/>
      <c r="M18" s="71"/>
      <c r="N18" s="71"/>
      <c r="O18" s="71"/>
      <c r="P18" s="71"/>
      <c r="Q18" s="71"/>
    </row>
    <row r="19" spans="1:17" x14ac:dyDescent="0.35">
      <c r="H19" s="11"/>
      <c r="I19" s="11"/>
      <c r="J19" s="11"/>
      <c r="K19" s="11"/>
      <c r="L19" s="11"/>
      <c r="M19" s="11"/>
      <c r="N19" s="11"/>
      <c r="O19" s="11"/>
      <c r="P19" s="11"/>
      <c r="Q19" s="11"/>
    </row>
    <row r="20" spans="1:17" x14ac:dyDescent="0.35">
      <c r="G20" s="72" t="s">
        <v>53</v>
      </c>
      <c r="H20" s="86" t="s">
        <v>74</v>
      </c>
      <c r="I20" s="86"/>
      <c r="J20" s="86"/>
      <c r="K20" s="86"/>
      <c r="L20" s="86"/>
      <c r="M20" s="86"/>
      <c r="N20" s="86"/>
      <c r="O20" s="86"/>
      <c r="P20" s="86"/>
      <c r="Q20" s="86"/>
    </row>
    <row r="21" spans="1:17" x14ac:dyDescent="0.35">
      <c r="A21" s="24" t="s">
        <v>55</v>
      </c>
      <c r="B21" s="25" t="s">
        <v>56</v>
      </c>
      <c r="G21" s="72"/>
      <c r="H21" s="86" t="s">
        <v>75</v>
      </c>
      <c r="I21" s="86"/>
      <c r="J21" s="86"/>
      <c r="K21" s="86"/>
      <c r="L21" s="86"/>
      <c r="M21" s="86"/>
      <c r="N21" s="86"/>
      <c r="O21" s="86"/>
      <c r="P21" s="86"/>
      <c r="Q21" s="86"/>
    </row>
    <row r="22" spans="1:17" x14ac:dyDescent="0.35">
      <c r="A22" s="26">
        <f>AVERAGE(C2:C18)</f>
        <v>1340100</v>
      </c>
      <c r="B22" s="26">
        <f>AVERAGE(F2:F14)</f>
        <v>1499976.923076923</v>
      </c>
    </row>
    <row r="23" spans="1:17" x14ac:dyDescent="0.35">
      <c r="A23" s="10" t="s">
        <v>57</v>
      </c>
      <c r="B23" s="10" t="s">
        <v>58</v>
      </c>
    </row>
    <row r="24" spans="1:17" x14ac:dyDescent="0.35">
      <c r="A24" s="26">
        <f>_xlfn.STDEV.S(C2:C18)</f>
        <v>795584.48090067715</v>
      </c>
      <c r="B24" s="26">
        <f>_xlfn.STDEV.S(F2:F14)</f>
        <v>709908.91687343258</v>
      </c>
      <c r="G24" s="72" t="s">
        <v>54</v>
      </c>
      <c r="H24" s="87" t="s">
        <v>60</v>
      </c>
      <c r="I24" s="88"/>
      <c r="J24" s="88"/>
    </row>
    <row r="25" spans="1:17" ht="15" thickBot="1" x14ac:dyDescent="0.4">
      <c r="A25" s="10" t="s">
        <v>78</v>
      </c>
      <c r="B25" s="10" t="s">
        <v>79</v>
      </c>
      <c r="G25" s="72"/>
    </row>
    <row r="26" spans="1:17" x14ac:dyDescent="0.35">
      <c r="A26" s="23">
        <f>COUNT(C2:C18)</f>
        <v>17</v>
      </c>
      <c r="B26" s="23">
        <f>COUNT(F2:F14)</f>
        <v>13</v>
      </c>
      <c r="H26" s="13"/>
      <c r="I26" s="13" t="s">
        <v>61</v>
      </c>
      <c r="J26" s="13" t="s">
        <v>62</v>
      </c>
    </row>
    <row r="27" spans="1:17" x14ac:dyDescent="0.35">
      <c r="A27"/>
      <c r="H27" t="s">
        <v>43</v>
      </c>
      <c r="I27">
        <v>1340100</v>
      </c>
      <c r="J27">
        <v>1499976.923076923</v>
      </c>
    </row>
    <row r="28" spans="1:17" x14ac:dyDescent="0.35">
      <c r="A28"/>
      <c r="H28" t="s">
        <v>63</v>
      </c>
      <c r="I28">
        <v>632954666250</v>
      </c>
      <c r="J28">
        <v>503970670256.41016</v>
      </c>
    </row>
    <row r="29" spans="1:17" x14ac:dyDescent="0.35">
      <c r="A29"/>
      <c r="H29" t="s">
        <v>64</v>
      </c>
      <c r="I29">
        <v>17</v>
      </c>
      <c r="J29">
        <v>13</v>
      </c>
    </row>
    <row r="30" spans="1:17" x14ac:dyDescent="0.35">
      <c r="A30"/>
      <c r="H30" t="s">
        <v>65</v>
      </c>
      <c r="I30">
        <v>0</v>
      </c>
    </row>
    <row r="31" spans="1:17" x14ac:dyDescent="0.35">
      <c r="A31"/>
      <c r="H31" t="s">
        <v>66</v>
      </c>
      <c r="I31">
        <v>27</v>
      </c>
    </row>
    <row r="32" spans="1:17" x14ac:dyDescent="0.35">
      <c r="A32"/>
      <c r="H32" t="s">
        <v>67</v>
      </c>
      <c r="I32">
        <v>-0.57993607144872372</v>
      </c>
    </row>
    <row r="33" spans="1:15" x14ac:dyDescent="0.35">
      <c r="A33"/>
      <c r="H33" t="s">
        <v>68</v>
      </c>
      <c r="I33">
        <v>0.28338312541810495</v>
      </c>
    </row>
    <row r="34" spans="1:15" x14ac:dyDescent="0.35">
      <c r="A34"/>
      <c r="H34" t="s">
        <v>69</v>
      </c>
      <c r="I34">
        <v>1.7032884457221271</v>
      </c>
    </row>
    <row r="35" spans="1:15" x14ac:dyDescent="0.35">
      <c r="A35"/>
      <c r="H35" s="14" t="s">
        <v>70</v>
      </c>
      <c r="I35" s="14">
        <v>0.56676625083620991</v>
      </c>
    </row>
    <row r="36" spans="1:15" ht="15" thickBot="1" x14ac:dyDescent="0.4">
      <c r="A36"/>
      <c r="H36" s="12" t="s">
        <v>71</v>
      </c>
      <c r="I36" s="12">
        <v>2.0518305164802859</v>
      </c>
      <c r="J36" s="12"/>
    </row>
    <row r="37" spans="1:15" x14ac:dyDescent="0.35">
      <c r="A37"/>
    </row>
    <row r="38" spans="1:15" x14ac:dyDescent="0.35">
      <c r="A38"/>
    </row>
    <row r="39" spans="1:15" ht="14.5" customHeight="1" x14ac:dyDescent="0.35">
      <c r="G39" s="72" t="s">
        <v>72</v>
      </c>
      <c r="H39" s="71" t="s">
        <v>73</v>
      </c>
      <c r="I39" s="71"/>
      <c r="J39" s="71"/>
      <c r="K39" s="71"/>
      <c r="L39" s="71"/>
      <c r="M39" s="71"/>
      <c r="N39" s="71"/>
      <c r="O39" s="71"/>
    </row>
    <row r="40" spans="1:15" ht="14.5" customHeight="1" x14ac:dyDescent="0.35">
      <c r="G40" s="72"/>
      <c r="H40" s="71"/>
      <c r="I40" s="71"/>
      <c r="J40" s="71"/>
      <c r="K40" s="71"/>
      <c r="L40" s="71"/>
      <c r="M40" s="71"/>
      <c r="N40" s="71"/>
      <c r="O40" s="71"/>
    </row>
    <row r="41" spans="1:15" x14ac:dyDescent="0.35">
      <c r="G41" s="72"/>
      <c r="H41" s="71"/>
      <c r="I41" s="71"/>
      <c r="J41" s="71"/>
      <c r="K41" s="71"/>
      <c r="L41" s="71"/>
      <c r="M41" s="71"/>
      <c r="N41" s="71"/>
      <c r="O41" s="71"/>
    </row>
    <row r="42" spans="1:15" x14ac:dyDescent="0.35">
      <c r="G42" s="72"/>
      <c r="H42" s="71"/>
      <c r="I42" s="71"/>
      <c r="J42" s="71"/>
      <c r="K42" s="71"/>
      <c r="L42" s="71"/>
      <c r="M42" s="71"/>
      <c r="N42" s="71"/>
      <c r="O42" s="71"/>
    </row>
    <row r="43" spans="1:15" x14ac:dyDescent="0.35">
      <c r="G43" s="72"/>
      <c r="H43" s="71"/>
      <c r="I43" s="71"/>
      <c r="J43" s="71"/>
      <c r="K43" s="71"/>
      <c r="L43" s="71"/>
      <c r="M43" s="71"/>
      <c r="N43" s="71"/>
      <c r="O43" s="71"/>
    </row>
  </sheetData>
  <autoFilter ref="A1:C1" xr:uid="{00000000-0001-0000-0100-000000000000}">
    <sortState xmlns:xlrd2="http://schemas.microsoft.com/office/spreadsheetml/2017/richdata2" ref="A2:C31">
      <sortCondition ref="B1"/>
    </sortState>
  </autoFilter>
  <mergeCells count="9">
    <mergeCell ref="H39:O43"/>
    <mergeCell ref="G39:G43"/>
    <mergeCell ref="H16:Q18"/>
    <mergeCell ref="G16:G17"/>
    <mergeCell ref="G20:G21"/>
    <mergeCell ref="G24:G25"/>
    <mergeCell ref="H20:Q20"/>
    <mergeCell ref="H21:Q21"/>
    <mergeCell ref="H24:J2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7"/>
  <sheetViews>
    <sheetView topLeftCell="B24" zoomScale="74" workbookViewId="0">
      <selection activeCell="P51" sqref="P51"/>
    </sheetView>
  </sheetViews>
  <sheetFormatPr defaultRowHeight="14.5" x14ac:dyDescent="0.35"/>
  <cols>
    <col min="1" max="1" width="9.1796875" style="1"/>
    <col min="3" max="6" width="8.81640625" bestFit="1" customWidth="1"/>
    <col min="10" max="10" width="14.7265625" customWidth="1"/>
    <col min="11" max="11" width="9.81640625" customWidth="1"/>
    <col min="12" max="12" width="11.81640625" bestFit="1" customWidth="1"/>
  </cols>
  <sheetData>
    <row r="1" spans="1:6" x14ac:dyDescent="0.35">
      <c r="A1" t="s">
        <v>1</v>
      </c>
      <c r="B1" t="s">
        <v>2</v>
      </c>
      <c r="C1" t="s">
        <v>77</v>
      </c>
      <c r="D1" t="s">
        <v>1</v>
      </c>
      <c r="E1" t="s">
        <v>2</v>
      </c>
      <c r="F1" t="s">
        <v>76</v>
      </c>
    </row>
    <row r="2" spans="1:6" x14ac:dyDescent="0.35">
      <c r="A2">
        <v>70658423</v>
      </c>
      <c r="B2">
        <v>1</v>
      </c>
      <c r="C2">
        <v>399900</v>
      </c>
      <c r="D2">
        <v>70546158</v>
      </c>
      <c r="E2">
        <v>2</v>
      </c>
      <c r="F2">
        <v>489000</v>
      </c>
    </row>
    <row r="3" spans="1:6" x14ac:dyDescent="0.35">
      <c r="A3">
        <v>70643581</v>
      </c>
      <c r="B3">
        <v>1</v>
      </c>
      <c r="C3">
        <v>425000</v>
      </c>
      <c r="D3">
        <v>70663771</v>
      </c>
      <c r="E3">
        <v>2</v>
      </c>
      <c r="F3">
        <v>599000</v>
      </c>
    </row>
    <row r="4" spans="1:6" x14ac:dyDescent="0.35">
      <c r="A4">
        <v>70581054</v>
      </c>
      <c r="B4">
        <v>1</v>
      </c>
      <c r="C4">
        <v>509900</v>
      </c>
      <c r="D4">
        <v>70412130</v>
      </c>
      <c r="E4">
        <v>2</v>
      </c>
      <c r="F4">
        <v>599900</v>
      </c>
    </row>
    <row r="5" spans="1:6" x14ac:dyDescent="0.35">
      <c r="A5">
        <v>70656875</v>
      </c>
      <c r="B5">
        <v>1</v>
      </c>
      <c r="C5">
        <v>699000</v>
      </c>
      <c r="D5">
        <v>70569799</v>
      </c>
      <c r="E5">
        <v>2</v>
      </c>
      <c r="F5">
        <v>799000</v>
      </c>
    </row>
    <row r="6" spans="1:6" x14ac:dyDescent="0.35">
      <c r="A6">
        <v>70630419</v>
      </c>
      <c r="B6">
        <v>1</v>
      </c>
      <c r="C6">
        <v>759000</v>
      </c>
      <c r="D6">
        <v>70182357</v>
      </c>
      <c r="E6">
        <v>2</v>
      </c>
      <c r="F6">
        <v>990000</v>
      </c>
    </row>
    <row r="7" spans="1:6" x14ac:dyDescent="0.35">
      <c r="A7">
        <v>70610315</v>
      </c>
      <c r="B7">
        <v>1</v>
      </c>
      <c r="C7">
        <v>815900</v>
      </c>
      <c r="D7">
        <v>70656361</v>
      </c>
      <c r="E7">
        <v>2</v>
      </c>
      <c r="F7">
        <v>1099000</v>
      </c>
    </row>
    <row r="8" spans="1:6" x14ac:dyDescent="0.35">
      <c r="A8">
        <v>70656957</v>
      </c>
      <c r="B8">
        <v>1</v>
      </c>
      <c r="C8">
        <v>995000</v>
      </c>
      <c r="D8">
        <v>70639181</v>
      </c>
      <c r="E8">
        <v>2</v>
      </c>
      <c r="F8">
        <v>1198000</v>
      </c>
    </row>
    <row r="9" spans="1:6" x14ac:dyDescent="0.35">
      <c r="A9">
        <v>70674824</v>
      </c>
      <c r="B9">
        <v>1</v>
      </c>
      <c r="C9">
        <v>1195000</v>
      </c>
      <c r="D9">
        <v>70538352</v>
      </c>
      <c r="E9">
        <v>2</v>
      </c>
      <c r="F9">
        <v>1395000</v>
      </c>
    </row>
    <row r="10" spans="1:6" x14ac:dyDescent="0.35">
      <c r="A10">
        <v>70644836</v>
      </c>
      <c r="B10">
        <v>1</v>
      </c>
      <c r="C10">
        <v>1475000</v>
      </c>
      <c r="D10">
        <v>70616876</v>
      </c>
      <c r="E10">
        <v>2</v>
      </c>
      <c r="F10">
        <v>1675000</v>
      </c>
    </row>
    <row r="11" spans="1:6" x14ac:dyDescent="0.35">
      <c r="A11">
        <v>70645235</v>
      </c>
      <c r="B11">
        <v>1</v>
      </c>
      <c r="C11">
        <v>1495000</v>
      </c>
      <c r="D11">
        <v>70576614</v>
      </c>
      <c r="E11">
        <v>2</v>
      </c>
      <c r="F11">
        <v>1990000</v>
      </c>
    </row>
    <row r="12" spans="1:6" x14ac:dyDescent="0.35">
      <c r="A12">
        <v>70657377</v>
      </c>
      <c r="B12">
        <v>1</v>
      </c>
      <c r="C12">
        <v>1595000</v>
      </c>
      <c r="D12">
        <v>70641078</v>
      </c>
      <c r="E12">
        <v>2</v>
      </c>
      <c r="F12">
        <v>1999800</v>
      </c>
    </row>
    <row r="13" spans="1:6" x14ac:dyDescent="0.35">
      <c r="A13">
        <v>70576192</v>
      </c>
      <c r="B13">
        <v>1</v>
      </c>
      <c r="C13">
        <v>1650000</v>
      </c>
      <c r="D13">
        <v>70605488</v>
      </c>
      <c r="E13">
        <v>2</v>
      </c>
      <c r="F13">
        <v>2195000</v>
      </c>
    </row>
    <row r="14" spans="1:6" x14ac:dyDescent="0.35">
      <c r="A14">
        <v>70496703</v>
      </c>
      <c r="B14">
        <v>1</v>
      </c>
      <c r="C14">
        <v>1799000</v>
      </c>
      <c r="D14">
        <v>70618234</v>
      </c>
      <c r="E14">
        <v>2</v>
      </c>
      <c r="F14">
        <v>2850000</v>
      </c>
    </row>
    <row r="15" spans="1:6" x14ac:dyDescent="0.35">
      <c r="A15">
        <v>70646484</v>
      </c>
      <c r="B15">
        <v>1</v>
      </c>
      <c r="C15">
        <v>1895000</v>
      </c>
      <c r="D15">
        <v>70604489</v>
      </c>
      <c r="E15">
        <v>2</v>
      </c>
      <c r="F15">
        <v>2950000</v>
      </c>
    </row>
    <row r="16" spans="1:6" x14ac:dyDescent="0.35">
      <c r="A16">
        <v>70398558</v>
      </c>
      <c r="B16">
        <v>1</v>
      </c>
      <c r="C16">
        <v>2495000</v>
      </c>
      <c r="D16">
        <v>70532928</v>
      </c>
      <c r="E16">
        <v>2</v>
      </c>
      <c r="F16">
        <v>2999900</v>
      </c>
    </row>
    <row r="17" spans="1:19" ht="14.5" customHeight="1" x14ac:dyDescent="0.35">
      <c r="A17">
        <v>70592405</v>
      </c>
      <c r="B17">
        <v>1</v>
      </c>
      <c r="C17">
        <v>2595000</v>
      </c>
      <c r="D17">
        <v>70601003</v>
      </c>
      <c r="E17">
        <v>2</v>
      </c>
      <c r="F17">
        <v>3295000</v>
      </c>
      <c r="I17" s="72" t="s">
        <v>42</v>
      </c>
      <c r="J17" s="71" t="s">
        <v>173</v>
      </c>
      <c r="K17" s="71"/>
      <c r="L17" s="71"/>
      <c r="M17" s="71"/>
      <c r="N17" s="71"/>
      <c r="O17" s="71"/>
      <c r="P17" s="71"/>
      <c r="Q17" s="71"/>
      <c r="R17" s="71"/>
      <c r="S17" s="71"/>
    </row>
    <row r="18" spans="1:19" ht="14.5" customHeight="1" x14ac:dyDescent="0.35">
      <c r="A18">
        <v>70663448</v>
      </c>
      <c r="B18">
        <v>1</v>
      </c>
      <c r="C18">
        <v>3785000</v>
      </c>
      <c r="D18">
        <v>70558854</v>
      </c>
      <c r="E18">
        <v>2</v>
      </c>
      <c r="F18">
        <v>3395000</v>
      </c>
      <c r="I18" s="72"/>
      <c r="J18" s="71"/>
      <c r="K18" s="71"/>
      <c r="L18" s="71"/>
      <c r="M18" s="71"/>
      <c r="N18" s="71"/>
      <c r="O18" s="71"/>
      <c r="P18" s="71"/>
      <c r="Q18" s="71"/>
      <c r="R18" s="71"/>
      <c r="S18" s="71"/>
    </row>
    <row r="19" spans="1:19" x14ac:dyDescent="0.35">
      <c r="A19">
        <v>70596631</v>
      </c>
      <c r="B19">
        <v>1</v>
      </c>
      <c r="C19">
        <v>4295000</v>
      </c>
      <c r="D19">
        <v>70564256</v>
      </c>
      <c r="E19">
        <v>2</v>
      </c>
      <c r="F19">
        <v>3595000</v>
      </c>
      <c r="I19" s="72"/>
      <c r="J19" s="71"/>
      <c r="K19" s="71"/>
      <c r="L19" s="71"/>
      <c r="M19" s="71"/>
      <c r="N19" s="71"/>
      <c r="O19" s="71"/>
      <c r="P19" s="71"/>
      <c r="Q19" s="71"/>
      <c r="R19" s="71"/>
      <c r="S19" s="71"/>
    </row>
    <row r="20" spans="1:19" x14ac:dyDescent="0.35">
      <c r="A20">
        <v>70497192</v>
      </c>
      <c r="B20">
        <v>1</v>
      </c>
      <c r="C20">
        <v>4950000</v>
      </c>
      <c r="D20">
        <v>70555910</v>
      </c>
      <c r="E20">
        <v>2</v>
      </c>
      <c r="F20">
        <v>3750000</v>
      </c>
      <c r="I20" s="72"/>
      <c r="J20" s="71"/>
      <c r="K20" s="71"/>
      <c r="L20" s="71"/>
      <c r="M20" s="71"/>
      <c r="N20" s="71"/>
      <c r="O20" s="71"/>
      <c r="P20" s="71"/>
      <c r="Q20" s="71"/>
      <c r="R20" s="71"/>
      <c r="S20" s="71"/>
    </row>
    <row r="21" spans="1:19" x14ac:dyDescent="0.35">
      <c r="A21">
        <v>70634383</v>
      </c>
      <c r="B21">
        <v>1</v>
      </c>
      <c r="C21">
        <v>5900000</v>
      </c>
      <c r="D21">
        <v>70441659</v>
      </c>
      <c r="E21">
        <v>2</v>
      </c>
      <c r="F21">
        <v>4895000</v>
      </c>
    </row>
    <row r="22" spans="1:19" x14ac:dyDescent="0.35">
      <c r="A22">
        <v>70659094</v>
      </c>
      <c r="B22">
        <v>1</v>
      </c>
      <c r="C22">
        <v>5999000</v>
      </c>
      <c r="D22">
        <v>70639118</v>
      </c>
      <c r="E22">
        <v>2</v>
      </c>
      <c r="F22">
        <v>5900000</v>
      </c>
    </row>
    <row r="23" spans="1:19" x14ac:dyDescent="0.35">
      <c r="I23" s="72" t="s">
        <v>53</v>
      </c>
      <c r="J23" s="86" t="s">
        <v>74</v>
      </c>
      <c r="K23" s="86"/>
      <c r="L23" s="86"/>
      <c r="M23" s="86"/>
      <c r="N23" s="86"/>
      <c r="O23" s="86"/>
      <c r="P23" s="86"/>
      <c r="Q23" s="86"/>
      <c r="R23" s="86"/>
      <c r="S23" s="86"/>
    </row>
    <row r="24" spans="1:19" x14ac:dyDescent="0.35">
      <c r="I24" s="72"/>
      <c r="J24" s="86" t="s">
        <v>75</v>
      </c>
      <c r="K24" s="86"/>
      <c r="L24" s="86"/>
      <c r="M24" s="86"/>
      <c r="N24" s="86"/>
      <c r="O24" s="86"/>
      <c r="P24" s="86"/>
      <c r="Q24" s="86"/>
      <c r="R24" s="86"/>
      <c r="S24" s="86"/>
    </row>
    <row r="27" spans="1:19" x14ac:dyDescent="0.35">
      <c r="I27" s="72" t="s">
        <v>54</v>
      </c>
      <c r="J27" s="89" t="s">
        <v>60</v>
      </c>
      <c r="K27" s="89"/>
      <c r="L27" s="89"/>
      <c r="M27" s="89"/>
    </row>
    <row r="28" spans="1:19" ht="15" thickBot="1" x14ac:dyDescent="0.4">
      <c r="I28" s="72"/>
    </row>
    <row r="29" spans="1:19" x14ac:dyDescent="0.35">
      <c r="J29" s="13"/>
      <c r="K29" s="13" t="s">
        <v>77</v>
      </c>
      <c r="L29" s="13" t="s">
        <v>76</v>
      </c>
    </row>
    <row r="30" spans="1:19" x14ac:dyDescent="0.35">
      <c r="J30" t="s">
        <v>43</v>
      </c>
      <c r="K30">
        <v>2177461.9047619049</v>
      </c>
      <c r="L30">
        <v>2317076.1904761903</v>
      </c>
    </row>
    <row r="31" spans="1:19" x14ac:dyDescent="0.35">
      <c r="J31" t="s">
        <v>63</v>
      </c>
      <c r="K31">
        <v>3135911127476.1904</v>
      </c>
      <c r="L31">
        <v>2198379976904.7617</v>
      </c>
    </row>
    <row r="32" spans="1:19" x14ac:dyDescent="0.35">
      <c r="J32" t="s">
        <v>64</v>
      </c>
      <c r="K32">
        <v>21</v>
      </c>
      <c r="L32">
        <v>21</v>
      </c>
    </row>
    <row r="33" spans="9:17" x14ac:dyDescent="0.35">
      <c r="J33" t="s">
        <v>65</v>
      </c>
      <c r="K33">
        <v>0</v>
      </c>
    </row>
    <row r="34" spans="9:17" x14ac:dyDescent="0.35">
      <c r="J34" t="s">
        <v>66</v>
      </c>
      <c r="K34">
        <v>39</v>
      </c>
    </row>
    <row r="35" spans="9:17" x14ac:dyDescent="0.35">
      <c r="J35" t="s">
        <v>67</v>
      </c>
      <c r="K35">
        <v>-0.27701363737913182</v>
      </c>
    </row>
    <row r="36" spans="9:17" x14ac:dyDescent="0.35">
      <c r="J36" t="s">
        <v>68</v>
      </c>
      <c r="K36">
        <v>0.3916163157287349</v>
      </c>
    </row>
    <row r="37" spans="9:17" x14ac:dyDescent="0.35">
      <c r="J37" t="s">
        <v>69</v>
      </c>
      <c r="K37">
        <v>1.6848751217112248</v>
      </c>
    </row>
    <row r="38" spans="9:17" x14ac:dyDescent="0.35">
      <c r="J38" s="14" t="s">
        <v>70</v>
      </c>
      <c r="K38" s="14">
        <v>0.7832326314574698</v>
      </c>
    </row>
    <row r="39" spans="9:17" ht="15" thickBot="1" x14ac:dyDescent="0.4">
      <c r="J39" s="12" t="s">
        <v>71</v>
      </c>
      <c r="K39" s="12">
        <v>2.0226909200367595</v>
      </c>
      <c r="L39" s="12"/>
    </row>
    <row r="42" spans="9:17" ht="14.5" customHeight="1" x14ac:dyDescent="0.35">
      <c r="I42" s="72" t="s">
        <v>72</v>
      </c>
      <c r="J42" s="71" t="s">
        <v>80</v>
      </c>
      <c r="K42" s="71"/>
      <c r="L42" s="71"/>
      <c r="M42" s="71"/>
      <c r="N42" s="71"/>
      <c r="O42" s="71"/>
      <c r="P42" s="71"/>
      <c r="Q42" s="71"/>
    </row>
    <row r="43" spans="9:17" x14ac:dyDescent="0.35">
      <c r="I43" s="72"/>
      <c r="J43" s="71"/>
      <c r="K43" s="71"/>
      <c r="L43" s="71"/>
      <c r="M43" s="71"/>
      <c r="N43" s="71"/>
      <c r="O43" s="71"/>
      <c r="P43" s="71"/>
      <c r="Q43" s="71"/>
    </row>
    <row r="44" spans="9:17" x14ac:dyDescent="0.35">
      <c r="I44" s="72"/>
      <c r="J44" s="71"/>
      <c r="K44" s="71"/>
      <c r="L44" s="71"/>
      <c r="M44" s="71"/>
      <c r="N44" s="71"/>
      <c r="O44" s="71"/>
      <c r="P44" s="71"/>
      <c r="Q44" s="71"/>
    </row>
    <row r="45" spans="9:17" x14ac:dyDescent="0.35">
      <c r="I45" s="72"/>
      <c r="J45" s="71"/>
      <c r="K45" s="71"/>
      <c r="L45" s="71"/>
      <c r="M45" s="71"/>
      <c r="N45" s="71"/>
      <c r="O45" s="71"/>
      <c r="P45" s="71"/>
      <c r="Q45" s="71"/>
    </row>
    <row r="46" spans="9:17" x14ac:dyDescent="0.35">
      <c r="I46" s="72"/>
      <c r="J46" s="71"/>
      <c r="K46" s="71"/>
      <c r="L46" s="71"/>
      <c r="M46" s="71"/>
      <c r="N46" s="71"/>
      <c r="O46" s="71"/>
      <c r="P46" s="71"/>
      <c r="Q46" s="71"/>
    </row>
    <row r="47" spans="9:17" x14ac:dyDescent="0.35">
      <c r="J47" s="71"/>
      <c r="K47" s="71"/>
      <c r="L47" s="71"/>
      <c r="M47" s="71"/>
      <c r="N47" s="71"/>
      <c r="O47" s="71"/>
      <c r="P47" s="71"/>
      <c r="Q47" s="71"/>
    </row>
  </sheetData>
  <autoFilter ref="A1:C1" xr:uid="{00000000-0001-0000-0200-000000000000}">
    <sortState xmlns:xlrd2="http://schemas.microsoft.com/office/spreadsheetml/2017/richdata2" ref="A2:C43">
      <sortCondition ref="B1"/>
    </sortState>
  </autoFilter>
  <sortState xmlns:xlrd2="http://schemas.microsoft.com/office/spreadsheetml/2017/richdata2" ref="M51:M92">
    <sortCondition ref="M51"/>
  </sortState>
  <mergeCells count="9">
    <mergeCell ref="I42:I46"/>
    <mergeCell ref="J27:M27"/>
    <mergeCell ref="J42:Q47"/>
    <mergeCell ref="I17:I20"/>
    <mergeCell ref="I27:I28"/>
    <mergeCell ref="J17:S20"/>
    <mergeCell ref="I23:I24"/>
    <mergeCell ref="J23:S23"/>
    <mergeCell ref="J24:S2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278FC-AAC8-4EA4-B712-508A4AD7AD4E}">
  <dimension ref="A1:T76"/>
  <sheetViews>
    <sheetView zoomScale="78" workbookViewId="0">
      <selection activeCell="P56" sqref="P56"/>
    </sheetView>
  </sheetViews>
  <sheetFormatPr defaultRowHeight="14.5" x14ac:dyDescent="0.35"/>
  <cols>
    <col min="1" max="1" width="17.453125" style="1" bestFit="1" customWidth="1"/>
    <col min="2" max="2" width="14.7265625" bestFit="1" customWidth="1"/>
    <col min="3" max="3" width="10.1796875" bestFit="1" customWidth="1"/>
    <col min="4" max="4" width="10.08984375" bestFit="1" customWidth="1"/>
    <col min="5" max="5" width="11.36328125" customWidth="1"/>
    <col min="8" max="8" width="9.26953125" customWidth="1"/>
    <col min="9" max="9" width="16.81640625" customWidth="1"/>
  </cols>
  <sheetData>
    <row r="1" spans="1:6" x14ac:dyDescent="0.35">
      <c r="A1" t="s">
        <v>3</v>
      </c>
      <c r="B1" t="s">
        <v>4</v>
      </c>
      <c r="C1" t="s">
        <v>5</v>
      </c>
      <c r="D1" s="9"/>
      <c r="E1" s="92" t="s">
        <v>4</v>
      </c>
      <c r="F1" s="92"/>
    </row>
    <row r="2" spans="1:6" x14ac:dyDescent="0.35">
      <c r="A2">
        <v>1</v>
      </c>
      <c r="B2" t="s">
        <v>93</v>
      </c>
      <c r="C2">
        <v>4.5</v>
      </c>
      <c r="D2" s="9" t="s">
        <v>95</v>
      </c>
      <c r="E2" s="29" t="s">
        <v>93</v>
      </c>
      <c r="F2" s="29" t="s">
        <v>94</v>
      </c>
    </row>
    <row r="3" spans="1:6" x14ac:dyDescent="0.35">
      <c r="A3">
        <v>2</v>
      </c>
      <c r="B3" t="s">
        <v>93</v>
      </c>
      <c r="C3">
        <v>3.3</v>
      </c>
      <c r="D3" s="23">
        <v>1</v>
      </c>
      <c r="E3" s="23">
        <v>4.5</v>
      </c>
      <c r="F3" s="23">
        <v>3</v>
      </c>
    </row>
    <row r="4" spans="1:6" x14ac:dyDescent="0.35">
      <c r="A4">
        <v>3</v>
      </c>
      <c r="B4" t="s">
        <v>93</v>
      </c>
      <c r="C4">
        <v>3.4</v>
      </c>
      <c r="D4" s="23">
        <v>1</v>
      </c>
      <c r="E4" s="23">
        <v>4</v>
      </c>
      <c r="F4" s="23">
        <v>2.8</v>
      </c>
    </row>
    <row r="5" spans="1:6" x14ac:dyDescent="0.35">
      <c r="A5">
        <v>1</v>
      </c>
      <c r="B5" t="s">
        <v>93</v>
      </c>
      <c r="C5">
        <v>4</v>
      </c>
      <c r="D5" s="23">
        <v>1</v>
      </c>
      <c r="E5" s="23">
        <v>4.2</v>
      </c>
      <c r="F5" s="23">
        <v>3</v>
      </c>
    </row>
    <row r="6" spans="1:6" x14ac:dyDescent="0.35">
      <c r="A6">
        <v>2</v>
      </c>
      <c r="B6" t="s">
        <v>93</v>
      </c>
      <c r="C6">
        <v>3</v>
      </c>
      <c r="D6" s="23">
        <v>1</v>
      </c>
      <c r="E6" s="23">
        <v>4.5</v>
      </c>
      <c r="F6" s="23">
        <v>4</v>
      </c>
    </row>
    <row r="7" spans="1:6" x14ac:dyDescent="0.35">
      <c r="A7">
        <v>3</v>
      </c>
      <c r="B7" t="s">
        <v>93</v>
      </c>
      <c r="C7">
        <v>2.9</v>
      </c>
      <c r="D7" s="23">
        <v>1</v>
      </c>
      <c r="E7" s="23">
        <v>3.8</v>
      </c>
      <c r="F7" s="23">
        <v>3</v>
      </c>
    </row>
    <row r="8" spans="1:6" x14ac:dyDescent="0.35">
      <c r="A8">
        <v>1</v>
      </c>
      <c r="B8" t="s">
        <v>93</v>
      </c>
      <c r="C8">
        <v>4.2</v>
      </c>
      <c r="D8" s="23">
        <v>2</v>
      </c>
      <c r="E8" s="23">
        <v>3.3</v>
      </c>
      <c r="F8" s="23">
        <v>3.8</v>
      </c>
    </row>
    <row r="9" spans="1:6" x14ac:dyDescent="0.35">
      <c r="A9">
        <v>2</v>
      </c>
      <c r="B9" t="s">
        <v>93</v>
      </c>
      <c r="C9">
        <v>3</v>
      </c>
      <c r="D9" s="23">
        <v>2</v>
      </c>
      <c r="E9" s="23">
        <v>3</v>
      </c>
      <c r="F9" s="23">
        <v>4</v>
      </c>
    </row>
    <row r="10" spans="1:6" x14ac:dyDescent="0.35">
      <c r="A10">
        <v>3</v>
      </c>
      <c r="B10" t="s">
        <v>93</v>
      </c>
      <c r="C10">
        <v>3.2</v>
      </c>
      <c r="D10" s="23">
        <v>2</v>
      </c>
      <c r="E10" s="23">
        <v>3</v>
      </c>
      <c r="F10" s="23">
        <v>3.5</v>
      </c>
    </row>
    <row r="11" spans="1:6" x14ac:dyDescent="0.35">
      <c r="A11">
        <v>1</v>
      </c>
      <c r="B11" t="s">
        <v>93</v>
      </c>
      <c r="C11">
        <v>4.5</v>
      </c>
      <c r="D11" s="23">
        <v>2</v>
      </c>
      <c r="E11" s="23">
        <v>3.5</v>
      </c>
      <c r="F11" s="23">
        <v>4.2</v>
      </c>
    </row>
    <row r="12" spans="1:6" x14ac:dyDescent="0.35">
      <c r="A12">
        <v>2</v>
      </c>
      <c r="B12" t="s">
        <v>93</v>
      </c>
      <c r="C12">
        <v>3.5</v>
      </c>
      <c r="D12" s="23">
        <v>2</v>
      </c>
      <c r="E12" s="23">
        <v>2.8</v>
      </c>
      <c r="F12" s="23">
        <v>3.6</v>
      </c>
    </row>
    <row r="13" spans="1:6" x14ac:dyDescent="0.35">
      <c r="A13">
        <v>3</v>
      </c>
      <c r="B13" t="s">
        <v>93</v>
      </c>
      <c r="C13">
        <v>3.2</v>
      </c>
      <c r="D13" s="23">
        <v>3</v>
      </c>
      <c r="E13" s="23">
        <v>3.4</v>
      </c>
      <c r="F13" s="23">
        <v>3.6</v>
      </c>
    </row>
    <row r="14" spans="1:6" x14ac:dyDescent="0.35">
      <c r="A14">
        <v>1</v>
      </c>
      <c r="B14" t="s">
        <v>93</v>
      </c>
      <c r="C14">
        <v>3.8</v>
      </c>
      <c r="D14" s="23">
        <v>3</v>
      </c>
      <c r="E14" s="23">
        <v>2.9</v>
      </c>
      <c r="F14" s="23">
        <v>3.5</v>
      </c>
    </row>
    <row r="15" spans="1:6" x14ac:dyDescent="0.35">
      <c r="A15">
        <v>2</v>
      </c>
      <c r="B15" t="s">
        <v>93</v>
      </c>
      <c r="C15">
        <v>2.8</v>
      </c>
      <c r="D15" s="23">
        <v>3</v>
      </c>
      <c r="E15" s="23">
        <v>3.2</v>
      </c>
      <c r="F15" s="23">
        <v>3.8</v>
      </c>
    </row>
    <row r="16" spans="1:6" x14ac:dyDescent="0.35">
      <c r="A16">
        <v>3</v>
      </c>
      <c r="B16" t="s">
        <v>93</v>
      </c>
      <c r="C16">
        <v>3</v>
      </c>
      <c r="D16" s="23">
        <v>3</v>
      </c>
      <c r="E16" s="23">
        <v>3.2</v>
      </c>
      <c r="F16" s="23">
        <v>4.2</v>
      </c>
    </row>
    <row r="17" spans="1:12" x14ac:dyDescent="0.35">
      <c r="A17">
        <v>1</v>
      </c>
      <c r="B17" t="s">
        <v>94</v>
      </c>
      <c r="C17">
        <v>3</v>
      </c>
      <c r="D17" s="23">
        <v>3</v>
      </c>
      <c r="E17" s="23">
        <v>3</v>
      </c>
      <c r="F17" s="23">
        <v>3.8</v>
      </c>
    </row>
    <row r="18" spans="1:12" x14ac:dyDescent="0.35">
      <c r="A18">
        <v>2</v>
      </c>
      <c r="B18" t="s">
        <v>94</v>
      </c>
      <c r="C18">
        <v>3.8</v>
      </c>
    </row>
    <row r="19" spans="1:12" x14ac:dyDescent="0.35">
      <c r="A19">
        <v>3</v>
      </c>
      <c r="B19" t="s">
        <v>94</v>
      </c>
      <c r="C19">
        <v>3.6</v>
      </c>
    </row>
    <row r="20" spans="1:12" x14ac:dyDescent="0.35">
      <c r="A20">
        <v>1</v>
      </c>
      <c r="B20" t="s">
        <v>94</v>
      </c>
      <c r="C20">
        <v>2.8</v>
      </c>
    </row>
    <row r="21" spans="1:12" x14ac:dyDescent="0.35">
      <c r="A21">
        <v>2</v>
      </c>
      <c r="B21" t="s">
        <v>94</v>
      </c>
      <c r="C21">
        <v>4</v>
      </c>
    </row>
    <row r="22" spans="1:12" x14ac:dyDescent="0.35">
      <c r="A22">
        <v>3</v>
      </c>
      <c r="B22" t="s">
        <v>94</v>
      </c>
      <c r="C22">
        <v>3.5</v>
      </c>
    </row>
    <row r="23" spans="1:12" ht="16.5" customHeight="1" x14ac:dyDescent="0.35">
      <c r="A23">
        <v>1</v>
      </c>
      <c r="B23" t="s">
        <v>94</v>
      </c>
      <c r="C23">
        <v>3</v>
      </c>
      <c r="H23" s="27" t="s">
        <v>42</v>
      </c>
      <c r="I23" s="90" t="s">
        <v>128</v>
      </c>
      <c r="J23" s="90"/>
      <c r="K23" s="90"/>
      <c r="L23" s="90"/>
    </row>
    <row r="24" spans="1:12" ht="14.5" customHeight="1" x14ac:dyDescent="0.35">
      <c r="A24">
        <v>2</v>
      </c>
      <c r="B24" t="s">
        <v>94</v>
      </c>
      <c r="C24">
        <v>3.5</v>
      </c>
      <c r="H24" s="37"/>
    </row>
    <row r="25" spans="1:12" ht="14.5" customHeight="1" x14ac:dyDescent="0.35">
      <c r="A25">
        <v>3</v>
      </c>
      <c r="B25" t="s">
        <v>94</v>
      </c>
      <c r="C25">
        <v>3.8</v>
      </c>
      <c r="H25" s="72" t="s">
        <v>100</v>
      </c>
      <c r="I25" s="89" t="s">
        <v>96</v>
      </c>
      <c r="J25" s="89"/>
      <c r="K25" s="89"/>
      <c r="L25" s="89"/>
    </row>
    <row r="26" spans="1:12" ht="14.5" customHeight="1" x14ac:dyDescent="0.35">
      <c r="A26">
        <v>1</v>
      </c>
      <c r="B26" t="s">
        <v>94</v>
      </c>
      <c r="C26">
        <v>4</v>
      </c>
      <c r="H26" s="72"/>
    </row>
    <row r="27" spans="1:12" x14ac:dyDescent="0.35">
      <c r="A27">
        <v>2</v>
      </c>
      <c r="B27" t="s">
        <v>94</v>
      </c>
      <c r="C27">
        <v>4.2</v>
      </c>
      <c r="I27" t="s">
        <v>81</v>
      </c>
      <c r="J27" t="s">
        <v>93</v>
      </c>
      <c r="K27" t="s">
        <v>94</v>
      </c>
      <c r="L27" t="s">
        <v>92</v>
      </c>
    </row>
    <row r="28" spans="1:12" ht="15" thickBot="1" x14ac:dyDescent="0.4">
      <c r="A28">
        <v>3</v>
      </c>
      <c r="B28" t="s">
        <v>94</v>
      </c>
      <c r="C28">
        <v>4.2</v>
      </c>
      <c r="I28" s="30">
        <v>1</v>
      </c>
      <c r="J28" s="30"/>
      <c r="K28" s="30"/>
      <c r="L28" s="30"/>
    </row>
    <row r="29" spans="1:12" x14ac:dyDescent="0.35">
      <c r="A29">
        <v>1</v>
      </c>
      <c r="B29" t="s">
        <v>94</v>
      </c>
      <c r="C29">
        <v>3</v>
      </c>
      <c r="I29" t="s">
        <v>8</v>
      </c>
      <c r="J29">
        <v>5</v>
      </c>
      <c r="K29">
        <v>5</v>
      </c>
      <c r="L29">
        <v>10</v>
      </c>
    </row>
    <row r="30" spans="1:12" x14ac:dyDescent="0.35">
      <c r="A30">
        <v>2</v>
      </c>
      <c r="B30" t="s">
        <v>94</v>
      </c>
      <c r="C30">
        <v>3.6</v>
      </c>
      <c r="I30" t="s">
        <v>82</v>
      </c>
      <c r="J30">
        <v>21</v>
      </c>
      <c r="K30">
        <v>15.8</v>
      </c>
      <c r="L30">
        <v>36.799999999999997</v>
      </c>
    </row>
    <row r="31" spans="1:12" x14ac:dyDescent="0.35">
      <c r="A31">
        <v>3</v>
      </c>
      <c r="B31" t="s">
        <v>94</v>
      </c>
      <c r="C31">
        <v>3.8</v>
      </c>
      <c r="I31" t="s">
        <v>83</v>
      </c>
      <c r="J31">
        <v>4.2</v>
      </c>
      <c r="K31">
        <v>3.16</v>
      </c>
      <c r="L31">
        <v>3.6799999999999997</v>
      </c>
    </row>
    <row r="32" spans="1:12" x14ac:dyDescent="0.35">
      <c r="A32"/>
      <c r="I32" t="s">
        <v>63</v>
      </c>
      <c r="J32">
        <v>9.5000000000000029E-2</v>
      </c>
      <c r="K32">
        <v>0.22799999999999976</v>
      </c>
      <c r="L32">
        <v>0.44400000000000106</v>
      </c>
    </row>
    <row r="33" spans="1:13" x14ac:dyDescent="0.35">
      <c r="A33"/>
    </row>
    <row r="34" spans="1:13" ht="15" thickBot="1" x14ac:dyDescent="0.4">
      <c r="A34"/>
      <c r="I34" s="30">
        <v>2</v>
      </c>
      <c r="J34" s="30"/>
      <c r="K34" s="30"/>
      <c r="L34" s="30"/>
    </row>
    <row r="35" spans="1:13" x14ac:dyDescent="0.35">
      <c r="A35"/>
      <c r="I35" t="s">
        <v>8</v>
      </c>
      <c r="J35">
        <v>5</v>
      </c>
      <c r="K35">
        <v>5</v>
      </c>
      <c r="L35">
        <v>10</v>
      </c>
    </row>
    <row r="36" spans="1:13" x14ac:dyDescent="0.35">
      <c r="A36"/>
      <c r="I36" t="s">
        <v>82</v>
      </c>
      <c r="J36">
        <v>15.600000000000001</v>
      </c>
      <c r="K36">
        <v>19.100000000000001</v>
      </c>
      <c r="L36">
        <v>34.700000000000003</v>
      </c>
    </row>
    <row r="37" spans="1:13" x14ac:dyDescent="0.35">
      <c r="A37"/>
      <c r="I37" t="s">
        <v>83</v>
      </c>
      <c r="J37">
        <v>3.12</v>
      </c>
      <c r="K37">
        <v>3.8200000000000003</v>
      </c>
      <c r="L37">
        <v>3.47</v>
      </c>
    </row>
    <row r="38" spans="1:13" x14ac:dyDescent="0.35">
      <c r="A38"/>
      <c r="I38" t="s">
        <v>63</v>
      </c>
      <c r="J38">
        <v>7.7000000000000013E-2</v>
      </c>
      <c r="K38">
        <v>8.2000000000000031E-2</v>
      </c>
      <c r="L38">
        <v>0.20677777777777667</v>
      </c>
    </row>
    <row r="39" spans="1:13" x14ac:dyDescent="0.35">
      <c r="A39"/>
    </row>
    <row r="40" spans="1:13" ht="15" thickBot="1" x14ac:dyDescent="0.4">
      <c r="A40"/>
      <c r="I40" s="30">
        <v>3</v>
      </c>
      <c r="J40" s="30"/>
      <c r="K40" s="30"/>
      <c r="L40" s="30"/>
    </row>
    <row r="41" spans="1:13" x14ac:dyDescent="0.35">
      <c r="A41"/>
      <c r="I41" t="s">
        <v>8</v>
      </c>
      <c r="J41">
        <v>5</v>
      </c>
      <c r="K41">
        <v>5</v>
      </c>
      <c r="L41">
        <v>10</v>
      </c>
    </row>
    <row r="42" spans="1:13" x14ac:dyDescent="0.35">
      <c r="A42"/>
      <c r="I42" t="s">
        <v>82</v>
      </c>
      <c r="J42">
        <v>15.7</v>
      </c>
      <c r="K42">
        <v>18.899999999999999</v>
      </c>
      <c r="L42">
        <v>34.6</v>
      </c>
    </row>
    <row r="43" spans="1:13" x14ac:dyDescent="0.35">
      <c r="A43"/>
      <c r="I43" t="s">
        <v>83</v>
      </c>
      <c r="J43">
        <v>3.1399999999999997</v>
      </c>
      <c r="K43">
        <v>3.78</v>
      </c>
      <c r="L43">
        <v>3.46</v>
      </c>
    </row>
    <row r="44" spans="1:13" x14ac:dyDescent="0.35">
      <c r="I44" t="s">
        <v>63</v>
      </c>
      <c r="J44">
        <v>3.8000000000000006E-2</v>
      </c>
      <c r="K44">
        <v>7.2000000000000022E-2</v>
      </c>
      <c r="L44">
        <v>0.16266666666666493</v>
      </c>
    </row>
    <row r="46" spans="1:13" ht="15" thickBot="1" x14ac:dyDescent="0.4">
      <c r="I46" s="30" t="s">
        <v>92</v>
      </c>
      <c r="J46" s="30"/>
      <c r="K46" s="30"/>
      <c r="L46" s="30"/>
      <c r="M46" s="30"/>
    </row>
    <row r="47" spans="1:13" x14ac:dyDescent="0.35">
      <c r="I47" t="s">
        <v>8</v>
      </c>
      <c r="J47">
        <v>15</v>
      </c>
      <c r="K47">
        <v>15</v>
      </c>
    </row>
    <row r="48" spans="1:13" x14ac:dyDescent="0.35">
      <c r="I48" t="s">
        <v>82</v>
      </c>
      <c r="J48">
        <v>52.3</v>
      </c>
      <c r="K48">
        <v>53.800000000000004</v>
      </c>
    </row>
    <row r="49" spans="8:15" x14ac:dyDescent="0.35">
      <c r="I49" t="s">
        <v>83</v>
      </c>
      <c r="J49">
        <v>3.4866666666666664</v>
      </c>
      <c r="K49">
        <v>3.5866666666666664</v>
      </c>
    </row>
    <row r="50" spans="8:15" x14ac:dyDescent="0.35">
      <c r="I50" t="s">
        <v>63</v>
      </c>
      <c r="J50">
        <v>0.33266666666667027</v>
      </c>
      <c r="K50">
        <v>0.20695238095238316</v>
      </c>
    </row>
    <row r="53" spans="8:15" ht="15" thickBot="1" x14ac:dyDescent="0.4">
      <c r="I53" t="s">
        <v>84</v>
      </c>
    </row>
    <row r="54" spans="8:15" x14ac:dyDescent="0.35">
      <c r="I54" s="13" t="s">
        <v>85</v>
      </c>
      <c r="J54" s="13" t="s">
        <v>86</v>
      </c>
      <c r="K54" s="13" t="s">
        <v>66</v>
      </c>
      <c r="L54" s="13" t="s">
        <v>87</v>
      </c>
      <c r="M54" s="13" t="s">
        <v>88</v>
      </c>
      <c r="N54" s="65" t="s">
        <v>89</v>
      </c>
      <c r="O54" s="13" t="s">
        <v>90</v>
      </c>
    </row>
    <row r="55" spans="8:15" x14ac:dyDescent="0.35">
      <c r="I55" t="s">
        <v>97</v>
      </c>
      <c r="J55">
        <v>0.30866666666666553</v>
      </c>
      <c r="K55">
        <v>2</v>
      </c>
      <c r="L55">
        <v>0.15433333333333277</v>
      </c>
      <c r="M55">
        <v>1.564189189189183</v>
      </c>
      <c r="N55" s="14">
        <v>0.22985231908425999</v>
      </c>
      <c r="O55">
        <v>3.4028261053501945</v>
      </c>
    </row>
    <row r="56" spans="8:15" x14ac:dyDescent="0.35">
      <c r="I56" t="s">
        <v>91</v>
      </c>
      <c r="J56">
        <v>7.4999999999998401E-2</v>
      </c>
      <c r="K56">
        <v>1</v>
      </c>
      <c r="L56">
        <v>7.4999999999998401E-2</v>
      </c>
      <c r="M56">
        <v>0.76013513513511877</v>
      </c>
      <c r="N56" s="14">
        <v>0.39192495400826455</v>
      </c>
      <c r="O56">
        <v>4.2596772726902348</v>
      </c>
    </row>
    <row r="57" spans="8:15" x14ac:dyDescent="0.35">
      <c r="I57" t="s">
        <v>98</v>
      </c>
      <c r="J57">
        <v>4.8780000000000019</v>
      </c>
      <c r="K57">
        <v>2</v>
      </c>
      <c r="L57">
        <v>2.4390000000000009</v>
      </c>
      <c r="M57">
        <v>24.719594594594597</v>
      </c>
      <c r="N57" s="66">
        <v>1.4838855995932128E-6</v>
      </c>
      <c r="O57">
        <v>3.4028261053501945</v>
      </c>
    </row>
    <row r="58" spans="8:15" x14ac:dyDescent="0.35">
      <c r="I58" t="s">
        <v>99</v>
      </c>
      <c r="J58">
        <v>2.3680000000000008</v>
      </c>
      <c r="K58">
        <v>24</v>
      </c>
      <c r="L58">
        <v>9.8666666666666694E-2</v>
      </c>
    </row>
    <row r="60" spans="8:15" ht="15" thickBot="1" x14ac:dyDescent="0.4">
      <c r="I60" s="12" t="s">
        <v>92</v>
      </c>
      <c r="J60" s="12">
        <v>7.629666666666667</v>
      </c>
      <c r="K60" s="12">
        <v>29</v>
      </c>
      <c r="L60" s="12"/>
      <c r="M60" s="12"/>
      <c r="N60" s="12"/>
      <c r="O60" s="12"/>
    </row>
    <row r="63" spans="8:15" ht="21" x14ac:dyDescent="0.35">
      <c r="H63" s="27" t="s">
        <v>54</v>
      </c>
      <c r="I63" s="90" t="s">
        <v>101</v>
      </c>
      <c r="J63" s="90"/>
      <c r="K63" s="90"/>
      <c r="L63" s="90"/>
      <c r="M63" s="90"/>
    </row>
    <row r="66" spans="8:20" ht="21" x14ac:dyDescent="0.35">
      <c r="H66" s="27" t="s">
        <v>72</v>
      </c>
      <c r="I66" s="90" t="s">
        <v>106</v>
      </c>
      <c r="J66" s="90"/>
      <c r="K66" s="90"/>
      <c r="L66" s="90"/>
      <c r="M66" s="90"/>
      <c r="N66" s="90"/>
      <c r="O66" s="90"/>
      <c r="P66" s="90"/>
      <c r="Q66" s="90"/>
      <c r="R66" s="90"/>
    </row>
    <row r="69" spans="8:20" ht="21" x14ac:dyDescent="0.35">
      <c r="H69" s="27" t="s">
        <v>102</v>
      </c>
      <c r="I69" s="90" t="s">
        <v>104</v>
      </c>
      <c r="J69" s="90"/>
      <c r="K69" s="90"/>
      <c r="L69" s="90"/>
      <c r="M69" s="90"/>
      <c r="N69" s="90"/>
      <c r="O69" s="90"/>
      <c r="P69" s="90"/>
      <c r="Q69" s="90"/>
      <c r="R69" s="90"/>
    </row>
    <row r="71" spans="8:20" ht="21" x14ac:dyDescent="0.35">
      <c r="H71" s="27" t="s">
        <v>103</v>
      </c>
      <c r="I71" s="90" t="s">
        <v>105</v>
      </c>
      <c r="J71" s="90"/>
      <c r="K71" s="90"/>
      <c r="L71" s="90"/>
      <c r="M71" s="90"/>
      <c r="N71" s="90"/>
      <c r="O71" s="90"/>
      <c r="P71" s="90"/>
      <c r="Q71" s="90"/>
      <c r="R71" s="90"/>
    </row>
    <row r="73" spans="8:20" ht="14.5" customHeight="1" x14ac:dyDescent="0.35">
      <c r="H73" s="85" t="s">
        <v>107</v>
      </c>
      <c r="I73" s="91" t="s">
        <v>129</v>
      </c>
      <c r="J73" s="91"/>
      <c r="K73" s="91"/>
      <c r="L73" s="91"/>
      <c r="M73" s="91"/>
      <c r="N73" s="91"/>
      <c r="O73" s="91"/>
      <c r="P73" s="91"/>
      <c r="Q73" s="91"/>
      <c r="R73" s="91"/>
      <c r="S73" s="38"/>
      <c r="T73" s="38"/>
    </row>
    <row r="74" spans="8:20" ht="14.5" customHeight="1" x14ac:dyDescent="0.35">
      <c r="H74" s="85"/>
      <c r="I74" s="91"/>
      <c r="J74" s="91"/>
      <c r="K74" s="91"/>
      <c r="L74" s="91"/>
      <c r="M74" s="91"/>
      <c r="N74" s="91"/>
      <c r="O74" s="91"/>
      <c r="P74" s="91"/>
      <c r="Q74" s="91"/>
      <c r="R74" s="91"/>
      <c r="S74" s="38"/>
      <c r="T74" s="38"/>
    </row>
    <row r="75" spans="8:20" ht="14.5" customHeight="1" x14ac:dyDescent="0.35">
      <c r="H75" s="85"/>
      <c r="I75" s="91"/>
      <c r="J75" s="91"/>
      <c r="K75" s="91"/>
      <c r="L75" s="91"/>
      <c r="M75" s="91"/>
      <c r="N75" s="91"/>
      <c r="O75" s="91"/>
      <c r="P75" s="91"/>
      <c r="Q75" s="91"/>
      <c r="R75" s="91"/>
      <c r="S75" s="38"/>
      <c r="T75" s="38"/>
    </row>
    <row r="76" spans="8:20" x14ac:dyDescent="0.35">
      <c r="H76" s="85"/>
      <c r="I76" s="91"/>
      <c r="J76" s="91"/>
      <c r="K76" s="91"/>
      <c r="L76" s="91"/>
      <c r="M76" s="91"/>
      <c r="N76" s="91"/>
      <c r="O76" s="91"/>
      <c r="P76" s="91"/>
      <c r="Q76" s="91"/>
      <c r="R76" s="91"/>
    </row>
  </sheetData>
  <autoFilter ref="A1:C1" xr:uid="{00000000-0001-0000-0300-000000000000}">
    <sortState xmlns:xlrd2="http://schemas.microsoft.com/office/spreadsheetml/2017/richdata2" ref="A2:C31">
      <sortCondition ref="A1"/>
    </sortState>
  </autoFilter>
  <mergeCells count="10">
    <mergeCell ref="E1:F1"/>
    <mergeCell ref="H25:H26"/>
    <mergeCell ref="I25:L25"/>
    <mergeCell ref="I63:M63"/>
    <mergeCell ref="I69:R69"/>
    <mergeCell ref="I71:R71"/>
    <mergeCell ref="I66:R66"/>
    <mergeCell ref="I73:R76"/>
    <mergeCell ref="I23:L23"/>
    <mergeCell ref="H73:H7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7"/>
  <sheetViews>
    <sheetView topLeftCell="B1" zoomScale="82" workbookViewId="0">
      <selection activeCell="G62" sqref="G62"/>
    </sheetView>
  </sheetViews>
  <sheetFormatPr defaultRowHeight="14.5" x14ac:dyDescent="0.35"/>
  <cols>
    <col min="1" max="1" width="17.453125" style="1" bestFit="1" customWidth="1"/>
    <col min="2" max="2" width="14.7265625" bestFit="1" customWidth="1"/>
    <col min="3" max="3" width="10.1796875" bestFit="1" customWidth="1"/>
    <col min="5" max="5" width="11.90625" bestFit="1" customWidth="1"/>
    <col min="6" max="6" width="11.90625" customWidth="1"/>
    <col min="7" max="7" width="11.90625" bestFit="1" customWidth="1"/>
    <col min="8" max="10" width="10.54296875" bestFit="1" customWidth="1"/>
    <col min="11" max="11" width="11.81640625" bestFit="1" customWidth="1"/>
    <col min="16" max="16" width="10.08984375" customWidth="1"/>
  </cols>
  <sheetData>
    <row r="1" spans="1:12" x14ac:dyDescent="0.35">
      <c r="A1" s="9" t="s">
        <v>6</v>
      </c>
      <c r="B1" s="9" t="s">
        <v>7</v>
      </c>
      <c r="C1" s="9" t="s">
        <v>8</v>
      </c>
    </row>
    <row r="2" spans="1:12" x14ac:dyDescent="0.35">
      <c r="A2" s="23" t="s">
        <v>9</v>
      </c>
      <c r="B2" s="23" t="s">
        <v>10</v>
      </c>
      <c r="C2" s="23">
        <v>21900</v>
      </c>
      <c r="E2" s="25" t="s">
        <v>119</v>
      </c>
      <c r="F2" s="9" t="s">
        <v>9</v>
      </c>
      <c r="G2" s="9" t="s">
        <v>11</v>
      </c>
      <c r="H2" s="9" t="s">
        <v>12</v>
      </c>
      <c r="I2" s="9" t="s">
        <v>13</v>
      </c>
      <c r="J2" s="9" t="s">
        <v>14</v>
      </c>
      <c r="K2" s="9" t="s">
        <v>15</v>
      </c>
      <c r="L2" s="9" t="s">
        <v>108</v>
      </c>
    </row>
    <row r="3" spans="1:12" x14ac:dyDescent="0.35">
      <c r="A3" s="23" t="s">
        <v>11</v>
      </c>
      <c r="B3" s="23" t="s">
        <v>10</v>
      </c>
      <c r="C3" s="23">
        <v>4058</v>
      </c>
      <c r="E3" s="9" t="s">
        <v>10</v>
      </c>
      <c r="F3" s="23">
        <v>21900</v>
      </c>
      <c r="G3" s="23">
        <v>4058</v>
      </c>
      <c r="H3" s="23">
        <v>3898</v>
      </c>
      <c r="I3" s="23">
        <v>1333</v>
      </c>
      <c r="J3" s="23">
        <v>359</v>
      </c>
      <c r="K3" s="23">
        <v>218</v>
      </c>
      <c r="L3" s="23">
        <f>SUM(F3:K3)</f>
        <v>31766</v>
      </c>
    </row>
    <row r="4" spans="1:12" x14ac:dyDescent="0.35">
      <c r="A4" s="23" t="s">
        <v>12</v>
      </c>
      <c r="B4" s="23" t="s">
        <v>10</v>
      </c>
      <c r="C4" s="23">
        <v>3898</v>
      </c>
      <c r="E4" s="9" t="s">
        <v>16</v>
      </c>
      <c r="F4" s="23">
        <v>4281</v>
      </c>
      <c r="G4" s="23">
        <v>806</v>
      </c>
      <c r="H4" s="23">
        <v>415</v>
      </c>
      <c r="I4" s="23">
        <v>89</v>
      </c>
      <c r="J4" s="23">
        <v>12</v>
      </c>
      <c r="K4" s="23">
        <v>10</v>
      </c>
      <c r="L4" s="23">
        <f t="shared" ref="L4:L5" si="0">SUM(F4:K4)</f>
        <v>5613</v>
      </c>
    </row>
    <row r="5" spans="1:12" x14ac:dyDescent="0.35">
      <c r="A5" s="23" t="s">
        <v>13</v>
      </c>
      <c r="B5" s="23" t="s">
        <v>10</v>
      </c>
      <c r="C5" s="23">
        <v>1333</v>
      </c>
      <c r="E5" s="9" t="s">
        <v>108</v>
      </c>
      <c r="F5" s="23">
        <f>SUM(F3:F4)</f>
        <v>26181</v>
      </c>
      <c r="G5" s="23">
        <f t="shared" ref="G5:K5" si="1">SUM(G3:G4)</f>
        <v>4864</v>
      </c>
      <c r="H5" s="23">
        <f t="shared" si="1"/>
        <v>4313</v>
      </c>
      <c r="I5" s="23">
        <f t="shared" si="1"/>
        <v>1422</v>
      </c>
      <c r="J5" s="23">
        <f t="shared" si="1"/>
        <v>371</v>
      </c>
      <c r="K5" s="23">
        <f t="shared" si="1"/>
        <v>228</v>
      </c>
      <c r="L5" s="23">
        <f t="shared" si="0"/>
        <v>37379</v>
      </c>
    </row>
    <row r="6" spans="1:12" x14ac:dyDescent="0.35">
      <c r="A6" s="23" t="s">
        <v>14</v>
      </c>
      <c r="B6" s="23" t="s">
        <v>10</v>
      </c>
      <c r="C6" s="23">
        <v>359</v>
      </c>
    </row>
    <row r="7" spans="1:12" x14ac:dyDescent="0.35">
      <c r="A7" s="23" t="s">
        <v>15</v>
      </c>
      <c r="B7" s="23" t="s">
        <v>10</v>
      </c>
      <c r="C7" s="23">
        <v>218</v>
      </c>
      <c r="E7" s="25" t="s">
        <v>118</v>
      </c>
      <c r="F7" s="9" t="s">
        <v>9</v>
      </c>
      <c r="G7" s="9" t="s">
        <v>11</v>
      </c>
      <c r="H7" s="9" t="s">
        <v>12</v>
      </c>
      <c r="I7" s="9" t="s">
        <v>13</v>
      </c>
      <c r="J7" s="9" t="s">
        <v>14</v>
      </c>
      <c r="K7" s="9" t="s">
        <v>15</v>
      </c>
    </row>
    <row r="8" spans="1:12" x14ac:dyDescent="0.35">
      <c r="A8" s="23" t="s">
        <v>9</v>
      </c>
      <c r="B8" s="23" t="s">
        <v>16</v>
      </c>
      <c r="C8" s="23">
        <v>4281</v>
      </c>
      <c r="E8" s="9" t="s">
        <v>10</v>
      </c>
      <c r="F8" s="33">
        <f t="shared" ref="F8:K8" si="2">(F5*$L$3)/$L$5</f>
        <v>22249.542416865086</v>
      </c>
      <c r="G8" s="33">
        <f t="shared" si="2"/>
        <v>4133.5997217689073</v>
      </c>
      <c r="H8" s="33">
        <f t="shared" si="2"/>
        <v>3665.3403782872738</v>
      </c>
      <c r="I8" s="33">
        <f t="shared" si="2"/>
        <v>1208.4660370796437</v>
      </c>
      <c r="J8" s="33">
        <f t="shared" si="2"/>
        <v>315.28895904117286</v>
      </c>
      <c r="K8" s="33">
        <f t="shared" si="2"/>
        <v>193.76248695791756</v>
      </c>
    </row>
    <row r="9" spans="1:12" x14ac:dyDescent="0.35">
      <c r="A9" s="23" t="s">
        <v>11</v>
      </c>
      <c r="B9" s="23" t="s">
        <v>16</v>
      </c>
      <c r="C9" s="23">
        <v>806</v>
      </c>
      <c r="E9" s="9" t="s">
        <v>16</v>
      </c>
      <c r="F9" s="33">
        <f t="shared" ref="F9:K9" si="3">(F5*$L$4)/$L$5</f>
        <v>3931.4575831349152</v>
      </c>
      <c r="G9" s="43">
        <f t="shared" si="3"/>
        <v>730.40027823109233</v>
      </c>
      <c r="H9" s="33">
        <f t="shared" si="3"/>
        <v>647.65962171272645</v>
      </c>
      <c r="I9" s="33">
        <f t="shared" si="3"/>
        <v>213.53396292035634</v>
      </c>
      <c r="J9" s="33">
        <f t="shared" si="3"/>
        <v>55.711040958827148</v>
      </c>
      <c r="K9" s="33">
        <f t="shared" si="3"/>
        <v>34.237513042082455</v>
      </c>
    </row>
    <row r="10" spans="1:12" x14ac:dyDescent="0.35">
      <c r="A10" s="23" t="s">
        <v>12</v>
      </c>
      <c r="B10" s="23" t="s">
        <v>16</v>
      </c>
      <c r="C10" s="23">
        <v>415</v>
      </c>
    </row>
    <row r="11" spans="1:12" x14ac:dyDescent="0.35">
      <c r="A11" s="23" t="s">
        <v>13</v>
      </c>
      <c r="B11" s="23" t="s">
        <v>16</v>
      </c>
      <c r="C11" s="23">
        <v>89</v>
      </c>
      <c r="F11">
        <f t="shared" ref="F11:K12" si="4">(F3-F8)^2/F8</f>
        <v>5.4913444464940389</v>
      </c>
      <c r="G11">
        <f t="shared" si="4"/>
        <v>1.3826490991465479</v>
      </c>
      <c r="H11">
        <f t="shared" si="4"/>
        <v>14.768205402195896</v>
      </c>
      <c r="I11">
        <f t="shared" si="4"/>
        <v>12.833383351117366</v>
      </c>
      <c r="J11">
        <f t="shared" si="4"/>
        <v>6.0600127182213059</v>
      </c>
      <c r="K11">
        <f t="shared" si="4"/>
        <v>3.0318409290065711</v>
      </c>
    </row>
    <row r="12" spans="1:12" x14ac:dyDescent="0.35">
      <c r="A12" s="23" t="s">
        <v>14</v>
      </c>
      <c r="B12" s="23" t="s">
        <v>16</v>
      </c>
      <c r="C12" s="23">
        <v>12</v>
      </c>
      <c r="F12">
        <f t="shared" si="4"/>
        <v>31.077507159687919</v>
      </c>
      <c r="G12">
        <f t="shared" si="4"/>
        <v>7.8249120405290631</v>
      </c>
      <c r="H12">
        <f t="shared" si="4"/>
        <v>83.578623339774765</v>
      </c>
      <c r="I12">
        <f t="shared" si="4"/>
        <v>72.628764570032871</v>
      </c>
      <c r="J12">
        <f t="shared" si="4"/>
        <v>34.295806878143253</v>
      </c>
      <c r="K12">
        <f t="shared" si="4"/>
        <v>17.158285934584509</v>
      </c>
    </row>
    <row r="13" spans="1:12" x14ac:dyDescent="0.35">
      <c r="A13" s="23" t="s">
        <v>15</v>
      </c>
      <c r="B13" s="23" t="s">
        <v>16</v>
      </c>
      <c r="C13" s="23">
        <v>10</v>
      </c>
    </row>
    <row r="14" spans="1:12" x14ac:dyDescent="0.35">
      <c r="A14" s="9" t="s">
        <v>92</v>
      </c>
      <c r="B14" s="9"/>
      <c r="C14" s="9">
        <f>SUM(C2:C13)</f>
        <v>37379</v>
      </c>
      <c r="E14" s="25" t="s">
        <v>120</v>
      </c>
      <c r="F14" s="9" t="s">
        <v>9</v>
      </c>
      <c r="G14" s="9" t="s">
        <v>11</v>
      </c>
      <c r="H14" s="9" t="s">
        <v>12</v>
      </c>
      <c r="I14" s="9" t="s">
        <v>13</v>
      </c>
      <c r="J14" s="9" t="s">
        <v>14</v>
      </c>
      <c r="K14" s="9" t="s">
        <v>15</v>
      </c>
    </row>
    <row r="15" spans="1:12" x14ac:dyDescent="0.35">
      <c r="A15"/>
      <c r="E15" s="9" t="s">
        <v>10</v>
      </c>
      <c r="F15" s="34">
        <f>(F3-F8)/SQRT(F8)</f>
        <v>-2.3433617831000912</v>
      </c>
      <c r="G15" s="34">
        <f t="shared" ref="F15:K16" si="5">(G3-G8)/SQRT(G8)</f>
        <v>-1.175861003327582</v>
      </c>
      <c r="H15" s="34">
        <f t="shared" si="5"/>
        <v>3.8429422845257379</v>
      </c>
      <c r="I15" s="34">
        <f t="shared" si="5"/>
        <v>3.582371191141053</v>
      </c>
      <c r="J15" s="34">
        <f t="shared" si="5"/>
        <v>2.4617093082290009</v>
      </c>
      <c r="K15" s="34">
        <f t="shared" si="5"/>
        <v>1.7412182312985844</v>
      </c>
    </row>
    <row r="16" spans="1:12" x14ac:dyDescent="0.35">
      <c r="A16" s="23" t="s">
        <v>10</v>
      </c>
      <c r="B16" s="23">
        <f>SUM(C2:C7)</f>
        <v>31766</v>
      </c>
      <c r="C16" s="31">
        <f>B16/$C$14</f>
        <v>0.84983546911367347</v>
      </c>
      <c r="E16" s="9" t="s">
        <v>16</v>
      </c>
      <c r="F16" s="34">
        <f t="shared" si="5"/>
        <v>5.5747203660531639</v>
      </c>
      <c r="G16" s="34">
        <f t="shared" si="5"/>
        <v>2.7973044239998375</v>
      </c>
      <c r="H16" s="34">
        <f t="shared" si="5"/>
        <v>-9.1421345067645312</v>
      </c>
      <c r="I16" s="34">
        <f t="shared" si="5"/>
        <v>-8.5222511445059439</v>
      </c>
      <c r="J16" s="34">
        <f t="shared" si="5"/>
        <v>-5.8562621934253638</v>
      </c>
      <c r="K16" s="34">
        <f t="shared" si="5"/>
        <v>-4.1422561406297067</v>
      </c>
    </row>
    <row r="17" spans="1:16" x14ac:dyDescent="0.35">
      <c r="A17" s="41" t="s">
        <v>16</v>
      </c>
      <c r="B17" s="41">
        <f>SUM(C8:C13)</f>
        <v>5613</v>
      </c>
      <c r="C17" s="42">
        <f>B17/$C$14</f>
        <v>0.15016453088632656</v>
      </c>
      <c r="F17" s="32"/>
    </row>
    <row r="18" spans="1:16" x14ac:dyDescent="0.35">
      <c r="A18"/>
    </row>
    <row r="19" spans="1:16" x14ac:dyDescent="0.35">
      <c r="A19" s="41" t="s">
        <v>11</v>
      </c>
      <c r="B19" s="41">
        <f>C3+C9</f>
        <v>4864</v>
      </c>
      <c r="C19" s="42">
        <f>B19/C14</f>
        <v>0.13012654164102838</v>
      </c>
      <c r="E19" s="9" t="s">
        <v>111</v>
      </c>
      <c r="F19" s="39">
        <f>SUM(F11:K12)</f>
        <v>290.13133586893412</v>
      </c>
    </row>
    <row r="20" spans="1:16" x14ac:dyDescent="0.35">
      <c r="A20"/>
      <c r="E20" s="9" t="s">
        <v>112</v>
      </c>
      <c r="F20" s="9">
        <v>5</v>
      </c>
    </row>
    <row r="21" spans="1:16" x14ac:dyDescent="0.35">
      <c r="A21"/>
      <c r="E21" s="9" t="s">
        <v>113</v>
      </c>
      <c r="F21" s="40">
        <f>_xlfn.CHISQ.TEST(F3:K4,F8:K9)</f>
        <v>1.3242639066790869E-60</v>
      </c>
    </row>
    <row r="22" spans="1:16" x14ac:dyDescent="0.35">
      <c r="A22"/>
    </row>
    <row r="23" spans="1:16" x14ac:dyDescent="0.35">
      <c r="A23"/>
    </row>
    <row r="24" spans="1:16" x14ac:dyDescent="0.35">
      <c r="A24"/>
    </row>
    <row r="25" spans="1:16" x14ac:dyDescent="0.35">
      <c r="A25"/>
    </row>
    <row r="26" spans="1:16" x14ac:dyDescent="0.35">
      <c r="A26"/>
    </row>
    <row r="27" spans="1:16" ht="21" x14ac:dyDescent="0.35">
      <c r="A27"/>
      <c r="G27" s="27" t="s">
        <v>42</v>
      </c>
      <c r="H27" s="93" t="s">
        <v>131</v>
      </c>
      <c r="I27" s="93"/>
      <c r="J27" s="93"/>
      <c r="K27" s="93"/>
      <c r="L27" s="93"/>
      <c r="M27" s="93"/>
      <c r="N27" s="93"/>
      <c r="O27" s="93"/>
      <c r="P27" s="93"/>
    </row>
    <row r="28" spans="1:16" x14ac:dyDescent="0.35">
      <c r="A28"/>
    </row>
    <row r="29" spans="1:16" ht="21" x14ac:dyDescent="0.35">
      <c r="A29"/>
      <c r="G29" s="27" t="s">
        <v>53</v>
      </c>
      <c r="H29" s="93" t="s">
        <v>130</v>
      </c>
      <c r="I29" s="93"/>
      <c r="J29" s="93"/>
      <c r="K29" s="93"/>
      <c r="L29" s="93"/>
      <c r="M29" s="93"/>
      <c r="N29" s="93"/>
      <c r="O29" s="93"/>
      <c r="P29" s="93"/>
    </row>
    <row r="30" spans="1:16" x14ac:dyDescent="0.35">
      <c r="A30"/>
    </row>
    <row r="31" spans="1:16" ht="21" x14ac:dyDescent="0.35">
      <c r="A31"/>
      <c r="G31" s="27" t="s">
        <v>54</v>
      </c>
      <c r="H31" s="94" t="s">
        <v>132</v>
      </c>
      <c r="I31" s="94"/>
      <c r="J31" s="94"/>
      <c r="K31" s="94"/>
      <c r="L31" s="94"/>
      <c r="M31" s="94"/>
      <c r="N31" s="94"/>
      <c r="O31" s="94"/>
      <c r="P31" s="94"/>
    </row>
    <row r="32" spans="1:16" x14ac:dyDescent="0.35">
      <c r="A32"/>
    </row>
    <row r="33" spans="1:16" ht="21" x14ac:dyDescent="0.35">
      <c r="A33"/>
      <c r="G33" s="27" t="s">
        <v>72</v>
      </c>
      <c r="H33" s="90" t="s">
        <v>133</v>
      </c>
      <c r="I33" s="90"/>
      <c r="J33" s="90"/>
      <c r="K33" s="90"/>
      <c r="L33" s="90"/>
      <c r="M33" s="90"/>
      <c r="N33" s="90"/>
      <c r="O33" s="90"/>
      <c r="P33" s="90"/>
    </row>
    <row r="34" spans="1:16" x14ac:dyDescent="0.35">
      <c r="A34"/>
    </row>
    <row r="35" spans="1:16" x14ac:dyDescent="0.35">
      <c r="A35"/>
    </row>
    <row r="36" spans="1:16" x14ac:dyDescent="0.35">
      <c r="A36"/>
      <c r="G36" s="72" t="s">
        <v>102</v>
      </c>
      <c r="H36" s="96" t="s">
        <v>109</v>
      </c>
      <c r="I36" s="96"/>
      <c r="J36" s="96"/>
      <c r="K36" s="96"/>
      <c r="L36" s="96"/>
      <c r="M36" s="96"/>
      <c r="N36" s="96"/>
      <c r="O36" s="96"/>
      <c r="P36" s="96"/>
    </row>
    <row r="37" spans="1:16" x14ac:dyDescent="0.35">
      <c r="A37"/>
      <c r="G37" s="72"/>
      <c r="H37" s="96" t="s">
        <v>110</v>
      </c>
      <c r="I37" s="96"/>
      <c r="J37" s="96"/>
      <c r="K37" s="96"/>
      <c r="L37" s="96"/>
      <c r="M37" s="96"/>
      <c r="N37" s="96"/>
      <c r="O37" s="96"/>
      <c r="P37" s="96"/>
    </row>
    <row r="38" spans="1:16" x14ac:dyDescent="0.35">
      <c r="A38"/>
    </row>
    <row r="39" spans="1:16" ht="14.5" customHeight="1" x14ac:dyDescent="0.35">
      <c r="A39"/>
      <c r="G39" s="85" t="s">
        <v>103</v>
      </c>
      <c r="H39" s="95" t="s">
        <v>164</v>
      </c>
      <c r="I39" s="95"/>
      <c r="J39" s="95"/>
      <c r="K39" s="95"/>
      <c r="L39" s="95"/>
      <c r="M39" s="95"/>
      <c r="N39" s="95"/>
      <c r="O39" s="95"/>
      <c r="P39" s="95"/>
    </row>
    <row r="40" spans="1:16" ht="14.5" customHeight="1" x14ac:dyDescent="0.35">
      <c r="A40"/>
      <c r="G40" s="85"/>
      <c r="H40" s="95"/>
      <c r="I40" s="95"/>
      <c r="J40" s="95"/>
      <c r="K40" s="95"/>
      <c r="L40" s="95"/>
      <c r="M40" s="95"/>
      <c r="N40" s="95"/>
      <c r="O40" s="95"/>
      <c r="P40" s="95"/>
    </row>
    <row r="41" spans="1:16" x14ac:dyDescent="0.35">
      <c r="A41"/>
      <c r="G41" s="85"/>
      <c r="H41" s="95"/>
      <c r="I41" s="95"/>
      <c r="J41" s="95"/>
      <c r="K41" s="95"/>
      <c r="L41" s="95"/>
      <c r="M41" s="95"/>
      <c r="N41" s="95"/>
      <c r="O41" s="95"/>
      <c r="P41" s="95"/>
    </row>
    <row r="42" spans="1:16" x14ac:dyDescent="0.35">
      <c r="A42"/>
      <c r="G42" s="85"/>
      <c r="H42" s="95"/>
      <c r="I42" s="95"/>
      <c r="J42" s="95"/>
      <c r="K42" s="95"/>
      <c r="L42" s="95"/>
      <c r="M42" s="95"/>
      <c r="N42" s="95"/>
      <c r="O42" s="95"/>
      <c r="P42" s="95"/>
    </row>
    <row r="43" spans="1:16" x14ac:dyDescent="0.35">
      <c r="A43"/>
      <c r="G43" s="85"/>
      <c r="H43" s="95"/>
      <c r="I43" s="95"/>
      <c r="J43" s="95"/>
      <c r="K43" s="95"/>
      <c r="L43" s="95"/>
      <c r="M43" s="95"/>
      <c r="N43" s="95"/>
      <c r="O43" s="95"/>
      <c r="P43" s="95"/>
    </row>
    <row r="44" spans="1:16" x14ac:dyDescent="0.35">
      <c r="G44" s="85"/>
      <c r="H44" s="95"/>
      <c r="I44" s="95"/>
      <c r="J44" s="95"/>
      <c r="K44" s="95"/>
      <c r="L44" s="95"/>
      <c r="M44" s="95"/>
      <c r="N44" s="95"/>
      <c r="O44" s="95"/>
      <c r="P44" s="95"/>
    </row>
    <row r="45" spans="1:16" x14ac:dyDescent="0.35">
      <c r="H45" s="44"/>
      <c r="I45" s="44"/>
      <c r="J45" s="44"/>
      <c r="K45" s="44"/>
      <c r="L45" s="44"/>
      <c r="M45" s="44"/>
      <c r="N45" s="44"/>
      <c r="O45" s="44"/>
      <c r="P45" s="44"/>
    </row>
    <row r="47" spans="1:16" ht="21" x14ac:dyDescent="0.35">
      <c r="G47" s="27" t="s">
        <v>107</v>
      </c>
      <c r="H47" s="90" t="s">
        <v>134</v>
      </c>
      <c r="I47" s="90"/>
      <c r="J47" s="90"/>
      <c r="K47" s="90"/>
      <c r="L47" s="90"/>
      <c r="M47" s="90"/>
      <c r="N47" s="90"/>
      <c r="O47" s="90"/>
      <c r="P47" s="90"/>
    </row>
    <row r="49" spans="7:16" x14ac:dyDescent="0.35">
      <c r="G49" s="72" t="s">
        <v>114</v>
      </c>
      <c r="H49" s="97" t="s">
        <v>165</v>
      </c>
      <c r="I49" s="97"/>
      <c r="J49" s="97"/>
      <c r="K49" s="97"/>
      <c r="L49" s="97"/>
      <c r="M49" s="97"/>
      <c r="N49" s="97"/>
      <c r="O49" s="97"/>
      <c r="P49" s="97"/>
    </row>
    <row r="50" spans="7:16" x14ac:dyDescent="0.35">
      <c r="G50" s="72"/>
      <c r="H50" s="98" t="s">
        <v>135</v>
      </c>
      <c r="I50" s="98"/>
      <c r="J50" s="98"/>
      <c r="K50" s="98"/>
      <c r="L50" s="98"/>
      <c r="M50" s="98"/>
      <c r="N50" s="98"/>
      <c r="O50" s="98"/>
      <c r="P50" s="98"/>
    </row>
    <row r="52" spans="7:16" x14ac:dyDescent="0.35">
      <c r="G52" s="85" t="s">
        <v>117</v>
      </c>
      <c r="H52" s="71" t="s">
        <v>116</v>
      </c>
      <c r="I52" s="71"/>
      <c r="J52" s="71"/>
      <c r="K52" s="71"/>
      <c r="L52" s="71"/>
      <c r="M52" s="71"/>
      <c r="N52" s="71"/>
      <c r="O52" s="71"/>
      <c r="P52" s="71"/>
    </row>
    <row r="53" spans="7:16" x14ac:dyDescent="0.35">
      <c r="G53" s="85"/>
      <c r="H53" s="71"/>
      <c r="I53" s="71"/>
      <c r="J53" s="71"/>
      <c r="K53" s="71"/>
      <c r="L53" s="71"/>
      <c r="M53" s="71"/>
      <c r="N53" s="71"/>
      <c r="O53" s="71"/>
      <c r="P53" s="71"/>
    </row>
    <row r="55" spans="7:16" x14ac:dyDescent="0.35">
      <c r="G55" s="85" t="s">
        <v>115</v>
      </c>
      <c r="H55" s="71" t="s">
        <v>136</v>
      </c>
      <c r="I55" s="71"/>
      <c r="J55" s="71"/>
      <c r="K55" s="71"/>
      <c r="L55" s="71"/>
      <c r="M55" s="71"/>
      <c r="N55" s="71"/>
      <c r="O55" s="71"/>
      <c r="P55" s="71"/>
    </row>
    <row r="56" spans="7:16" x14ac:dyDescent="0.35">
      <c r="G56" s="85"/>
      <c r="H56" s="71"/>
      <c r="I56" s="71"/>
      <c r="J56" s="71"/>
      <c r="K56" s="71"/>
      <c r="L56" s="71"/>
      <c r="M56" s="71"/>
      <c r="N56" s="71"/>
      <c r="O56" s="71"/>
      <c r="P56" s="71"/>
    </row>
    <row r="57" spans="7:16" x14ac:dyDescent="0.35">
      <c r="G57" s="85"/>
      <c r="H57" s="71"/>
      <c r="I57" s="71"/>
      <c r="J57" s="71"/>
      <c r="K57" s="71"/>
      <c r="L57" s="71"/>
      <c r="M57" s="71"/>
      <c r="N57" s="71"/>
      <c r="O57" s="71"/>
      <c r="P57" s="71"/>
    </row>
  </sheetData>
  <mergeCells count="17">
    <mergeCell ref="G39:G44"/>
    <mergeCell ref="G36:G37"/>
    <mergeCell ref="H36:P36"/>
    <mergeCell ref="H37:P37"/>
    <mergeCell ref="H55:P57"/>
    <mergeCell ref="G55:G57"/>
    <mergeCell ref="H47:P47"/>
    <mergeCell ref="G49:G50"/>
    <mergeCell ref="H52:P53"/>
    <mergeCell ref="G52:G53"/>
    <mergeCell ref="H49:P49"/>
    <mergeCell ref="H50:P50"/>
    <mergeCell ref="H33:P33"/>
    <mergeCell ref="H27:P27"/>
    <mergeCell ref="H29:P29"/>
    <mergeCell ref="H31:P31"/>
    <mergeCell ref="H39:P44"/>
  </mergeCells>
  <conditionalFormatting sqref="F15:K16">
    <cfRule type="cellIs" dxfId="1" priority="1" operator="lessThan">
      <formula>0</formula>
    </cfRule>
    <cfRule type="cellIs" dxfId="0" priority="2" operator="greaterThan">
      <formula>0</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8"/>
  <sheetViews>
    <sheetView tabSelected="1" topLeftCell="D31" zoomScale="78" workbookViewId="0">
      <selection activeCell="G103" sqref="G103"/>
    </sheetView>
  </sheetViews>
  <sheetFormatPr defaultRowHeight="14.5" x14ac:dyDescent="0.35"/>
  <cols>
    <col min="1" max="1" width="9.90625" style="2" customWidth="1"/>
    <col min="2" max="2" width="13.1796875" style="1" customWidth="1"/>
    <col min="3" max="3" width="11.26953125" style="1" customWidth="1"/>
    <col min="4" max="4" width="14.453125" customWidth="1"/>
    <col min="5" max="5" width="13" customWidth="1"/>
    <col min="6" max="6" width="11.36328125" customWidth="1"/>
    <col min="7" max="8" width="9.90625" customWidth="1"/>
    <col min="9" max="9" width="14.7265625" customWidth="1"/>
    <col min="10" max="10" width="13.7265625" customWidth="1"/>
    <col min="11" max="12" width="9.90625" customWidth="1"/>
    <col min="13" max="13" width="12.90625" customWidth="1"/>
    <col min="14" max="14" width="10.36328125" bestFit="1" customWidth="1"/>
    <col min="15" max="15" width="13.90625" bestFit="1" customWidth="1"/>
    <col min="16" max="16" width="17" customWidth="1"/>
    <col min="17" max="17" width="13.6328125" customWidth="1"/>
    <col min="18" max="18" width="10.6328125" customWidth="1"/>
    <col min="19" max="19" width="14.36328125" bestFit="1" customWidth="1"/>
    <col min="20" max="20" width="15" customWidth="1"/>
    <col min="24" max="24" width="13.90625" customWidth="1"/>
    <col min="27" max="27" width="10.81640625" customWidth="1"/>
    <col min="28" max="28" width="14.81640625" customWidth="1"/>
    <col min="32" max="32" width="14" customWidth="1"/>
  </cols>
  <sheetData>
    <row r="1" spans="1:19" x14ac:dyDescent="0.35">
      <c r="A1" s="45" t="s">
        <v>17</v>
      </c>
      <c r="B1" s="46" t="s">
        <v>18</v>
      </c>
      <c r="C1" s="47" t="s">
        <v>19</v>
      </c>
      <c r="D1" s="47" t="s">
        <v>20</v>
      </c>
      <c r="E1" s="47" t="s">
        <v>21</v>
      </c>
      <c r="F1" s="47" t="s">
        <v>22</v>
      </c>
      <c r="G1" s="47" t="s">
        <v>23</v>
      </c>
      <c r="H1" s="48" t="s">
        <v>24</v>
      </c>
      <c r="I1" s="48" t="s">
        <v>25</v>
      </c>
      <c r="J1" s="48" t="s">
        <v>26</v>
      </c>
      <c r="K1" s="48" t="s">
        <v>27</v>
      </c>
      <c r="L1" s="48" t="s">
        <v>28</v>
      </c>
      <c r="M1" s="48" t="s">
        <v>29</v>
      </c>
      <c r="N1" s="48" t="s">
        <v>123</v>
      </c>
      <c r="O1" s="48" t="s">
        <v>124</v>
      </c>
      <c r="P1" s="48" t="s">
        <v>125</v>
      </c>
      <c r="Q1" s="48" t="s">
        <v>126</v>
      </c>
      <c r="R1" s="49" t="s">
        <v>127</v>
      </c>
    </row>
    <row r="2" spans="1:19" x14ac:dyDescent="0.35">
      <c r="A2" s="50">
        <v>1</v>
      </c>
      <c r="B2" s="1">
        <v>22</v>
      </c>
      <c r="C2" s="51">
        <v>1.6</v>
      </c>
      <c r="D2" s="51">
        <v>74.2</v>
      </c>
      <c r="E2" s="51">
        <v>71.7</v>
      </c>
      <c r="F2" s="51">
        <v>6.82</v>
      </c>
      <c r="G2" s="51">
        <v>7.5</v>
      </c>
      <c r="H2" s="52">
        <v>19.3</v>
      </c>
      <c r="I2" s="52">
        <v>21.2</v>
      </c>
      <c r="J2" s="52">
        <v>88.1</v>
      </c>
      <c r="K2" s="52">
        <v>154.9</v>
      </c>
      <c r="L2" s="52">
        <v>25.2</v>
      </c>
      <c r="M2" s="52">
        <v>23.6</v>
      </c>
      <c r="N2" s="7">
        <f>D2-E2</f>
        <v>2.5</v>
      </c>
      <c r="O2" s="7">
        <f>F2-G2</f>
        <v>-0.67999999999999972</v>
      </c>
      <c r="P2" s="53">
        <f>H2-I2</f>
        <v>-1.8999999999999986</v>
      </c>
      <c r="Q2" s="53">
        <f>J2-K2</f>
        <v>-66.800000000000011</v>
      </c>
      <c r="R2" s="54">
        <f>L2-M2</f>
        <v>1.5999999999999979</v>
      </c>
      <c r="S2" s="7"/>
    </row>
    <row r="3" spans="1:19" x14ac:dyDescent="0.35">
      <c r="A3" s="50">
        <v>1</v>
      </c>
      <c r="B3" s="1">
        <v>30</v>
      </c>
      <c r="C3" s="51">
        <v>1.62</v>
      </c>
      <c r="D3" s="51">
        <v>99.6</v>
      </c>
      <c r="E3" s="51">
        <v>96.6</v>
      </c>
      <c r="F3" s="51">
        <v>5.73</v>
      </c>
      <c r="G3" s="51">
        <v>5.3</v>
      </c>
      <c r="H3" s="52">
        <v>39.299999999999997</v>
      </c>
      <c r="I3" s="52">
        <v>27.7</v>
      </c>
      <c r="J3" s="52">
        <v>239</v>
      </c>
      <c r="K3" s="52">
        <v>149.5</v>
      </c>
      <c r="L3" s="52">
        <v>45.7</v>
      </c>
      <c r="M3" s="52">
        <v>30.5</v>
      </c>
      <c r="N3" s="7">
        <f t="shared" ref="N3:N34" si="0">D3-E3</f>
        <v>3</v>
      </c>
      <c r="O3" s="7">
        <f t="shared" ref="O3:O34" si="1">F3-G3</f>
        <v>0.4300000000000006</v>
      </c>
      <c r="P3" s="53">
        <f t="shared" ref="P3:P34" si="2">H3-I3</f>
        <v>11.599999999999998</v>
      </c>
      <c r="Q3" s="53">
        <f t="shared" ref="Q3:Q34" si="3">J3-K3</f>
        <v>89.5</v>
      </c>
      <c r="R3" s="54">
        <f t="shared" ref="R3:R34" si="4">L3-M3</f>
        <v>15.200000000000003</v>
      </c>
      <c r="S3" s="7"/>
    </row>
    <row r="4" spans="1:19" x14ac:dyDescent="0.35">
      <c r="A4" s="50">
        <v>1</v>
      </c>
      <c r="B4" s="1">
        <v>34</v>
      </c>
      <c r="C4" s="51">
        <v>1.73</v>
      </c>
      <c r="D4" s="51">
        <v>71.8</v>
      </c>
      <c r="E4" s="51">
        <v>71.3</v>
      </c>
      <c r="F4" s="51">
        <v>6.26</v>
      </c>
      <c r="G4" s="51">
        <v>6.64</v>
      </c>
      <c r="H4" s="52">
        <v>71.599999999999994</v>
      </c>
      <c r="I4" s="52">
        <v>43.3</v>
      </c>
      <c r="J4" s="52">
        <v>168.6</v>
      </c>
      <c r="K4" s="52">
        <v>156.4</v>
      </c>
      <c r="L4" s="52">
        <v>31.2</v>
      </c>
      <c r="M4" s="52">
        <v>24.9</v>
      </c>
      <c r="N4" s="7">
        <f t="shared" si="0"/>
        <v>0.5</v>
      </c>
      <c r="O4" s="7">
        <f t="shared" si="1"/>
        <v>-0.37999999999999989</v>
      </c>
      <c r="P4" s="53">
        <f t="shared" si="2"/>
        <v>28.299999999999997</v>
      </c>
      <c r="Q4" s="53">
        <f t="shared" si="3"/>
        <v>12.199999999999989</v>
      </c>
      <c r="R4" s="54">
        <f t="shared" si="4"/>
        <v>6.3000000000000007</v>
      </c>
      <c r="S4" s="7"/>
    </row>
    <row r="5" spans="1:19" x14ac:dyDescent="0.35">
      <c r="A5" s="50">
        <v>1</v>
      </c>
      <c r="B5" s="1">
        <v>40</v>
      </c>
      <c r="C5" s="51">
        <v>1.5</v>
      </c>
      <c r="D5" s="51">
        <v>56</v>
      </c>
      <c r="E5" s="51">
        <v>53.8</v>
      </c>
      <c r="F5" s="51">
        <v>6.82</v>
      </c>
      <c r="G5" s="51">
        <v>7.68</v>
      </c>
      <c r="H5" s="52">
        <v>38.1</v>
      </c>
      <c r="I5" s="52">
        <v>29.8</v>
      </c>
      <c r="J5" s="52">
        <v>102.3</v>
      </c>
      <c r="K5" s="52">
        <v>75.7</v>
      </c>
      <c r="L5" s="52">
        <v>47.3</v>
      </c>
      <c r="M5" s="52">
        <v>37.5</v>
      </c>
      <c r="N5" s="7">
        <f t="shared" si="0"/>
        <v>2.2000000000000028</v>
      </c>
      <c r="O5" s="7">
        <f t="shared" si="1"/>
        <v>-0.85999999999999943</v>
      </c>
      <c r="P5" s="53">
        <f t="shared" si="2"/>
        <v>8.3000000000000007</v>
      </c>
      <c r="Q5" s="53">
        <f t="shared" si="3"/>
        <v>26.599999999999994</v>
      </c>
      <c r="R5" s="54">
        <f t="shared" si="4"/>
        <v>9.7999999999999972</v>
      </c>
      <c r="S5" s="7"/>
    </row>
    <row r="6" spans="1:19" x14ac:dyDescent="0.35">
      <c r="A6" s="50">
        <v>1</v>
      </c>
      <c r="B6" s="1">
        <v>41</v>
      </c>
      <c r="C6" s="51">
        <v>1.65</v>
      </c>
      <c r="D6" s="51">
        <v>73.900000000000006</v>
      </c>
      <c r="E6" s="51">
        <v>71.099999999999994</v>
      </c>
      <c r="F6" s="51">
        <v>6.78</v>
      </c>
      <c r="G6" s="51">
        <v>5.57</v>
      </c>
      <c r="H6" s="52">
        <v>17</v>
      </c>
      <c r="I6" s="52">
        <v>22.1</v>
      </c>
      <c r="J6" s="52">
        <v>39.6</v>
      </c>
      <c r="K6" s="52">
        <v>59.7</v>
      </c>
      <c r="L6" s="52">
        <v>27.3</v>
      </c>
      <c r="M6" s="52">
        <v>22.6</v>
      </c>
      <c r="N6" s="7">
        <f t="shared" si="0"/>
        <v>2.8000000000000114</v>
      </c>
      <c r="O6" s="7">
        <f t="shared" si="1"/>
        <v>1.21</v>
      </c>
      <c r="P6" s="53">
        <f t="shared" si="2"/>
        <v>-5.1000000000000014</v>
      </c>
      <c r="Q6" s="53">
        <f t="shared" si="3"/>
        <v>-20.100000000000001</v>
      </c>
      <c r="R6" s="54">
        <f t="shared" si="4"/>
        <v>4.6999999999999993</v>
      </c>
      <c r="S6" s="7"/>
    </row>
    <row r="7" spans="1:19" x14ac:dyDescent="0.35">
      <c r="A7" s="50">
        <v>1</v>
      </c>
      <c r="B7" s="1">
        <v>46</v>
      </c>
      <c r="C7" s="51">
        <v>1.63</v>
      </c>
      <c r="D7" s="51">
        <v>48.8</v>
      </c>
      <c r="E7" s="51">
        <v>47.9</v>
      </c>
      <c r="F7" s="51">
        <v>5.5</v>
      </c>
      <c r="G7" s="51">
        <v>4.5599999999999996</v>
      </c>
      <c r="H7" s="52">
        <v>110.7</v>
      </c>
      <c r="I7" s="52">
        <v>61.4</v>
      </c>
      <c r="J7" s="52">
        <v>368.6</v>
      </c>
      <c r="K7" s="52">
        <v>110.9</v>
      </c>
      <c r="L7" s="52">
        <v>41.7</v>
      </c>
      <c r="M7" s="52">
        <v>31.2</v>
      </c>
      <c r="N7" s="7">
        <f t="shared" si="0"/>
        <v>0.89999999999999858</v>
      </c>
      <c r="O7" s="7">
        <f t="shared" si="1"/>
        <v>0.94000000000000039</v>
      </c>
      <c r="P7" s="53">
        <f t="shared" si="2"/>
        <v>49.300000000000004</v>
      </c>
      <c r="Q7" s="53">
        <f t="shared" si="3"/>
        <v>257.70000000000005</v>
      </c>
      <c r="R7" s="54">
        <f t="shared" si="4"/>
        <v>10.500000000000004</v>
      </c>
      <c r="S7" s="7"/>
    </row>
    <row r="8" spans="1:19" x14ac:dyDescent="0.35">
      <c r="A8" s="50">
        <v>1</v>
      </c>
      <c r="B8" s="1">
        <v>49</v>
      </c>
      <c r="C8" s="51">
        <v>1.59</v>
      </c>
      <c r="D8" s="51">
        <v>59</v>
      </c>
      <c r="E8" s="51">
        <v>58.2</v>
      </c>
      <c r="F8" s="51">
        <v>6.49</v>
      </c>
      <c r="G8" s="51">
        <v>5.47</v>
      </c>
      <c r="H8" s="52">
        <v>45.9</v>
      </c>
      <c r="I8" s="52">
        <v>30.1</v>
      </c>
      <c r="J8" s="52">
        <v>82.7</v>
      </c>
      <c r="K8" s="52">
        <v>75</v>
      </c>
      <c r="L8" s="52">
        <v>36</v>
      </c>
      <c r="M8" s="52">
        <v>28.8</v>
      </c>
      <c r="N8" s="7">
        <f t="shared" si="0"/>
        <v>0.79999999999999716</v>
      </c>
      <c r="O8" s="7">
        <f t="shared" si="1"/>
        <v>1.0200000000000005</v>
      </c>
      <c r="P8" s="53">
        <f t="shared" si="2"/>
        <v>15.799999999999997</v>
      </c>
      <c r="Q8" s="53">
        <f t="shared" si="3"/>
        <v>7.7000000000000028</v>
      </c>
      <c r="R8" s="54">
        <f t="shared" si="4"/>
        <v>7.1999999999999993</v>
      </c>
      <c r="S8" s="7"/>
    </row>
    <row r="9" spans="1:19" x14ac:dyDescent="0.35">
      <c r="A9" s="50">
        <v>1</v>
      </c>
      <c r="B9" s="1">
        <v>50</v>
      </c>
      <c r="C9" s="51">
        <v>1.68</v>
      </c>
      <c r="D9" s="51">
        <v>85.2</v>
      </c>
      <c r="E9" s="51">
        <v>83.1</v>
      </c>
      <c r="F9" s="51">
        <v>7.8</v>
      </c>
      <c r="G9" s="51">
        <v>7.12</v>
      </c>
      <c r="H9" s="52">
        <v>49.2</v>
      </c>
      <c r="I9" s="52">
        <v>37.799999999999997</v>
      </c>
      <c r="J9" s="52">
        <v>192.6</v>
      </c>
      <c r="K9" s="52">
        <v>230.5</v>
      </c>
      <c r="L9" s="52">
        <v>35.799999999999997</v>
      </c>
      <c r="M9" s="52">
        <v>28.4</v>
      </c>
      <c r="N9" s="7">
        <f t="shared" si="0"/>
        <v>2.1000000000000085</v>
      </c>
      <c r="O9" s="7">
        <f t="shared" si="1"/>
        <v>0.67999999999999972</v>
      </c>
      <c r="P9" s="53">
        <f t="shared" si="2"/>
        <v>11.400000000000006</v>
      </c>
      <c r="Q9" s="53">
        <f t="shared" si="3"/>
        <v>-37.900000000000006</v>
      </c>
      <c r="R9" s="54">
        <f t="shared" si="4"/>
        <v>7.3999999999999986</v>
      </c>
      <c r="S9" s="7"/>
    </row>
    <row r="10" spans="1:19" x14ac:dyDescent="0.35">
      <c r="A10" s="50">
        <v>1</v>
      </c>
      <c r="B10" s="1">
        <v>52</v>
      </c>
      <c r="C10" s="51">
        <v>1.61</v>
      </c>
      <c r="D10" s="51">
        <v>95.2</v>
      </c>
      <c r="E10" s="51">
        <v>95.2</v>
      </c>
      <c r="F10" s="51">
        <v>6.86</v>
      </c>
      <c r="G10" s="51">
        <v>6.25</v>
      </c>
      <c r="H10" s="52">
        <v>47.6</v>
      </c>
      <c r="I10" s="52">
        <v>16.600000000000001</v>
      </c>
      <c r="J10" s="52">
        <v>131.19999999999999</v>
      </c>
      <c r="K10" s="52">
        <v>78.3</v>
      </c>
      <c r="L10" s="52">
        <v>34.700000000000003</v>
      </c>
      <c r="M10" s="52">
        <v>20.9</v>
      </c>
      <c r="N10" s="7">
        <f t="shared" si="0"/>
        <v>0</v>
      </c>
      <c r="O10" s="7">
        <f t="shared" si="1"/>
        <v>0.61000000000000032</v>
      </c>
      <c r="P10" s="53">
        <f t="shared" si="2"/>
        <v>31</v>
      </c>
      <c r="Q10" s="53">
        <f t="shared" si="3"/>
        <v>52.899999999999991</v>
      </c>
      <c r="R10" s="54">
        <f t="shared" si="4"/>
        <v>13.800000000000004</v>
      </c>
      <c r="S10" s="7"/>
    </row>
    <row r="11" spans="1:19" x14ac:dyDescent="0.35">
      <c r="A11" s="50">
        <v>1</v>
      </c>
      <c r="B11" s="1">
        <v>53</v>
      </c>
      <c r="C11" s="51">
        <v>1.63</v>
      </c>
      <c r="D11" s="51">
        <v>65.2</v>
      </c>
      <c r="E11" s="51">
        <v>63</v>
      </c>
      <c r="F11" s="51">
        <v>7.2</v>
      </c>
      <c r="G11" s="51">
        <v>7.39</v>
      </c>
      <c r="H11" s="52">
        <v>48.2</v>
      </c>
      <c r="I11" s="52">
        <v>36.5</v>
      </c>
      <c r="J11" s="52">
        <v>95.2</v>
      </c>
      <c r="K11" s="52">
        <v>101.4</v>
      </c>
      <c r="L11" s="52">
        <v>32.6</v>
      </c>
      <c r="M11" s="52">
        <v>32.5</v>
      </c>
      <c r="N11" s="7">
        <f t="shared" si="0"/>
        <v>2.2000000000000028</v>
      </c>
      <c r="O11" s="7">
        <f t="shared" si="1"/>
        <v>-0.1899999999999995</v>
      </c>
      <c r="P11" s="53">
        <f t="shared" si="2"/>
        <v>11.700000000000003</v>
      </c>
      <c r="Q11" s="53">
        <f t="shared" si="3"/>
        <v>-6.2000000000000028</v>
      </c>
      <c r="R11" s="54">
        <f t="shared" si="4"/>
        <v>0.10000000000000142</v>
      </c>
      <c r="S11" s="7"/>
    </row>
    <row r="12" spans="1:19" x14ac:dyDescent="0.35">
      <c r="A12" s="50">
        <v>1</v>
      </c>
      <c r="B12" s="1">
        <v>54</v>
      </c>
      <c r="C12" s="51">
        <v>1.58</v>
      </c>
      <c r="D12" s="51">
        <v>65</v>
      </c>
      <c r="E12" s="51">
        <v>63.7</v>
      </c>
      <c r="F12" s="51">
        <v>5.83</v>
      </c>
      <c r="G12" s="51">
        <v>5.71</v>
      </c>
      <c r="H12" s="52">
        <v>63.7</v>
      </c>
      <c r="I12" s="52">
        <v>49.5</v>
      </c>
      <c r="J12" s="52">
        <v>252.2</v>
      </c>
      <c r="K12" s="52">
        <v>193.2</v>
      </c>
      <c r="L12" s="52">
        <v>38.6</v>
      </c>
      <c r="M12" s="52">
        <v>33.799999999999997</v>
      </c>
      <c r="N12" s="7">
        <f t="shared" si="0"/>
        <v>1.2999999999999972</v>
      </c>
      <c r="O12" s="7">
        <f t="shared" si="1"/>
        <v>0.12000000000000011</v>
      </c>
      <c r="P12" s="53">
        <f t="shared" si="2"/>
        <v>14.200000000000003</v>
      </c>
      <c r="Q12" s="53">
        <f t="shared" si="3"/>
        <v>59</v>
      </c>
      <c r="R12" s="54">
        <f t="shared" si="4"/>
        <v>4.8000000000000043</v>
      </c>
      <c r="S12" s="7"/>
    </row>
    <row r="13" spans="1:19" x14ac:dyDescent="0.35">
      <c r="A13" s="50">
        <v>1</v>
      </c>
      <c r="B13" s="1">
        <v>55</v>
      </c>
      <c r="C13" s="51">
        <v>1.74</v>
      </c>
      <c r="D13" s="51">
        <v>69.900000000000006</v>
      </c>
      <c r="E13" s="51">
        <v>66.8</v>
      </c>
      <c r="F13" s="51">
        <v>6.59</v>
      </c>
      <c r="G13" s="51">
        <v>5.97</v>
      </c>
      <c r="H13" s="52">
        <v>48.4</v>
      </c>
      <c r="I13" s="52">
        <v>31.8</v>
      </c>
      <c r="J13" s="52">
        <v>226.6</v>
      </c>
      <c r="K13" s="52">
        <v>160.30000000000001</v>
      </c>
      <c r="L13" s="52">
        <v>33.700000000000003</v>
      </c>
      <c r="M13" s="52">
        <v>32.1</v>
      </c>
      <c r="N13" s="7">
        <f t="shared" si="0"/>
        <v>3.1000000000000085</v>
      </c>
      <c r="O13" s="7">
        <f t="shared" si="1"/>
        <v>0.62000000000000011</v>
      </c>
      <c r="P13" s="53">
        <f t="shared" si="2"/>
        <v>16.599999999999998</v>
      </c>
      <c r="Q13" s="53">
        <f t="shared" si="3"/>
        <v>66.299999999999983</v>
      </c>
      <c r="R13" s="54">
        <f t="shared" si="4"/>
        <v>1.6000000000000014</v>
      </c>
      <c r="S13" s="7"/>
    </row>
    <row r="14" spans="1:19" x14ac:dyDescent="0.35">
      <c r="A14" s="50">
        <v>1</v>
      </c>
      <c r="B14" s="1">
        <v>56</v>
      </c>
      <c r="C14" s="51">
        <v>1.65</v>
      </c>
      <c r="D14" s="51">
        <v>68.400000000000006</v>
      </c>
      <c r="E14" s="51">
        <v>68.900000000000006</v>
      </c>
      <c r="F14" s="51">
        <v>7.93</v>
      </c>
      <c r="G14" s="51">
        <v>6.49</v>
      </c>
      <c r="H14" s="52">
        <v>57.7</v>
      </c>
      <c r="I14" s="52">
        <v>36.5</v>
      </c>
      <c r="J14" s="52">
        <v>70.8</v>
      </c>
      <c r="K14" s="52">
        <v>87.3</v>
      </c>
      <c r="L14" s="52">
        <v>32.299999999999997</v>
      </c>
      <c r="M14" s="52">
        <v>25.2</v>
      </c>
      <c r="N14" s="7">
        <f t="shared" si="0"/>
        <v>-0.5</v>
      </c>
      <c r="O14" s="7">
        <f t="shared" si="1"/>
        <v>1.4399999999999995</v>
      </c>
      <c r="P14" s="53">
        <f t="shared" si="2"/>
        <v>21.200000000000003</v>
      </c>
      <c r="Q14" s="53">
        <f t="shared" si="3"/>
        <v>-16.5</v>
      </c>
      <c r="R14" s="54">
        <f t="shared" si="4"/>
        <v>7.0999999999999979</v>
      </c>
      <c r="S14" s="7"/>
    </row>
    <row r="15" spans="1:19" x14ac:dyDescent="0.35">
      <c r="A15" s="50">
        <v>1</v>
      </c>
      <c r="B15" s="1">
        <v>56</v>
      </c>
      <c r="C15" s="51">
        <v>1.53</v>
      </c>
      <c r="D15" s="51">
        <v>95.8</v>
      </c>
      <c r="E15" s="51">
        <v>95.3</v>
      </c>
      <c r="F15" s="51">
        <v>6.96</v>
      </c>
      <c r="G15" s="51">
        <v>6.32</v>
      </c>
      <c r="H15" s="52">
        <v>80.099999999999994</v>
      </c>
      <c r="I15" s="52">
        <v>50.4</v>
      </c>
      <c r="J15" s="52">
        <v>263.8</v>
      </c>
      <c r="K15" s="52">
        <v>152.9</v>
      </c>
      <c r="L15" s="52">
        <v>35.6</v>
      </c>
      <c r="M15" s="52">
        <v>31.2</v>
      </c>
      <c r="N15" s="7">
        <f t="shared" si="0"/>
        <v>0.5</v>
      </c>
      <c r="O15" s="7">
        <f t="shared" si="1"/>
        <v>0.63999999999999968</v>
      </c>
      <c r="P15" s="53">
        <f t="shared" si="2"/>
        <v>29.699999999999996</v>
      </c>
      <c r="Q15" s="53">
        <f t="shared" si="3"/>
        <v>110.9</v>
      </c>
      <c r="R15" s="54">
        <f t="shared" si="4"/>
        <v>4.4000000000000021</v>
      </c>
      <c r="S15" s="7"/>
    </row>
    <row r="16" spans="1:19" x14ac:dyDescent="0.35">
      <c r="A16" s="50">
        <v>1</v>
      </c>
      <c r="B16" s="1">
        <v>58</v>
      </c>
      <c r="C16" s="51">
        <v>1.57</v>
      </c>
      <c r="D16" s="51">
        <v>52.3</v>
      </c>
      <c r="E16" s="51">
        <v>52.8</v>
      </c>
      <c r="F16" s="51">
        <v>7.49</v>
      </c>
      <c r="G16" s="51">
        <v>6.55</v>
      </c>
      <c r="H16" s="52">
        <v>55</v>
      </c>
      <c r="I16" s="52">
        <v>62.4</v>
      </c>
      <c r="J16" s="52">
        <v>275.5</v>
      </c>
      <c r="K16" s="52">
        <v>215.6</v>
      </c>
      <c r="L16" s="52">
        <v>49.3</v>
      </c>
      <c r="M16" s="52">
        <v>38.200000000000003</v>
      </c>
      <c r="N16" s="7">
        <f t="shared" si="0"/>
        <v>-0.5</v>
      </c>
      <c r="O16" s="7">
        <f t="shared" si="1"/>
        <v>0.94000000000000039</v>
      </c>
      <c r="P16" s="53">
        <f t="shared" si="2"/>
        <v>-7.3999999999999986</v>
      </c>
      <c r="Q16" s="53">
        <f t="shared" si="3"/>
        <v>59.900000000000006</v>
      </c>
      <c r="R16" s="54">
        <f t="shared" si="4"/>
        <v>11.099999999999994</v>
      </c>
      <c r="S16" s="7"/>
    </row>
    <row r="17" spans="1:19" x14ac:dyDescent="0.35">
      <c r="A17" s="50">
        <v>1</v>
      </c>
      <c r="B17" s="1">
        <v>64</v>
      </c>
      <c r="C17" s="51">
        <v>1.65</v>
      </c>
      <c r="D17" s="51">
        <v>60.7</v>
      </c>
      <c r="E17" s="51">
        <v>60.5</v>
      </c>
      <c r="F17" s="51">
        <v>7.17</v>
      </c>
      <c r="G17" s="51">
        <v>6</v>
      </c>
      <c r="H17" s="52">
        <v>21.5</v>
      </c>
      <c r="I17" s="52">
        <v>24.2</v>
      </c>
      <c r="J17" s="52">
        <v>124.2</v>
      </c>
      <c r="K17" s="52">
        <v>104.1</v>
      </c>
      <c r="L17" s="52">
        <v>19.7</v>
      </c>
      <c r="M17" s="52">
        <v>15.3</v>
      </c>
      <c r="N17" s="7">
        <f t="shared" si="0"/>
        <v>0.20000000000000284</v>
      </c>
      <c r="O17" s="7">
        <f t="shared" si="1"/>
        <v>1.17</v>
      </c>
      <c r="P17" s="53">
        <f t="shared" si="2"/>
        <v>-2.6999999999999993</v>
      </c>
      <c r="Q17" s="53">
        <f t="shared" si="3"/>
        <v>20.100000000000009</v>
      </c>
      <c r="R17" s="54">
        <f t="shared" si="4"/>
        <v>4.3999999999999986</v>
      </c>
      <c r="S17" s="7"/>
    </row>
    <row r="18" spans="1:19" x14ac:dyDescent="0.35">
      <c r="A18" s="50">
        <v>2</v>
      </c>
      <c r="B18" s="1">
        <v>40</v>
      </c>
      <c r="C18" s="51">
        <v>1.75</v>
      </c>
      <c r="D18" s="51">
        <v>86.3</v>
      </c>
      <c r="E18" s="51">
        <v>87.4</v>
      </c>
      <c r="F18" s="51">
        <v>7.22</v>
      </c>
      <c r="G18" s="51">
        <v>6.67</v>
      </c>
      <c r="H18" s="52">
        <v>94.1</v>
      </c>
      <c r="I18" s="52">
        <v>70.2</v>
      </c>
      <c r="J18" s="52">
        <v>368.9</v>
      </c>
      <c r="K18" s="52">
        <v>256.39999999999998</v>
      </c>
      <c r="L18" s="52">
        <v>39.9</v>
      </c>
      <c r="M18" s="52">
        <v>29.8</v>
      </c>
      <c r="N18" s="7">
        <f t="shared" si="0"/>
        <v>-1.1000000000000085</v>
      </c>
      <c r="O18" s="7">
        <f t="shared" si="1"/>
        <v>0.54999999999999982</v>
      </c>
      <c r="P18" s="53">
        <f t="shared" si="2"/>
        <v>23.899999999999991</v>
      </c>
      <c r="Q18" s="53">
        <f t="shared" si="3"/>
        <v>112.5</v>
      </c>
      <c r="R18" s="54">
        <f t="shared" si="4"/>
        <v>10.099999999999998</v>
      </c>
      <c r="S18" s="7"/>
    </row>
    <row r="19" spans="1:19" x14ac:dyDescent="0.35">
      <c r="A19" s="50">
        <v>2</v>
      </c>
      <c r="B19" s="1">
        <v>40</v>
      </c>
      <c r="C19" s="51">
        <v>1.75</v>
      </c>
      <c r="D19" s="51">
        <v>97</v>
      </c>
      <c r="E19" s="51">
        <v>96</v>
      </c>
      <c r="F19" s="51">
        <v>5.42</v>
      </c>
      <c r="G19" s="51">
        <v>4.8600000000000003</v>
      </c>
      <c r="H19" s="52">
        <v>88.5</v>
      </c>
      <c r="I19" s="52">
        <v>64.8</v>
      </c>
      <c r="J19" s="52">
        <v>233.3</v>
      </c>
      <c r="K19" s="52">
        <v>190.3</v>
      </c>
      <c r="L19" s="52">
        <v>33.1</v>
      </c>
      <c r="M19" s="52">
        <v>32.299999999999997</v>
      </c>
      <c r="N19" s="7">
        <f t="shared" si="0"/>
        <v>1</v>
      </c>
      <c r="O19" s="7">
        <f t="shared" si="1"/>
        <v>0.55999999999999961</v>
      </c>
      <c r="P19" s="53">
        <f t="shared" si="2"/>
        <v>23.700000000000003</v>
      </c>
      <c r="Q19" s="53">
        <f t="shared" si="3"/>
        <v>43</v>
      </c>
      <c r="R19" s="54">
        <f t="shared" si="4"/>
        <v>0.80000000000000426</v>
      </c>
      <c r="S19" s="7"/>
    </row>
    <row r="20" spans="1:19" x14ac:dyDescent="0.35">
      <c r="A20" s="50">
        <v>2</v>
      </c>
      <c r="B20" s="1">
        <v>43</v>
      </c>
      <c r="C20" s="51">
        <v>1.78</v>
      </c>
      <c r="D20" s="51">
        <v>104.8</v>
      </c>
      <c r="E20" s="51">
        <v>99</v>
      </c>
      <c r="F20" s="51">
        <v>9.02</v>
      </c>
      <c r="G20" s="51">
        <v>7.61</v>
      </c>
      <c r="H20" s="52">
        <v>114.8</v>
      </c>
      <c r="I20" s="52">
        <v>33.6</v>
      </c>
      <c r="J20" s="52">
        <v>532.1</v>
      </c>
      <c r="K20" s="52">
        <v>178.4</v>
      </c>
      <c r="L20" s="52">
        <v>37.700000000000003</v>
      </c>
      <c r="M20" s="52">
        <v>27.5</v>
      </c>
      <c r="N20" s="7">
        <f t="shared" si="0"/>
        <v>5.7999999999999972</v>
      </c>
      <c r="O20" s="7">
        <f t="shared" si="1"/>
        <v>1.4099999999999993</v>
      </c>
      <c r="P20" s="53">
        <f t="shared" si="2"/>
        <v>81.199999999999989</v>
      </c>
      <c r="Q20" s="53">
        <f t="shared" si="3"/>
        <v>353.70000000000005</v>
      </c>
      <c r="R20" s="54">
        <f t="shared" si="4"/>
        <v>10.200000000000003</v>
      </c>
      <c r="S20" s="7"/>
    </row>
    <row r="21" spans="1:19" x14ac:dyDescent="0.35">
      <c r="A21" s="50">
        <v>2</v>
      </c>
      <c r="B21" s="1">
        <v>43</v>
      </c>
      <c r="C21" s="51">
        <v>1.73</v>
      </c>
      <c r="D21" s="51">
        <v>96.3</v>
      </c>
      <c r="E21" s="51">
        <v>96.6</v>
      </c>
      <c r="F21" s="51">
        <v>7.52</v>
      </c>
      <c r="G21" s="51">
        <v>6.68</v>
      </c>
      <c r="H21" s="52">
        <v>117.3</v>
      </c>
      <c r="I21" s="52">
        <v>72</v>
      </c>
      <c r="J21" s="52">
        <v>939.8</v>
      </c>
      <c r="K21" s="52">
        <v>261</v>
      </c>
      <c r="L21" s="52">
        <v>38.4</v>
      </c>
      <c r="M21" s="52">
        <v>34.200000000000003</v>
      </c>
      <c r="N21" s="7">
        <f t="shared" si="0"/>
        <v>-0.29999999999999716</v>
      </c>
      <c r="O21" s="7">
        <f t="shared" si="1"/>
        <v>0.83999999999999986</v>
      </c>
      <c r="P21" s="53">
        <f t="shared" si="2"/>
        <v>45.3</v>
      </c>
      <c r="Q21" s="53">
        <f t="shared" si="3"/>
        <v>678.8</v>
      </c>
      <c r="R21" s="54">
        <f t="shared" si="4"/>
        <v>4.1999999999999957</v>
      </c>
      <c r="S21" s="7"/>
    </row>
    <row r="22" spans="1:19" x14ac:dyDescent="0.35">
      <c r="A22" s="50">
        <v>2</v>
      </c>
      <c r="B22" s="1">
        <v>45</v>
      </c>
      <c r="C22" s="51">
        <v>1.75</v>
      </c>
      <c r="D22" s="51">
        <v>91.5</v>
      </c>
      <c r="E22" s="51">
        <v>86.3</v>
      </c>
      <c r="F22" s="51">
        <v>7.03</v>
      </c>
      <c r="G22" s="51">
        <v>5.25</v>
      </c>
      <c r="H22" s="52">
        <v>94.5</v>
      </c>
      <c r="I22" s="52">
        <v>55.7</v>
      </c>
      <c r="J22" s="52">
        <v>299.8</v>
      </c>
      <c r="K22" s="52">
        <v>282.60000000000002</v>
      </c>
      <c r="L22" s="52">
        <v>45.8</v>
      </c>
      <c r="M22" s="52">
        <v>29.8</v>
      </c>
      <c r="N22" s="7">
        <f t="shared" si="0"/>
        <v>5.2000000000000028</v>
      </c>
      <c r="O22" s="7">
        <f t="shared" si="1"/>
        <v>1.7800000000000002</v>
      </c>
      <c r="P22" s="53">
        <f t="shared" si="2"/>
        <v>38.799999999999997</v>
      </c>
      <c r="Q22" s="53">
        <f t="shared" si="3"/>
        <v>17.199999999999989</v>
      </c>
      <c r="R22" s="54">
        <f t="shared" si="4"/>
        <v>15.999999999999996</v>
      </c>
      <c r="S22" s="7"/>
    </row>
    <row r="23" spans="1:19" x14ac:dyDescent="0.35">
      <c r="A23" s="50">
        <v>2</v>
      </c>
      <c r="B23" s="1">
        <v>46</v>
      </c>
      <c r="C23" s="51">
        <v>1.74</v>
      </c>
      <c r="D23" s="51">
        <v>68.8</v>
      </c>
      <c r="E23" s="51">
        <v>75.900000000000006</v>
      </c>
      <c r="F23" s="51">
        <v>6.67</v>
      </c>
      <c r="G23" s="51">
        <v>5.76</v>
      </c>
      <c r="H23" s="52">
        <v>114.4</v>
      </c>
      <c r="I23" s="52">
        <v>93.4</v>
      </c>
      <c r="J23" s="52">
        <v>381.9</v>
      </c>
      <c r="K23" s="52">
        <v>298.60000000000002</v>
      </c>
      <c r="L23" s="52">
        <v>47.8</v>
      </c>
      <c r="M23" s="52">
        <v>39.5</v>
      </c>
      <c r="N23" s="7">
        <f t="shared" si="0"/>
        <v>-7.1000000000000085</v>
      </c>
      <c r="O23" s="7">
        <f t="shared" si="1"/>
        <v>0.91000000000000014</v>
      </c>
      <c r="P23" s="53">
        <f t="shared" si="2"/>
        <v>21</v>
      </c>
      <c r="Q23" s="53">
        <f t="shared" si="3"/>
        <v>83.299999999999955</v>
      </c>
      <c r="R23" s="54">
        <f t="shared" si="4"/>
        <v>8.2999999999999972</v>
      </c>
      <c r="S23" s="7"/>
    </row>
    <row r="24" spans="1:19" x14ac:dyDescent="0.35">
      <c r="A24" s="50">
        <v>2</v>
      </c>
      <c r="B24" s="1">
        <v>46</v>
      </c>
      <c r="C24" s="51">
        <v>1.74</v>
      </c>
      <c r="D24" s="51">
        <v>100</v>
      </c>
      <c r="E24" s="51">
        <v>100.7</v>
      </c>
      <c r="F24" s="51">
        <v>6.45</v>
      </c>
      <c r="G24" s="51">
        <v>7.02</v>
      </c>
      <c r="H24" s="52">
        <v>34.1</v>
      </c>
      <c r="I24" s="52">
        <v>14.1</v>
      </c>
      <c r="J24" s="52">
        <v>90</v>
      </c>
      <c r="K24" s="52">
        <v>26.2</v>
      </c>
      <c r="L24" s="52">
        <v>23.1</v>
      </c>
      <c r="M24" s="52">
        <v>20</v>
      </c>
      <c r="N24" s="7">
        <f t="shared" si="0"/>
        <v>-0.70000000000000284</v>
      </c>
      <c r="O24" s="7">
        <f t="shared" si="1"/>
        <v>-0.5699999999999994</v>
      </c>
      <c r="P24" s="53">
        <f t="shared" si="2"/>
        <v>20</v>
      </c>
      <c r="Q24" s="53">
        <f t="shared" si="3"/>
        <v>63.8</v>
      </c>
      <c r="R24" s="54">
        <f t="shared" si="4"/>
        <v>3.1000000000000014</v>
      </c>
      <c r="S24" s="7"/>
    </row>
    <row r="25" spans="1:19" x14ac:dyDescent="0.35">
      <c r="A25" s="50">
        <v>2</v>
      </c>
      <c r="B25" s="1">
        <v>51</v>
      </c>
      <c r="C25" s="51">
        <v>1.75</v>
      </c>
      <c r="D25" s="51">
        <v>79.8</v>
      </c>
      <c r="E25" s="51">
        <v>78.400000000000006</v>
      </c>
      <c r="F25" s="51">
        <v>7.2</v>
      </c>
      <c r="G25" s="51">
        <v>6.18</v>
      </c>
      <c r="H25" s="52">
        <v>63.4</v>
      </c>
      <c r="I25" s="52">
        <v>68.599999999999994</v>
      </c>
      <c r="J25" s="52">
        <v>246.4</v>
      </c>
      <c r="K25" s="52">
        <v>588.4</v>
      </c>
      <c r="L25" s="52">
        <v>40.6</v>
      </c>
      <c r="M25" s="52">
        <v>34.9</v>
      </c>
      <c r="N25" s="7">
        <f t="shared" si="0"/>
        <v>1.3999999999999915</v>
      </c>
      <c r="O25" s="7">
        <f t="shared" si="1"/>
        <v>1.0200000000000005</v>
      </c>
      <c r="P25" s="53">
        <f t="shared" si="2"/>
        <v>-5.1999999999999957</v>
      </c>
      <c r="Q25" s="53">
        <f t="shared" si="3"/>
        <v>-342</v>
      </c>
      <c r="R25" s="54">
        <f t="shared" si="4"/>
        <v>5.7000000000000028</v>
      </c>
      <c r="S25" s="7"/>
    </row>
    <row r="26" spans="1:19" x14ac:dyDescent="0.35">
      <c r="A26" s="50">
        <v>2</v>
      </c>
      <c r="B26" s="1">
        <v>51</v>
      </c>
      <c r="C26" s="51">
        <v>1.7</v>
      </c>
      <c r="D26" s="51">
        <v>80.5</v>
      </c>
      <c r="E26" s="51">
        <v>73.5</v>
      </c>
      <c r="F26" s="51">
        <v>6.41</v>
      </c>
      <c r="G26" s="51">
        <v>5.42</v>
      </c>
      <c r="H26" s="52">
        <v>56.2</v>
      </c>
      <c r="I26" s="52">
        <v>20.7</v>
      </c>
      <c r="J26" s="52">
        <v>144.69999999999999</v>
      </c>
      <c r="K26" s="52">
        <v>71.7</v>
      </c>
      <c r="L26" s="52">
        <v>34.5</v>
      </c>
      <c r="M26" s="52">
        <v>24.3</v>
      </c>
      <c r="N26" s="7">
        <f t="shared" si="0"/>
        <v>7</v>
      </c>
      <c r="O26" s="7">
        <f t="shared" si="1"/>
        <v>0.99000000000000021</v>
      </c>
      <c r="P26" s="53">
        <f t="shared" si="2"/>
        <v>35.5</v>
      </c>
      <c r="Q26" s="53">
        <f t="shared" si="3"/>
        <v>72.999999999999986</v>
      </c>
      <c r="R26" s="54">
        <f t="shared" si="4"/>
        <v>10.199999999999999</v>
      </c>
      <c r="S26" s="7"/>
    </row>
    <row r="27" spans="1:19" x14ac:dyDescent="0.35">
      <c r="A27" s="50">
        <v>2</v>
      </c>
      <c r="B27" s="1">
        <v>53</v>
      </c>
      <c r="C27" s="51">
        <v>1.77</v>
      </c>
      <c r="D27" s="51">
        <v>97.8</v>
      </c>
      <c r="E27" s="51">
        <v>94</v>
      </c>
      <c r="F27" s="51">
        <v>6</v>
      </c>
      <c r="G27" s="51">
        <v>6.32</v>
      </c>
      <c r="H27" s="52">
        <v>38.5</v>
      </c>
      <c r="I27" s="52">
        <v>32</v>
      </c>
      <c r="J27" s="52">
        <v>126.6</v>
      </c>
      <c r="K27" s="52">
        <v>111</v>
      </c>
      <c r="L27" s="52">
        <v>39.200000000000003</v>
      </c>
      <c r="M27" s="52">
        <v>34.9</v>
      </c>
      <c r="N27" s="7">
        <f t="shared" si="0"/>
        <v>3.7999999999999972</v>
      </c>
      <c r="O27" s="7">
        <f t="shared" si="1"/>
        <v>-0.32000000000000028</v>
      </c>
      <c r="P27" s="53">
        <f t="shared" si="2"/>
        <v>6.5</v>
      </c>
      <c r="Q27" s="53">
        <f t="shared" si="3"/>
        <v>15.599999999999994</v>
      </c>
      <c r="R27" s="54">
        <f t="shared" si="4"/>
        <v>4.3000000000000043</v>
      </c>
      <c r="S27" s="7"/>
    </row>
    <row r="28" spans="1:19" x14ac:dyDescent="0.35">
      <c r="A28" s="50">
        <v>2</v>
      </c>
      <c r="B28" s="1">
        <v>53</v>
      </c>
      <c r="C28" s="51">
        <v>1.73</v>
      </c>
      <c r="D28" s="51">
        <v>82.6</v>
      </c>
      <c r="E28" s="51">
        <v>81.8</v>
      </c>
      <c r="F28" s="51">
        <v>7.04</v>
      </c>
      <c r="G28" s="51">
        <v>7.53</v>
      </c>
      <c r="H28" s="52">
        <v>131.5</v>
      </c>
      <c r="I28" s="52">
        <v>31.1</v>
      </c>
      <c r="J28" s="52">
        <v>489.6</v>
      </c>
      <c r="K28" s="52">
        <v>102.1</v>
      </c>
      <c r="L28" s="52">
        <v>50.4</v>
      </c>
      <c r="M28" s="52">
        <v>40.4</v>
      </c>
      <c r="N28" s="7">
        <f t="shared" si="0"/>
        <v>0.79999999999999716</v>
      </c>
      <c r="O28" s="7">
        <f t="shared" si="1"/>
        <v>-0.49000000000000021</v>
      </c>
      <c r="P28" s="53">
        <f t="shared" si="2"/>
        <v>100.4</v>
      </c>
      <c r="Q28" s="53">
        <f t="shared" si="3"/>
        <v>387.5</v>
      </c>
      <c r="R28" s="54">
        <f t="shared" si="4"/>
        <v>10</v>
      </c>
      <c r="S28" s="7"/>
    </row>
    <row r="29" spans="1:19" x14ac:dyDescent="0.35">
      <c r="A29" s="50">
        <v>2</v>
      </c>
      <c r="B29" s="1">
        <v>57</v>
      </c>
      <c r="C29" s="51">
        <v>1.74</v>
      </c>
      <c r="D29" s="51">
        <v>98.9</v>
      </c>
      <c r="E29" s="51">
        <v>101.4</v>
      </c>
      <c r="F29" s="51">
        <v>6.29</v>
      </c>
      <c r="G29" s="51">
        <v>6.07</v>
      </c>
      <c r="H29" s="52">
        <v>108.3</v>
      </c>
      <c r="I29" s="52">
        <v>90</v>
      </c>
      <c r="J29" s="52">
        <v>329</v>
      </c>
      <c r="K29" s="52">
        <v>363.6</v>
      </c>
      <c r="L29" s="52">
        <v>37.799999999999997</v>
      </c>
      <c r="M29" s="52">
        <v>41.8</v>
      </c>
      <c r="N29" s="7">
        <f t="shared" si="0"/>
        <v>-2.5</v>
      </c>
      <c r="O29" s="7">
        <f t="shared" si="1"/>
        <v>0.21999999999999975</v>
      </c>
      <c r="P29" s="53">
        <f t="shared" si="2"/>
        <v>18.299999999999997</v>
      </c>
      <c r="Q29" s="53">
        <f t="shared" si="3"/>
        <v>-34.600000000000023</v>
      </c>
      <c r="R29" s="54">
        <f t="shared" si="4"/>
        <v>-4</v>
      </c>
      <c r="S29" s="7"/>
    </row>
    <row r="30" spans="1:19" x14ac:dyDescent="0.35">
      <c r="A30" s="50">
        <v>2</v>
      </c>
      <c r="B30" s="1">
        <v>58</v>
      </c>
      <c r="C30" s="51">
        <v>1.7</v>
      </c>
      <c r="D30" s="51">
        <v>103.5</v>
      </c>
      <c r="E30" s="51">
        <v>103.5</v>
      </c>
      <c r="F30" s="51">
        <v>6.7</v>
      </c>
      <c r="G30" s="51">
        <v>6.05</v>
      </c>
      <c r="H30" s="52">
        <v>52.3</v>
      </c>
      <c r="I30" s="52">
        <v>72.2</v>
      </c>
      <c r="J30" s="52">
        <v>172.3</v>
      </c>
      <c r="K30" s="52">
        <v>151.5</v>
      </c>
      <c r="L30" s="52">
        <v>35.1</v>
      </c>
      <c r="M30" s="52">
        <v>34.4</v>
      </c>
      <c r="N30" s="7">
        <f t="shared" si="0"/>
        <v>0</v>
      </c>
      <c r="O30" s="7">
        <f t="shared" si="1"/>
        <v>0.65000000000000036</v>
      </c>
      <c r="P30" s="53">
        <f t="shared" si="2"/>
        <v>-19.900000000000006</v>
      </c>
      <c r="Q30" s="53">
        <f t="shared" si="3"/>
        <v>20.800000000000011</v>
      </c>
      <c r="R30" s="54">
        <f t="shared" si="4"/>
        <v>0.70000000000000284</v>
      </c>
      <c r="S30" s="7"/>
    </row>
    <row r="31" spans="1:19" x14ac:dyDescent="0.35">
      <c r="A31" s="50">
        <v>2</v>
      </c>
      <c r="B31" s="1">
        <v>63</v>
      </c>
      <c r="C31" s="51">
        <v>1.79</v>
      </c>
      <c r="D31" s="51">
        <v>83.2</v>
      </c>
      <c r="E31" s="51">
        <v>81.400000000000006</v>
      </c>
      <c r="F31" s="51">
        <v>7.73</v>
      </c>
      <c r="G31" s="51">
        <v>5.96</v>
      </c>
      <c r="H31" s="52">
        <v>92.1</v>
      </c>
      <c r="I31" s="52">
        <v>101.1</v>
      </c>
      <c r="J31" s="52">
        <v>386.9</v>
      </c>
      <c r="K31" s="52">
        <v>373.2</v>
      </c>
      <c r="L31" s="52">
        <v>38.799999999999997</v>
      </c>
      <c r="M31" s="52">
        <v>45</v>
      </c>
      <c r="N31" s="7">
        <f t="shared" si="0"/>
        <v>1.7999999999999972</v>
      </c>
      <c r="O31" s="7">
        <f t="shared" si="1"/>
        <v>1.7700000000000005</v>
      </c>
      <c r="P31" s="53">
        <f t="shared" si="2"/>
        <v>-9</v>
      </c>
      <c r="Q31" s="53">
        <f t="shared" si="3"/>
        <v>13.699999999999989</v>
      </c>
      <c r="R31" s="54">
        <f t="shared" si="4"/>
        <v>-6.2000000000000028</v>
      </c>
      <c r="S31" s="7"/>
    </row>
    <row r="32" spans="1:19" x14ac:dyDescent="0.35">
      <c r="A32" s="50">
        <v>2</v>
      </c>
      <c r="B32" s="1">
        <v>63</v>
      </c>
      <c r="C32" s="51">
        <v>1.78</v>
      </c>
      <c r="D32" s="51">
        <v>80.3</v>
      </c>
      <c r="E32" s="51">
        <v>76.8</v>
      </c>
      <c r="F32" s="51">
        <v>7.01</v>
      </c>
      <c r="G32" s="51">
        <v>6.54</v>
      </c>
      <c r="H32" s="52">
        <v>44.9</v>
      </c>
      <c r="I32" s="52">
        <v>36.799999999999997</v>
      </c>
      <c r="J32" s="52">
        <v>125</v>
      </c>
      <c r="K32" s="52">
        <v>81.5</v>
      </c>
      <c r="L32" s="52">
        <v>22.5</v>
      </c>
      <c r="M32" s="52">
        <v>19.8</v>
      </c>
      <c r="N32" s="7">
        <f t="shared" si="0"/>
        <v>3.5</v>
      </c>
      <c r="O32" s="7">
        <f t="shared" si="1"/>
        <v>0.46999999999999975</v>
      </c>
      <c r="P32" s="53">
        <f t="shared" si="2"/>
        <v>8.1000000000000014</v>
      </c>
      <c r="Q32" s="53">
        <f t="shared" si="3"/>
        <v>43.5</v>
      </c>
      <c r="R32" s="54">
        <f t="shared" si="4"/>
        <v>2.6999999999999993</v>
      </c>
      <c r="S32" s="7"/>
    </row>
    <row r="33" spans="1:20" x14ac:dyDescent="0.35">
      <c r="A33" s="50">
        <v>2</v>
      </c>
      <c r="B33" s="1">
        <v>65</v>
      </c>
      <c r="C33" s="51">
        <v>1.69</v>
      </c>
      <c r="D33" s="51">
        <v>79</v>
      </c>
      <c r="E33" s="51">
        <v>77.900000000000006</v>
      </c>
      <c r="F33" s="51">
        <v>6.7</v>
      </c>
      <c r="G33" s="51">
        <v>6.16</v>
      </c>
      <c r="H33" s="52">
        <v>62.4</v>
      </c>
      <c r="I33" s="52">
        <v>41.5</v>
      </c>
      <c r="J33" s="52">
        <v>192.8</v>
      </c>
      <c r="K33" s="52">
        <v>149.1</v>
      </c>
      <c r="L33" s="52">
        <v>38</v>
      </c>
      <c r="M33" s="52">
        <v>40.799999999999997</v>
      </c>
      <c r="N33" s="7">
        <f t="shared" si="0"/>
        <v>1.0999999999999943</v>
      </c>
      <c r="O33" s="7">
        <f t="shared" si="1"/>
        <v>0.54</v>
      </c>
      <c r="P33" s="53">
        <f t="shared" si="2"/>
        <v>20.9</v>
      </c>
      <c r="Q33" s="53">
        <f t="shared" si="3"/>
        <v>43.700000000000017</v>
      </c>
      <c r="R33" s="54">
        <f t="shared" si="4"/>
        <v>-2.7999999999999972</v>
      </c>
      <c r="S33" s="7"/>
    </row>
    <row r="34" spans="1:20" x14ac:dyDescent="0.35">
      <c r="A34" s="55">
        <v>2</v>
      </c>
      <c r="B34" s="56">
        <v>69</v>
      </c>
      <c r="C34" s="57">
        <v>1.66</v>
      </c>
      <c r="D34" s="57">
        <v>65</v>
      </c>
      <c r="E34" s="57">
        <v>64</v>
      </c>
      <c r="F34" s="57">
        <v>8.07</v>
      </c>
      <c r="G34" s="57">
        <v>6.21</v>
      </c>
      <c r="H34" s="58">
        <v>75.900000000000006</v>
      </c>
      <c r="I34" s="58">
        <v>62.5</v>
      </c>
      <c r="J34" s="58">
        <v>219.8</v>
      </c>
      <c r="K34" s="58">
        <v>253.8</v>
      </c>
      <c r="L34" s="58">
        <v>36.299999999999997</v>
      </c>
      <c r="M34" s="58">
        <v>31</v>
      </c>
      <c r="N34" s="59">
        <f t="shared" si="0"/>
        <v>1</v>
      </c>
      <c r="O34" s="59">
        <f t="shared" si="1"/>
        <v>1.8600000000000003</v>
      </c>
      <c r="P34" s="60">
        <f t="shared" si="2"/>
        <v>13.400000000000006</v>
      </c>
      <c r="Q34" s="60">
        <f t="shared" si="3"/>
        <v>-34</v>
      </c>
      <c r="R34" s="61">
        <f t="shared" si="4"/>
        <v>5.2999999999999972</v>
      </c>
      <c r="S34" s="7"/>
    </row>
    <row r="35" spans="1:20" x14ac:dyDescent="0.35">
      <c r="N35" s="7"/>
      <c r="S35" s="7"/>
    </row>
    <row r="36" spans="1:20" x14ac:dyDescent="0.35">
      <c r="D36" s="7"/>
      <c r="E36" s="7"/>
      <c r="S36" s="7"/>
    </row>
    <row r="37" spans="1:20" ht="21" x14ac:dyDescent="0.35">
      <c r="A37" s="27" t="s">
        <v>42</v>
      </c>
      <c r="B37" s="111" t="s">
        <v>162</v>
      </c>
      <c r="C37" s="112"/>
      <c r="D37" s="112"/>
      <c r="E37" s="112"/>
      <c r="F37" s="112"/>
      <c r="G37" s="112"/>
      <c r="H37" s="112"/>
      <c r="I37" s="113"/>
    </row>
    <row r="38" spans="1:20" x14ac:dyDescent="0.35">
      <c r="A38"/>
    </row>
    <row r="39" spans="1:20" x14ac:dyDescent="0.35">
      <c r="A39" s="1" t="s">
        <v>137</v>
      </c>
      <c r="B39" s="110" t="s">
        <v>139</v>
      </c>
      <c r="C39" s="110"/>
      <c r="D39" s="110"/>
      <c r="F39" s="110" t="s">
        <v>145</v>
      </c>
      <c r="G39" s="110"/>
      <c r="H39" s="110"/>
      <c r="J39" s="110" t="s">
        <v>148</v>
      </c>
      <c r="K39" s="110"/>
      <c r="L39" s="110"/>
      <c r="N39" s="110" t="s">
        <v>141</v>
      </c>
      <c r="O39" s="110"/>
      <c r="P39" s="110"/>
      <c r="R39" s="110" t="s">
        <v>143</v>
      </c>
      <c r="S39" s="110"/>
      <c r="T39" s="110"/>
    </row>
    <row r="40" spans="1:20" x14ac:dyDescent="0.35">
      <c r="A40" s="1" t="s">
        <v>138</v>
      </c>
      <c r="B40" s="110" t="s">
        <v>140</v>
      </c>
      <c r="C40" s="110"/>
      <c r="D40" s="110"/>
      <c r="F40" s="110" t="s">
        <v>146</v>
      </c>
      <c r="G40" s="110"/>
      <c r="H40" s="110"/>
      <c r="J40" s="110" t="s">
        <v>147</v>
      </c>
      <c r="K40" s="110"/>
      <c r="L40" s="110"/>
      <c r="N40" s="110" t="s">
        <v>142</v>
      </c>
      <c r="O40" s="110"/>
      <c r="P40" s="110"/>
      <c r="R40" s="110" t="s">
        <v>144</v>
      </c>
      <c r="S40" s="110"/>
      <c r="T40" s="110"/>
    </row>
    <row r="41" spans="1:20" x14ac:dyDescent="0.35">
      <c r="A41"/>
    </row>
    <row r="42" spans="1:20" x14ac:dyDescent="0.35">
      <c r="A42"/>
      <c r="B42" t="s">
        <v>121</v>
      </c>
      <c r="C42"/>
      <c r="F42" t="s">
        <v>121</v>
      </c>
      <c r="J42" t="s">
        <v>121</v>
      </c>
      <c r="N42" t="s">
        <v>121</v>
      </c>
      <c r="R42" t="s">
        <v>121</v>
      </c>
    </row>
    <row r="43" spans="1:20" ht="15" thickBot="1" x14ac:dyDescent="0.4">
      <c r="A43"/>
      <c r="B43"/>
      <c r="C43"/>
    </row>
    <row r="44" spans="1:20" x14ac:dyDescent="0.35">
      <c r="A44"/>
      <c r="B44" s="13"/>
      <c r="C44" s="13" t="s">
        <v>20</v>
      </c>
      <c r="D44" s="13" t="s">
        <v>21</v>
      </c>
      <c r="F44" s="13"/>
      <c r="G44" s="13" t="s">
        <v>22</v>
      </c>
      <c r="H44" s="13" t="s">
        <v>23</v>
      </c>
      <c r="J44" s="13"/>
      <c r="K44" s="13" t="s">
        <v>24</v>
      </c>
      <c r="L44" s="13" t="s">
        <v>25</v>
      </c>
      <c r="N44" s="13"/>
      <c r="O44" s="13" t="s">
        <v>26</v>
      </c>
      <c r="P44" s="13" t="s">
        <v>27</v>
      </c>
      <c r="R44" s="13"/>
      <c r="S44" s="13" t="s">
        <v>28</v>
      </c>
      <c r="T44" s="13" t="s">
        <v>29</v>
      </c>
    </row>
    <row r="45" spans="1:20" x14ac:dyDescent="0.35">
      <c r="A45"/>
      <c r="B45" t="s">
        <v>43</v>
      </c>
      <c r="C45">
        <v>79.887878787878776</v>
      </c>
      <c r="D45">
        <v>78.621212121212139</v>
      </c>
      <c r="F45" t="s">
        <v>43</v>
      </c>
      <c r="G45">
        <v>6.8699999999999983</v>
      </c>
      <c r="H45">
        <v>6.2669696969696975</v>
      </c>
      <c r="J45" t="s">
        <v>43</v>
      </c>
      <c r="K45">
        <v>66.560606060606062</v>
      </c>
      <c r="L45">
        <v>46.715151515151511</v>
      </c>
      <c r="N45" t="s">
        <v>43</v>
      </c>
      <c r="O45">
        <v>242.42121212121216</v>
      </c>
      <c r="P45">
        <v>177.12424242424242</v>
      </c>
      <c r="R45" t="s">
        <v>43</v>
      </c>
      <c r="S45">
        <v>36.536363636363632</v>
      </c>
      <c r="T45">
        <v>30.821212121212113</v>
      </c>
    </row>
    <row r="46" spans="1:20" x14ac:dyDescent="0.35">
      <c r="A46"/>
      <c r="B46" t="s">
        <v>63</v>
      </c>
      <c r="C46">
        <v>255.53672348484906</v>
      </c>
      <c r="D46">
        <v>251.08922348484521</v>
      </c>
      <c r="F46" t="s">
        <v>63</v>
      </c>
      <c r="G46">
        <v>0.58305625000002692</v>
      </c>
      <c r="H46">
        <v>0.6182592803030289</v>
      </c>
      <c r="J46" t="s">
        <v>63</v>
      </c>
      <c r="K46">
        <v>967.59371212121187</v>
      </c>
      <c r="L46">
        <v>533.91445075757565</v>
      </c>
      <c r="N46" t="s">
        <v>63</v>
      </c>
      <c r="O46">
        <v>30617.755473484824</v>
      </c>
      <c r="P46">
        <v>13032.424393939389</v>
      </c>
      <c r="R46" t="s">
        <v>63</v>
      </c>
      <c r="S46">
        <v>56.722386363637042</v>
      </c>
      <c r="T46">
        <v>49.706098484849122</v>
      </c>
    </row>
    <row r="47" spans="1:20" x14ac:dyDescent="0.35">
      <c r="A47"/>
      <c r="B47" t="s">
        <v>64</v>
      </c>
      <c r="C47">
        <v>33</v>
      </c>
      <c r="D47">
        <v>33</v>
      </c>
      <c r="F47" t="s">
        <v>64</v>
      </c>
      <c r="G47">
        <v>33</v>
      </c>
      <c r="H47">
        <v>33</v>
      </c>
      <c r="J47" t="s">
        <v>64</v>
      </c>
      <c r="K47">
        <v>33</v>
      </c>
      <c r="L47">
        <v>33</v>
      </c>
      <c r="N47" t="s">
        <v>64</v>
      </c>
      <c r="O47">
        <v>33</v>
      </c>
      <c r="P47">
        <v>33</v>
      </c>
      <c r="R47" t="s">
        <v>64</v>
      </c>
      <c r="S47">
        <v>33</v>
      </c>
      <c r="T47">
        <v>33</v>
      </c>
    </row>
    <row r="48" spans="1:20" x14ac:dyDescent="0.35">
      <c r="A48"/>
      <c r="B48" t="s">
        <v>122</v>
      </c>
      <c r="C48">
        <v>0.98758475135508705</v>
      </c>
      <c r="F48" t="s">
        <v>122</v>
      </c>
      <c r="G48">
        <v>0.57117668360188745</v>
      </c>
      <c r="J48" t="s">
        <v>122</v>
      </c>
      <c r="K48">
        <v>0.63486036691578951</v>
      </c>
      <c r="N48" t="s">
        <v>122</v>
      </c>
      <c r="O48">
        <v>0.42038963129871321</v>
      </c>
      <c r="R48" t="s">
        <v>122</v>
      </c>
      <c r="S48">
        <v>0.74593976013547258</v>
      </c>
    </row>
    <row r="49" spans="1:20" x14ac:dyDescent="0.35">
      <c r="A49"/>
      <c r="B49" t="s">
        <v>65</v>
      </c>
      <c r="C49">
        <v>0</v>
      </c>
      <c r="F49" t="s">
        <v>65</v>
      </c>
      <c r="G49">
        <v>0</v>
      </c>
      <c r="J49" t="s">
        <v>65</v>
      </c>
      <c r="K49">
        <v>0</v>
      </c>
      <c r="N49" t="s">
        <v>65</v>
      </c>
      <c r="O49">
        <v>0</v>
      </c>
      <c r="R49" t="s">
        <v>65</v>
      </c>
      <c r="S49">
        <v>0</v>
      </c>
    </row>
    <row r="50" spans="1:20" x14ac:dyDescent="0.35">
      <c r="A50"/>
      <c r="B50" t="s">
        <v>66</v>
      </c>
      <c r="C50">
        <v>32</v>
      </c>
      <c r="F50" t="s">
        <v>66</v>
      </c>
      <c r="G50">
        <v>32</v>
      </c>
      <c r="J50" t="s">
        <v>66</v>
      </c>
      <c r="K50">
        <v>32</v>
      </c>
      <c r="N50" t="s">
        <v>66</v>
      </c>
      <c r="O50">
        <v>32</v>
      </c>
      <c r="R50" t="s">
        <v>66</v>
      </c>
      <c r="S50">
        <v>32</v>
      </c>
    </row>
    <row r="51" spans="1:20" x14ac:dyDescent="0.35">
      <c r="A51"/>
      <c r="B51" t="s">
        <v>67</v>
      </c>
      <c r="C51">
        <v>2.8968987193091968</v>
      </c>
      <c r="F51" t="s">
        <v>67</v>
      </c>
      <c r="G51">
        <v>4.8250763616635055</v>
      </c>
      <c r="J51" t="s">
        <v>67</v>
      </c>
      <c r="K51">
        <v>4.6978815452692473</v>
      </c>
      <c r="N51" t="s">
        <v>67</v>
      </c>
      <c r="O51">
        <v>2.288950284042345</v>
      </c>
      <c r="R51" t="s">
        <v>67</v>
      </c>
      <c r="S51">
        <v>6.2936832270228082</v>
      </c>
    </row>
    <row r="52" spans="1:20" x14ac:dyDescent="0.35">
      <c r="A52"/>
      <c r="B52" s="35" t="s">
        <v>68</v>
      </c>
      <c r="C52" s="35">
        <v>3.3729355730481927E-3</v>
      </c>
      <c r="F52" s="35" t="s">
        <v>68</v>
      </c>
      <c r="G52" s="36">
        <v>1.650935910744871E-5</v>
      </c>
      <c r="J52" s="35" t="s">
        <v>68</v>
      </c>
      <c r="K52" s="36">
        <v>2.3859010681134613E-5</v>
      </c>
      <c r="N52" s="35" t="s">
        <v>68</v>
      </c>
      <c r="O52" s="35">
        <v>1.4413974075390261E-2</v>
      </c>
      <c r="R52" s="35" t="s">
        <v>68</v>
      </c>
      <c r="S52" s="36">
        <v>2.3254352377835574E-7</v>
      </c>
    </row>
    <row r="53" spans="1:20" x14ac:dyDescent="0.35">
      <c r="A53"/>
      <c r="B53" t="s">
        <v>69</v>
      </c>
      <c r="C53">
        <v>1.6938887483837093</v>
      </c>
      <c r="F53" t="s">
        <v>69</v>
      </c>
      <c r="G53">
        <v>1.6938887483837093</v>
      </c>
      <c r="J53" t="s">
        <v>69</v>
      </c>
      <c r="K53">
        <v>1.6938887483837093</v>
      </c>
      <c r="N53" t="s">
        <v>69</v>
      </c>
      <c r="O53">
        <v>1.6938887483837093</v>
      </c>
      <c r="R53" t="s">
        <v>69</v>
      </c>
      <c r="S53">
        <v>1.6938887483837093</v>
      </c>
    </row>
    <row r="54" spans="1:20" x14ac:dyDescent="0.35">
      <c r="A54"/>
      <c r="B54" t="s">
        <v>70</v>
      </c>
      <c r="C54">
        <v>6.7458711460963855E-3</v>
      </c>
      <c r="F54" t="s">
        <v>70</v>
      </c>
      <c r="G54" s="28">
        <v>3.3018718214897421E-5</v>
      </c>
      <c r="J54" t="s">
        <v>70</v>
      </c>
      <c r="K54">
        <v>4.7718021362269226E-5</v>
      </c>
      <c r="N54" t="s">
        <v>70</v>
      </c>
      <c r="O54">
        <v>2.8827948150780523E-2</v>
      </c>
      <c r="R54" t="s">
        <v>70</v>
      </c>
      <c r="S54">
        <v>4.6508704755671148E-7</v>
      </c>
    </row>
    <row r="55" spans="1:20" ht="15" thickBot="1" x14ac:dyDescent="0.4">
      <c r="A55"/>
      <c r="B55" s="12" t="s">
        <v>71</v>
      </c>
      <c r="C55" s="12">
        <v>2.0369333434601011</v>
      </c>
      <c r="D55" s="12"/>
      <c r="F55" s="12" t="s">
        <v>71</v>
      </c>
      <c r="G55" s="12">
        <v>2.0369333434601011</v>
      </c>
      <c r="H55" s="12"/>
      <c r="J55" s="12" t="s">
        <v>71</v>
      </c>
      <c r="K55" s="12">
        <v>2.0369333434601011</v>
      </c>
      <c r="L55" s="12"/>
      <c r="N55" s="12" t="s">
        <v>71</v>
      </c>
      <c r="O55" s="12">
        <v>2.0369333434601011</v>
      </c>
      <c r="P55" s="12"/>
      <c r="R55" s="12" t="s">
        <v>71</v>
      </c>
      <c r="S55" s="12">
        <v>2.0369333434601011</v>
      </c>
      <c r="T55" s="12"/>
    </row>
    <row r="56" spans="1:20" x14ac:dyDescent="0.35">
      <c r="A56"/>
      <c r="B56"/>
      <c r="C56"/>
    </row>
    <row r="57" spans="1:20" x14ac:dyDescent="0.35">
      <c r="A57"/>
      <c r="B57" s="101" t="s">
        <v>163</v>
      </c>
      <c r="C57" s="102"/>
      <c r="D57" s="102"/>
      <c r="E57" s="102"/>
      <c r="F57" s="102"/>
      <c r="G57" s="102"/>
      <c r="H57" s="102"/>
      <c r="I57" s="102"/>
      <c r="J57" s="102"/>
      <c r="K57" s="102"/>
      <c r="L57" s="102"/>
      <c r="M57" s="102"/>
      <c r="N57" s="102"/>
      <c r="O57" s="102"/>
      <c r="P57" s="102"/>
      <c r="Q57" s="103"/>
    </row>
    <row r="58" spans="1:20" x14ac:dyDescent="0.35">
      <c r="A58"/>
      <c r="B58"/>
      <c r="C58"/>
    </row>
    <row r="59" spans="1:20" x14ac:dyDescent="0.35">
      <c r="A59"/>
      <c r="B59"/>
      <c r="C59"/>
    </row>
    <row r="60" spans="1:20" x14ac:dyDescent="0.35">
      <c r="A60"/>
      <c r="B60"/>
      <c r="C60"/>
    </row>
    <row r="61" spans="1:20" ht="14.5" customHeight="1" x14ac:dyDescent="0.35">
      <c r="A61" s="85" t="s">
        <v>53</v>
      </c>
      <c r="B61" s="104" t="s">
        <v>160</v>
      </c>
      <c r="C61" s="105"/>
      <c r="D61" s="105"/>
      <c r="E61" s="105"/>
      <c r="F61" s="105"/>
      <c r="G61" s="105"/>
      <c r="H61" s="105"/>
      <c r="I61" s="105"/>
      <c r="J61" s="105"/>
      <c r="K61" s="105"/>
      <c r="L61" s="105"/>
      <c r="M61" s="105"/>
      <c r="N61" s="105"/>
      <c r="O61" s="105"/>
      <c r="P61" s="105"/>
      <c r="Q61" s="106"/>
    </row>
    <row r="62" spans="1:20" ht="14.5" customHeight="1" x14ac:dyDescent="0.35">
      <c r="A62" s="85"/>
      <c r="B62" s="107"/>
      <c r="C62" s="108"/>
      <c r="D62" s="108"/>
      <c r="E62" s="108"/>
      <c r="F62" s="108"/>
      <c r="G62" s="108"/>
      <c r="H62" s="108"/>
      <c r="I62" s="108"/>
      <c r="J62" s="108"/>
      <c r="K62" s="108"/>
      <c r="L62" s="108"/>
      <c r="M62" s="108"/>
      <c r="N62" s="108"/>
      <c r="O62" s="108"/>
      <c r="P62" s="108"/>
      <c r="Q62" s="109"/>
    </row>
    <row r="64" spans="1:20" x14ac:dyDescent="0.35">
      <c r="A64" s="1" t="s">
        <v>137</v>
      </c>
      <c r="B64" s="110" t="s">
        <v>150</v>
      </c>
      <c r="C64" s="110"/>
      <c r="D64" s="110"/>
      <c r="F64" s="100" t="s">
        <v>151</v>
      </c>
      <c r="G64" s="100"/>
      <c r="H64" s="100"/>
      <c r="I64" s="100"/>
      <c r="J64" s="100" t="s">
        <v>153</v>
      </c>
      <c r="K64" s="100"/>
      <c r="L64" s="100"/>
      <c r="M64" s="100"/>
      <c r="N64" s="100" t="s">
        <v>155</v>
      </c>
      <c r="O64" s="100"/>
      <c r="P64" s="100"/>
      <c r="Q64" s="100"/>
      <c r="R64" s="110" t="s">
        <v>157</v>
      </c>
      <c r="S64" s="110"/>
      <c r="T64" s="110"/>
    </row>
    <row r="65" spans="1:20" x14ac:dyDescent="0.35">
      <c r="A65" s="1" t="s">
        <v>138</v>
      </c>
      <c r="B65" s="110" t="s">
        <v>149</v>
      </c>
      <c r="C65" s="110"/>
      <c r="D65" s="110"/>
      <c r="F65" s="100" t="s">
        <v>152</v>
      </c>
      <c r="G65" s="100"/>
      <c r="H65" s="100"/>
      <c r="I65" s="100"/>
      <c r="J65" s="100" t="s">
        <v>154</v>
      </c>
      <c r="K65" s="100"/>
      <c r="L65" s="100"/>
      <c r="M65" s="100"/>
      <c r="N65" s="100" t="s">
        <v>156</v>
      </c>
      <c r="O65" s="100"/>
      <c r="P65" s="100"/>
      <c r="Q65" s="100"/>
      <c r="R65" s="110" t="s">
        <v>158</v>
      </c>
      <c r="S65" s="110"/>
      <c r="T65" s="110"/>
    </row>
    <row r="67" spans="1:20" x14ac:dyDescent="0.35">
      <c r="B67" t="s">
        <v>60</v>
      </c>
      <c r="C67"/>
      <c r="F67" t="s">
        <v>60</v>
      </c>
      <c r="J67" t="s">
        <v>60</v>
      </c>
      <c r="N67" t="s">
        <v>60</v>
      </c>
      <c r="R67" t="s">
        <v>60</v>
      </c>
    </row>
    <row r="68" spans="1:20" ht="15" thickBot="1" x14ac:dyDescent="0.4">
      <c r="A68"/>
      <c r="B68"/>
      <c r="C68"/>
    </row>
    <row r="69" spans="1:20" x14ac:dyDescent="0.35">
      <c r="A69"/>
      <c r="B69" s="13"/>
      <c r="C69" s="13" t="s">
        <v>16</v>
      </c>
      <c r="D69" s="13" t="s">
        <v>10</v>
      </c>
      <c r="F69" s="13"/>
      <c r="G69" s="13" t="s">
        <v>16</v>
      </c>
      <c r="H69" s="13" t="s">
        <v>10</v>
      </c>
      <c r="J69" s="13"/>
      <c r="K69" s="13" t="s">
        <v>16</v>
      </c>
      <c r="L69" s="13" t="s">
        <v>10</v>
      </c>
      <c r="N69" s="13"/>
      <c r="O69" s="13" t="s">
        <v>16</v>
      </c>
      <c r="P69" s="13" t="s">
        <v>10</v>
      </c>
      <c r="R69" s="13"/>
      <c r="S69" s="13" t="s">
        <v>16</v>
      </c>
      <c r="T69" s="13" t="s">
        <v>10</v>
      </c>
    </row>
    <row r="70" spans="1:20" x14ac:dyDescent="0.35">
      <c r="A70"/>
      <c r="B70" t="s">
        <v>43</v>
      </c>
      <c r="C70">
        <v>1.3187500000000019</v>
      </c>
      <c r="D70">
        <v>1.2176470588235271</v>
      </c>
      <c r="F70" t="s">
        <v>43</v>
      </c>
      <c r="G70">
        <v>0.48187500000000016</v>
      </c>
      <c r="H70">
        <v>0.71705882352941175</v>
      </c>
      <c r="J70" t="s">
        <v>43</v>
      </c>
      <c r="K70">
        <v>14.5</v>
      </c>
      <c r="L70">
        <v>24.876470588235293</v>
      </c>
      <c r="N70" t="s">
        <v>43</v>
      </c>
      <c r="O70">
        <v>38.456250000000004</v>
      </c>
      <c r="P70">
        <v>90.558823529411754</v>
      </c>
      <c r="R70" t="s">
        <v>43</v>
      </c>
      <c r="S70">
        <v>6.875</v>
      </c>
      <c r="T70">
        <v>4.6235294117647054</v>
      </c>
    </row>
    <row r="71" spans="1:20" x14ac:dyDescent="0.35">
      <c r="A71"/>
      <c r="B71" t="s">
        <v>63</v>
      </c>
      <c r="C71">
        <v>1.5429583333333383</v>
      </c>
      <c r="D71">
        <v>11.166544117647069</v>
      </c>
      <c r="F71" t="s">
        <v>63</v>
      </c>
      <c r="G71">
        <v>0.48061624999999969</v>
      </c>
      <c r="H71">
        <v>0.55182205882352997</v>
      </c>
      <c r="J71" t="s">
        <v>63</v>
      </c>
      <c r="K71">
        <v>229.91466666666673</v>
      </c>
      <c r="L71">
        <v>906.76191176470581</v>
      </c>
      <c r="N71" t="s">
        <v>63</v>
      </c>
      <c r="O71">
        <v>5683.491958333334</v>
      </c>
      <c r="P71">
        <v>46983.517573529403</v>
      </c>
      <c r="R71" t="s">
        <v>63</v>
      </c>
      <c r="S71">
        <v>18.694000000000006</v>
      </c>
      <c r="T71">
        <v>34.286911764705877</v>
      </c>
    </row>
    <row r="72" spans="1:20" x14ac:dyDescent="0.35">
      <c r="A72"/>
      <c r="B72" t="s">
        <v>64</v>
      </c>
      <c r="C72">
        <v>16</v>
      </c>
      <c r="D72">
        <v>17</v>
      </c>
      <c r="F72" t="s">
        <v>64</v>
      </c>
      <c r="G72">
        <v>16</v>
      </c>
      <c r="H72">
        <v>17</v>
      </c>
      <c r="J72" t="s">
        <v>64</v>
      </c>
      <c r="K72">
        <v>16</v>
      </c>
      <c r="L72">
        <v>17</v>
      </c>
      <c r="N72" t="s">
        <v>64</v>
      </c>
      <c r="O72">
        <v>16</v>
      </c>
      <c r="P72">
        <v>17</v>
      </c>
      <c r="R72" t="s">
        <v>64</v>
      </c>
      <c r="S72">
        <v>16</v>
      </c>
      <c r="T72">
        <v>17</v>
      </c>
    </row>
    <row r="73" spans="1:20" x14ac:dyDescent="0.35">
      <c r="A73"/>
      <c r="B73" t="s">
        <v>65</v>
      </c>
      <c r="C73">
        <v>0</v>
      </c>
      <c r="F73" t="s">
        <v>65</v>
      </c>
      <c r="G73">
        <v>0</v>
      </c>
      <c r="J73" t="s">
        <v>65</v>
      </c>
      <c r="K73">
        <v>0</v>
      </c>
      <c r="N73" t="s">
        <v>65</v>
      </c>
      <c r="O73">
        <v>0</v>
      </c>
      <c r="R73" t="s">
        <v>65</v>
      </c>
      <c r="S73">
        <v>0</v>
      </c>
    </row>
    <row r="74" spans="1:20" x14ac:dyDescent="0.35">
      <c r="A74"/>
      <c r="B74" t="s">
        <v>66</v>
      </c>
      <c r="C74">
        <v>21</v>
      </c>
      <c r="F74" t="s">
        <v>66</v>
      </c>
      <c r="G74">
        <v>31</v>
      </c>
      <c r="J74" t="s">
        <v>66</v>
      </c>
      <c r="K74">
        <v>24</v>
      </c>
      <c r="N74" t="s">
        <v>66</v>
      </c>
      <c r="O74">
        <v>20</v>
      </c>
      <c r="R74" t="s">
        <v>66</v>
      </c>
      <c r="S74">
        <v>29</v>
      </c>
    </row>
    <row r="75" spans="1:20" x14ac:dyDescent="0.35">
      <c r="A75"/>
      <c r="B75" t="s">
        <v>67</v>
      </c>
      <c r="C75">
        <v>0.1164883688807226</v>
      </c>
      <c r="F75" t="s">
        <v>67</v>
      </c>
      <c r="G75">
        <v>-0.94074555407806981</v>
      </c>
      <c r="J75" t="s">
        <v>67</v>
      </c>
      <c r="K75">
        <v>-1.261036722757348</v>
      </c>
      <c r="N75" t="s">
        <v>67</v>
      </c>
      <c r="O75">
        <v>-0.9329420114880822</v>
      </c>
      <c r="R75" t="s">
        <v>67</v>
      </c>
      <c r="S75">
        <v>1.2615206628748219</v>
      </c>
    </row>
    <row r="76" spans="1:20" x14ac:dyDescent="0.35">
      <c r="A76"/>
      <c r="B76" t="s">
        <v>68</v>
      </c>
      <c r="C76">
        <v>0.45418616867655637</v>
      </c>
      <c r="F76" t="s">
        <v>68</v>
      </c>
      <c r="G76">
        <v>0.17705432978195151</v>
      </c>
      <c r="J76" t="s">
        <v>68</v>
      </c>
      <c r="K76">
        <v>0.10970833986219548</v>
      </c>
      <c r="N76" t="s">
        <v>68</v>
      </c>
      <c r="O76">
        <v>0.18098848515533295</v>
      </c>
      <c r="R76" t="s">
        <v>68</v>
      </c>
      <c r="S76">
        <v>0.10858732096170914</v>
      </c>
    </row>
    <row r="77" spans="1:20" x14ac:dyDescent="0.35">
      <c r="A77"/>
      <c r="B77" t="s">
        <v>69</v>
      </c>
      <c r="C77">
        <v>1.7207429028118781</v>
      </c>
      <c r="F77" t="s">
        <v>69</v>
      </c>
      <c r="G77">
        <v>1.6955187825458664</v>
      </c>
      <c r="J77" t="s">
        <v>69</v>
      </c>
      <c r="K77">
        <v>1.7108820799094284</v>
      </c>
      <c r="N77" t="s">
        <v>69</v>
      </c>
      <c r="O77">
        <v>1.7247182429207868</v>
      </c>
      <c r="R77" t="s">
        <v>69</v>
      </c>
      <c r="S77">
        <v>1.6991270265334986</v>
      </c>
    </row>
    <row r="78" spans="1:20" x14ac:dyDescent="0.35">
      <c r="A78"/>
      <c r="B78" s="35" t="s">
        <v>70</v>
      </c>
      <c r="C78" s="35">
        <v>0.90837233735311274</v>
      </c>
      <c r="F78" s="35" t="s">
        <v>70</v>
      </c>
      <c r="G78" s="35">
        <v>0.35410865956390303</v>
      </c>
      <c r="J78" s="35" t="s">
        <v>70</v>
      </c>
      <c r="K78" s="35">
        <v>0.21941667972439097</v>
      </c>
      <c r="N78" s="35" t="s">
        <v>70</v>
      </c>
      <c r="O78" s="35">
        <v>0.36197697031066589</v>
      </c>
      <c r="R78" s="35" t="s">
        <v>70</v>
      </c>
      <c r="S78" s="35">
        <v>0.21717464192341829</v>
      </c>
    </row>
    <row r="79" spans="1:20" ht="15" thickBot="1" x14ac:dyDescent="0.4">
      <c r="A79"/>
      <c r="B79" s="12" t="s">
        <v>71</v>
      </c>
      <c r="C79" s="12">
        <v>2.07961384472768</v>
      </c>
      <c r="D79" s="12"/>
      <c r="F79" s="12" t="s">
        <v>71</v>
      </c>
      <c r="G79" s="12">
        <v>2.0395134463964082</v>
      </c>
      <c r="H79" s="12"/>
      <c r="J79" s="12" t="s">
        <v>71</v>
      </c>
      <c r="K79" s="12">
        <v>2.0638985616280254</v>
      </c>
      <c r="L79" s="12"/>
      <c r="N79" s="12" t="s">
        <v>71</v>
      </c>
      <c r="O79" s="12">
        <v>2.0859634472658648</v>
      </c>
      <c r="P79" s="12"/>
      <c r="R79" s="12" t="s">
        <v>71</v>
      </c>
      <c r="S79" s="12">
        <v>2.0452296421327048</v>
      </c>
      <c r="T79" s="12"/>
    </row>
    <row r="80" spans="1:20" x14ac:dyDescent="0.35">
      <c r="A80"/>
      <c r="B80"/>
      <c r="C80"/>
    </row>
    <row r="81" spans="1:16" x14ac:dyDescent="0.35">
      <c r="A81"/>
      <c r="B81"/>
      <c r="C81"/>
    </row>
    <row r="82" spans="1:16" x14ac:dyDescent="0.35">
      <c r="A82"/>
      <c r="B82" s="64" t="s">
        <v>161</v>
      </c>
      <c r="C82" s="62"/>
      <c r="D82" s="62"/>
      <c r="E82" s="62"/>
      <c r="F82" s="62"/>
      <c r="G82" s="62"/>
      <c r="H82" s="62"/>
      <c r="I82" s="62"/>
      <c r="J82" s="62"/>
      <c r="K82" s="62"/>
      <c r="L82" s="62"/>
      <c r="M82" s="62"/>
      <c r="N82" s="62"/>
      <c r="O82" s="62"/>
      <c r="P82" s="63"/>
    </row>
    <row r="83" spans="1:16" x14ac:dyDescent="0.35">
      <c r="A83"/>
      <c r="B83"/>
      <c r="C83"/>
    </row>
    <row r="84" spans="1:16" x14ac:dyDescent="0.35">
      <c r="A84"/>
      <c r="B84"/>
      <c r="C84"/>
    </row>
    <row r="85" spans="1:16" ht="21" x14ac:dyDescent="0.35">
      <c r="A85" s="27" t="s">
        <v>54</v>
      </c>
      <c r="B85"/>
      <c r="C85"/>
    </row>
    <row r="86" spans="1:16" x14ac:dyDescent="0.35">
      <c r="A86"/>
      <c r="B86"/>
      <c r="C86"/>
    </row>
    <row r="101" spans="2:31" x14ac:dyDescent="0.35">
      <c r="B101" s="99" t="s">
        <v>159</v>
      </c>
      <c r="C101" s="99"/>
      <c r="D101" s="67">
        <f>CORREL(B2:B34,N2:N34)</f>
        <v>-9.8019076641916086E-2</v>
      </c>
      <c r="H101" s="99" t="s">
        <v>159</v>
      </c>
      <c r="I101" s="99"/>
      <c r="J101" s="67">
        <f>CORREL(B2:B34,O2:O34)</f>
        <v>0.39589700276618972</v>
      </c>
      <c r="O101" s="99" t="s">
        <v>159</v>
      </c>
      <c r="P101" s="99"/>
      <c r="Q101" s="67">
        <f>CORREL(B2:B34,P2:P34)</f>
        <v>-0.14916719384655291</v>
      </c>
      <c r="T101" s="99" t="s">
        <v>159</v>
      </c>
      <c r="U101" s="99"/>
      <c r="V101" s="67">
        <f>CORREL(B2:B34,Q2:Q34)</f>
        <v>-0.12578881349652948</v>
      </c>
      <c r="Z101" s="99" t="s">
        <v>159</v>
      </c>
      <c r="AA101" s="99"/>
      <c r="AB101" s="67">
        <f>CORREL(B2:B34,R2:R34)</f>
        <v>-0.36281917584522266</v>
      </c>
    </row>
    <row r="104" spans="2:31" ht="14.5" customHeight="1" x14ac:dyDescent="0.35">
      <c r="B104" s="71" t="s">
        <v>167</v>
      </c>
      <c r="C104" s="71"/>
      <c r="D104" s="71"/>
      <c r="E104" s="71"/>
      <c r="F104" s="71"/>
      <c r="H104" s="73" t="s">
        <v>168</v>
      </c>
      <c r="I104" s="74"/>
      <c r="J104" s="74"/>
      <c r="K104" s="74"/>
      <c r="L104" s="74"/>
      <c r="M104" s="75"/>
      <c r="O104" s="71" t="s">
        <v>169</v>
      </c>
      <c r="P104" s="71"/>
      <c r="Q104" s="71"/>
      <c r="R104" s="71"/>
      <c r="T104" s="71" t="s">
        <v>170</v>
      </c>
      <c r="U104" s="71"/>
      <c r="V104" s="71"/>
      <c r="W104" s="71"/>
      <c r="X104" s="71"/>
      <c r="Z104" s="71" t="s">
        <v>171</v>
      </c>
      <c r="AA104" s="71"/>
      <c r="AB104" s="71"/>
      <c r="AC104" s="71"/>
      <c r="AD104" s="71"/>
      <c r="AE104" s="71"/>
    </row>
    <row r="105" spans="2:31" x14ac:dyDescent="0.35">
      <c r="B105" s="71"/>
      <c r="C105" s="71"/>
      <c r="D105" s="71"/>
      <c r="E105" s="71"/>
      <c r="F105" s="71"/>
      <c r="H105" s="76"/>
      <c r="I105" s="77"/>
      <c r="J105" s="77"/>
      <c r="K105" s="77"/>
      <c r="L105" s="77"/>
      <c r="M105" s="78"/>
      <c r="O105" s="71"/>
      <c r="P105" s="71"/>
      <c r="Q105" s="71"/>
      <c r="R105" s="71"/>
      <c r="T105" s="71"/>
      <c r="U105" s="71"/>
      <c r="V105" s="71"/>
      <c r="W105" s="71"/>
      <c r="X105" s="71"/>
      <c r="Z105" s="71"/>
      <c r="AA105" s="71"/>
      <c r="AB105" s="71"/>
      <c r="AC105" s="71"/>
      <c r="AD105" s="71"/>
      <c r="AE105" s="71"/>
    </row>
    <row r="106" spans="2:31" x14ac:dyDescent="0.35">
      <c r="B106" s="71"/>
      <c r="C106" s="71"/>
      <c r="D106" s="71"/>
      <c r="E106" s="71"/>
      <c r="F106" s="71"/>
      <c r="H106" s="79"/>
      <c r="I106" s="80"/>
      <c r="J106" s="80"/>
      <c r="K106" s="80"/>
      <c r="L106" s="80"/>
      <c r="M106" s="81"/>
      <c r="O106" s="71"/>
      <c r="P106" s="71"/>
      <c r="Q106" s="71"/>
      <c r="R106" s="71"/>
      <c r="T106" s="71"/>
      <c r="U106" s="71"/>
      <c r="V106" s="71"/>
      <c r="W106" s="71"/>
      <c r="X106" s="71"/>
      <c r="Z106" s="71"/>
      <c r="AA106" s="71"/>
      <c r="AB106" s="71"/>
      <c r="AC106" s="71"/>
      <c r="AD106" s="71"/>
      <c r="AE106" s="71"/>
    </row>
    <row r="107" spans="2:31" x14ac:dyDescent="0.35">
      <c r="B107" s="71"/>
      <c r="C107" s="71"/>
      <c r="D107" s="71"/>
      <c r="E107" s="71"/>
      <c r="F107" s="71"/>
      <c r="O107" s="71"/>
      <c r="P107" s="71"/>
      <c r="Q107" s="71"/>
      <c r="R107" s="71"/>
      <c r="T107" s="71"/>
      <c r="U107" s="71"/>
      <c r="V107" s="71"/>
      <c r="W107" s="71"/>
      <c r="X107" s="71"/>
    </row>
    <row r="108" spans="2:31" x14ac:dyDescent="0.35">
      <c r="B108" s="38"/>
      <c r="C108" s="38"/>
      <c r="D108" s="38"/>
      <c r="E108" s="38"/>
      <c r="F108" s="38"/>
    </row>
  </sheetData>
  <autoFilter ref="A1:M34" xr:uid="{00000000-0001-0000-0500-000000000000}">
    <sortState xmlns:xlrd2="http://schemas.microsoft.com/office/spreadsheetml/2017/richdata2" ref="A2:M34">
      <sortCondition ref="A1:A34"/>
    </sortState>
  </autoFilter>
  <mergeCells count="34">
    <mergeCell ref="O104:R107"/>
    <mergeCell ref="Z104:AE106"/>
    <mergeCell ref="T104:X107"/>
    <mergeCell ref="H104:M106"/>
    <mergeCell ref="B104:F107"/>
    <mergeCell ref="B37:I37"/>
    <mergeCell ref="B39:D39"/>
    <mergeCell ref="B40:D40"/>
    <mergeCell ref="F39:H39"/>
    <mergeCell ref="F40:H40"/>
    <mergeCell ref="J39:L39"/>
    <mergeCell ref="J40:L40"/>
    <mergeCell ref="N39:P39"/>
    <mergeCell ref="N40:P40"/>
    <mergeCell ref="R39:T39"/>
    <mergeCell ref="R40:T40"/>
    <mergeCell ref="N65:Q65"/>
    <mergeCell ref="B57:Q57"/>
    <mergeCell ref="B61:Q62"/>
    <mergeCell ref="A61:A62"/>
    <mergeCell ref="R64:T64"/>
    <mergeCell ref="R65:T65"/>
    <mergeCell ref="F64:I64"/>
    <mergeCell ref="F65:I65"/>
    <mergeCell ref="J64:M64"/>
    <mergeCell ref="J65:M65"/>
    <mergeCell ref="N64:Q64"/>
    <mergeCell ref="B64:D64"/>
    <mergeCell ref="B65:D65"/>
    <mergeCell ref="B101:C101"/>
    <mergeCell ref="H101:I101"/>
    <mergeCell ref="O101:P101"/>
    <mergeCell ref="T101:U101"/>
    <mergeCell ref="Z101:AA10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Rubric</vt:lpstr>
      <vt:lpstr>Traffic</vt:lpstr>
      <vt:lpstr>Real Estate 1</vt:lpstr>
      <vt:lpstr>Real Estate 2</vt:lpstr>
      <vt:lpstr>Process Improvements</vt:lpstr>
      <vt:lpstr>Promotion</vt:lpstr>
      <vt:lpstr>Nutrition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Johnson Yang</dc:creator>
  <cp:lastModifiedBy>Angelo Lambertini</cp:lastModifiedBy>
  <dcterms:created xsi:type="dcterms:W3CDTF">2015-02-12T22:14:30Z</dcterms:created>
  <dcterms:modified xsi:type="dcterms:W3CDTF">2023-11-05T23:35:25Z</dcterms:modified>
</cp:coreProperties>
</file>