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4.xml" ContentType="application/vnd.ms-office.chartstyle+xml"/>
  <Override PartName="/xl/charts/colors4.xml" ContentType="application/vnd.ms-office.chartcolorstyle+xml"/>
  <Override PartName="/xl/charts/chart8.xml" ContentType="application/vnd.openxmlformats-officedocument.drawingml.chart+xml"/>
  <Override PartName="/xl/charts/style5.xml" ContentType="application/vnd.ms-office.chartstyle+xml"/>
  <Override PartName="/xl/charts/colors5.xml" ContentType="application/vnd.ms-office.chartcolorstyle+xml"/>
  <Override PartName="/xl/charts/chart9.xml" ContentType="application/vnd.openxmlformats-officedocument.drawingml.chart+xml"/>
  <Override PartName="/xl/charts/style6.xml" ContentType="application/vnd.ms-office.chartstyle+xml"/>
  <Override PartName="/xl/charts/colors6.xml" ContentType="application/vnd.ms-office.chartcolorstyle+xml"/>
  <Override PartName="/xl/charts/chart10.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https://d.docs.live.net/e2ea55d242547bb1/Desktop/Github_Projects/statistics/"/>
    </mc:Choice>
  </mc:AlternateContent>
  <xr:revisionPtr revIDLastSave="24" documentId="13_ncr:1_{FF2886A3-773A-44FF-ABB7-10DCA34A93E7}" xr6:coauthVersionLast="47" xr6:coauthVersionMax="47" xr10:uidLastSave="{D66592EE-7F1B-4AA2-8F72-0D02A84644F6}"/>
  <bookViews>
    <workbookView xWindow="-110" yWindow="-110" windowWidth="19420" windowHeight="10420" activeTab="2" xr2:uid="{00000000-000D-0000-FFFF-FFFF00000000}"/>
  </bookViews>
  <sheets>
    <sheet name="Sales" sheetId="8" r:id="rId1"/>
    <sheet name="Regression" sheetId="9" r:id="rId2"/>
    <sheet name="Output" sheetId="12" r:id="rId3"/>
    <sheet name="Transforming" sheetId="10" r:id="rId4"/>
    <sheet name="Football" sheetId="7" r:id="rId5"/>
  </sheets>
  <externalReferences>
    <externalReference r:id="rId6"/>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7" i="12" l="1" a="1"/>
  <c r="K27" i="12" s="1"/>
  <c r="J61" i="12"/>
  <c r="J52" i="12"/>
  <c r="J53" i="12"/>
  <c r="J54" i="12"/>
  <c r="J55" i="12"/>
  <c r="J56" i="12"/>
  <c r="J57" i="12"/>
  <c r="J58" i="12"/>
  <c r="J59" i="12"/>
  <c r="J51" i="12"/>
  <c r="F3" i="10" l="1"/>
  <c r="J25" i="12"/>
  <c r="K30" i="12" l="1"/>
  <c r="J26" i="12"/>
  <c r="K26" i="12" s="1"/>
  <c r="J27" i="12"/>
  <c r="J28" i="12"/>
  <c r="K28" i="12" s="1"/>
  <c r="J29" i="12"/>
  <c r="K29" i="12" s="1"/>
  <c r="J30" i="12"/>
  <c r="J31" i="12"/>
  <c r="K31" i="12" s="1"/>
  <c r="J32" i="12"/>
  <c r="K32" i="12" s="1"/>
  <c r="J33" i="12"/>
  <c r="K33" i="12" s="1"/>
  <c r="J34" i="12"/>
  <c r="K34" i="12" s="1"/>
  <c r="J35" i="12"/>
  <c r="K35" i="12" s="1"/>
  <c r="J36" i="12"/>
  <c r="K36" i="12" s="1"/>
  <c r="K25" i="12"/>
  <c r="C38" i="12"/>
  <c r="C39" i="12"/>
  <c r="G3" i="10" l="1"/>
  <c r="G4" i="10"/>
  <c r="G5" i="10"/>
  <c r="G6" i="10"/>
  <c r="G7" i="10"/>
  <c r="G8" i="10"/>
  <c r="G9" i="10"/>
  <c r="G10" i="10"/>
  <c r="G11" i="10"/>
  <c r="G12" i="10"/>
  <c r="G13" i="10"/>
  <c r="G14" i="10"/>
  <c r="G15" i="10"/>
  <c r="G16" i="10"/>
  <c r="G17" i="10"/>
  <c r="G18" i="10"/>
  <c r="G19" i="10"/>
  <c r="G20" i="10"/>
  <c r="G21" i="10"/>
  <c r="G22" i="10"/>
  <c r="G23" i="10"/>
  <c r="G24" i="10"/>
  <c r="G25" i="10"/>
  <c r="G26" i="10"/>
  <c r="G27" i="10"/>
  <c r="G28" i="10"/>
  <c r="G29" i="10"/>
  <c r="G30" i="10"/>
  <c r="G31" i="10"/>
  <c r="G32" i="10"/>
  <c r="G33" i="10"/>
  <c r="G34" i="10"/>
  <c r="G35" i="10"/>
  <c r="G36" i="10"/>
  <c r="G37" i="10"/>
  <c r="G38" i="10"/>
  <c r="G39" i="10"/>
  <c r="G40" i="10"/>
  <c r="G41" i="10"/>
  <c r="G42" i="10"/>
  <c r="G43" i="10"/>
  <c r="G44" i="10"/>
  <c r="G45" i="10"/>
  <c r="G46" i="10"/>
  <c r="G47" i="10"/>
  <c r="G48" i="10"/>
  <c r="G49" i="10"/>
  <c r="G50" i="10"/>
  <c r="G51" i="10"/>
  <c r="G52" i="10"/>
  <c r="G2" i="10"/>
  <c r="F4" i="10"/>
  <c r="F5" i="10"/>
  <c r="F6" i="10"/>
  <c r="F7" i="10"/>
  <c r="F8" i="10"/>
  <c r="F9" i="10"/>
  <c r="F10" i="10"/>
  <c r="F11" i="10"/>
  <c r="F12" i="10"/>
  <c r="F13" i="10"/>
  <c r="F14" i="10"/>
  <c r="F15" i="10"/>
  <c r="F16" i="10"/>
  <c r="F17" i="10"/>
  <c r="F18" i="10"/>
  <c r="F19" i="10"/>
  <c r="F20" i="10"/>
  <c r="F21" i="10"/>
  <c r="F22" i="10"/>
  <c r="F23" i="10"/>
  <c r="F24" i="10"/>
  <c r="F25" i="10"/>
  <c r="F26" i="10"/>
  <c r="F27" i="10"/>
  <c r="F28" i="10"/>
  <c r="F29" i="10"/>
  <c r="F30" i="10"/>
  <c r="F31" i="10"/>
  <c r="F32" i="10"/>
  <c r="F33" i="10"/>
  <c r="F34" i="10"/>
  <c r="F35" i="10"/>
  <c r="F36" i="10"/>
  <c r="F37" i="10"/>
  <c r="F38" i="10"/>
  <c r="F39" i="10"/>
  <c r="F40" i="10"/>
  <c r="F41" i="10"/>
  <c r="F42" i="10"/>
  <c r="F43" i="10"/>
  <c r="F44" i="10"/>
  <c r="F45" i="10"/>
  <c r="F46" i="10"/>
  <c r="F47" i="10"/>
  <c r="F48" i="10"/>
  <c r="F49" i="10"/>
  <c r="F50" i="10"/>
  <c r="F51" i="10"/>
  <c r="F52" i="10"/>
  <c r="E4" i="10"/>
  <c r="E5" i="10"/>
  <c r="E6" i="10"/>
  <c r="E7" i="10"/>
  <c r="E8" i="10"/>
  <c r="E9" i="10"/>
  <c r="E10" i="10"/>
  <c r="E11" i="10"/>
  <c r="E12" i="10"/>
  <c r="E13" i="10"/>
  <c r="E14" i="10"/>
  <c r="E15" i="10"/>
  <c r="E16" i="10"/>
  <c r="E17" i="10"/>
  <c r="E18" i="10"/>
  <c r="E19" i="10"/>
  <c r="E20" i="10"/>
  <c r="E21" i="10"/>
  <c r="E22" i="10"/>
  <c r="E23" i="10"/>
  <c r="E24" i="10"/>
  <c r="E25" i="10"/>
  <c r="E26" i="10"/>
  <c r="E27" i="10"/>
  <c r="E28" i="10"/>
  <c r="E29" i="10"/>
  <c r="E30" i="10"/>
  <c r="E31" i="10"/>
  <c r="E32" i="10"/>
  <c r="E33" i="10"/>
  <c r="E34" i="10"/>
  <c r="E35" i="10"/>
  <c r="E36" i="10"/>
  <c r="E37" i="10"/>
  <c r="E38" i="10"/>
  <c r="E39" i="10"/>
  <c r="E40" i="10"/>
  <c r="E41" i="10"/>
  <c r="E42" i="10"/>
  <c r="E43" i="10"/>
  <c r="E44" i="10"/>
  <c r="E45" i="10"/>
  <c r="E46" i="10"/>
  <c r="E47" i="10"/>
  <c r="E48" i="10"/>
  <c r="E49" i="10"/>
  <c r="E50" i="10"/>
  <c r="E51" i="10"/>
  <c r="E52" i="10"/>
  <c r="D3" i="10"/>
  <c r="D4" i="10"/>
  <c r="D5" i="10"/>
  <c r="D6" i="10"/>
  <c r="D7" i="10"/>
  <c r="D8" i="10"/>
  <c r="D9" i="10"/>
  <c r="D10" i="10"/>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D52" i="10"/>
  <c r="C3" i="10"/>
  <c r="C4" i="10"/>
  <c r="C5" i="10"/>
  <c r="C6" i="10"/>
  <c r="C7" i="10"/>
  <c r="C8" i="10"/>
  <c r="C9" i="10"/>
  <c r="C10" i="10"/>
  <c r="C11" i="10"/>
  <c r="C12" i="10"/>
  <c r="C13" i="10"/>
  <c r="C14" i="10"/>
  <c r="C15" i="10"/>
  <c r="C16" i="10"/>
  <c r="C17" i="10"/>
  <c r="C18" i="10"/>
  <c r="C19" i="10"/>
  <c r="C20" i="10"/>
  <c r="C21" i="10"/>
  <c r="C22" i="10"/>
  <c r="C23" i="10"/>
  <c r="C24" i="10"/>
  <c r="C25" i="10"/>
  <c r="C26" i="10"/>
  <c r="C27" i="10"/>
  <c r="C28" i="10"/>
  <c r="C29" i="10"/>
  <c r="C30" i="10"/>
  <c r="C31" i="10"/>
  <c r="C32" i="10"/>
  <c r="C33" i="10"/>
  <c r="C34" i="10"/>
  <c r="C35" i="10"/>
  <c r="C36" i="10"/>
  <c r="C37" i="10"/>
  <c r="C38" i="10"/>
  <c r="C39" i="10"/>
  <c r="C40" i="10"/>
  <c r="C41" i="10"/>
  <c r="C42" i="10"/>
  <c r="C43" i="10"/>
  <c r="C44" i="10"/>
  <c r="C45" i="10"/>
  <c r="C46" i="10"/>
  <c r="C47" i="10"/>
  <c r="C48" i="10"/>
  <c r="C49" i="10"/>
  <c r="C50" i="10"/>
  <c r="C51" i="10"/>
  <c r="C52" i="10"/>
  <c r="B3" i="10"/>
  <c r="B4" i="10"/>
  <c r="B5" i="10"/>
  <c r="B6" i="10"/>
  <c r="B7" i="10"/>
  <c r="B8" i="10"/>
  <c r="B9" i="10"/>
  <c r="B10" i="10"/>
  <c r="B11" i="10"/>
  <c r="B12" i="10"/>
  <c r="B13" i="10"/>
  <c r="B14" i="10"/>
  <c r="B15" i="10"/>
  <c r="B16" i="10"/>
  <c r="B17" i="10"/>
  <c r="B18" i="10"/>
  <c r="B19" i="10"/>
  <c r="B20" i="10"/>
  <c r="B21" i="10"/>
  <c r="B22" i="10"/>
  <c r="B23" i="10"/>
  <c r="B24" i="10"/>
  <c r="B25" i="10"/>
  <c r="B26" i="10"/>
  <c r="B27" i="10"/>
  <c r="B28" i="10"/>
  <c r="B29" i="10"/>
  <c r="B30" i="10"/>
  <c r="B31" i="10"/>
  <c r="B32" i="10"/>
  <c r="B33" i="10"/>
  <c r="B34" i="10"/>
  <c r="B35" i="10"/>
  <c r="B36" i="10"/>
  <c r="B37" i="10"/>
  <c r="B38" i="10"/>
  <c r="B39" i="10"/>
  <c r="B40" i="10"/>
  <c r="B41" i="10"/>
  <c r="B42" i="10"/>
  <c r="B43" i="10"/>
  <c r="B44" i="10"/>
  <c r="B45" i="10"/>
  <c r="B46" i="10"/>
  <c r="B47" i="10"/>
  <c r="B48" i="10"/>
  <c r="B49" i="10"/>
  <c r="B50" i="10"/>
  <c r="B51" i="10"/>
  <c r="B52" i="10"/>
  <c r="I6" i="10"/>
  <c r="E3" i="10" l="1"/>
  <c r="D2" i="10"/>
  <c r="C2" i="10"/>
  <c r="B2" i="10"/>
  <c r="N54" i="9"/>
  <c r="B46" i="9"/>
  <c r="C44" i="9" s="1"/>
  <c r="A46" i="9"/>
  <c r="C43" i="9"/>
  <c r="F43" i="9" s="1"/>
  <c r="C40" i="9"/>
  <c r="F40" i="9" s="1"/>
  <c r="C37" i="9"/>
  <c r="F37" i="9" s="1"/>
  <c r="C34" i="9"/>
  <c r="F34" i="9" s="1"/>
  <c r="I31" i="9"/>
  <c r="N28" i="9" s="1"/>
  <c r="C31" i="9"/>
  <c r="N30" i="9"/>
  <c r="M30" i="9"/>
  <c r="J30" i="9"/>
  <c r="K30" i="9" s="1"/>
  <c r="H30" i="9"/>
  <c r="D30" i="9"/>
  <c r="E30" i="9" s="1"/>
  <c r="B30" i="9"/>
  <c r="N29" i="9"/>
  <c r="H29" i="9"/>
  <c r="J29" i="9" s="1"/>
  <c r="K29" i="9" s="1"/>
  <c r="B29" i="9"/>
  <c r="D29" i="9" s="1"/>
  <c r="E29" i="9" s="1"/>
  <c r="H28" i="9"/>
  <c r="M28" i="9" s="1"/>
  <c r="B28" i="9"/>
  <c r="D28" i="9" s="1"/>
  <c r="E28" i="9" s="1"/>
  <c r="N27" i="9"/>
  <c r="M27" i="9"/>
  <c r="J27" i="9"/>
  <c r="K27" i="9" s="1"/>
  <c r="H27" i="9"/>
  <c r="D27" i="9"/>
  <c r="E27" i="9" s="1"/>
  <c r="B27" i="9"/>
  <c r="N26" i="9"/>
  <c r="H26" i="9"/>
  <c r="J26" i="9" s="1"/>
  <c r="K26" i="9" s="1"/>
  <c r="B26" i="9"/>
  <c r="D26" i="9" s="1"/>
  <c r="E26" i="9" s="1"/>
  <c r="H25" i="9"/>
  <c r="M25" i="9" s="1"/>
  <c r="B25" i="9"/>
  <c r="D25" i="9" s="1"/>
  <c r="E25" i="9" s="1"/>
  <c r="N24" i="9"/>
  <c r="M24" i="9"/>
  <c r="J24" i="9"/>
  <c r="K24" i="9" s="1"/>
  <c r="H24" i="9"/>
  <c r="D24" i="9"/>
  <c r="E24" i="9" s="1"/>
  <c r="B24" i="9"/>
  <c r="N23" i="9"/>
  <c r="H23" i="9"/>
  <c r="J23" i="9" s="1"/>
  <c r="K23" i="9" s="1"/>
  <c r="B23" i="9"/>
  <c r="D23" i="9" s="1"/>
  <c r="E23" i="9" s="1"/>
  <c r="H22" i="9"/>
  <c r="M22" i="9" s="1"/>
  <c r="B22" i="9"/>
  <c r="D22" i="9" s="1"/>
  <c r="E22" i="9" s="1"/>
  <c r="N21" i="9"/>
  <c r="M21" i="9"/>
  <c r="J21" i="9"/>
  <c r="K21" i="9" s="1"/>
  <c r="H21" i="9"/>
  <c r="D21" i="9"/>
  <c r="E21" i="9" s="1"/>
  <c r="B21" i="9"/>
  <c r="N20" i="9"/>
  <c r="H20" i="9"/>
  <c r="J20" i="9" s="1"/>
  <c r="K20" i="9" s="1"/>
  <c r="B20" i="9"/>
  <c r="D20" i="9" s="1"/>
  <c r="E20" i="9" s="1"/>
  <c r="H19" i="9"/>
  <c r="M19" i="9" s="1"/>
  <c r="B19" i="9"/>
  <c r="D19" i="9" s="1"/>
  <c r="E19" i="9" s="1"/>
  <c r="H14" i="9"/>
  <c r="J14" i="9" s="1"/>
  <c r="K14" i="9" s="1"/>
  <c r="B14" i="9"/>
  <c r="D14" i="9" s="1"/>
  <c r="E14" i="9" s="1"/>
  <c r="H13" i="9"/>
  <c r="J13" i="9" s="1"/>
  <c r="K13" i="9" s="1"/>
  <c r="B13" i="9"/>
  <c r="D13" i="9" s="1"/>
  <c r="E13" i="9" s="1"/>
  <c r="H12" i="9"/>
  <c r="J12" i="9" s="1"/>
  <c r="K12" i="9" s="1"/>
  <c r="B12" i="9"/>
  <c r="D12" i="9" s="1"/>
  <c r="E12" i="9" s="1"/>
  <c r="H11" i="9"/>
  <c r="J11" i="9" s="1"/>
  <c r="K11" i="9" s="1"/>
  <c r="B11" i="9"/>
  <c r="D11" i="9" s="1"/>
  <c r="E11" i="9" s="1"/>
  <c r="H10" i="9"/>
  <c r="J10" i="9" s="1"/>
  <c r="K10" i="9" s="1"/>
  <c r="B10" i="9"/>
  <c r="D10" i="9" s="1"/>
  <c r="E10" i="9" s="1"/>
  <c r="H9" i="9"/>
  <c r="J9" i="9" s="1"/>
  <c r="K9" i="9" s="1"/>
  <c r="B9" i="9"/>
  <c r="D9" i="9" s="1"/>
  <c r="E9" i="9" s="1"/>
  <c r="H8" i="9"/>
  <c r="J8" i="9" s="1"/>
  <c r="K8" i="9" s="1"/>
  <c r="B8" i="9"/>
  <c r="D8" i="9" s="1"/>
  <c r="E8" i="9" s="1"/>
  <c r="H7" i="9"/>
  <c r="J7" i="9" s="1"/>
  <c r="K7" i="9" s="1"/>
  <c r="B7" i="9"/>
  <c r="D7" i="9" s="1"/>
  <c r="E7" i="9" s="1"/>
  <c r="H6" i="9"/>
  <c r="J6" i="9" s="1"/>
  <c r="K6" i="9" s="1"/>
  <c r="B6" i="9"/>
  <c r="D6" i="9" s="1"/>
  <c r="E6" i="9" s="1"/>
  <c r="H5" i="9"/>
  <c r="J5" i="9" s="1"/>
  <c r="K5" i="9" s="1"/>
  <c r="B5" i="9"/>
  <c r="D5" i="9" s="1"/>
  <c r="E5" i="9" s="1"/>
  <c r="H4" i="9"/>
  <c r="J4" i="9" s="1"/>
  <c r="K4" i="9" s="1"/>
  <c r="B4" i="9"/>
  <c r="D4" i="9" s="1"/>
  <c r="E4" i="9" s="1"/>
  <c r="H3" i="9"/>
  <c r="J3" i="9" s="1"/>
  <c r="K3" i="9" s="1"/>
  <c r="B3" i="9"/>
  <c r="D3" i="9" s="1"/>
  <c r="E3" i="9" s="1"/>
  <c r="C17" i="8"/>
  <c r="B14" i="8"/>
  <c r="D9" i="8" s="1"/>
  <c r="A14" i="8"/>
  <c r="C13" i="8" s="1"/>
  <c r="I13" i="8"/>
  <c r="J13" i="8" s="1"/>
  <c r="E13" i="8"/>
  <c r="I12" i="8"/>
  <c r="J12" i="8" s="1"/>
  <c r="E12" i="8"/>
  <c r="J11" i="8"/>
  <c r="I11" i="8"/>
  <c r="E11" i="8"/>
  <c r="J10" i="8"/>
  <c r="I10" i="8"/>
  <c r="E10" i="8"/>
  <c r="I9" i="8"/>
  <c r="J9" i="8" s="1"/>
  <c r="E9" i="8"/>
  <c r="J8" i="8"/>
  <c r="I8" i="8"/>
  <c r="E8" i="8"/>
  <c r="I7" i="8"/>
  <c r="J7" i="8" s="1"/>
  <c r="E7" i="8"/>
  <c r="C7" i="8"/>
  <c r="I6" i="8"/>
  <c r="J6" i="8" s="1"/>
  <c r="E6" i="8"/>
  <c r="I5" i="8"/>
  <c r="J5" i="8" s="1"/>
  <c r="E5" i="8"/>
  <c r="I4" i="8"/>
  <c r="J4" i="8" s="1"/>
  <c r="E4" i="8"/>
  <c r="J3" i="8"/>
  <c r="I3" i="8"/>
  <c r="E3" i="8"/>
  <c r="I2" i="8"/>
  <c r="J2" i="8" s="1"/>
  <c r="E2" i="8"/>
  <c r="E14" i="8" s="1"/>
  <c r="D2" i="8"/>
  <c r="E31" i="9" l="1"/>
  <c r="F44" i="9"/>
  <c r="E15" i="9"/>
  <c r="K15" i="9"/>
  <c r="D43" i="9"/>
  <c r="M26" i="9"/>
  <c r="M29" i="9"/>
  <c r="D34" i="9"/>
  <c r="E34" i="9"/>
  <c r="J19" i="9"/>
  <c r="K19" i="9" s="1"/>
  <c r="J22" i="9"/>
  <c r="K22" i="9" s="1"/>
  <c r="J25" i="9"/>
  <c r="K25" i="9" s="1"/>
  <c r="J28" i="9"/>
  <c r="K28" i="9" s="1"/>
  <c r="C36" i="9"/>
  <c r="C39" i="9"/>
  <c r="C42" i="9"/>
  <c r="C45" i="9"/>
  <c r="M20" i="9"/>
  <c r="M31" i="9" s="1"/>
  <c r="M23" i="9"/>
  <c r="D36" i="9"/>
  <c r="D45" i="9"/>
  <c r="D37" i="9"/>
  <c r="E37" i="9" s="1"/>
  <c r="E43" i="9"/>
  <c r="D39" i="9"/>
  <c r="D42" i="9"/>
  <c r="N19" i="9"/>
  <c r="N22" i="9"/>
  <c r="N25" i="9"/>
  <c r="D40" i="9"/>
  <c r="E40" i="9" s="1"/>
  <c r="B31" i="9"/>
  <c r="C35" i="9"/>
  <c r="C38" i="9"/>
  <c r="C41" i="9"/>
  <c r="D35" i="9"/>
  <c r="D38" i="9"/>
  <c r="D41" i="9"/>
  <c r="D44" i="9"/>
  <c r="E44" i="9" s="1"/>
  <c r="D8" i="8"/>
  <c r="D14" i="8" s="1"/>
  <c r="C12" i="8"/>
  <c r="C10" i="8"/>
  <c r="D10" i="8"/>
  <c r="C6" i="8"/>
  <c r="D13" i="8"/>
  <c r="C5" i="8"/>
  <c r="D5" i="8"/>
  <c r="C3" i="8"/>
  <c r="D3" i="8"/>
  <c r="C8" i="8"/>
  <c r="D6" i="8"/>
  <c r="C11" i="8"/>
  <c r="C4" i="8"/>
  <c r="D7" i="8"/>
  <c r="D12" i="8"/>
  <c r="D11" i="8"/>
  <c r="D4" i="8"/>
  <c r="C9" i="8"/>
  <c r="C2" i="8"/>
  <c r="F45" i="9" l="1"/>
  <c r="E45" i="9"/>
  <c r="F42" i="9"/>
  <c r="E42" i="9"/>
  <c r="N31" i="9"/>
  <c r="F39" i="9"/>
  <c r="E39" i="9"/>
  <c r="F36" i="9"/>
  <c r="E36" i="9"/>
  <c r="E41" i="9"/>
  <c r="F41" i="9"/>
  <c r="K31" i="9"/>
  <c r="K33" i="9" s="1"/>
  <c r="E38" i="9"/>
  <c r="F38" i="9"/>
  <c r="F35" i="9"/>
  <c r="F46" i="9" s="1"/>
  <c r="E35" i="9"/>
  <c r="E46" i="9" s="1"/>
  <c r="C48" i="9" s="1"/>
  <c r="D48" i="9" s="1"/>
  <c r="C14" i="8"/>
  <c r="C15"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<sst xmlns="http://schemas.openxmlformats.org/spreadsheetml/2006/main" count="217" uniqueCount="101">
  <si>
    <t>Total</t>
  </si>
  <si>
    <t>df</t>
  </si>
  <si>
    <t>Wins</t>
  </si>
  <si>
    <t>Teams</t>
  </si>
  <si>
    <t>Salary In Millions</t>
  </si>
  <si>
    <t>Arizona Cardinals</t>
  </si>
  <si>
    <t xml:space="preserve">Atlanta Falcons </t>
  </si>
  <si>
    <t>Baltimore Ravens</t>
  </si>
  <si>
    <t>Buffalo Bills</t>
  </si>
  <si>
    <t>Carolina Panthers</t>
  </si>
  <si>
    <t>Chicago Bears</t>
  </si>
  <si>
    <t>Cincinnati Bengals</t>
  </si>
  <si>
    <t>Cleveland Browns</t>
  </si>
  <si>
    <t>Dallas Cowboys</t>
  </si>
  <si>
    <t xml:space="preserve">Denver Broncos </t>
  </si>
  <si>
    <t>Detroit Lions</t>
  </si>
  <si>
    <t>Green Bay Packers</t>
  </si>
  <si>
    <t>Houston Texans</t>
  </si>
  <si>
    <t>Indianapolis Colts</t>
  </si>
  <si>
    <t xml:space="preserve">Jacksonville Jaguars </t>
  </si>
  <si>
    <t xml:space="preserve">Kansas City Chiefs </t>
  </si>
  <si>
    <t>Miami Dolphins</t>
  </si>
  <si>
    <t>Minnesota Vikings</t>
  </si>
  <si>
    <t>New England Patriots</t>
  </si>
  <si>
    <t>New Orleans Saints</t>
  </si>
  <si>
    <t>New York Giants</t>
  </si>
  <si>
    <t>New York Jets</t>
  </si>
  <si>
    <t>Oakland Raider</t>
  </si>
  <si>
    <t>Philadelphia Eagles</t>
  </si>
  <si>
    <t>Pittsburgh Steelers</t>
  </si>
  <si>
    <t>San Diego Chargers</t>
  </si>
  <si>
    <t>San Francisco 49ers</t>
  </si>
  <si>
    <t xml:space="preserve">Seattle Seahawks </t>
  </si>
  <si>
    <t>St. Louis Rams</t>
  </si>
  <si>
    <t>Tampa Bay Buccaneers</t>
  </si>
  <si>
    <t>Tennessee Titans</t>
  </si>
  <si>
    <t>Washington Redskins</t>
  </si>
  <si>
    <t>SUMMARY OUTPUT</t>
  </si>
  <si>
    <t>Regression Statistics</t>
  </si>
  <si>
    <t>Multiple R</t>
  </si>
  <si>
    <t>R Square</t>
  </si>
  <si>
    <t>Adjusted R Square</t>
  </si>
  <si>
    <t>Standard Error</t>
  </si>
  <si>
    <t>Observations</t>
  </si>
  <si>
    <t>ANOVA</t>
  </si>
  <si>
    <t>Regression</t>
  </si>
  <si>
    <t>Residual</t>
  </si>
  <si>
    <t>Intercept</t>
  </si>
  <si>
    <t>SS</t>
  </si>
  <si>
    <t>MS</t>
  </si>
  <si>
    <t>F</t>
  </si>
  <si>
    <t>Significance F</t>
  </si>
  <si>
    <t>Coefficients</t>
  </si>
  <si>
    <t>t Stat</t>
  </si>
  <si>
    <t>P-value</t>
  </si>
  <si>
    <t>Lower 95%</t>
  </si>
  <si>
    <t>Upper 95%</t>
  </si>
  <si>
    <t>Lower 95.0%</t>
  </si>
  <si>
    <t>Upper 95.0%</t>
  </si>
  <si>
    <t>RESIDUAL OUTPUT</t>
  </si>
  <si>
    <t>Observation</t>
  </si>
  <si>
    <t>Predicted Wins</t>
  </si>
  <si>
    <t>Residuals</t>
  </si>
  <si>
    <t>Sales</t>
  </si>
  <si>
    <t>Years</t>
  </si>
  <si>
    <t>(x-mean)(y-mean)</t>
  </si>
  <si>
    <r>
      <t>(x-mean)</t>
    </r>
    <r>
      <rPr>
        <sz val="11"/>
        <color theme="1"/>
        <rFont val="Calibri"/>
        <family val="2"/>
      </rPr>
      <t>²</t>
    </r>
  </si>
  <si>
    <r>
      <t>(y-mean)</t>
    </r>
    <r>
      <rPr>
        <sz val="11"/>
        <color theme="1"/>
        <rFont val="Calibri"/>
        <family val="2"/>
      </rPr>
      <t>²</t>
    </r>
  </si>
  <si>
    <t>Sales from Model</t>
  </si>
  <si>
    <t>r =</t>
  </si>
  <si>
    <t>Correlation coefficient</t>
  </si>
  <si>
    <t>Sales = 175.83 + 49.91 Years</t>
  </si>
  <si>
    <t>Linear regression model</t>
  </si>
  <si>
    <t>y = 450 + 0x</t>
  </si>
  <si>
    <t>y = 250 + 40x</t>
  </si>
  <si>
    <t>x</t>
  </si>
  <si>
    <r>
      <t xml:space="preserve">Predicted </t>
    </r>
    <r>
      <rPr>
        <sz val="11"/>
        <color theme="1"/>
        <rFont val="Calibri"/>
        <family val="2"/>
      </rPr>
      <t>ŷ</t>
    </r>
  </si>
  <si>
    <t>Observed y</t>
  </si>
  <si>
    <r>
      <t xml:space="preserve">Residual y - </t>
    </r>
    <r>
      <rPr>
        <sz val="11"/>
        <color theme="1"/>
        <rFont val="Calibri"/>
        <family val="2"/>
      </rPr>
      <t>ŷ</t>
    </r>
  </si>
  <si>
    <r>
      <t>Square Residual (y - ŷ)</t>
    </r>
    <r>
      <rPr>
        <sz val="11"/>
        <color theme="1"/>
        <rFont val="Calibri"/>
        <family val="2"/>
      </rPr>
      <t>²</t>
    </r>
  </si>
  <si>
    <t>SSE =</t>
  </si>
  <si>
    <t>y = 150 + 60x</t>
  </si>
  <si>
    <t>y = 175.83 + 49.91x</t>
  </si>
  <si>
    <t>Sum Square Error:  SSE</t>
  </si>
  <si>
    <t>y</t>
  </si>
  <si>
    <r>
      <t>x</t>
    </r>
    <r>
      <rPr>
        <b/>
        <sz val="11"/>
        <color theme="1"/>
        <rFont val="Calibri"/>
        <family val="2"/>
      </rPr>
      <t>²</t>
    </r>
  </si>
  <si>
    <r>
      <t>x</t>
    </r>
    <r>
      <rPr>
        <b/>
        <sz val="11"/>
        <color theme="1"/>
        <rFont val="Calibri"/>
        <family val="2"/>
      </rPr>
      <t>³</t>
    </r>
  </si>
  <si>
    <r>
      <t>e</t>
    </r>
    <r>
      <rPr>
        <b/>
        <sz val="11"/>
        <color theme="1"/>
        <rFont val="Calibri"/>
        <family val="2"/>
      </rPr>
      <t>ˣ</t>
    </r>
  </si>
  <si>
    <t>ln(x)</t>
  </si>
  <si>
    <t>lg(x)</t>
  </si>
  <si>
    <t>√x</t>
  </si>
  <si>
    <t>Predicted Sales</t>
  </si>
  <si>
    <t>Standard Residuals</t>
  </si>
  <si>
    <t>PROBABILITY OUTPUT</t>
  </si>
  <si>
    <t>Percentile</t>
  </si>
  <si>
    <t>Natural base</t>
  </si>
  <si>
    <t>Ranking</t>
  </si>
  <si>
    <t>Mean</t>
  </si>
  <si>
    <t>STD</t>
  </si>
  <si>
    <t>Cutoff Values</t>
  </si>
  <si>
    <t>Percentiles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</si>
</sst>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00000"/>
    <numFmt numFmtId="166" formatCode="0.0000"/>
    <numFmt numFmtId="167" formatCode="0.00000"/>
  </numFmts>
  <fonts count="7"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font>
    <font>
      <b/>
      <sz val="11"/>
      <color theme="1"/>
      <name val="Calibri"/>
      <family val="2"/>
    </font>
    <font>
      <sz val="20"/>
      <color theme="1"/>
      <name val="Calibri"/>
      <family val="2"/>
      <scheme val="minor"/>
    </font>
    <font>
      <sz val="26"/>
      <color theme="1"/>
      <name val="Calibri"/>
      <family val="2"/>
      <scheme val="minor"/>
    </font>
  </fonts>
  <fills count="10">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FFFF66"/>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33">
    <xf numFmtId="0" fontId="0" fillId="0" borderId="0" xfId="0"/>
    <xf numFmtId="0" fontId="1" fillId="0" borderId="0" xfId="0" applyFont="1" applyAlignment="1">
      <alignment horizontal="center"/>
    </xf>
    <xf numFmtId="0" fontId="0" fillId="0" borderId="1" xfId="0" applyBorder="1"/>
    <xf numFmtId="0" fontId="2" fillId="0" borderId="2" xfId="0" applyFont="1" applyBorder="1" applyAlignment="1">
      <alignment horizontal="center"/>
    </xf>
    <xf numFmtId="0" fontId="2" fillId="0" borderId="2" xfId="0" applyFont="1" applyBorder="1" applyAlignment="1">
      <alignment horizontal="centerContinuous"/>
    </xf>
    <xf numFmtId="0" fontId="1" fillId="3" borderId="0" xfId="0" applyFont="1" applyFill="1" applyAlignment="1">
      <alignment horizontal="center"/>
    </xf>
    <xf numFmtId="0" fontId="0" fillId="3" borderId="0" xfId="0" applyFill="1" applyAlignment="1">
      <alignment horizontal="center"/>
    </xf>
    <xf numFmtId="0" fontId="1" fillId="0" borderId="0" xfId="0" applyFont="1"/>
    <xf numFmtId="0" fontId="4" fillId="0" borderId="0" xfId="0" applyFont="1"/>
    <xf numFmtId="0" fontId="3" fillId="0" borderId="0" xfId="0" applyFont="1"/>
    <xf numFmtId="164" fontId="0" fillId="4" borderId="0" xfId="0" applyNumberFormat="1" applyFill="1"/>
    <xf numFmtId="0" fontId="0" fillId="4" borderId="0" xfId="0" applyFill="1"/>
    <xf numFmtId="165" fontId="0" fillId="0" borderId="0" xfId="0" applyNumberFormat="1"/>
    <xf numFmtId="0" fontId="0" fillId="5" borderId="0" xfId="0" applyFill="1"/>
    <xf numFmtId="0" fontId="2" fillId="5" borderId="2" xfId="0" applyFont="1" applyFill="1" applyBorder="1" applyAlignment="1">
      <alignment horizontal="center"/>
    </xf>
    <xf numFmtId="0" fontId="0" fillId="5" borderId="1" xfId="0" applyFill="1" applyBorder="1"/>
    <xf numFmtId="0" fontId="0" fillId="6" borderId="0" xfId="0" applyFill="1"/>
    <xf numFmtId="164" fontId="0" fillId="0" borderId="0" xfId="0" applyNumberFormat="1"/>
    <xf numFmtId="0" fontId="1" fillId="6" borderId="0" xfId="0" applyFont="1" applyFill="1" applyAlignment="1">
      <alignment horizontal="centerContinuous"/>
    </xf>
    <xf numFmtId="0" fontId="0" fillId="4" borderId="0" xfId="0" applyFill="1" applyAlignment="1">
      <alignment horizontal="center"/>
    </xf>
    <xf numFmtId="166" fontId="0" fillId="0" borderId="0" xfId="0" applyNumberFormat="1"/>
    <xf numFmtId="167" fontId="0" fillId="0" borderId="0" xfId="0" applyNumberFormat="1"/>
    <xf numFmtId="0" fontId="1" fillId="6" borderId="0" xfId="0" applyFont="1" applyFill="1" applyAlignment="1">
      <alignment horizontal="center"/>
    </xf>
    <xf numFmtId="0" fontId="0" fillId="0" borderId="0" xfId="0" applyAlignment="1">
      <alignment horizontal="right"/>
    </xf>
    <xf numFmtId="0" fontId="1" fillId="6" borderId="0" xfId="0" applyFont="1" applyFill="1"/>
    <xf numFmtId="167" fontId="0" fillId="7" borderId="0" xfId="0" applyNumberFormat="1" applyFill="1"/>
    <xf numFmtId="0" fontId="0" fillId="7" borderId="0" xfId="0" applyFill="1"/>
    <xf numFmtId="166" fontId="0" fillId="2" borderId="0" xfId="0" applyNumberFormat="1" applyFill="1"/>
    <xf numFmtId="0" fontId="0" fillId="2" borderId="1" xfId="0" applyFill="1" applyBorder="1"/>
    <xf numFmtId="0" fontId="1" fillId="8" borderId="0" xfId="0" applyFont="1" applyFill="1"/>
    <xf numFmtId="0" fontId="5" fillId="0" borderId="0" xfId="0" applyFont="1"/>
    <xf numFmtId="0" fontId="6" fillId="0" borderId="0" xfId="0" applyFont="1"/>
    <xf numFmtId="0" fontId="0" fillId="9" borderId="0" xfId="0" applyFill="1"/>
  </cellXfs>
  <cellStyles count="1">
    <cellStyle name="Normal" xfId="0" builtinId="0"/>
  </cellStyles>
  <dxfs count="0"/>
  <tableStyles count="0" defaultTableStyle="TableStyleMedium9"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8.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9.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0.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[1]Sales!$H$1</c:f>
              <c:strCache>
                <c:ptCount val="1"/>
                <c:pt idx="0">
                  <c:v>Sales</c:v>
                </c:pt>
              </c:strCache>
            </c:strRef>
          </c:tx>
          <c:spPr>
            <a:ln w="19050" cap="rnd">
              <a:noFill/>
              <a:round/>
            </a:ln>
            <a:effectLst/>
          </c:spPr>
          <c:marker>
            <c:symbol val="circle"/>
            <c:size val="5"/>
            <c:spPr>
              <a:solidFill>
                <a:schemeClr val="accent1"/>
              </a:solidFill>
              <a:ln w="9525">
                <a:solidFill>
                  <a:schemeClr val="accent1"/>
                </a:solidFill>
              </a:ln>
              <a:effectLst/>
            </c:spPr>
          </c:marker>
          <c:xVal>
            <c:numRef>
              <c:f>[1]Sales!$G$2:$G$13</c:f>
              <c:numCache>
                <c:formatCode>General</c:formatCode>
                <c:ptCount val="12"/>
                <c:pt idx="0">
                  <c:v>3</c:v>
                </c:pt>
                <c:pt idx="1">
                  <c:v>5</c:v>
                </c:pt>
                <c:pt idx="2">
                  <c:v>2</c:v>
                </c:pt>
                <c:pt idx="3">
                  <c:v>8</c:v>
                </c:pt>
                <c:pt idx="4">
                  <c:v>2</c:v>
                </c:pt>
                <c:pt idx="5">
                  <c:v>6</c:v>
                </c:pt>
                <c:pt idx="6">
                  <c:v>7</c:v>
                </c:pt>
                <c:pt idx="7">
                  <c:v>1</c:v>
                </c:pt>
                <c:pt idx="8">
                  <c:v>4</c:v>
                </c:pt>
                <c:pt idx="9">
                  <c:v>2</c:v>
                </c:pt>
                <c:pt idx="10">
                  <c:v>9</c:v>
                </c:pt>
                <c:pt idx="11">
                  <c:v>6</c:v>
                </c:pt>
              </c:numCache>
            </c:numRef>
          </c:xVal>
          <c:yVal>
            <c:numRef>
              <c:f>[1]Sales!$H$2:$H$13</c:f>
              <c:numCache>
                <c:formatCode>General</c:formatCode>
                <c:ptCount val="12"/>
                <c:pt idx="0">
                  <c:v>487</c:v>
                </c:pt>
                <c:pt idx="1">
                  <c:v>445</c:v>
                </c:pt>
                <c:pt idx="2">
                  <c:v>272</c:v>
                </c:pt>
                <c:pt idx="3">
                  <c:v>641</c:v>
                </c:pt>
                <c:pt idx="4">
                  <c:v>187</c:v>
                </c:pt>
                <c:pt idx="5">
                  <c:v>440</c:v>
                </c:pt>
                <c:pt idx="6">
                  <c:v>346</c:v>
                </c:pt>
                <c:pt idx="7">
                  <c:v>238</c:v>
                </c:pt>
                <c:pt idx="8">
                  <c:v>312</c:v>
                </c:pt>
                <c:pt idx="9">
                  <c:v>269</c:v>
                </c:pt>
                <c:pt idx="10">
                  <c:v>655</c:v>
                </c:pt>
                <c:pt idx="11">
                  <c:v>563</c:v>
                </c:pt>
              </c:numCache>
            </c:numRef>
          </c:yVal>
          <c:smooth val="0"/>
          <c:extLst>
            <c:ext xmlns:c16="http://schemas.microsoft.com/office/drawing/2014/chart" uri="{C3380CC4-5D6E-409C-BE32-E72D297353CC}">
              <c16:uniqueId val="{00000000-AA03-4C9D-8F6B-189509027EB2}"/>
            </c:ext>
          </c:extLst>
        </c:ser>
        <c:dLbls>
          <c:showLegendKey val="0"/>
          <c:showVal val="0"/>
          <c:showCatName val="0"/>
          <c:showSerName val="0"/>
          <c:showPercent val="0"/>
          <c:showBubbleSize val="0"/>
        </c:dLbls>
        <c:axId val="1793059119"/>
        <c:axId val="1793073679"/>
      </c:scatterChart>
      <c:valAx>
        <c:axId val="179305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3073679"/>
        <c:crosses val="autoZero"/>
        <c:crossBetween val="midCat"/>
      </c:valAx>
      <c:valAx>
        <c:axId val="1793073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30591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[1]Sales!$H$1</c:f>
              <c:strCache>
                <c:ptCount val="1"/>
                <c:pt idx="0">
                  <c:v>Sales</c:v>
                </c:pt>
              </c:strCache>
            </c:strRef>
          </c:tx>
          <c:spPr>
            <a:ln w="19050" cap="rnd">
              <a:noFill/>
              <a:round/>
            </a:ln>
            <a:effectLst/>
          </c:spPr>
          <c:marker>
            <c:symbol val="circle"/>
            <c:size val="5"/>
            <c:spPr>
              <a:solidFill>
                <a:schemeClr val="accent1"/>
              </a:solidFill>
              <a:ln w="9525">
                <a:solidFill>
                  <a:schemeClr val="accent1"/>
                </a:solidFill>
              </a:ln>
              <a:effectLst/>
            </c:spPr>
          </c:marker>
          <c:xVal>
            <c:numRef>
              <c:f>[1]Sales!$G$2:$G$13</c:f>
              <c:numCache>
                <c:formatCode>General</c:formatCode>
                <c:ptCount val="12"/>
                <c:pt idx="0">
                  <c:v>3</c:v>
                </c:pt>
                <c:pt idx="1">
                  <c:v>5</c:v>
                </c:pt>
                <c:pt idx="2">
                  <c:v>2</c:v>
                </c:pt>
                <c:pt idx="3">
                  <c:v>8</c:v>
                </c:pt>
                <c:pt idx="4">
                  <c:v>2</c:v>
                </c:pt>
                <c:pt idx="5">
                  <c:v>6</c:v>
                </c:pt>
                <c:pt idx="6">
                  <c:v>7</c:v>
                </c:pt>
                <c:pt idx="7">
                  <c:v>1</c:v>
                </c:pt>
                <c:pt idx="8">
                  <c:v>4</c:v>
                </c:pt>
                <c:pt idx="9">
                  <c:v>2</c:v>
                </c:pt>
                <c:pt idx="10">
                  <c:v>9</c:v>
                </c:pt>
                <c:pt idx="11">
                  <c:v>6</c:v>
                </c:pt>
              </c:numCache>
            </c:numRef>
          </c:xVal>
          <c:yVal>
            <c:numRef>
              <c:f>[1]Sales!$H$2:$H$13</c:f>
              <c:numCache>
                <c:formatCode>General</c:formatCode>
                <c:ptCount val="12"/>
                <c:pt idx="0">
                  <c:v>487</c:v>
                </c:pt>
                <c:pt idx="1">
                  <c:v>445</c:v>
                </c:pt>
                <c:pt idx="2">
                  <c:v>272</c:v>
                </c:pt>
                <c:pt idx="3">
                  <c:v>641</c:v>
                </c:pt>
                <c:pt idx="4">
                  <c:v>187</c:v>
                </c:pt>
                <c:pt idx="5">
                  <c:v>440</c:v>
                </c:pt>
                <c:pt idx="6">
                  <c:v>346</c:v>
                </c:pt>
                <c:pt idx="7">
                  <c:v>238</c:v>
                </c:pt>
                <c:pt idx="8">
                  <c:v>312</c:v>
                </c:pt>
                <c:pt idx="9">
                  <c:v>269</c:v>
                </c:pt>
                <c:pt idx="10">
                  <c:v>655</c:v>
                </c:pt>
                <c:pt idx="11">
                  <c:v>563</c:v>
                </c:pt>
              </c:numCache>
            </c:numRef>
          </c:yVal>
          <c:smooth val="0"/>
          <c:extLst>
            <c:ext xmlns:c16="http://schemas.microsoft.com/office/drawing/2014/chart" uri="{C3380CC4-5D6E-409C-BE32-E72D297353CC}">
              <c16:uniqueId val="{00000000-A7F2-44F6-8DFD-A9F3944391FC}"/>
            </c:ext>
          </c:extLst>
        </c:ser>
        <c:ser>
          <c:idx val="1"/>
          <c:order val="1"/>
          <c:tx>
            <c:strRef>
              <c:f>[1]Sales!$I$1</c:f>
              <c:strCache>
                <c:ptCount val="1"/>
                <c:pt idx="0">
                  <c:v>Sales from Model</c:v>
                </c:pt>
              </c:strCache>
            </c:strRef>
          </c:tx>
          <c:spPr>
            <a:ln w="19050" cap="rnd">
              <a:noFill/>
              <a:round/>
            </a:ln>
            <a:effectLst/>
          </c:spPr>
          <c:marker>
            <c:symbol val="circle"/>
            <c:size val="5"/>
            <c:spPr>
              <a:solidFill>
                <a:schemeClr val="accent2"/>
              </a:solidFill>
              <a:ln w="9525">
                <a:solidFill>
                  <a:schemeClr val="accent2"/>
                </a:solidFill>
              </a:ln>
              <a:effectLst/>
            </c:spPr>
          </c:marker>
          <c:xVal>
            <c:numRef>
              <c:f>[1]Sales!$G$2:$G$13</c:f>
              <c:numCache>
                <c:formatCode>General</c:formatCode>
                <c:ptCount val="12"/>
                <c:pt idx="0">
                  <c:v>3</c:v>
                </c:pt>
                <c:pt idx="1">
                  <c:v>5</c:v>
                </c:pt>
                <c:pt idx="2">
                  <c:v>2</c:v>
                </c:pt>
                <c:pt idx="3">
                  <c:v>8</c:v>
                </c:pt>
                <c:pt idx="4">
                  <c:v>2</c:v>
                </c:pt>
                <c:pt idx="5">
                  <c:v>6</c:v>
                </c:pt>
                <c:pt idx="6">
                  <c:v>7</c:v>
                </c:pt>
                <c:pt idx="7">
                  <c:v>1</c:v>
                </c:pt>
                <c:pt idx="8">
                  <c:v>4</c:v>
                </c:pt>
                <c:pt idx="9">
                  <c:v>2</c:v>
                </c:pt>
                <c:pt idx="10">
                  <c:v>9</c:v>
                </c:pt>
                <c:pt idx="11">
                  <c:v>6</c:v>
                </c:pt>
              </c:numCache>
            </c:numRef>
          </c:xVal>
          <c:yVal>
            <c:numRef>
              <c:f>[1]Sales!$I$2:$I$13</c:f>
              <c:numCache>
                <c:formatCode>General</c:formatCode>
                <c:ptCount val="12"/>
                <c:pt idx="0">
                  <c:v>325.55904658721562</c:v>
                </c:pt>
                <c:pt idx="1">
                  <c:v>425.37919826652222</c:v>
                </c:pt>
                <c:pt idx="2">
                  <c:v>275.64897074756232</c:v>
                </c:pt>
                <c:pt idx="3">
                  <c:v>575.10942578548202</c:v>
                </c:pt>
                <c:pt idx="4">
                  <c:v>275.64897074756232</c:v>
                </c:pt>
                <c:pt idx="5">
                  <c:v>475.28927410617547</c:v>
                </c:pt>
                <c:pt idx="6">
                  <c:v>525.19934994582877</c:v>
                </c:pt>
                <c:pt idx="7">
                  <c:v>225.73889490790907</c:v>
                </c:pt>
                <c:pt idx="8">
                  <c:v>375.46912242686892</c:v>
                </c:pt>
                <c:pt idx="9">
                  <c:v>275.64897074756232</c:v>
                </c:pt>
                <c:pt idx="10">
                  <c:v>625.01950162513538</c:v>
                </c:pt>
                <c:pt idx="11">
                  <c:v>475.28927410617547</c:v>
                </c:pt>
              </c:numCache>
            </c:numRef>
          </c:yVal>
          <c:smooth val="0"/>
          <c:extLst>
            <c:ext xmlns:c16="http://schemas.microsoft.com/office/drawing/2014/chart" uri="{C3380CC4-5D6E-409C-BE32-E72D297353CC}">
              <c16:uniqueId val="{00000001-A7F2-44F6-8DFD-A9F3944391FC}"/>
            </c:ext>
          </c:extLst>
        </c:ser>
        <c:dLbls>
          <c:showLegendKey val="0"/>
          <c:showVal val="0"/>
          <c:showCatName val="0"/>
          <c:showSerName val="0"/>
          <c:showPercent val="0"/>
          <c:showBubbleSize val="0"/>
        </c:dLbls>
        <c:axId val="132033615"/>
        <c:axId val="132029039"/>
      </c:scatterChart>
      <c:valAx>
        <c:axId val="1320336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29039"/>
        <c:crosses val="autoZero"/>
        <c:crossBetween val="midCat"/>
      </c:valAx>
      <c:valAx>
        <c:axId val="1320290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3361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CA"/>
              <a:t>Years  Residual Plot</a:t>
            </a:r>
          </a:p>
        </c:rich>
      </c:tx>
      <c:overlay val="0"/>
    </c:title>
    <c:autoTitleDeleted val="0"/>
    <c:plotArea>
      <c:layout/>
      <c:scatterChart>
        <c:scatterStyle val="lineMarker"/>
        <c:varyColors val="0"/>
        <c:ser>
          <c:idx val="0"/>
          <c:order val="0"/>
          <c:spPr>
            <a:ln w="28575">
              <a:noFill/>
            </a:ln>
          </c:spPr>
          <c:xVal>
            <c:numRef>
              <c:f>Sales!$G$2:$G$13</c:f>
              <c:numCache>
                <c:formatCode>General</c:formatCode>
                <c:ptCount val="12"/>
                <c:pt idx="0">
                  <c:v>3</c:v>
                </c:pt>
                <c:pt idx="1">
                  <c:v>5</c:v>
                </c:pt>
                <c:pt idx="2">
                  <c:v>2</c:v>
                </c:pt>
                <c:pt idx="3">
                  <c:v>8</c:v>
                </c:pt>
                <c:pt idx="4">
                  <c:v>2</c:v>
                </c:pt>
                <c:pt idx="5">
                  <c:v>6</c:v>
                </c:pt>
                <c:pt idx="6">
                  <c:v>7</c:v>
                </c:pt>
                <c:pt idx="7">
                  <c:v>1</c:v>
                </c:pt>
                <c:pt idx="8">
                  <c:v>4</c:v>
                </c:pt>
                <c:pt idx="9">
                  <c:v>2</c:v>
                </c:pt>
                <c:pt idx="10">
                  <c:v>9</c:v>
                </c:pt>
                <c:pt idx="11">
                  <c:v>6</c:v>
                </c:pt>
              </c:numCache>
            </c:numRef>
          </c:xVal>
          <c:yVal>
            <c:numRef>
              <c:f>Output!$C$25:$C$36</c:f>
              <c:numCache>
                <c:formatCode>General</c:formatCode>
                <c:ptCount val="12"/>
                <c:pt idx="0">
                  <c:v>161.44095341278401</c:v>
                </c:pt>
                <c:pt idx="1">
                  <c:v>19.620801733477776</c:v>
                </c:pt>
                <c:pt idx="2">
                  <c:v>-3.6489707475623163</c:v>
                </c:pt>
                <c:pt idx="3">
                  <c:v>65.890574214517983</c:v>
                </c:pt>
                <c:pt idx="4">
                  <c:v>-88.648970747562316</c:v>
                </c:pt>
                <c:pt idx="5">
                  <c:v>-35.289274106175469</c:v>
                </c:pt>
                <c:pt idx="6">
                  <c:v>-179.19934994582877</c:v>
                </c:pt>
                <c:pt idx="7">
                  <c:v>12.261105092090929</c:v>
                </c:pt>
                <c:pt idx="8">
                  <c:v>-63.469122426868921</c:v>
                </c:pt>
                <c:pt idx="9">
                  <c:v>-6.6489707475623163</c:v>
                </c:pt>
                <c:pt idx="10">
                  <c:v>29.980498374864624</c:v>
                </c:pt>
                <c:pt idx="11">
                  <c:v>87.710725893824531</c:v>
                </c:pt>
              </c:numCache>
            </c:numRef>
          </c:yVal>
          <c:smooth val="0"/>
          <c:extLst>
            <c:ext xmlns:c16="http://schemas.microsoft.com/office/drawing/2014/chart" uri="{C3380CC4-5D6E-409C-BE32-E72D297353CC}">
              <c16:uniqueId val="{00000004-E513-49F2-9FB1-275027D809D7}"/>
            </c:ext>
          </c:extLst>
        </c:ser>
        <c:dLbls>
          <c:showLegendKey val="0"/>
          <c:showVal val="0"/>
          <c:showCatName val="0"/>
          <c:showSerName val="0"/>
          <c:showPercent val="0"/>
          <c:showBubbleSize val="0"/>
        </c:dLbls>
        <c:axId val="2024732959"/>
        <c:axId val="2024734623"/>
      </c:scatterChart>
      <c:valAx>
        <c:axId val="2024732959"/>
        <c:scaling>
          <c:orientation val="minMax"/>
        </c:scaling>
        <c:delete val="0"/>
        <c:axPos val="b"/>
        <c:title>
          <c:tx>
            <c:rich>
              <a:bodyPr/>
              <a:lstStyle/>
              <a:p>
                <a:pPr>
                  <a:defRPr/>
                </a:pPr>
                <a:r>
                  <a:rPr lang="en-CA"/>
                  <a:t>Years</a:t>
                </a:r>
              </a:p>
            </c:rich>
          </c:tx>
          <c:overlay val="0"/>
        </c:title>
        <c:numFmt formatCode="General" sourceLinked="1"/>
        <c:majorTickMark val="out"/>
        <c:minorTickMark val="none"/>
        <c:tickLblPos val="nextTo"/>
        <c:crossAx val="2024734623"/>
        <c:crosses val="autoZero"/>
        <c:crossBetween val="midCat"/>
      </c:valAx>
      <c:valAx>
        <c:axId val="2024734623"/>
        <c:scaling>
          <c:orientation val="minMax"/>
        </c:scaling>
        <c:delete val="0"/>
        <c:axPos val="l"/>
        <c:title>
          <c:tx>
            <c:rich>
              <a:bodyPr/>
              <a:lstStyle/>
              <a:p>
                <a:pPr>
                  <a:defRPr/>
                </a:pPr>
                <a:r>
                  <a:rPr lang="en-CA"/>
                  <a:t>Residuals</a:t>
                </a:r>
              </a:p>
            </c:rich>
          </c:tx>
          <c:overlay val="0"/>
        </c:title>
        <c:numFmt formatCode="General" sourceLinked="1"/>
        <c:majorTickMark val="out"/>
        <c:minorTickMark val="none"/>
        <c:tickLblPos val="nextTo"/>
        <c:crossAx val="2024732959"/>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CA"/>
              <a:t>Years Line Fit  Plot</a:t>
            </a:r>
          </a:p>
        </c:rich>
      </c:tx>
      <c:overlay val="0"/>
    </c:title>
    <c:autoTitleDeleted val="0"/>
    <c:plotArea>
      <c:layout/>
      <c:scatterChart>
        <c:scatterStyle val="lineMarker"/>
        <c:varyColors val="0"/>
        <c:ser>
          <c:idx val="0"/>
          <c:order val="0"/>
          <c:tx>
            <c:v>Sales</c:v>
          </c:tx>
          <c:spPr>
            <a:ln w="28575">
              <a:noFill/>
            </a:ln>
          </c:spPr>
          <c:xVal>
            <c:numRef>
              <c:f>Sales!$G$2:$G$13</c:f>
              <c:numCache>
                <c:formatCode>General</c:formatCode>
                <c:ptCount val="12"/>
                <c:pt idx="0">
                  <c:v>3</c:v>
                </c:pt>
                <c:pt idx="1">
                  <c:v>5</c:v>
                </c:pt>
                <c:pt idx="2">
                  <c:v>2</c:v>
                </c:pt>
                <c:pt idx="3">
                  <c:v>8</c:v>
                </c:pt>
                <c:pt idx="4">
                  <c:v>2</c:v>
                </c:pt>
                <c:pt idx="5">
                  <c:v>6</c:v>
                </c:pt>
                <c:pt idx="6">
                  <c:v>7</c:v>
                </c:pt>
                <c:pt idx="7">
                  <c:v>1</c:v>
                </c:pt>
                <c:pt idx="8">
                  <c:v>4</c:v>
                </c:pt>
                <c:pt idx="9">
                  <c:v>2</c:v>
                </c:pt>
                <c:pt idx="10">
                  <c:v>9</c:v>
                </c:pt>
                <c:pt idx="11">
                  <c:v>6</c:v>
                </c:pt>
              </c:numCache>
            </c:numRef>
          </c:xVal>
          <c:yVal>
            <c:numRef>
              <c:f>Sales!$H$2:$H$13</c:f>
              <c:numCache>
                <c:formatCode>General</c:formatCode>
                <c:ptCount val="12"/>
                <c:pt idx="0">
                  <c:v>487</c:v>
                </c:pt>
                <c:pt idx="1">
                  <c:v>445</c:v>
                </c:pt>
                <c:pt idx="2">
                  <c:v>272</c:v>
                </c:pt>
                <c:pt idx="3">
                  <c:v>641</c:v>
                </c:pt>
                <c:pt idx="4">
                  <c:v>187</c:v>
                </c:pt>
                <c:pt idx="5">
                  <c:v>440</c:v>
                </c:pt>
                <c:pt idx="6">
                  <c:v>346</c:v>
                </c:pt>
                <c:pt idx="7">
                  <c:v>238</c:v>
                </c:pt>
                <c:pt idx="8">
                  <c:v>312</c:v>
                </c:pt>
                <c:pt idx="9">
                  <c:v>269</c:v>
                </c:pt>
                <c:pt idx="10">
                  <c:v>655</c:v>
                </c:pt>
                <c:pt idx="11">
                  <c:v>563</c:v>
                </c:pt>
              </c:numCache>
            </c:numRef>
          </c:yVal>
          <c:smooth val="0"/>
          <c:extLst>
            <c:ext xmlns:c16="http://schemas.microsoft.com/office/drawing/2014/chart" uri="{C3380CC4-5D6E-409C-BE32-E72D297353CC}">
              <c16:uniqueId val="{00000004-2A41-4B05-B517-0B389C5B2D05}"/>
            </c:ext>
          </c:extLst>
        </c:ser>
        <c:ser>
          <c:idx val="1"/>
          <c:order val="1"/>
          <c:tx>
            <c:v>Predicted Sales</c:v>
          </c:tx>
          <c:spPr>
            <a:ln w="28575">
              <a:noFill/>
            </a:ln>
          </c:spPr>
          <c:xVal>
            <c:numRef>
              <c:f>Sales!$G$2:$G$13</c:f>
              <c:numCache>
                <c:formatCode>General</c:formatCode>
                <c:ptCount val="12"/>
                <c:pt idx="0">
                  <c:v>3</c:v>
                </c:pt>
                <c:pt idx="1">
                  <c:v>5</c:v>
                </c:pt>
                <c:pt idx="2">
                  <c:v>2</c:v>
                </c:pt>
                <c:pt idx="3">
                  <c:v>8</c:v>
                </c:pt>
                <c:pt idx="4">
                  <c:v>2</c:v>
                </c:pt>
                <c:pt idx="5">
                  <c:v>6</c:v>
                </c:pt>
                <c:pt idx="6">
                  <c:v>7</c:v>
                </c:pt>
                <c:pt idx="7">
                  <c:v>1</c:v>
                </c:pt>
                <c:pt idx="8">
                  <c:v>4</c:v>
                </c:pt>
                <c:pt idx="9">
                  <c:v>2</c:v>
                </c:pt>
                <c:pt idx="10">
                  <c:v>9</c:v>
                </c:pt>
                <c:pt idx="11">
                  <c:v>6</c:v>
                </c:pt>
              </c:numCache>
            </c:numRef>
          </c:xVal>
          <c:yVal>
            <c:numRef>
              <c:f>Output!$B$25:$B$36</c:f>
              <c:numCache>
                <c:formatCode>General</c:formatCode>
                <c:ptCount val="12"/>
                <c:pt idx="0">
                  <c:v>325.55904658721562</c:v>
                </c:pt>
                <c:pt idx="1">
                  <c:v>425.37919826652222</c:v>
                </c:pt>
                <c:pt idx="2">
                  <c:v>275.64897074756232</c:v>
                </c:pt>
                <c:pt idx="3">
                  <c:v>575.10942578548202</c:v>
                </c:pt>
                <c:pt idx="4">
                  <c:v>275.64897074756232</c:v>
                </c:pt>
                <c:pt idx="5">
                  <c:v>475.28927410617547</c:v>
                </c:pt>
                <c:pt idx="6">
                  <c:v>525.19934994582877</c:v>
                </c:pt>
                <c:pt idx="7">
                  <c:v>225.73889490790907</c:v>
                </c:pt>
                <c:pt idx="8">
                  <c:v>375.46912242686892</c:v>
                </c:pt>
                <c:pt idx="9">
                  <c:v>275.64897074756232</c:v>
                </c:pt>
                <c:pt idx="10">
                  <c:v>625.01950162513538</c:v>
                </c:pt>
                <c:pt idx="11">
                  <c:v>475.28927410617547</c:v>
                </c:pt>
              </c:numCache>
            </c:numRef>
          </c:yVal>
          <c:smooth val="0"/>
          <c:extLst>
            <c:ext xmlns:c16="http://schemas.microsoft.com/office/drawing/2014/chart" uri="{C3380CC4-5D6E-409C-BE32-E72D297353CC}">
              <c16:uniqueId val="{00000005-2A41-4B05-B517-0B389C5B2D05}"/>
            </c:ext>
          </c:extLst>
        </c:ser>
        <c:dLbls>
          <c:showLegendKey val="0"/>
          <c:showVal val="0"/>
          <c:showCatName val="0"/>
          <c:showSerName val="0"/>
          <c:showPercent val="0"/>
          <c:showBubbleSize val="0"/>
        </c:dLbls>
        <c:axId val="2024732959"/>
        <c:axId val="2024734207"/>
      </c:scatterChart>
      <c:valAx>
        <c:axId val="2024732959"/>
        <c:scaling>
          <c:orientation val="minMax"/>
        </c:scaling>
        <c:delete val="0"/>
        <c:axPos val="b"/>
        <c:title>
          <c:tx>
            <c:rich>
              <a:bodyPr/>
              <a:lstStyle/>
              <a:p>
                <a:pPr>
                  <a:defRPr/>
                </a:pPr>
                <a:r>
                  <a:rPr lang="en-CA"/>
                  <a:t>Years</a:t>
                </a:r>
              </a:p>
            </c:rich>
          </c:tx>
          <c:overlay val="0"/>
        </c:title>
        <c:numFmt formatCode="General" sourceLinked="1"/>
        <c:majorTickMark val="out"/>
        <c:minorTickMark val="none"/>
        <c:tickLblPos val="nextTo"/>
        <c:crossAx val="2024734207"/>
        <c:crosses val="autoZero"/>
        <c:crossBetween val="midCat"/>
      </c:valAx>
      <c:valAx>
        <c:axId val="2024734207"/>
        <c:scaling>
          <c:orientation val="minMax"/>
        </c:scaling>
        <c:delete val="0"/>
        <c:axPos val="l"/>
        <c:title>
          <c:tx>
            <c:rich>
              <a:bodyPr/>
              <a:lstStyle/>
              <a:p>
                <a:pPr>
                  <a:defRPr/>
                </a:pPr>
                <a:r>
                  <a:rPr lang="en-CA"/>
                  <a:t>Sales</a:t>
                </a:r>
              </a:p>
            </c:rich>
          </c:tx>
          <c:overlay val="0"/>
        </c:title>
        <c:numFmt formatCode="General" sourceLinked="1"/>
        <c:majorTickMark val="out"/>
        <c:minorTickMark val="none"/>
        <c:tickLblPos val="nextTo"/>
        <c:crossAx val="2024732959"/>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CA"/>
              <a:t>Normal Probability Plot</a:t>
            </a:r>
          </a:p>
        </c:rich>
      </c:tx>
      <c:overlay val="0"/>
    </c:title>
    <c:autoTitleDeleted val="0"/>
    <c:plotArea>
      <c:layout/>
      <c:scatterChart>
        <c:scatterStyle val="lineMarker"/>
        <c:varyColors val="0"/>
        <c:ser>
          <c:idx val="0"/>
          <c:order val="0"/>
          <c:spPr>
            <a:ln w="28575">
              <a:noFill/>
            </a:ln>
          </c:spPr>
          <c:xVal>
            <c:numRef>
              <c:f>Output!$G$25:$G$36</c:f>
              <c:numCache>
                <c:formatCode>General</c:formatCode>
                <c:ptCount val="12"/>
                <c:pt idx="0">
                  <c:v>4.1666666666666696</c:v>
                </c:pt>
                <c:pt idx="1">
                  <c:v>12.5</c:v>
                </c:pt>
                <c:pt idx="2">
                  <c:v>20.833333333333336</c:v>
                </c:pt>
                <c:pt idx="3">
                  <c:v>29.166666666666668</c:v>
                </c:pt>
                <c:pt idx="4">
                  <c:v>37.5</c:v>
                </c:pt>
                <c:pt idx="5">
                  <c:v>45.833333333333336</c:v>
                </c:pt>
                <c:pt idx="6">
                  <c:v>54.166666666666664</c:v>
                </c:pt>
                <c:pt idx="7">
                  <c:v>62.5</c:v>
                </c:pt>
                <c:pt idx="8">
                  <c:v>70.833333333333343</c:v>
                </c:pt>
                <c:pt idx="9">
                  <c:v>79.166666666666671</c:v>
                </c:pt>
                <c:pt idx="10">
                  <c:v>87.500000000000014</c:v>
                </c:pt>
                <c:pt idx="11">
                  <c:v>95.833333333333343</c:v>
                </c:pt>
              </c:numCache>
            </c:numRef>
          </c:xVal>
          <c:yVal>
            <c:numRef>
              <c:f>Output!$H$25:$H$36</c:f>
              <c:numCache>
                <c:formatCode>General</c:formatCode>
                <c:ptCount val="12"/>
                <c:pt idx="0">
                  <c:v>187</c:v>
                </c:pt>
                <c:pt idx="1">
                  <c:v>238</c:v>
                </c:pt>
                <c:pt idx="2">
                  <c:v>269</c:v>
                </c:pt>
                <c:pt idx="3">
                  <c:v>272</c:v>
                </c:pt>
                <c:pt idx="4">
                  <c:v>312</c:v>
                </c:pt>
                <c:pt idx="5">
                  <c:v>346</c:v>
                </c:pt>
                <c:pt idx="6">
                  <c:v>440</c:v>
                </c:pt>
                <c:pt idx="7">
                  <c:v>445</c:v>
                </c:pt>
                <c:pt idx="8">
                  <c:v>487</c:v>
                </c:pt>
                <c:pt idx="9">
                  <c:v>563</c:v>
                </c:pt>
                <c:pt idx="10">
                  <c:v>641</c:v>
                </c:pt>
                <c:pt idx="11">
                  <c:v>655</c:v>
                </c:pt>
              </c:numCache>
            </c:numRef>
          </c:yVal>
          <c:smooth val="0"/>
          <c:extLst>
            <c:ext xmlns:c16="http://schemas.microsoft.com/office/drawing/2014/chart" uri="{C3380CC4-5D6E-409C-BE32-E72D297353CC}">
              <c16:uniqueId val="{00000001-310C-4D2D-BC7B-62C74C85931B}"/>
            </c:ext>
          </c:extLst>
        </c:ser>
        <c:dLbls>
          <c:showLegendKey val="0"/>
          <c:showVal val="0"/>
          <c:showCatName val="0"/>
          <c:showSerName val="0"/>
          <c:showPercent val="0"/>
          <c:showBubbleSize val="0"/>
        </c:dLbls>
        <c:axId val="1843138351"/>
        <c:axId val="1843140431"/>
      </c:scatterChart>
      <c:valAx>
        <c:axId val="1843138351"/>
        <c:scaling>
          <c:orientation val="minMax"/>
        </c:scaling>
        <c:delete val="0"/>
        <c:axPos val="b"/>
        <c:title>
          <c:tx>
            <c:rich>
              <a:bodyPr/>
              <a:lstStyle/>
              <a:p>
                <a:pPr>
                  <a:defRPr/>
                </a:pPr>
                <a:r>
                  <a:rPr lang="en-CA"/>
                  <a:t>Sample Percentile</a:t>
                </a:r>
              </a:p>
            </c:rich>
          </c:tx>
          <c:overlay val="0"/>
        </c:title>
        <c:numFmt formatCode="General" sourceLinked="1"/>
        <c:majorTickMark val="out"/>
        <c:minorTickMark val="none"/>
        <c:tickLblPos val="nextTo"/>
        <c:crossAx val="1843140431"/>
        <c:crosses val="autoZero"/>
        <c:crossBetween val="midCat"/>
      </c:valAx>
      <c:valAx>
        <c:axId val="1843140431"/>
        <c:scaling>
          <c:orientation val="minMax"/>
        </c:scaling>
        <c:delete val="0"/>
        <c:axPos val="l"/>
        <c:title>
          <c:tx>
            <c:rich>
              <a:bodyPr/>
              <a:lstStyle/>
              <a:p>
                <a:pPr>
                  <a:defRPr/>
                </a:pPr>
                <a:r>
                  <a:rPr lang="en-CA"/>
                  <a:t>Sales</a:t>
                </a:r>
              </a:p>
            </c:rich>
          </c:tx>
          <c:overlay val="0"/>
        </c:title>
        <c:numFmt formatCode="General" sourceLinked="1"/>
        <c:majorTickMark val="out"/>
        <c:minorTickMark val="none"/>
        <c:tickLblPos val="nextTo"/>
        <c:crossAx val="1843138351"/>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Output!$J$50</c:f>
              <c:strCache>
                <c:ptCount val="1"/>
                <c:pt idx="0">
                  <c:v>Cutoff Values</c:v>
                </c:pt>
              </c:strCache>
            </c:strRef>
          </c:tx>
          <c:spPr>
            <a:ln w="28575" cap="rnd">
              <a:noFill/>
              <a:round/>
            </a:ln>
            <a:effectLst/>
          </c:spPr>
          <c:marker>
            <c:symbol val="circle"/>
            <c:size val="5"/>
            <c:spPr>
              <a:solidFill>
                <a:schemeClr val="accent1"/>
              </a:solidFill>
              <a:ln w="9525">
                <a:solidFill>
                  <a:schemeClr val="accent1"/>
                </a:solidFill>
              </a:ln>
              <a:effectLst/>
            </c:spPr>
          </c:marker>
          <c:xVal>
            <c:numRef>
              <c:f>Output!$I$51:$I$59</c:f>
              <c:numCache>
                <c:formatCode>General</c:formatCode>
                <c:ptCount val="9"/>
                <c:pt idx="0">
                  <c:v>10</c:v>
                </c:pt>
                <c:pt idx="1">
                  <c:v>20</c:v>
                </c:pt>
                <c:pt idx="2">
                  <c:v>30</c:v>
                </c:pt>
                <c:pt idx="3">
                  <c:v>40</c:v>
                </c:pt>
                <c:pt idx="4">
                  <c:v>50</c:v>
                </c:pt>
                <c:pt idx="5">
                  <c:v>60</c:v>
                </c:pt>
                <c:pt idx="6">
                  <c:v>70</c:v>
                </c:pt>
                <c:pt idx="7">
                  <c:v>80</c:v>
                </c:pt>
                <c:pt idx="8">
                  <c:v>90</c:v>
                </c:pt>
              </c:numCache>
            </c:numRef>
          </c:xVal>
          <c:yVal>
            <c:numRef>
              <c:f>Output!$J$51:$J$59</c:f>
              <c:numCache>
                <c:formatCode>General</c:formatCode>
                <c:ptCount val="9"/>
                <c:pt idx="0">
                  <c:v>7.4368968689107984</c:v>
                </c:pt>
                <c:pt idx="1">
                  <c:v>8.3167575328541705</c:v>
                </c:pt>
                <c:pt idx="2">
                  <c:v>8.9511989745839173</c:v>
                </c:pt>
                <c:pt idx="3">
                  <c:v>9.4933057937283998</c:v>
                </c:pt>
                <c:pt idx="4">
                  <c:v>10</c:v>
                </c:pt>
                <c:pt idx="5">
                  <c:v>10.5066942062716</c:v>
                </c:pt>
                <c:pt idx="6">
                  <c:v>11.048801025416081</c:v>
                </c:pt>
                <c:pt idx="7">
                  <c:v>11.683242467145829</c:v>
                </c:pt>
                <c:pt idx="8">
                  <c:v>12.563103131089202</c:v>
                </c:pt>
              </c:numCache>
            </c:numRef>
          </c:yVal>
          <c:smooth val="0"/>
          <c:extLst>
            <c:ext xmlns:c16="http://schemas.microsoft.com/office/drawing/2014/chart" uri="{C3380CC4-5D6E-409C-BE32-E72D297353CC}">
              <c16:uniqueId val="{00000000-A6CF-4B39-8660-6853698168D4}"/>
            </c:ext>
          </c:extLst>
        </c:ser>
        <c:dLbls>
          <c:showLegendKey val="0"/>
          <c:showVal val="0"/>
          <c:showCatName val="0"/>
          <c:showSerName val="0"/>
          <c:showPercent val="0"/>
          <c:showBubbleSize val="0"/>
        </c:dLbls>
        <c:axId val="207598399"/>
        <c:axId val="2111367135"/>
      </c:scatterChart>
      <c:valAx>
        <c:axId val="2075983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1367135"/>
        <c:crosses val="autoZero"/>
        <c:crossBetween val="midCat"/>
      </c:valAx>
      <c:valAx>
        <c:axId val="21113671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59839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Transforming!$B$1</c:f>
              <c:strCache>
                <c:ptCount val="1"/>
                <c:pt idx="0">
                  <c:v>x²</c:v>
                </c:pt>
              </c:strCache>
            </c:strRef>
          </c:tx>
          <c:spPr>
            <a:ln w="28575" cap="rnd">
              <a:solidFill>
                <a:schemeClr val="accent1"/>
              </a:solidFill>
              <a:round/>
            </a:ln>
            <a:effectLst/>
          </c:spPr>
          <c:marker>
            <c:symbol val="none"/>
          </c:marker>
          <c:cat>
            <c:numRef>
              <c:f>Transforming!$A$2:$A$52</c:f>
              <c:numCache>
                <c:formatCode>General</c:formatCode>
                <c:ptCount val="51"/>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pt idx="31">
                  <c:v>3.1</c:v>
                </c:pt>
                <c:pt idx="32">
                  <c:v>3.2</c:v>
                </c:pt>
                <c:pt idx="33">
                  <c:v>3.3</c:v>
                </c:pt>
                <c:pt idx="34">
                  <c:v>3.4</c:v>
                </c:pt>
                <c:pt idx="35">
                  <c:v>3.5</c:v>
                </c:pt>
                <c:pt idx="36">
                  <c:v>3.6</c:v>
                </c:pt>
                <c:pt idx="37">
                  <c:v>3.7</c:v>
                </c:pt>
                <c:pt idx="38">
                  <c:v>3.8</c:v>
                </c:pt>
                <c:pt idx="39">
                  <c:v>3.9</c:v>
                </c:pt>
                <c:pt idx="40">
                  <c:v>4</c:v>
                </c:pt>
                <c:pt idx="41">
                  <c:v>4.0999999999999996</c:v>
                </c:pt>
                <c:pt idx="42">
                  <c:v>4.2</c:v>
                </c:pt>
                <c:pt idx="43">
                  <c:v>4.3</c:v>
                </c:pt>
                <c:pt idx="44">
                  <c:v>4.4000000000000004</c:v>
                </c:pt>
                <c:pt idx="45">
                  <c:v>4.5</c:v>
                </c:pt>
                <c:pt idx="46">
                  <c:v>4.5999999999999996</c:v>
                </c:pt>
                <c:pt idx="47">
                  <c:v>4.7</c:v>
                </c:pt>
                <c:pt idx="48">
                  <c:v>4.8</c:v>
                </c:pt>
                <c:pt idx="49">
                  <c:v>4.9000000000000004</c:v>
                </c:pt>
                <c:pt idx="50">
                  <c:v>5</c:v>
                </c:pt>
              </c:numCache>
            </c:numRef>
          </c:cat>
          <c:val>
            <c:numRef>
              <c:f>Transforming!$B$2:$B$52</c:f>
              <c:numCache>
                <c:formatCode>General</c:formatCode>
                <c:ptCount val="51"/>
                <c:pt idx="0">
                  <c:v>0</c:v>
                </c:pt>
                <c:pt idx="1">
                  <c:v>1.0000000000000002E-2</c:v>
                </c:pt>
                <c:pt idx="2">
                  <c:v>4.0000000000000008E-2</c:v>
                </c:pt>
                <c:pt idx="3">
                  <c:v>0.09</c:v>
                </c:pt>
                <c:pt idx="4">
                  <c:v>0.16000000000000003</c:v>
                </c:pt>
                <c:pt idx="5">
                  <c:v>0.25</c:v>
                </c:pt>
                <c:pt idx="6">
                  <c:v>0.36</c:v>
                </c:pt>
                <c:pt idx="7">
                  <c:v>0.48999999999999994</c:v>
                </c:pt>
                <c:pt idx="8">
                  <c:v>0.64000000000000012</c:v>
                </c:pt>
                <c:pt idx="9">
                  <c:v>0.81</c:v>
                </c:pt>
                <c:pt idx="10">
                  <c:v>1</c:v>
                </c:pt>
                <c:pt idx="11">
                  <c:v>1.2100000000000002</c:v>
                </c:pt>
                <c:pt idx="12">
                  <c:v>1.44</c:v>
                </c:pt>
                <c:pt idx="13">
                  <c:v>1.6900000000000002</c:v>
                </c:pt>
                <c:pt idx="14">
                  <c:v>1.9599999999999997</c:v>
                </c:pt>
                <c:pt idx="15">
                  <c:v>2.25</c:v>
                </c:pt>
                <c:pt idx="16">
                  <c:v>2.5600000000000005</c:v>
                </c:pt>
                <c:pt idx="17">
                  <c:v>2.8899999999999997</c:v>
                </c:pt>
                <c:pt idx="18">
                  <c:v>3.24</c:v>
                </c:pt>
                <c:pt idx="19">
                  <c:v>3.61</c:v>
                </c:pt>
                <c:pt idx="20">
                  <c:v>4</c:v>
                </c:pt>
                <c:pt idx="21">
                  <c:v>4.41</c:v>
                </c:pt>
                <c:pt idx="22">
                  <c:v>4.8400000000000007</c:v>
                </c:pt>
                <c:pt idx="23">
                  <c:v>5.2899999999999991</c:v>
                </c:pt>
                <c:pt idx="24">
                  <c:v>5.76</c:v>
                </c:pt>
                <c:pt idx="25">
                  <c:v>6.25</c:v>
                </c:pt>
                <c:pt idx="26">
                  <c:v>6.7600000000000007</c:v>
                </c:pt>
                <c:pt idx="27">
                  <c:v>7.2900000000000009</c:v>
                </c:pt>
                <c:pt idx="28">
                  <c:v>7.839999999999999</c:v>
                </c:pt>
                <c:pt idx="29">
                  <c:v>8.41</c:v>
                </c:pt>
                <c:pt idx="30">
                  <c:v>9</c:v>
                </c:pt>
                <c:pt idx="31">
                  <c:v>9.6100000000000012</c:v>
                </c:pt>
                <c:pt idx="32">
                  <c:v>10.240000000000002</c:v>
                </c:pt>
                <c:pt idx="33">
                  <c:v>10.889999999999999</c:v>
                </c:pt>
                <c:pt idx="34">
                  <c:v>11.559999999999999</c:v>
                </c:pt>
                <c:pt idx="35">
                  <c:v>12.25</c:v>
                </c:pt>
                <c:pt idx="36">
                  <c:v>12.96</c:v>
                </c:pt>
                <c:pt idx="37">
                  <c:v>13.690000000000001</c:v>
                </c:pt>
                <c:pt idx="38">
                  <c:v>14.44</c:v>
                </c:pt>
                <c:pt idx="39">
                  <c:v>15.209999999999999</c:v>
                </c:pt>
                <c:pt idx="40">
                  <c:v>16</c:v>
                </c:pt>
                <c:pt idx="41">
                  <c:v>16.809999999999999</c:v>
                </c:pt>
                <c:pt idx="42">
                  <c:v>17.64</c:v>
                </c:pt>
                <c:pt idx="43">
                  <c:v>18.489999999999998</c:v>
                </c:pt>
                <c:pt idx="44">
                  <c:v>19.360000000000003</c:v>
                </c:pt>
                <c:pt idx="45">
                  <c:v>20.25</c:v>
                </c:pt>
                <c:pt idx="46">
                  <c:v>21.159999999999997</c:v>
                </c:pt>
                <c:pt idx="47">
                  <c:v>22.090000000000003</c:v>
                </c:pt>
                <c:pt idx="48">
                  <c:v>23.04</c:v>
                </c:pt>
                <c:pt idx="49">
                  <c:v>24.010000000000005</c:v>
                </c:pt>
                <c:pt idx="50">
                  <c:v>25</c:v>
                </c:pt>
              </c:numCache>
            </c:numRef>
          </c:val>
          <c:smooth val="0"/>
          <c:extLst>
            <c:ext xmlns:c16="http://schemas.microsoft.com/office/drawing/2014/chart" uri="{C3380CC4-5D6E-409C-BE32-E72D297353CC}">
              <c16:uniqueId val="{00000000-3D7A-4EFA-9024-808F3CF6ED53}"/>
            </c:ext>
          </c:extLst>
        </c:ser>
        <c:dLbls>
          <c:showLegendKey val="0"/>
          <c:showVal val="0"/>
          <c:showCatName val="0"/>
          <c:showSerName val="0"/>
          <c:showPercent val="0"/>
          <c:showBubbleSize val="0"/>
        </c:dLbls>
        <c:smooth val="0"/>
        <c:axId val="2070729023"/>
        <c:axId val="2070729439"/>
      </c:lineChart>
      <c:catAx>
        <c:axId val="2070729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729439"/>
        <c:crosses val="autoZero"/>
        <c:auto val="1"/>
        <c:lblAlgn val="ctr"/>
        <c:lblOffset val="100"/>
        <c:noMultiLvlLbl val="0"/>
      </c:catAx>
      <c:valAx>
        <c:axId val="20707294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072902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Transforming!$B$1</c:f>
              <c:strCache>
                <c:ptCount val="1"/>
                <c:pt idx="0">
                  <c:v>x²</c:v>
                </c:pt>
              </c:strCache>
            </c:strRef>
          </c:tx>
          <c:spPr>
            <a:ln w="28575" cap="rnd">
              <a:solidFill>
                <a:schemeClr val="accent1"/>
              </a:solidFill>
              <a:round/>
            </a:ln>
            <a:effectLst/>
          </c:spPr>
          <c:marker>
            <c:symbol val="none"/>
          </c:marker>
          <c:cat>
            <c:numRef>
              <c:f>Transforming!$A$2:$A$52</c:f>
              <c:numCache>
                <c:formatCode>General</c:formatCode>
                <c:ptCount val="51"/>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pt idx="31">
                  <c:v>3.1</c:v>
                </c:pt>
                <c:pt idx="32">
                  <c:v>3.2</c:v>
                </c:pt>
                <c:pt idx="33">
                  <c:v>3.3</c:v>
                </c:pt>
                <c:pt idx="34">
                  <c:v>3.4</c:v>
                </c:pt>
                <c:pt idx="35">
                  <c:v>3.5</c:v>
                </c:pt>
                <c:pt idx="36">
                  <c:v>3.6</c:v>
                </c:pt>
                <c:pt idx="37">
                  <c:v>3.7</c:v>
                </c:pt>
                <c:pt idx="38">
                  <c:v>3.8</c:v>
                </c:pt>
                <c:pt idx="39">
                  <c:v>3.9</c:v>
                </c:pt>
                <c:pt idx="40">
                  <c:v>4</c:v>
                </c:pt>
                <c:pt idx="41">
                  <c:v>4.0999999999999996</c:v>
                </c:pt>
                <c:pt idx="42">
                  <c:v>4.2</c:v>
                </c:pt>
                <c:pt idx="43">
                  <c:v>4.3</c:v>
                </c:pt>
                <c:pt idx="44">
                  <c:v>4.4000000000000004</c:v>
                </c:pt>
                <c:pt idx="45">
                  <c:v>4.5</c:v>
                </c:pt>
                <c:pt idx="46">
                  <c:v>4.5999999999999996</c:v>
                </c:pt>
                <c:pt idx="47">
                  <c:v>4.7</c:v>
                </c:pt>
                <c:pt idx="48">
                  <c:v>4.8</c:v>
                </c:pt>
                <c:pt idx="49">
                  <c:v>4.9000000000000004</c:v>
                </c:pt>
                <c:pt idx="50">
                  <c:v>5</c:v>
                </c:pt>
              </c:numCache>
            </c:numRef>
          </c:cat>
          <c:val>
            <c:numRef>
              <c:f>Transforming!$B$2:$B$52</c:f>
              <c:numCache>
                <c:formatCode>General</c:formatCode>
                <c:ptCount val="51"/>
                <c:pt idx="0">
                  <c:v>0</c:v>
                </c:pt>
                <c:pt idx="1">
                  <c:v>1.0000000000000002E-2</c:v>
                </c:pt>
                <c:pt idx="2">
                  <c:v>4.0000000000000008E-2</c:v>
                </c:pt>
                <c:pt idx="3">
                  <c:v>0.09</c:v>
                </c:pt>
                <c:pt idx="4">
                  <c:v>0.16000000000000003</c:v>
                </c:pt>
                <c:pt idx="5">
                  <c:v>0.25</c:v>
                </c:pt>
                <c:pt idx="6">
                  <c:v>0.36</c:v>
                </c:pt>
                <c:pt idx="7">
                  <c:v>0.48999999999999994</c:v>
                </c:pt>
                <c:pt idx="8">
                  <c:v>0.64000000000000012</c:v>
                </c:pt>
                <c:pt idx="9">
                  <c:v>0.81</c:v>
                </c:pt>
                <c:pt idx="10">
                  <c:v>1</c:v>
                </c:pt>
                <c:pt idx="11">
                  <c:v>1.2100000000000002</c:v>
                </c:pt>
                <c:pt idx="12">
                  <c:v>1.44</c:v>
                </c:pt>
                <c:pt idx="13">
                  <c:v>1.6900000000000002</c:v>
                </c:pt>
                <c:pt idx="14">
                  <c:v>1.9599999999999997</c:v>
                </c:pt>
                <c:pt idx="15">
                  <c:v>2.25</c:v>
                </c:pt>
                <c:pt idx="16">
                  <c:v>2.5600000000000005</c:v>
                </c:pt>
                <c:pt idx="17">
                  <c:v>2.8899999999999997</c:v>
                </c:pt>
                <c:pt idx="18">
                  <c:v>3.24</c:v>
                </c:pt>
                <c:pt idx="19">
                  <c:v>3.61</c:v>
                </c:pt>
                <c:pt idx="20">
                  <c:v>4</c:v>
                </c:pt>
                <c:pt idx="21">
                  <c:v>4.41</c:v>
                </c:pt>
                <c:pt idx="22">
                  <c:v>4.8400000000000007</c:v>
                </c:pt>
                <c:pt idx="23">
                  <c:v>5.2899999999999991</c:v>
                </c:pt>
                <c:pt idx="24">
                  <c:v>5.76</c:v>
                </c:pt>
                <c:pt idx="25">
                  <c:v>6.25</c:v>
                </c:pt>
                <c:pt idx="26">
                  <c:v>6.7600000000000007</c:v>
                </c:pt>
                <c:pt idx="27">
                  <c:v>7.2900000000000009</c:v>
                </c:pt>
                <c:pt idx="28">
                  <c:v>7.839999999999999</c:v>
                </c:pt>
                <c:pt idx="29">
                  <c:v>8.41</c:v>
                </c:pt>
                <c:pt idx="30">
                  <c:v>9</c:v>
                </c:pt>
                <c:pt idx="31">
                  <c:v>9.6100000000000012</c:v>
                </c:pt>
                <c:pt idx="32">
                  <c:v>10.240000000000002</c:v>
                </c:pt>
                <c:pt idx="33">
                  <c:v>10.889999999999999</c:v>
                </c:pt>
                <c:pt idx="34">
                  <c:v>11.559999999999999</c:v>
                </c:pt>
                <c:pt idx="35">
                  <c:v>12.25</c:v>
                </c:pt>
                <c:pt idx="36">
                  <c:v>12.96</c:v>
                </c:pt>
                <c:pt idx="37">
                  <c:v>13.690000000000001</c:v>
                </c:pt>
                <c:pt idx="38">
                  <c:v>14.44</c:v>
                </c:pt>
                <c:pt idx="39">
                  <c:v>15.209999999999999</c:v>
                </c:pt>
                <c:pt idx="40">
                  <c:v>16</c:v>
                </c:pt>
                <c:pt idx="41">
                  <c:v>16.809999999999999</c:v>
                </c:pt>
                <c:pt idx="42">
                  <c:v>17.64</c:v>
                </c:pt>
                <c:pt idx="43">
                  <c:v>18.489999999999998</c:v>
                </c:pt>
                <c:pt idx="44">
                  <c:v>19.360000000000003</c:v>
                </c:pt>
                <c:pt idx="45">
                  <c:v>20.25</c:v>
                </c:pt>
                <c:pt idx="46">
                  <c:v>21.159999999999997</c:v>
                </c:pt>
                <c:pt idx="47">
                  <c:v>22.090000000000003</c:v>
                </c:pt>
                <c:pt idx="48">
                  <c:v>23.04</c:v>
                </c:pt>
                <c:pt idx="49">
                  <c:v>24.010000000000005</c:v>
                </c:pt>
                <c:pt idx="50">
                  <c:v>25</c:v>
                </c:pt>
              </c:numCache>
            </c:numRef>
          </c:val>
          <c:smooth val="0"/>
          <c:extLst>
            <c:ext xmlns:c16="http://schemas.microsoft.com/office/drawing/2014/chart" uri="{C3380CC4-5D6E-409C-BE32-E72D297353CC}">
              <c16:uniqueId val="{00000000-6E2F-4792-A3E6-7748CC28A7CA}"/>
            </c:ext>
          </c:extLst>
        </c:ser>
        <c:ser>
          <c:idx val="1"/>
          <c:order val="1"/>
          <c:tx>
            <c:strRef>
              <c:f>Transforming!$C$1</c:f>
              <c:strCache>
                <c:ptCount val="1"/>
                <c:pt idx="0">
                  <c:v>x³</c:v>
                </c:pt>
              </c:strCache>
            </c:strRef>
          </c:tx>
          <c:spPr>
            <a:ln w="28575" cap="rnd">
              <a:solidFill>
                <a:schemeClr val="accent2"/>
              </a:solidFill>
              <a:round/>
            </a:ln>
            <a:effectLst/>
          </c:spPr>
          <c:marker>
            <c:symbol val="none"/>
          </c:marker>
          <c:cat>
            <c:numRef>
              <c:f>Transforming!$A$2:$A$52</c:f>
              <c:numCache>
                <c:formatCode>General</c:formatCode>
                <c:ptCount val="51"/>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pt idx="31">
                  <c:v>3.1</c:v>
                </c:pt>
                <c:pt idx="32">
                  <c:v>3.2</c:v>
                </c:pt>
                <c:pt idx="33">
                  <c:v>3.3</c:v>
                </c:pt>
                <c:pt idx="34">
                  <c:v>3.4</c:v>
                </c:pt>
                <c:pt idx="35">
                  <c:v>3.5</c:v>
                </c:pt>
                <c:pt idx="36">
                  <c:v>3.6</c:v>
                </c:pt>
                <c:pt idx="37">
                  <c:v>3.7</c:v>
                </c:pt>
                <c:pt idx="38">
                  <c:v>3.8</c:v>
                </c:pt>
                <c:pt idx="39">
                  <c:v>3.9</c:v>
                </c:pt>
                <c:pt idx="40">
                  <c:v>4</c:v>
                </c:pt>
                <c:pt idx="41">
                  <c:v>4.0999999999999996</c:v>
                </c:pt>
                <c:pt idx="42">
                  <c:v>4.2</c:v>
                </c:pt>
                <c:pt idx="43">
                  <c:v>4.3</c:v>
                </c:pt>
                <c:pt idx="44">
                  <c:v>4.4000000000000004</c:v>
                </c:pt>
                <c:pt idx="45">
                  <c:v>4.5</c:v>
                </c:pt>
                <c:pt idx="46">
                  <c:v>4.5999999999999996</c:v>
                </c:pt>
                <c:pt idx="47">
                  <c:v>4.7</c:v>
                </c:pt>
                <c:pt idx="48">
                  <c:v>4.8</c:v>
                </c:pt>
                <c:pt idx="49">
                  <c:v>4.9000000000000004</c:v>
                </c:pt>
                <c:pt idx="50">
                  <c:v>5</c:v>
                </c:pt>
              </c:numCache>
            </c:numRef>
          </c:cat>
          <c:val>
            <c:numRef>
              <c:f>Transforming!$C$2:$C$52</c:f>
              <c:numCache>
                <c:formatCode>General</c:formatCode>
                <c:ptCount val="51"/>
                <c:pt idx="0">
                  <c:v>0</c:v>
                </c:pt>
                <c:pt idx="1">
                  <c:v>1.0000000000000002E-3</c:v>
                </c:pt>
                <c:pt idx="2">
                  <c:v>8.0000000000000019E-3</c:v>
                </c:pt>
                <c:pt idx="3">
                  <c:v>2.7E-2</c:v>
                </c:pt>
                <c:pt idx="4">
                  <c:v>6.4000000000000015E-2</c:v>
                </c:pt>
                <c:pt idx="5">
                  <c:v>0.125</c:v>
                </c:pt>
                <c:pt idx="6">
                  <c:v>0.216</c:v>
                </c:pt>
                <c:pt idx="7">
                  <c:v>0.34299999999999992</c:v>
                </c:pt>
                <c:pt idx="8">
                  <c:v>0.51200000000000012</c:v>
                </c:pt>
                <c:pt idx="9">
                  <c:v>0.72900000000000009</c:v>
                </c:pt>
                <c:pt idx="10">
                  <c:v>1</c:v>
                </c:pt>
                <c:pt idx="11">
                  <c:v>1.3310000000000004</c:v>
                </c:pt>
                <c:pt idx="12">
                  <c:v>1.728</c:v>
                </c:pt>
                <c:pt idx="13">
                  <c:v>2.1970000000000005</c:v>
                </c:pt>
                <c:pt idx="14">
                  <c:v>2.7439999999999993</c:v>
                </c:pt>
                <c:pt idx="15">
                  <c:v>3.375</c:v>
                </c:pt>
                <c:pt idx="16">
                  <c:v>4.096000000000001</c:v>
                </c:pt>
                <c:pt idx="17">
                  <c:v>4.9129999999999994</c:v>
                </c:pt>
                <c:pt idx="18">
                  <c:v>5.8320000000000007</c:v>
                </c:pt>
                <c:pt idx="19">
                  <c:v>6.8589999999999991</c:v>
                </c:pt>
                <c:pt idx="20">
                  <c:v>8</c:v>
                </c:pt>
                <c:pt idx="21">
                  <c:v>9.261000000000001</c:v>
                </c:pt>
                <c:pt idx="22">
                  <c:v>10.648000000000003</c:v>
                </c:pt>
                <c:pt idx="23">
                  <c:v>12.166999999999996</c:v>
                </c:pt>
                <c:pt idx="24">
                  <c:v>13.824</c:v>
                </c:pt>
                <c:pt idx="25">
                  <c:v>15.625</c:v>
                </c:pt>
                <c:pt idx="26">
                  <c:v>17.576000000000004</c:v>
                </c:pt>
                <c:pt idx="27">
                  <c:v>19.683000000000003</c:v>
                </c:pt>
                <c:pt idx="28">
                  <c:v>21.951999999999995</c:v>
                </c:pt>
                <c:pt idx="29">
                  <c:v>24.388999999999999</c:v>
                </c:pt>
                <c:pt idx="30">
                  <c:v>27</c:v>
                </c:pt>
                <c:pt idx="31">
                  <c:v>29.791000000000004</c:v>
                </c:pt>
                <c:pt idx="32">
                  <c:v>32.768000000000008</c:v>
                </c:pt>
                <c:pt idx="33">
                  <c:v>35.936999999999998</c:v>
                </c:pt>
                <c:pt idx="34">
                  <c:v>39.303999999999995</c:v>
                </c:pt>
                <c:pt idx="35">
                  <c:v>42.875</c:v>
                </c:pt>
                <c:pt idx="36">
                  <c:v>46.656000000000006</c:v>
                </c:pt>
                <c:pt idx="37">
                  <c:v>50.653000000000006</c:v>
                </c:pt>
                <c:pt idx="38">
                  <c:v>54.871999999999993</c:v>
                </c:pt>
                <c:pt idx="39">
                  <c:v>59.318999999999996</c:v>
                </c:pt>
                <c:pt idx="40">
                  <c:v>64</c:v>
                </c:pt>
                <c:pt idx="41">
                  <c:v>68.920999999999992</c:v>
                </c:pt>
                <c:pt idx="42">
                  <c:v>74.088000000000008</c:v>
                </c:pt>
                <c:pt idx="43">
                  <c:v>79.506999999999991</c:v>
                </c:pt>
                <c:pt idx="44">
                  <c:v>85.184000000000026</c:v>
                </c:pt>
                <c:pt idx="45">
                  <c:v>91.125</c:v>
                </c:pt>
                <c:pt idx="46">
                  <c:v>97.33599999999997</c:v>
                </c:pt>
                <c:pt idx="47">
                  <c:v>103.82300000000002</c:v>
                </c:pt>
                <c:pt idx="48">
                  <c:v>110.592</c:v>
                </c:pt>
                <c:pt idx="49">
                  <c:v>117.64900000000003</c:v>
                </c:pt>
                <c:pt idx="50">
                  <c:v>125</c:v>
                </c:pt>
              </c:numCache>
            </c:numRef>
          </c:val>
          <c:smooth val="0"/>
          <c:extLst>
            <c:ext xmlns:c16="http://schemas.microsoft.com/office/drawing/2014/chart" uri="{C3380CC4-5D6E-409C-BE32-E72D297353CC}">
              <c16:uniqueId val="{00000001-6E2F-4792-A3E6-7748CC28A7CA}"/>
            </c:ext>
          </c:extLst>
        </c:ser>
        <c:dLbls>
          <c:showLegendKey val="0"/>
          <c:showVal val="0"/>
          <c:showCatName val="0"/>
          <c:showSerName val="0"/>
          <c:showPercent val="0"/>
          <c:showBubbleSize val="0"/>
        </c:dLbls>
        <c:smooth val="0"/>
        <c:axId val="103703535"/>
        <c:axId val="103690223"/>
      </c:lineChart>
      <c:catAx>
        <c:axId val="103703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690223"/>
        <c:crosses val="autoZero"/>
        <c:auto val="1"/>
        <c:lblAlgn val="ctr"/>
        <c:lblOffset val="100"/>
        <c:noMultiLvlLbl val="0"/>
      </c:catAx>
      <c:valAx>
        <c:axId val="103690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7035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Transforming!$E$1</c:f>
              <c:strCache>
                <c:ptCount val="1"/>
                <c:pt idx="0">
                  <c:v>ln(x)</c:v>
                </c:pt>
              </c:strCache>
            </c:strRef>
          </c:tx>
          <c:spPr>
            <a:ln w="28575" cap="rnd">
              <a:solidFill>
                <a:schemeClr val="accent1"/>
              </a:solidFill>
              <a:round/>
            </a:ln>
            <a:effectLst/>
          </c:spPr>
          <c:marker>
            <c:symbol val="none"/>
          </c:marker>
          <c:cat>
            <c:numRef>
              <c:f>Transforming!$A$2:$A$52</c:f>
              <c:numCache>
                <c:formatCode>General</c:formatCode>
                <c:ptCount val="51"/>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pt idx="31">
                  <c:v>3.1</c:v>
                </c:pt>
                <c:pt idx="32">
                  <c:v>3.2</c:v>
                </c:pt>
                <c:pt idx="33">
                  <c:v>3.3</c:v>
                </c:pt>
                <c:pt idx="34">
                  <c:v>3.4</c:v>
                </c:pt>
                <c:pt idx="35">
                  <c:v>3.5</c:v>
                </c:pt>
                <c:pt idx="36">
                  <c:v>3.6</c:v>
                </c:pt>
                <c:pt idx="37">
                  <c:v>3.7</c:v>
                </c:pt>
                <c:pt idx="38">
                  <c:v>3.8</c:v>
                </c:pt>
                <c:pt idx="39">
                  <c:v>3.9</c:v>
                </c:pt>
                <c:pt idx="40">
                  <c:v>4</c:v>
                </c:pt>
                <c:pt idx="41">
                  <c:v>4.0999999999999996</c:v>
                </c:pt>
                <c:pt idx="42">
                  <c:v>4.2</c:v>
                </c:pt>
                <c:pt idx="43">
                  <c:v>4.3</c:v>
                </c:pt>
                <c:pt idx="44">
                  <c:v>4.4000000000000004</c:v>
                </c:pt>
                <c:pt idx="45">
                  <c:v>4.5</c:v>
                </c:pt>
                <c:pt idx="46">
                  <c:v>4.5999999999999996</c:v>
                </c:pt>
                <c:pt idx="47">
                  <c:v>4.7</c:v>
                </c:pt>
                <c:pt idx="48">
                  <c:v>4.8</c:v>
                </c:pt>
                <c:pt idx="49">
                  <c:v>4.9000000000000004</c:v>
                </c:pt>
                <c:pt idx="50">
                  <c:v>5</c:v>
                </c:pt>
              </c:numCache>
            </c:numRef>
          </c:cat>
          <c:val>
            <c:numRef>
              <c:f>Transforming!$E$2:$E$52</c:f>
              <c:numCache>
                <c:formatCode>General</c:formatCode>
                <c:ptCount val="51"/>
                <c:pt idx="1">
                  <c:v>-2.3025850929940455</c:v>
                </c:pt>
                <c:pt idx="2">
                  <c:v>-1.6094379124341003</c:v>
                </c:pt>
                <c:pt idx="3">
                  <c:v>-1.2039728043259361</c:v>
                </c:pt>
                <c:pt idx="4">
                  <c:v>-0.916290731874155</c:v>
                </c:pt>
                <c:pt idx="5">
                  <c:v>-0.69314718055994529</c:v>
                </c:pt>
                <c:pt idx="6">
                  <c:v>-0.51082562376599072</c:v>
                </c:pt>
                <c:pt idx="7">
                  <c:v>-0.35667494393873245</c:v>
                </c:pt>
                <c:pt idx="8">
                  <c:v>-0.22314355131420971</c:v>
                </c:pt>
                <c:pt idx="9">
                  <c:v>-0.10536051565782628</c:v>
                </c:pt>
                <c:pt idx="10">
                  <c:v>0</c:v>
                </c:pt>
                <c:pt idx="11">
                  <c:v>9.5310179804324935E-2</c:v>
                </c:pt>
                <c:pt idx="12">
                  <c:v>0.18232155679395459</c:v>
                </c:pt>
                <c:pt idx="13">
                  <c:v>0.26236426446749106</c:v>
                </c:pt>
                <c:pt idx="14">
                  <c:v>0.33647223662121289</c:v>
                </c:pt>
                <c:pt idx="15">
                  <c:v>0.40546510810816438</c:v>
                </c:pt>
                <c:pt idx="16">
                  <c:v>0.47000362924573563</c:v>
                </c:pt>
                <c:pt idx="17">
                  <c:v>0.53062825106217038</c:v>
                </c:pt>
                <c:pt idx="18">
                  <c:v>0.58778666490211906</c:v>
                </c:pt>
                <c:pt idx="19">
                  <c:v>0.64185388617239469</c:v>
                </c:pt>
                <c:pt idx="20">
                  <c:v>0.69314718055994529</c:v>
                </c:pt>
                <c:pt idx="21">
                  <c:v>0.74193734472937733</c:v>
                </c:pt>
                <c:pt idx="22">
                  <c:v>0.78845736036427028</c:v>
                </c:pt>
                <c:pt idx="23">
                  <c:v>0.83290912293510388</c:v>
                </c:pt>
                <c:pt idx="24">
                  <c:v>0.87546873735389985</c:v>
                </c:pt>
                <c:pt idx="25">
                  <c:v>0.91629073187415511</c:v>
                </c:pt>
                <c:pt idx="26">
                  <c:v>0.95551144502743635</c:v>
                </c:pt>
                <c:pt idx="27">
                  <c:v>0.99325177301028345</c:v>
                </c:pt>
                <c:pt idx="28">
                  <c:v>1.0296194171811581</c:v>
                </c:pt>
                <c:pt idx="29">
                  <c:v>1.0647107369924282</c:v>
                </c:pt>
                <c:pt idx="30">
                  <c:v>1.0986122886681098</c:v>
                </c:pt>
                <c:pt idx="31">
                  <c:v>1.1314021114911006</c:v>
                </c:pt>
                <c:pt idx="32">
                  <c:v>1.1631508098056809</c:v>
                </c:pt>
                <c:pt idx="33">
                  <c:v>1.1939224684724346</c:v>
                </c:pt>
                <c:pt idx="34">
                  <c:v>1.2237754316221157</c:v>
                </c:pt>
                <c:pt idx="35">
                  <c:v>1.2527629684953681</c:v>
                </c:pt>
                <c:pt idx="36">
                  <c:v>1.2809338454620642</c:v>
                </c:pt>
                <c:pt idx="37">
                  <c:v>1.3083328196501789</c:v>
                </c:pt>
                <c:pt idx="38">
                  <c:v>1.33500106673234</c:v>
                </c:pt>
                <c:pt idx="39">
                  <c:v>1.3609765531356006</c:v>
                </c:pt>
                <c:pt idx="40">
                  <c:v>1.3862943611198906</c:v>
                </c:pt>
                <c:pt idx="41">
                  <c:v>1.410986973710262</c:v>
                </c:pt>
                <c:pt idx="42">
                  <c:v>1.4350845252893227</c:v>
                </c:pt>
                <c:pt idx="43">
                  <c:v>1.4586150226995167</c:v>
                </c:pt>
                <c:pt idx="44">
                  <c:v>1.4816045409242156</c:v>
                </c:pt>
                <c:pt idx="45">
                  <c:v>1.5040773967762742</c:v>
                </c:pt>
                <c:pt idx="46">
                  <c:v>1.5260563034950492</c:v>
                </c:pt>
                <c:pt idx="47">
                  <c:v>1.547562508716013</c:v>
                </c:pt>
                <c:pt idx="48">
                  <c:v>1.5686159179138452</c:v>
                </c:pt>
                <c:pt idx="49">
                  <c:v>1.589235205116581</c:v>
                </c:pt>
                <c:pt idx="50">
                  <c:v>1.6094379124341003</c:v>
                </c:pt>
              </c:numCache>
            </c:numRef>
          </c:val>
          <c:smooth val="0"/>
          <c:extLst>
            <c:ext xmlns:c16="http://schemas.microsoft.com/office/drawing/2014/chart" uri="{C3380CC4-5D6E-409C-BE32-E72D297353CC}">
              <c16:uniqueId val="{00000000-2980-4EA7-8FE2-8D0FA1780D76}"/>
            </c:ext>
          </c:extLst>
        </c:ser>
        <c:dLbls>
          <c:showLegendKey val="0"/>
          <c:showVal val="0"/>
          <c:showCatName val="0"/>
          <c:showSerName val="0"/>
          <c:showPercent val="0"/>
          <c:showBubbleSize val="0"/>
        </c:dLbls>
        <c:smooth val="0"/>
        <c:axId val="480824399"/>
        <c:axId val="480821487"/>
      </c:lineChart>
      <c:catAx>
        <c:axId val="480824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0821487"/>
        <c:crosses val="autoZero"/>
        <c:auto val="1"/>
        <c:lblAlgn val="ctr"/>
        <c:lblOffset val="100"/>
        <c:noMultiLvlLbl val="0"/>
      </c:catAx>
      <c:valAx>
        <c:axId val="480821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08243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Transforming!$B$1</c:f>
              <c:strCache>
                <c:ptCount val="1"/>
                <c:pt idx="0">
                  <c:v>x²</c:v>
                </c:pt>
              </c:strCache>
            </c:strRef>
          </c:tx>
          <c:spPr>
            <a:ln w="28575" cap="rnd">
              <a:solidFill>
                <a:schemeClr val="accent1"/>
              </a:solidFill>
              <a:round/>
            </a:ln>
            <a:effectLst/>
          </c:spPr>
          <c:marker>
            <c:symbol val="none"/>
          </c:marker>
          <c:cat>
            <c:numRef>
              <c:f>Transforming!$A$2:$A$51</c:f>
              <c:numCache>
                <c:formatCode>General</c:formatCode>
                <c:ptCount val="50"/>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pt idx="31">
                  <c:v>3.1</c:v>
                </c:pt>
                <c:pt idx="32">
                  <c:v>3.2</c:v>
                </c:pt>
                <c:pt idx="33">
                  <c:v>3.3</c:v>
                </c:pt>
                <c:pt idx="34">
                  <c:v>3.4</c:v>
                </c:pt>
                <c:pt idx="35">
                  <c:v>3.5</c:v>
                </c:pt>
                <c:pt idx="36">
                  <c:v>3.6</c:v>
                </c:pt>
                <c:pt idx="37">
                  <c:v>3.7</c:v>
                </c:pt>
                <c:pt idx="38">
                  <c:v>3.8</c:v>
                </c:pt>
                <c:pt idx="39">
                  <c:v>3.9</c:v>
                </c:pt>
                <c:pt idx="40">
                  <c:v>4</c:v>
                </c:pt>
                <c:pt idx="41">
                  <c:v>4.0999999999999996</c:v>
                </c:pt>
                <c:pt idx="42">
                  <c:v>4.2</c:v>
                </c:pt>
                <c:pt idx="43">
                  <c:v>4.3</c:v>
                </c:pt>
                <c:pt idx="44">
                  <c:v>4.4000000000000004</c:v>
                </c:pt>
                <c:pt idx="45">
                  <c:v>4.5</c:v>
                </c:pt>
                <c:pt idx="46">
                  <c:v>4.5999999999999996</c:v>
                </c:pt>
                <c:pt idx="47">
                  <c:v>4.7</c:v>
                </c:pt>
                <c:pt idx="48">
                  <c:v>4.8</c:v>
                </c:pt>
                <c:pt idx="49">
                  <c:v>4.9000000000000004</c:v>
                </c:pt>
              </c:numCache>
            </c:numRef>
          </c:cat>
          <c:val>
            <c:numRef>
              <c:f>Transforming!$B$2:$B$51</c:f>
              <c:numCache>
                <c:formatCode>General</c:formatCode>
                <c:ptCount val="50"/>
                <c:pt idx="0">
                  <c:v>0</c:v>
                </c:pt>
                <c:pt idx="1">
                  <c:v>1.0000000000000002E-2</c:v>
                </c:pt>
                <c:pt idx="2">
                  <c:v>4.0000000000000008E-2</c:v>
                </c:pt>
                <c:pt idx="3">
                  <c:v>0.09</c:v>
                </c:pt>
                <c:pt idx="4">
                  <c:v>0.16000000000000003</c:v>
                </c:pt>
                <c:pt idx="5">
                  <c:v>0.25</c:v>
                </c:pt>
                <c:pt idx="6">
                  <c:v>0.36</c:v>
                </c:pt>
                <c:pt idx="7">
                  <c:v>0.48999999999999994</c:v>
                </c:pt>
                <c:pt idx="8">
                  <c:v>0.64000000000000012</c:v>
                </c:pt>
                <c:pt idx="9">
                  <c:v>0.81</c:v>
                </c:pt>
                <c:pt idx="10">
                  <c:v>1</c:v>
                </c:pt>
                <c:pt idx="11">
                  <c:v>1.2100000000000002</c:v>
                </c:pt>
                <c:pt idx="12">
                  <c:v>1.44</c:v>
                </c:pt>
                <c:pt idx="13">
                  <c:v>1.6900000000000002</c:v>
                </c:pt>
                <c:pt idx="14">
                  <c:v>1.9599999999999997</c:v>
                </c:pt>
                <c:pt idx="15">
                  <c:v>2.25</c:v>
                </c:pt>
                <c:pt idx="16">
                  <c:v>2.5600000000000005</c:v>
                </c:pt>
                <c:pt idx="17">
                  <c:v>2.8899999999999997</c:v>
                </c:pt>
                <c:pt idx="18">
                  <c:v>3.24</c:v>
                </c:pt>
                <c:pt idx="19">
                  <c:v>3.61</c:v>
                </c:pt>
                <c:pt idx="20">
                  <c:v>4</c:v>
                </c:pt>
                <c:pt idx="21">
                  <c:v>4.41</c:v>
                </c:pt>
                <c:pt idx="22">
                  <c:v>4.8400000000000007</c:v>
                </c:pt>
                <c:pt idx="23">
                  <c:v>5.2899999999999991</c:v>
                </c:pt>
                <c:pt idx="24">
                  <c:v>5.76</c:v>
                </c:pt>
                <c:pt idx="25">
                  <c:v>6.25</c:v>
                </c:pt>
                <c:pt idx="26">
                  <c:v>6.7600000000000007</c:v>
                </c:pt>
                <c:pt idx="27">
                  <c:v>7.2900000000000009</c:v>
                </c:pt>
                <c:pt idx="28">
                  <c:v>7.839999999999999</c:v>
                </c:pt>
                <c:pt idx="29">
                  <c:v>8.41</c:v>
                </c:pt>
                <c:pt idx="30">
                  <c:v>9</c:v>
                </c:pt>
                <c:pt idx="31">
                  <c:v>9.6100000000000012</c:v>
                </c:pt>
                <c:pt idx="32">
                  <c:v>10.240000000000002</c:v>
                </c:pt>
                <c:pt idx="33">
                  <c:v>10.889999999999999</c:v>
                </c:pt>
                <c:pt idx="34">
                  <c:v>11.559999999999999</c:v>
                </c:pt>
                <c:pt idx="35">
                  <c:v>12.25</c:v>
                </c:pt>
                <c:pt idx="36">
                  <c:v>12.96</c:v>
                </c:pt>
                <c:pt idx="37">
                  <c:v>13.690000000000001</c:v>
                </c:pt>
                <c:pt idx="38">
                  <c:v>14.44</c:v>
                </c:pt>
                <c:pt idx="39">
                  <c:v>15.209999999999999</c:v>
                </c:pt>
                <c:pt idx="40">
                  <c:v>16</c:v>
                </c:pt>
                <c:pt idx="41">
                  <c:v>16.809999999999999</c:v>
                </c:pt>
                <c:pt idx="42">
                  <c:v>17.64</c:v>
                </c:pt>
                <c:pt idx="43">
                  <c:v>18.489999999999998</c:v>
                </c:pt>
                <c:pt idx="44">
                  <c:v>19.360000000000003</c:v>
                </c:pt>
                <c:pt idx="45">
                  <c:v>20.25</c:v>
                </c:pt>
                <c:pt idx="46">
                  <c:v>21.159999999999997</c:v>
                </c:pt>
                <c:pt idx="47">
                  <c:v>22.090000000000003</c:v>
                </c:pt>
                <c:pt idx="48">
                  <c:v>23.04</c:v>
                </c:pt>
                <c:pt idx="49">
                  <c:v>24.010000000000005</c:v>
                </c:pt>
              </c:numCache>
            </c:numRef>
          </c:val>
          <c:smooth val="0"/>
          <c:extLst>
            <c:ext xmlns:c16="http://schemas.microsoft.com/office/drawing/2014/chart" uri="{C3380CC4-5D6E-409C-BE32-E72D297353CC}">
              <c16:uniqueId val="{00000000-9806-4C18-AB12-D9550D31AFB9}"/>
            </c:ext>
          </c:extLst>
        </c:ser>
        <c:ser>
          <c:idx val="1"/>
          <c:order val="1"/>
          <c:tx>
            <c:strRef>
              <c:f>Transforming!$C$1</c:f>
              <c:strCache>
                <c:ptCount val="1"/>
                <c:pt idx="0">
                  <c:v>x³</c:v>
                </c:pt>
              </c:strCache>
            </c:strRef>
          </c:tx>
          <c:spPr>
            <a:ln w="28575" cap="rnd">
              <a:solidFill>
                <a:schemeClr val="accent2"/>
              </a:solidFill>
              <a:round/>
            </a:ln>
            <a:effectLst/>
          </c:spPr>
          <c:marker>
            <c:symbol val="none"/>
          </c:marker>
          <c:cat>
            <c:numRef>
              <c:f>Transforming!$A$2:$A$51</c:f>
              <c:numCache>
                <c:formatCode>General</c:formatCode>
                <c:ptCount val="50"/>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pt idx="31">
                  <c:v>3.1</c:v>
                </c:pt>
                <c:pt idx="32">
                  <c:v>3.2</c:v>
                </c:pt>
                <c:pt idx="33">
                  <c:v>3.3</c:v>
                </c:pt>
                <c:pt idx="34">
                  <c:v>3.4</c:v>
                </c:pt>
                <c:pt idx="35">
                  <c:v>3.5</c:v>
                </c:pt>
                <c:pt idx="36">
                  <c:v>3.6</c:v>
                </c:pt>
                <c:pt idx="37">
                  <c:v>3.7</c:v>
                </c:pt>
                <c:pt idx="38">
                  <c:v>3.8</c:v>
                </c:pt>
                <c:pt idx="39">
                  <c:v>3.9</c:v>
                </c:pt>
                <c:pt idx="40">
                  <c:v>4</c:v>
                </c:pt>
                <c:pt idx="41">
                  <c:v>4.0999999999999996</c:v>
                </c:pt>
                <c:pt idx="42">
                  <c:v>4.2</c:v>
                </c:pt>
                <c:pt idx="43">
                  <c:v>4.3</c:v>
                </c:pt>
                <c:pt idx="44">
                  <c:v>4.4000000000000004</c:v>
                </c:pt>
                <c:pt idx="45">
                  <c:v>4.5</c:v>
                </c:pt>
                <c:pt idx="46">
                  <c:v>4.5999999999999996</c:v>
                </c:pt>
                <c:pt idx="47">
                  <c:v>4.7</c:v>
                </c:pt>
                <c:pt idx="48">
                  <c:v>4.8</c:v>
                </c:pt>
                <c:pt idx="49">
                  <c:v>4.9000000000000004</c:v>
                </c:pt>
              </c:numCache>
            </c:numRef>
          </c:cat>
          <c:val>
            <c:numRef>
              <c:f>Transforming!$C$2:$C$51</c:f>
              <c:numCache>
                <c:formatCode>General</c:formatCode>
                <c:ptCount val="50"/>
                <c:pt idx="0">
                  <c:v>0</c:v>
                </c:pt>
                <c:pt idx="1">
                  <c:v>1.0000000000000002E-3</c:v>
                </c:pt>
                <c:pt idx="2">
                  <c:v>8.0000000000000019E-3</c:v>
                </c:pt>
                <c:pt idx="3">
                  <c:v>2.7E-2</c:v>
                </c:pt>
                <c:pt idx="4">
                  <c:v>6.4000000000000015E-2</c:v>
                </c:pt>
                <c:pt idx="5">
                  <c:v>0.125</c:v>
                </c:pt>
                <c:pt idx="6">
                  <c:v>0.216</c:v>
                </c:pt>
                <c:pt idx="7">
                  <c:v>0.34299999999999992</c:v>
                </c:pt>
                <c:pt idx="8">
                  <c:v>0.51200000000000012</c:v>
                </c:pt>
                <c:pt idx="9">
                  <c:v>0.72900000000000009</c:v>
                </c:pt>
                <c:pt idx="10">
                  <c:v>1</c:v>
                </c:pt>
                <c:pt idx="11">
                  <c:v>1.3310000000000004</c:v>
                </c:pt>
                <c:pt idx="12">
                  <c:v>1.728</c:v>
                </c:pt>
                <c:pt idx="13">
                  <c:v>2.1970000000000005</c:v>
                </c:pt>
                <c:pt idx="14">
                  <c:v>2.7439999999999993</c:v>
                </c:pt>
                <c:pt idx="15">
                  <c:v>3.375</c:v>
                </c:pt>
                <c:pt idx="16">
                  <c:v>4.096000000000001</c:v>
                </c:pt>
                <c:pt idx="17">
                  <c:v>4.9129999999999994</c:v>
                </c:pt>
                <c:pt idx="18">
                  <c:v>5.8320000000000007</c:v>
                </c:pt>
                <c:pt idx="19">
                  <c:v>6.8589999999999991</c:v>
                </c:pt>
                <c:pt idx="20">
                  <c:v>8</c:v>
                </c:pt>
                <c:pt idx="21">
                  <c:v>9.261000000000001</c:v>
                </c:pt>
                <c:pt idx="22">
                  <c:v>10.648000000000003</c:v>
                </c:pt>
                <c:pt idx="23">
                  <c:v>12.166999999999996</c:v>
                </c:pt>
                <c:pt idx="24">
                  <c:v>13.824</c:v>
                </c:pt>
                <c:pt idx="25">
                  <c:v>15.625</c:v>
                </c:pt>
                <c:pt idx="26">
                  <c:v>17.576000000000004</c:v>
                </c:pt>
                <c:pt idx="27">
                  <c:v>19.683000000000003</c:v>
                </c:pt>
                <c:pt idx="28">
                  <c:v>21.951999999999995</c:v>
                </c:pt>
                <c:pt idx="29">
                  <c:v>24.388999999999999</c:v>
                </c:pt>
                <c:pt idx="30">
                  <c:v>27</c:v>
                </c:pt>
                <c:pt idx="31">
                  <c:v>29.791000000000004</c:v>
                </c:pt>
                <c:pt idx="32">
                  <c:v>32.768000000000008</c:v>
                </c:pt>
                <c:pt idx="33">
                  <c:v>35.936999999999998</c:v>
                </c:pt>
                <c:pt idx="34">
                  <c:v>39.303999999999995</c:v>
                </c:pt>
                <c:pt idx="35">
                  <c:v>42.875</c:v>
                </c:pt>
                <c:pt idx="36">
                  <c:v>46.656000000000006</c:v>
                </c:pt>
                <c:pt idx="37">
                  <c:v>50.653000000000006</c:v>
                </c:pt>
                <c:pt idx="38">
                  <c:v>54.871999999999993</c:v>
                </c:pt>
                <c:pt idx="39">
                  <c:v>59.318999999999996</c:v>
                </c:pt>
                <c:pt idx="40">
                  <c:v>64</c:v>
                </c:pt>
                <c:pt idx="41">
                  <c:v>68.920999999999992</c:v>
                </c:pt>
                <c:pt idx="42">
                  <c:v>74.088000000000008</c:v>
                </c:pt>
                <c:pt idx="43">
                  <c:v>79.506999999999991</c:v>
                </c:pt>
                <c:pt idx="44">
                  <c:v>85.184000000000026</c:v>
                </c:pt>
                <c:pt idx="45">
                  <c:v>91.125</c:v>
                </c:pt>
                <c:pt idx="46">
                  <c:v>97.33599999999997</c:v>
                </c:pt>
                <c:pt idx="47">
                  <c:v>103.82300000000002</c:v>
                </c:pt>
                <c:pt idx="48">
                  <c:v>110.592</c:v>
                </c:pt>
                <c:pt idx="49">
                  <c:v>117.64900000000003</c:v>
                </c:pt>
              </c:numCache>
            </c:numRef>
          </c:val>
          <c:smooth val="0"/>
          <c:extLst>
            <c:ext xmlns:c16="http://schemas.microsoft.com/office/drawing/2014/chart" uri="{C3380CC4-5D6E-409C-BE32-E72D297353CC}">
              <c16:uniqueId val="{00000001-9806-4C18-AB12-D9550D31AFB9}"/>
            </c:ext>
          </c:extLst>
        </c:ser>
        <c:ser>
          <c:idx val="2"/>
          <c:order val="2"/>
          <c:tx>
            <c:strRef>
              <c:f>Transforming!$D$1</c:f>
              <c:strCache>
                <c:ptCount val="1"/>
                <c:pt idx="0">
                  <c:v>eˣ</c:v>
                </c:pt>
              </c:strCache>
            </c:strRef>
          </c:tx>
          <c:spPr>
            <a:ln w="28575" cap="rnd">
              <a:solidFill>
                <a:schemeClr val="accent3"/>
              </a:solidFill>
              <a:round/>
            </a:ln>
            <a:effectLst/>
          </c:spPr>
          <c:marker>
            <c:symbol val="none"/>
          </c:marker>
          <c:cat>
            <c:numRef>
              <c:f>Transforming!$A$2:$A$51</c:f>
              <c:numCache>
                <c:formatCode>General</c:formatCode>
                <c:ptCount val="50"/>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pt idx="31">
                  <c:v>3.1</c:v>
                </c:pt>
                <c:pt idx="32">
                  <c:v>3.2</c:v>
                </c:pt>
                <c:pt idx="33">
                  <c:v>3.3</c:v>
                </c:pt>
                <c:pt idx="34">
                  <c:v>3.4</c:v>
                </c:pt>
                <c:pt idx="35">
                  <c:v>3.5</c:v>
                </c:pt>
                <c:pt idx="36">
                  <c:v>3.6</c:v>
                </c:pt>
                <c:pt idx="37">
                  <c:v>3.7</c:v>
                </c:pt>
                <c:pt idx="38">
                  <c:v>3.8</c:v>
                </c:pt>
                <c:pt idx="39">
                  <c:v>3.9</c:v>
                </c:pt>
                <c:pt idx="40">
                  <c:v>4</c:v>
                </c:pt>
                <c:pt idx="41">
                  <c:v>4.0999999999999996</c:v>
                </c:pt>
                <c:pt idx="42">
                  <c:v>4.2</c:v>
                </c:pt>
                <c:pt idx="43">
                  <c:v>4.3</c:v>
                </c:pt>
                <c:pt idx="44">
                  <c:v>4.4000000000000004</c:v>
                </c:pt>
                <c:pt idx="45">
                  <c:v>4.5</c:v>
                </c:pt>
                <c:pt idx="46">
                  <c:v>4.5999999999999996</c:v>
                </c:pt>
                <c:pt idx="47">
                  <c:v>4.7</c:v>
                </c:pt>
                <c:pt idx="48">
                  <c:v>4.8</c:v>
                </c:pt>
                <c:pt idx="49">
                  <c:v>4.9000000000000004</c:v>
                </c:pt>
              </c:numCache>
            </c:numRef>
          </c:cat>
          <c:val>
            <c:numRef>
              <c:f>Transforming!$D$2:$D$51</c:f>
              <c:numCache>
                <c:formatCode>General</c:formatCode>
                <c:ptCount val="50"/>
                <c:pt idx="0">
                  <c:v>1</c:v>
                </c:pt>
                <c:pt idx="1">
                  <c:v>1.1051709180756477</c:v>
                </c:pt>
                <c:pt idx="2">
                  <c:v>1.2214027581601699</c:v>
                </c:pt>
                <c:pt idx="3">
                  <c:v>1.3498588075760032</c:v>
                </c:pt>
                <c:pt idx="4">
                  <c:v>1.4918246976412703</c:v>
                </c:pt>
                <c:pt idx="5">
                  <c:v>1.6487212707001282</c:v>
                </c:pt>
                <c:pt idx="6">
                  <c:v>1.8221188003905089</c:v>
                </c:pt>
                <c:pt idx="7">
                  <c:v>2.0137527074704766</c:v>
                </c:pt>
                <c:pt idx="8">
                  <c:v>2.2255409284924679</c:v>
                </c:pt>
                <c:pt idx="9">
                  <c:v>2.4596031111569499</c:v>
                </c:pt>
                <c:pt idx="10">
                  <c:v>2.7182818284590451</c:v>
                </c:pt>
                <c:pt idx="11">
                  <c:v>3.0041660239464334</c:v>
                </c:pt>
                <c:pt idx="12">
                  <c:v>3.3201169227365472</c:v>
                </c:pt>
                <c:pt idx="13">
                  <c:v>3.6692966676192444</c:v>
                </c:pt>
                <c:pt idx="14">
                  <c:v>4.0551999668446745</c:v>
                </c:pt>
                <c:pt idx="15">
                  <c:v>4.4816890703380645</c:v>
                </c:pt>
                <c:pt idx="16">
                  <c:v>4.9530324243951149</c:v>
                </c:pt>
                <c:pt idx="17">
                  <c:v>5.4739473917271999</c:v>
                </c:pt>
                <c:pt idx="18">
                  <c:v>6.0496474644129465</c:v>
                </c:pt>
                <c:pt idx="19">
                  <c:v>6.6858944422792685</c:v>
                </c:pt>
                <c:pt idx="20">
                  <c:v>7.3890560989306504</c:v>
                </c:pt>
                <c:pt idx="21">
                  <c:v>8.1661699125676517</c:v>
                </c:pt>
                <c:pt idx="22">
                  <c:v>9.025013499434122</c:v>
                </c:pt>
                <c:pt idx="23">
                  <c:v>9.9741824548147182</c:v>
                </c:pt>
                <c:pt idx="24">
                  <c:v>11.023176380641601</c:v>
                </c:pt>
                <c:pt idx="25">
                  <c:v>12.182493960703473</c:v>
                </c:pt>
                <c:pt idx="26">
                  <c:v>13.463738035001692</c:v>
                </c:pt>
                <c:pt idx="27">
                  <c:v>14.879731724872837</c:v>
                </c:pt>
                <c:pt idx="28">
                  <c:v>16.444646771097048</c:v>
                </c:pt>
                <c:pt idx="29">
                  <c:v>18.17414536944306</c:v>
                </c:pt>
                <c:pt idx="30">
                  <c:v>20.085536923187668</c:v>
                </c:pt>
                <c:pt idx="31">
                  <c:v>22.197951281441636</c:v>
                </c:pt>
                <c:pt idx="32">
                  <c:v>24.532530197109352</c:v>
                </c:pt>
                <c:pt idx="33">
                  <c:v>27.112638920657883</c:v>
                </c:pt>
                <c:pt idx="34">
                  <c:v>29.964100047397011</c:v>
                </c:pt>
                <c:pt idx="35">
                  <c:v>33.115451958692312</c:v>
                </c:pt>
                <c:pt idx="36">
                  <c:v>36.598234443677988</c:v>
                </c:pt>
                <c:pt idx="37">
                  <c:v>40.447304360067399</c:v>
                </c:pt>
                <c:pt idx="38">
                  <c:v>44.701184493300815</c:v>
                </c:pt>
                <c:pt idx="39">
                  <c:v>49.402449105530167</c:v>
                </c:pt>
                <c:pt idx="40">
                  <c:v>54.598150033144236</c:v>
                </c:pt>
                <c:pt idx="41">
                  <c:v>60.34028759736195</c:v>
                </c:pt>
                <c:pt idx="42">
                  <c:v>66.686331040925154</c:v>
                </c:pt>
                <c:pt idx="43">
                  <c:v>73.699793699595787</c:v>
                </c:pt>
                <c:pt idx="44">
                  <c:v>81.450868664968141</c:v>
                </c:pt>
                <c:pt idx="45">
                  <c:v>90.017131300521811</c:v>
                </c:pt>
                <c:pt idx="46">
                  <c:v>99.484315641933776</c:v>
                </c:pt>
                <c:pt idx="47">
                  <c:v>109.94717245212352</c:v>
                </c:pt>
                <c:pt idx="48">
                  <c:v>121.51041751873485</c:v>
                </c:pt>
                <c:pt idx="49">
                  <c:v>134.28977968493552</c:v>
                </c:pt>
              </c:numCache>
            </c:numRef>
          </c:val>
          <c:smooth val="0"/>
          <c:extLst>
            <c:ext xmlns:c16="http://schemas.microsoft.com/office/drawing/2014/chart" uri="{C3380CC4-5D6E-409C-BE32-E72D297353CC}">
              <c16:uniqueId val="{00000002-9806-4C18-AB12-D9550D31AFB9}"/>
            </c:ext>
          </c:extLst>
        </c:ser>
        <c:dLbls>
          <c:showLegendKey val="0"/>
          <c:showVal val="0"/>
          <c:showCatName val="0"/>
          <c:showSerName val="0"/>
          <c:showPercent val="0"/>
          <c:showBubbleSize val="0"/>
        </c:dLbls>
        <c:smooth val="0"/>
        <c:axId val="2078153343"/>
        <c:axId val="2078163743"/>
      </c:lineChart>
      <c:catAx>
        <c:axId val="2078153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8163743"/>
        <c:crosses val="autoZero"/>
        <c:auto val="1"/>
        <c:lblAlgn val="ctr"/>
        <c:lblOffset val="100"/>
        <c:noMultiLvlLbl val="0"/>
      </c:catAx>
      <c:valAx>
        <c:axId val="20781637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8153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10</xdr:col>
      <xdr:colOff>193516</xdr:colOff>
      <xdr:row>0</xdr:row>
      <xdr:rowOff>0</xdr:rowOff>
    </xdr:from>
    <xdr:to>
      <xdr:col>17</xdr:col>
      <xdr:colOff>298766</xdr:colOff>
      <xdr:row>13</xdr:row>
      <xdr:rowOff>78558</xdr:rowOff>
    </xdr:to>
    <xdr:sp macro="" textlink="">
      <xdr:nvSpPr>
        <xdr:cNvPr id="2" name="Text Box 3">
          <a:extLst>
            <a:ext uri="{FF2B5EF4-FFF2-40B4-BE49-F238E27FC236}">
              <a16:creationId xmlns:a16="http://schemas.microsoft.com/office/drawing/2014/main" id="{AF6AD284-AED2-407D-8E32-55E59FD86585}"/>
            </a:ext>
          </a:extLst>
        </xdr:cNvPr>
        <xdr:cNvSpPr txBox="1">
          <a:spLocks noChangeArrowheads="1"/>
        </xdr:cNvSpPr>
      </xdr:nvSpPr>
      <xdr:spPr bwMode="auto">
        <a:xfrm>
          <a:off x="7099141" y="0"/>
          <a:ext cx="5334475" cy="2555058"/>
        </a:xfrm>
        <a:prstGeom prst="rect">
          <a:avLst/>
        </a:prstGeom>
        <a:noFill/>
        <a:ln w="12700">
          <a:noFill/>
          <a:miter lim="800000"/>
          <a:headEnd type="none" w="sm" len="sm"/>
          <a:tailEnd type="none" w="sm" len="sm"/>
        </a:ln>
        <a:effectLst/>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nSpc>
              <a:spcPct val="150000"/>
            </a:lnSpc>
          </a:pPr>
          <a:r>
            <a:rPr lang="en-US" sz="1400">
              <a:solidFill>
                <a:sysClr val="windowText" lastClr="000000"/>
              </a:solidFill>
              <a:latin typeface="Arial" charset="0"/>
            </a:rPr>
            <a:t>The director of marketing for Midwest Distribution Company is concerned about the rapid turnover in her sales force. In the course of exit interviews, she discovered a major concern with the compensation structure. At issue is the relationship between sales and number of years with the company. The data for a random sample of 12 sales representatives was used for analysis.</a:t>
          </a:r>
          <a:endParaRPr lang="en-US" sz="1400">
            <a:solidFill>
              <a:sysClr val="windowText" lastClr="000000"/>
            </a:solidFill>
            <a:latin typeface="+mn-lt"/>
            <a:ea typeface="Tahoma" panose="020B0604030504040204" pitchFamily="34" charset="0"/>
            <a:cs typeface="Tahoma" panose="020B0604030504040204" pitchFamily="34" charset="0"/>
          </a:endParaRPr>
        </a:p>
      </xdr:txBody>
    </xdr:sp>
    <xdr:clientData/>
  </xdr:twoCellAnchor>
  <xdr:twoCellAnchor>
    <xdr:from>
      <xdr:col>0</xdr:col>
      <xdr:colOff>61913</xdr:colOff>
      <xdr:row>20</xdr:row>
      <xdr:rowOff>173356</xdr:rowOff>
    </xdr:from>
    <xdr:to>
      <xdr:col>4</xdr:col>
      <xdr:colOff>131128</xdr:colOff>
      <xdr:row>24</xdr:row>
      <xdr:rowOff>166862</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81194DC0-7062-460D-889A-DA027A81FB04}"/>
                </a:ext>
              </a:extLst>
            </xdr:cNvPr>
            <xdr:cNvSpPr txBox="1"/>
          </xdr:nvSpPr>
          <xdr:spPr>
            <a:xfrm>
              <a:off x="61913" y="4011931"/>
              <a:ext cx="3079115" cy="774556"/>
            </a:xfrm>
            <a:prstGeom prst="rect">
              <a:avLst/>
            </a:prstGeom>
            <a:noFill/>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r>
                      <a:rPr lang="en-CA" sz="1800" b="1" i="1">
                        <a:solidFill>
                          <a:sysClr val="windowText" lastClr="000000"/>
                        </a:solidFill>
                        <a:latin typeface="Cambria Math" panose="02040503050406030204" pitchFamily="18" charset="0"/>
                      </a:rPr>
                      <m:t>𝒓</m:t>
                    </m:r>
                    <m:r>
                      <a:rPr lang="en-CA" sz="1800" b="1" i="0">
                        <a:solidFill>
                          <a:sysClr val="windowText" lastClr="000000"/>
                        </a:solidFill>
                        <a:latin typeface="Cambria Math" panose="02040503050406030204" pitchFamily="18" charset="0"/>
                      </a:rPr>
                      <m:t>=</m:t>
                    </m:r>
                    <m:f>
                      <m:fPr>
                        <m:ctrlPr>
                          <a:rPr lang="en-CA" sz="1800" b="1" i="1">
                            <a:solidFill>
                              <a:sysClr val="windowText" lastClr="000000"/>
                            </a:solidFill>
                            <a:latin typeface="Cambria Math" panose="02040503050406030204" pitchFamily="18" charset="0"/>
                          </a:rPr>
                        </m:ctrlPr>
                      </m:fPr>
                      <m:num>
                        <m:nary>
                          <m:naryPr>
                            <m:chr m:val="∑"/>
                            <m:subHide m:val="on"/>
                            <m:supHide m:val="on"/>
                            <m:ctrlPr>
                              <a:rPr lang="en-CA" sz="1800" b="1" i="1">
                                <a:solidFill>
                                  <a:sysClr val="windowText" lastClr="000000"/>
                                </a:solidFill>
                                <a:latin typeface="Cambria Math" panose="02040503050406030204" pitchFamily="18" charset="0"/>
                              </a:rPr>
                            </m:ctrlPr>
                          </m:naryPr>
                          <m:sub/>
                          <m:sup/>
                          <m:e>
                            <m:d>
                              <m:dPr>
                                <m:ctrlPr>
                                  <a:rPr lang="en-CA" sz="1800" b="1" i="1">
                                    <a:solidFill>
                                      <a:sysClr val="windowText" lastClr="000000"/>
                                    </a:solidFill>
                                    <a:latin typeface="Cambria Math" panose="02040503050406030204" pitchFamily="18" charset="0"/>
                                  </a:rPr>
                                </m:ctrlPr>
                              </m:dPr>
                              <m:e>
                                <m:r>
                                  <a:rPr lang="en-CA" sz="1800" b="1" i="1">
                                    <a:solidFill>
                                      <a:sysClr val="windowText" lastClr="000000"/>
                                    </a:solidFill>
                                    <a:latin typeface="Cambria Math" panose="02040503050406030204" pitchFamily="18" charset="0"/>
                                  </a:rPr>
                                  <m:t>𝒙</m:t>
                                </m:r>
                                <m:r>
                                  <a:rPr lang="en-CA" sz="1800" b="1" i="0">
                                    <a:solidFill>
                                      <a:sysClr val="windowText" lastClr="000000"/>
                                    </a:solidFill>
                                    <a:latin typeface="Cambria Math" panose="02040503050406030204" pitchFamily="18" charset="0"/>
                                  </a:rPr>
                                  <m:t>−</m:t>
                                </m:r>
                                <m:acc>
                                  <m:accPr>
                                    <m:chr m:val="̅"/>
                                    <m:ctrlPr>
                                      <a:rPr lang="en-CA" sz="1800" b="1" i="1">
                                        <a:solidFill>
                                          <a:sysClr val="windowText" lastClr="000000"/>
                                        </a:solidFill>
                                        <a:latin typeface="Cambria Math" panose="02040503050406030204" pitchFamily="18" charset="0"/>
                                      </a:rPr>
                                    </m:ctrlPr>
                                  </m:accPr>
                                  <m:e>
                                    <m:r>
                                      <a:rPr lang="en-CA" sz="1800" b="1" i="1">
                                        <a:solidFill>
                                          <a:sysClr val="windowText" lastClr="000000"/>
                                        </a:solidFill>
                                        <a:latin typeface="Cambria Math" panose="02040503050406030204" pitchFamily="18" charset="0"/>
                                      </a:rPr>
                                      <m:t>𝒙</m:t>
                                    </m:r>
                                  </m:e>
                                </m:acc>
                                <m:r>
                                  <a:rPr lang="en-CA" sz="1800" b="1" i="0">
                                    <a:solidFill>
                                      <a:sysClr val="windowText" lastClr="000000"/>
                                    </a:solidFill>
                                    <a:latin typeface="Cambria Math" panose="02040503050406030204" pitchFamily="18" charset="0"/>
                                  </a:rPr>
                                  <m:t>)(</m:t>
                                </m:r>
                                <m:r>
                                  <a:rPr lang="en-CA" sz="1800" b="1" i="1">
                                    <a:solidFill>
                                      <a:sysClr val="windowText" lastClr="000000"/>
                                    </a:solidFill>
                                    <a:latin typeface="Cambria Math" panose="02040503050406030204" pitchFamily="18" charset="0"/>
                                  </a:rPr>
                                  <m:t>𝒚</m:t>
                                </m:r>
                                <m:r>
                                  <a:rPr lang="en-CA" sz="1800" b="1" i="0">
                                    <a:solidFill>
                                      <a:sysClr val="windowText" lastClr="000000"/>
                                    </a:solidFill>
                                    <a:latin typeface="Cambria Math" panose="02040503050406030204" pitchFamily="18" charset="0"/>
                                  </a:rPr>
                                  <m:t>−</m:t>
                                </m:r>
                                <m:acc>
                                  <m:accPr>
                                    <m:chr m:val="̅"/>
                                    <m:ctrlPr>
                                      <a:rPr lang="en-CA" sz="1800" b="1" i="1">
                                        <a:solidFill>
                                          <a:sysClr val="windowText" lastClr="000000"/>
                                        </a:solidFill>
                                        <a:latin typeface="Cambria Math" panose="02040503050406030204" pitchFamily="18" charset="0"/>
                                      </a:rPr>
                                    </m:ctrlPr>
                                  </m:accPr>
                                  <m:e>
                                    <m:r>
                                      <a:rPr lang="en-CA" sz="1800" b="1" i="1">
                                        <a:solidFill>
                                          <a:sysClr val="windowText" lastClr="000000"/>
                                        </a:solidFill>
                                        <a:latin typeface="Cambria Math" panose="02040503050406030204" pitchFamily="18" charset="0"/>
                                      </a:rPr>
                                      <m:t>𝒚</m:t>
                                    </m:r>
                                  </m:e>
                                </m:acc>
                              </m:e>
                            </m:d>
                          </m:e>
                        </m:nary>
                      </m:num>
                      <m:den>
                        <m:rad>
                          <m:radPr>
                            <m:degHide m:val="on"/>
                            <m:ctrlPr>
                              <a:rPr lang="en-CA" sz="1800" b="1" i="1">
                                <a:solidFill>
                                  <a:sysClr val="windowText" lastClr="000000"/>
                                </a:solidFill>
                                <a:latin typeface="Cambria Math" panose="02040503050406030204" pitchFamily="18" charset="0"/>
                              </a:rPr>
                            </m:ctrlPr>
                          </m:radPr>
                          <m:deg/>
                          <m:e>
                            <m:nary>
                              <m:naryPr>
                                <m:chr m:val="∑"/>
                                <m:subHide m:val="on"/>
                                <m:supHide m:val="on"/>
                                <m:ctrlPr>
                                  <a:rPr lang="en-CA" sz="1800" b="1" i="1">
                                    <a:solidFill>
                                      <a:sysClr val="windowText" lastClr="000000"/>
                                    </a:solidFill>
                                    <a:latin typeface="Cambria Math" panose="02040503050406030204" pitchFamily="18" charset="0"/>
                                  </a:rPr>
                                </m:ctrlPr>
                              </m:naryPr>
                              <m:sub/>
                              <m:sup/>
                              <m:e>
                                <m:sSup>
                                  <m:sSupPr>
                                    <m:ctrlPr>
                                      <a:rPr lang="en-CA" sz="1800" b="1" i="1">
                                        <a:solidFill>
                                          <a:sysClr val="windowText" lastClr="000000"/>
                                        </a:solidFill>
                                        <a:latin typeface="Cambria Math" panose="02040503050406030204" pitchFamily="18" charset="0"/>
                                      </a:rPr>
                                    </m:ctrlPr>
                                  </m:sSupPr>
                                  <m:e>
                                    <m:d>
                                      <m:dPr>
                                        <m:ctrlPr>
                                          <a:rPr lang="en-CA" sz="1800" b="1" i="1">
                                            <a:solidFill>
                                              <a:sysClr val="windowText" lastClr="000000"/>
                                            </a:solidFill>
                                            <a:latin typeface="Cambria Math" panose="02040503050406030204" pitchFamily="18" charset="0"/>
                                          </a:rPr>
                                        </m:ctrlPr>
                                      </m:dPr>
                                      <m:e>
                                        <m:r>
                                          <a:rPr lang="en-CA" sz="1800" b="1" i="1">
                                            <a:solidFill>
                                              <a:sysClr val="windowText" lastClr="000000"/>
                                            </a:solidFill>
                                            <a:latin typeface="Cambria Math" panose="02040503050406030204" pitchFamily="18" charset="0"/>
                                          </a:rPr>
                                          <m:t>𝒙</m:t>
                                        </m:r>
                                        <m:r>
                                          <a:rPr lang="en-CA" sz="1800" b="1" i="0">
                                            <a:solidFill>
                                              <a:sysClr val="windowText" lastClr="000000"/>
                                            </a:solidFill>
                                            <a:latin typeface="Cambria Math" panose="02040503050406030204" pitchFamily="18" charset="0"/>
                                          </a:rPr>
                                          <m:t>−</m:t>
                                        </m:r>
                                        <m:acc>
                                          <m:accPr>
                                            <m:chr m:val="̅"/>
                                            <m:ctrlPr>
                                              <a:rPr lang="en-CA" sz="1800" b="1" i="1">
                                                <a:solidFill>
                                                  <a:sysClr val="windowText" lastClr="000000"/>
                                                </a:solidFill>
                                                <a:latin typeface="Cambria Math" panose="02040503050406030204" pitchFamily="18" charset="0"/>
                                              </a:rPr>
                                            </m:ctrlPr>
                                          </m:accPr>
                                          <m:e>
                                            <m:r>
                                              <a:rPr lang="en-CA" sz="1800" b="1" i="1">
                                                <a:solidFill>
                                                  <a:sysClr val="windowText" lastClr="000000"/>
                                                </a:solidFill>
                                                <a:latin typeface="Cambria Math" panose="02040503050406030204" pitchFamily="18" charset="0"/>
                                              </a:rPr>
                                              <m:t>𝒙</m:t>
                                            </m:r>
                                          </m:e>
                                        </m:acc>
                                      </m:e>
                                    </m:d>
                                  </m:e>
                                  <m:sup>
                                    <m:r>
                                      <a:rPr lang="en-CA" sz="1800" b="1" i="0">
                                        <a:solidFill>
                                          <a:sysClr val="windowText" lastClr="000000"/>
                                        </a:solidFill>
                                        <a:latin typeface="Cambria Math" panose="02040503050406030204" pitchFamily="18" charset="0"/>
                                      </a:rPr>
                                      <m:t>𝟐</m:t>
                                    </m:r>
                                  </m:sup>
                                </m:sSup>
                              </m:e>
                            </m:nary>
                            <m:nary>
                              <m:naryPr>
                                <m:chr m:val="∑"/>
                                <m:subHide m:val="on"/>
                                <m:supHide m:val="on"/>
                                <m:ctrlPr>
                                  <a:rPr lang="en-CA" sz="1800" b="1" i="1">
                                    <a:solidFill>
                                      <a:sysClr val="windowText" lastClr="000000"/>
                                    </a:solidFill>
                                    <a:latin typeface="Cambria Math" panose="02040503050406030204" pitchFamily="18" charset="0"/>
                                  </a:rPr>
                                </m:ctrlPr>
                              </m:naryPr>
                              <m:sub/>
                              <m:sup/>
                              <m:e>
                                <m:sSup>
                                  <m:sSupPr>
                                    <m:ctrlPr>
                                      <a:rPr lang="en-CA" sz="1800" b="1" i="1">
                                        <a:solidFill>
                                          <a:sysClr val="windowText" lastClr="000000"/>
                                        </a:solidFill>
                                        <a:latin typeface="Cambria Math" panose="02040503050406030204" pitchFamily="18" charset="0"/>
                                      </a:rPr>
                                    </m:ctrlPr>
                                  </m:sSupPr>
                                  <m:e>
                                    <m:d>
                                      <m:dPr>
                                        <m:ctrlPr>
                                          <a:rPr lang="en-CA" sz="1800" b="1" i="1">
                                            <a:solidFill>
                                              <a:sysClr val="windowText" lastClr="000000"/>
                                            </a:solidFill>
                                            <a:latin typeface="Cambria Math" panose="02040503050406030204" pitchFamily="18" charset="0"/>
                                          </a:rPr>
                                        </m:ctrlPr>
                                      </m:dPr>
                                      <m:e>
                                        <m:r>
                                          <a:rPr lang="en-CA" sz="1800" b="1" i="1">
                                            <a:solidFill>
                                              <a:sysClr val="windowText" lastClr="000000"/>
                                            </a:solidFill>
                                            <a:latin typeface="Cambria Math" panose="02040503050406030204" pitchFamily="18" charset="0"/>
                                          </a:rPr>
                                          <m:t>𝒚</m:t>
                                        </m:r>
                                        <m:r>
                                          <a:rPr lang="en-CA" sz="1800" b="1" i="0">
                                            <a:solidFill>
                                              <a:sysClr val="windowText" lastClr="000000"/>
                                            </a:solidFill>
                                            <a:latin typeface="Cambria Math" panose="02040503050406030204" pitchFamily="18" charset="0"/>
                                          </a:rPr>
                                          <m:t>−</m:t>
                                        </m:r>
                                        <m:acc>
                                          <m:accPr>
                                            <m:chr m:val="̅"/>
                                            <m:ctrlPr>
                                              <a:rPr lang="en-CA" sz="1800" b="1" i="1">
                                                <a:solidFill>
                                                  <a:sysClr val="windowText" lastClr="000000"/>
                                                </a:solidFill>
                                                <a:latin typeface="Cambria Math" panose="02040503050406030204" pitchFamily="18" charset="0"/>
                                              </a:rPr>
                                            </m:ctrlPr>
                                          </m:accPr>
                                          <m:e>
                                            <m:r>
                                              <a:rPr lang="en-CA" sz="1800" b="1" i="1">
                                                <a:solidFill>
                                                  <a:sysClr val="windowText" lastClr="000000"/>
                                                </a:solidFill>
                                                <a:latin typeface="Cambria Math" panose="02040503050406030204" pitchFamily="18" charset="0"/>
                                              </a:rPr>
                                              <m:t>𝒚</m:t>
                                            </m:r>
                                          </m:e>
                                        </m:acc>
                                      </m:e>
                                    </m:d>
                                  </m:e>
                                  <m:sup>
                                    <m:r>
                                      <a:rPr lang="en-CA" sz="1800" b="1" i="0">
                                        <a:solidFill>
                                          <a:sysClr val="windowText" lastClr="000000"/>
                                        </a:solidFill>
                                        <a:latin typeface="Cambria Math" panose="02040503050406030204" pitchFamily="18" charset="0"/>
                                      </a:rPr>
                                      <m:t>𝟐</m:t>
                                    </m:r>
                                  </m:sup>
                                </m:sSup>
                              </m:e>
                            </m:nary>
                          </m:e>
                        </m:rad>
                      </m:den>
                    </m:f>
                  </m:oMath>
                </m:oMathPara>
              </a14:m>
              <a:endParaRPr lang="en-CA" sz="1800" b="1">
                <a:solidFill>
                  <a:sysClr val="windowText" lastClr="000000"/>
                </a:solidFill>
              </a:endParaRPr>
            </a:p>
          </xdr:txBody>
        </xdr:sp>
      </mc:Choice>
      <mc:Fallback xmlns="">
        <xdr:sp macro="" textlink="">
          <xdr:nvSpPr>
            <xdr:cNvPr id="3" name="TextBox 2">
              <a:extLst>
                <a:ext uri="{FF2B5EF4-FFF2-40B4-BE49-F238E27FC236}">
                  <a16:creationId xmlns:a16="http://schemas.microsoft.com/office/drawing/2014/main" id="{81194DC0-7062-460D-889A-DA027A81FB04}"/>
                </a:ext>
              </a:extLst>
            </xdr:cNvPr>
            <xdr:cNvSpPr txBox="1"/>
          </xdr:nvSpPr>
          <xdr:spPr>
            <a:xfrm>
              <a:off x="61913" y="4011931"/>
              <a:ext cx="3079115" cy="774556"/>
            </a:xfrm>
            <a:prstGeom prst="rect">
              <a:avLst/>
            </a:prstGeom>
            <a:noFill/>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n-CA" sz="1800" b="1" i="0">
                  <a:solidFill>
                    <a:sysClr val="windowText" lastClr="000000"/>
                  </a:solidFill>
                  <a:latin typeface="Cambria Math" panose="02040503050406030204" pitchFamily="18" charset="0"/>
                </a:rPr>
                <a:t>𝒓=(∑▒(𝒙−𝒙 ̅)(𝒚−𝒚 ̅ ) )/√(∑▒(𝒙−𝒙 ̅ )^𝟐  ∑▒(𝒚−𝒚 ̅ )^𝟐 )</a:t>
              </a:r>
              <a:endParaRPr lang="en-CA" sz="1800" b="1">
                <a:solidFill>
                  <a:sysClr val="windowText" lastClr="000000"/>
                </a:solidFill>
              </a:endParaRPr>
            </a:p>
          </xdr:txBody>
        </xdr:sp>
      </mc:Fallback>
    </mc:AlternateContent>
    <xdr:clientData/>
  </xdr:twoCellAnchor>
  <xdr:twoCellAnchor>
    <xdr:from>
      <xdr:col>0</xdr:col>
      <xdr:colOff>74295</xdr:colOff>
      <xdr:row>33</xdr:row>
      <xdr:rowOff>147955</xdr:rowOff>
    </xdr:from>
    <xdr:to>
      <xdr:col>5</xdr:col>
      <xdr:colOff>921385</xdr:colOff>
      <xdr:row>48</xdr:row>
      <xdr:rowOff>77470</xdr:rowOff>
    </xdr:to>
    <xdr:graphicFrame macro="">
      <xdr:nvGraphicFramePr>
        <xdr:cNvPr id="4" name="Chart 3">
          <a:extLst>
            <a:ext uri="{FF2B5EF4-FFF2-40B4-BE49-F238E27FC236}">
              <a16:creationId xmlns:a16="http://schemas.microsoft.com/office/drawing/2014/main" id="{82A6973B-7D41-4090-A48B-0597AD4809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63342</xdr:colOff>
      <xdr:row>33</xdr:row>
      <xdr:rowOff>131922</xdr:rowOff>
    </xdr:from>
    <xdr:to>
      <xdr:col>12</xdr:col>
      <xdr:colOff>595313</xdr:colOff>
      <xdr:row>48</xdr:row>
      <xdr:rowOff>82868</xdr:rowOff>
    </xdr:to>
    <xdr:graphicFrame macro="">
      <xdr:nvGraphicFramePr>
        <xdr:cNvPr id="5" name="Chart 4">
          <a:extLst>
            <a:ext uri="{FF2B5EF4-FFF2-40B4-BE49-F238E27FC236}">
              <a16:creationId xmlns:a16="http://schemas.microsoft.com/office/drawing/2014/main" id="{997A37F4-D26F-407E-9C09-E0193CE1C0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60961</xdr:colOff>
      <xdr:row>33</xdr:row>
      <xdr:rowOff>15240</xdr:rowOff>
    </xdr:from>
    <xdr:to>
      <xdr:col>10</xdr:col>
      <xdr:colOff>261620</xdr:colOff>
      <xdr:row>37</xdr:row>
      <xdr:rowOff>124807</xdr:rowOff>
    </xdr:to>
    <mc:AlternateContent xmlns:mc="http://schemas.openxmlformats.org/markup-compatibility/2006" xmlns:a14="http://schemas.microsoft.com/office/drawing/2010/main">
      <mc:Choice Requires="a14">
        <xdr:sp macro="" textlink="">
          <xdr:nvSpPr>
            <xdr:cNvPr id="2" name="TextBox 6">
              <a:extLst>
                <a:ext uri="{FF2B5EF4-FFF2-40B4-BE49-F238E27FC236}">
                  <a16:creationId xmlns:a16="http://schemas.microsoft.com/office/drawing/2014/main" id="{F7DC2C3F-1386-4A00-B3E4-3DD269C6D3EC}"/>
                </a:ext>
              </a:extLst>
            </xdr:cNvPr>
            <xdr:cNvSpPr txBox="1"/>
          </xdr:nvSpPr>
          <xdr:spPr>
            <a:xfrm>
              <a:off x="4737736" y="6301740"/>
              <a:ext cx="3439159" cy="871567"/>
            </a:xfrm>
            <a:prstGeom prst="rect">
              <a:avLst/>
            </a:prstGeom>
            <a:noFill/>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nSpc>
                  <a:spcPct val="150000"/>
                </a:lnSpc>
              </a:pPr>
              <a14:m>
                <m:oMathPara xmlns:m="http://schemas.openxmlformats.org/officeDocument/2006/math">
                  <m:oMathParaPr>
                    <m:jc m:val="centerGroup"/>
                  </m:oMathParaPr>
                  <m:oMath xmlns:m="http://schemas.openxmlformats.org/officeDocument/2006/math">
                    <m:sSub>
                      <m:sSubPr>
                        <m:ctrlPr>
                          <a:rPr lang="en-CA" sz="1600" b="1" i="1">
                            <a:solidFill>
                              <a:sysClr val="windowText" lastClr="000000"/>
                            </a:solidFill>
                            <a:latin typeface="Cambria Math" panose="02040503050406030204" pitchFamily="18" charset="0"/>
                          </a:rPr>
                        </m:ctrlPr>
                      </m:sSubPr>
                      <m:e>
                        <m:r>
                          <a:rPr lang="en-CA" sz="1600" b="1" i="1">
                            <a:solidFill>
                              <a:sysClr val="windowText" lastClr="000000"/>
                            </a:solidFill>
                            <a:latin typeface="Cambria Math" panose="02040503050406030204" pitchFamily="18" charset="0"/>
                          </a:rPr>
                          <m:t>𝒃</m:t>
                        </m:r>
                      </m:e>
                      <m:sub>
                        <m:r>
                          <a:rPr lang="en-CA" sz="1600" b="1" i="1">
                            <a:solidFill>
                              <a:sysClr val="windowText" lastClr="000000"/>
                            </a:solidFill>
                            <a:latin typeface="Cambria Math" panose="02040503050406030204" pitchFamily="18" charset="0"/>
                          </a:rPr>
                          <m:t>𝟏</m:t>
                        </m:r>
                      </m:sub>
                    </m:sSub>
                    <m:r>
                      <a:rPr lang="en-CA" sz="1600" b="1" i="0">
                        <a:solidFill>
                          <a:sysClr val="windowText" lastClr="000000"/>
                        </a:solidFill>
                        <a:latin typeface="Cambria Math" panose="02040503050406030204" pitchFamily="18" charset="0"/>
                      </a:rPr>
                      <m:t>=</m:t>
                    </m:r>
                    <m:f>
                      <m:fPr>
                        <m:ctrlPr>
                          <a:rPr lang="en-CA" sz="1600" b="1" i="1">
                            <a:solidFill>
                              <a:sysClr val="windowText" lastClr="000000"/>
                            </a:solidFill>
                            <a:latin typeface="Cambria Math" panose="02040503050406030204" pitchFamily="18" charset="0"/>
                          </a:rPr>
                        </m:ctrlPr>
                      </m:fPr>
                      <m:num>
                        <m:nary>
                          <m:naryPr>
                            <m:chr m:val="∑"/>
                            <m:subHide m:val="on"/>
                            <m:supHide m:val="on"/>
                            <m:ctrlPr>
                              <a:rPr lang="en-CA" sz="1600" b="1" i="1">
                                <a:solidFill>
                                  <a:sysClr val="windowText" lastClr="000000"/>
                                </a:solidFill>
                                <a:latin typeface="Cambria Math" panose="02040503050406030204" pitchFamily="18" charset="0"/>
                              </a:rPr>
                            </m:ctrlPr>
                          </m:naryPr>
                          <m:sub/>
                          <m:sup/>
                          <m:e>
                            <m:d>
                              <m:dPr>
                                <m:ctrlPr>
                                  <a:rPr lang="en-CA" sz="1600" b="1" i="1">
                                    <a:solidFill>
                                      <a:sysClr val="windowText" lastClr="000000"/>
                                    </a:solidFill>
                                    <a:latin typeface="Cambria Math" panose="02040503050406030204" pitchFamily="18" charset="0"/>
                                  </a:rPr>
                                </m:ctrlPr>
                              </m:dPr>
                              <m:e>
                                <m:r>
                                  <a:rPr lang="en-CA" sz="1600" b="1" i="1">
                                    <a:solidFill>
                                      <a:sysClr val="windowText" lastClr="000000"/>
                                    </a:solidFill>
                                    <a:latin typeface="Cambria Math" panose="02040503050406030204" pitchFamily="18" charset="0"/>
                                  </a:rPr>
                                  <m:t>𝒙</m:t>
                                </m:r>
                                <m:r>
                                  <a:rPr lang="en-CA" sz="1600" b="1" i="0">
                                    <a:solidFill>
                                      <a:sysClr val="windowText" lastClr="000000"/>
                                    </a:solidFill>
                                    <a:latin typeface="Cambria Math" panose="02040503050406030204" pitchFamily="18" charset="0"/>
                                  </a:rPr>
                                  <m:t>−</m:t>
                                </m:r>
                                <m:acc>
                                  <m:accPr>
                                    <m:chr m:val="̅"/>
                                    <m:ctrlPr>
                                      <a:rPr lang="en-CA" sz="1600" b="1" i="1">
                                        <a:solidFill>
                                          <a:sysClr val="windowText" lastClr="000000"/>
                                        </a:solidFill>
                                        <a:latin typeface="Cambria Math" panose="02040503050406030204" pitchFamily="18" charset="0"/>
                                      </a:rPr>
                                    </m:ctrlPr>
                                  </m:accPr>
                                  <m:e>
                                    <m:r>
                                      <a:rPr lang="en-CA" sz="1600" b="1" i="1">
                                        <a:solidFill>
                                          <a:sysClr val="windowText" lastClr="000000"/>
                                        </a:solidFill>
                                        <a:latin typeface="Cambria Math" panose="02040503050406030204" pitchFamily="18" charset="0"/>
                                      </a:rPr>
                                      <m:t>𝒙</m:t>
                                    </m:r>
                                  </m:e>
                                </m:acc>
                                <m:r>
                                  <a:rPr lang="en-CA" sz="1600" b="1" i="0">
                                    <a:solidFill>
                                      <a:sysClr val="windowText" lastClr="000000"/>
                                    </a:solidFill>
                                    <a:latin typeface="Cambria Math" panose="02040503050406030204" pitchFamily="18" charset="0"/>
                                  </a:rPr>
                                  <m:t>)(</m:t>
                                </m:r>
                                <m:r>
                                  <a:rPr lang="en-CA" sz="1600" b="1" i="1">
                                    <a:solidFill>
                                      <a:sysClr val="windowText" lastClr="000000"/>
                                    </a:solidFill>
                                    <a:latin typeface="Cambria Math" panose="02040503050406030204" pitchFamily="18" charset="0"/>
                                  </a:rPr>
                                  <m:t>𝒚</m:t>
                                </m:r>
                                <m:r>
                                  <a:rPr lang="en-CA" sz="1600" b="1" i="0">
                                    <a:solidFill>
                                      <a:sysClr val="windowText" lastClr="000000"/>
                                    </a:solidFill>
                                    <a:latin typeface="Cambria Math" panose="02040503050406030204" pitchFamily="18" charset="0"/>
                                  </a:rPr>
                                  <m:t>−</m:t>
                                </m:r>
                                <m:acc>
                                  <m:accPr>
                                    <m:chr m:val="̅"/>
                                    <m:ctrlPr>
                                      <a:rPr lang="en-CA" sz="1600" b="1" i="1">
                                        <a:solidFill>
                                          <a:sysClr val="windowText" lastClr="000000"/>
                                        </a:solidFill>
                                        <a:latin typeface="Cambria Math" panose="02040503050406030204" pitchFamily="18" charset="0"/>
                                      </a:rPr>
                                    </m:ctrlPr>
                                  </m:accPr>
                                  <m:e>
                                    <m:r>
                                      <a:rPr lang="en-CA" sz="1600" b="1" i="1">
                                        <a:solidFill>
                                          <a:sysClr val="windowText" lastClr="000000"/>
                                        </a:solidFill>
                                        <a:latin typeface="Cambria Math" panose="02040503050406030204" pitchFamily="18" charset="0"/>
                                      </a:rPr>
                                      <m:t>𝒚</m:t>
                                    </m:r>
                                  </m:e>
                                </m:acc>
                              </m:e>
                            </m:d>
                          </m:e>
                        </m:nary>
                      </m:num>
                      <m:den>
                        <m:nary>
                          <m:naryPr>
                            <m:chr m:val="∑"/>
                            <m:subHide m:val="on"/>
                            <m:supHide m:val="on"/>
                            <m:ctrlPr>
                              <a:rPr lang="en-CA" sz="1600" b="1" i="1">
                                <a:solidFill>
                                  <a:sysClr val="windowText" lastClr="000000"/>
                                </a:solidFill>
                                <a:latin typeface="Cambria Math" panose="02040503050406030204" pitchFamily="18" charset="0"/>
                              </a:rPr>
                            </m:ctrlPr>
                          </m:naryPr>
                          <m:sub/>
                          <m:sup/>
                          <m:e>
                            <m:sSup>
                              <m:sSupPr>
                                <m:ctrlPr>
                                  <a:rPr lang="en-CA" sz="1600" b="1" i="1">
                                    <a:solidFill>
                                      <a:sysClr val="windowText" lastClr="000000"/>
                                    </a:solidFill>
                                    <a:latin typeface="Cambria Math" panose="02040503050406030204" pitchFamily="18" charset="0"/>
                                  </a:rPr>
                                </m:ctrlPr>
                              </m:sSupPr>
                              <m:e>
                                <m:d>
                                  <m:dPr>
                                    <m:ctrlPr>
                                      <a:rPr lang="en-CA" sz="1600" b="1" i="1">
                                        <a:solidFill>
                                          <a:sysClr val="windowText" lastClr="000000"/>
                                        </a:solidFill>
                                        <a:latin typeface="Cambria Math" panose="02040503050406030204" pitchFamily="18" charset="0"/>
                                      </a:rPr>
                                    </m:ctrlPr>
                                  </m:dPr>
                                  <m:e>
                                    <m:sSub>
                                      <m:sSubPr>
                                        <m:ctrlPr>
                                          <a:rPr lang="en-CA" sz="1600" b="1" i="1">
                                            <a:solidFill>
                                              <a:sysClr val="windowText" lastClr="000000"/>
                                            </a:solidFill>
                                            <a:latin typeface="Cambria Math" panose="02040503050406030204" pitchFamily="18" charset="0"/>
                                          </a:rPr>
                                        </m:ctrlPr>
                                      </m:sSubPr>
                                      <m:e>
                                        <m:r>
                                          <a:rPr lang="en-CA" sz="1600" b="1" i="1">
                                            <a:solidFill>
                                              <a:sysClr val="windowText" lastClr="000000"/>
                                            </a:solidFill>
                                            <a:latin typeface="Cambria Math" panose="02040503050406030204" pitchFamily="18" charset="0"/>
                                          </a:rPr>
                                          <m:t>𝒙</m:t>
                                        </m:r>
                                      </m:e>
                                      <m:sub>
                                        <m:r>
                                          <a:rPr lang="en-CA" sz="1600" b="1">
                                            <a:solidFill>
                                              <a:sysClr val="windowText" lastClr="000000"/>
                                            </a:solidFill>
                                            <a:latin typeface="Cambria Math" panose="02040503050406030204" pitchFamily="18" charset="0"/>
                                          </a:rPr>
                                          <m:t> </m:t>
                                        </m:r>
                                      </m:sub>
                                    </m:sSub>
                                    <m:r>
                                      <a:rPr lang="en-CA" sz="1600" b="1">
                                        <a:solidFill>
                                          <a:sysClr val="windowText" lastClr="000000"/>
                                        </a:solidFill>
                                        <a:latin typeface="Cambria Math" panose="02040503050406030204" pitchFamily="18" charset="0"/>
                                      </a:rPr>
                                      <m:t>−</m:t>
                                    </m:r>
                                    <m:acc>
                                      <m:accPr>
                                        <m:chr m:val="̅"/>
                                        <m:ctrlPr>
                                          <a:rPr lang="en-CA" sz="1600" b="1" i="1">
                                            <a:solidFill>
                                              <a:sysClr val="windowText" lastClr="000000"/>
                                            </a:solidFill>
                                            <a:latin typeface="Cambria Math" panose="02040503050406030204" pitchFamily="18" charset="0"/>
                                          </a:rPr>
                                        </m:ctrlPr>
                                      </m:accPr>
                                      <m:e>
                                        <m:r>
                                          <a:rPr lang="en-CA" sz="1600" b="1" i="1">
                                            <a:solidFill>
                                              <a:sysClr val="windowText" lastClr="000000"/>
                                            </a:solidFill>
                                            <a:latin typeface="Cambria Math" panose="02040503050406030204" pitchFamily="18" charset="0"/>
                                          </a:rPr>
                                          <m:t>𝒙</m:t>
                                        </m:r>
                                      </m:e>
                                    </m:acc>
                                  </m:e>
                                </m:d>
                              </m:e>
                              <m:sup>
                                <m:r>
                                  <a:rPr lang="en-CA" sz="1600" b="1">
                                    <a:solidFill>
                                      <a:sysClr val="windowText" lastClr="000000"/>
                                    </a:solidFill>
                                    <a:latin typeface="Cambria Math" panose="02040503050406030204" pitchFamily="18" charset="0"/>
                                  </a:rPr>
                                  <m:t>𝟐</m:t>
                                </m:r>
                              </m:sup>
                            </m:sSup>
                          </m:e>
                        </m:nary>
                      </m:den>
                    </m:f>
                    <m:r>
                      <a:rPr lang="en-CA" sz="1600" b="1" i="1">
                        <a:solidFill>
                          <a:sysClr val="windowText" lastClr="000000"/>
                        </a:solidFill>
                        <a:latin typeface="Cambria Math" panose="02040503050406030204" pitchFamily="18" charset="0"/>
                      </a:rPr>
                      <m:t>=</m:t>
                    </m:r>
                    <m:r>
                      <a:rPr lang="en-CA" sz="1600" b="1" i="1">
                        <a:solidFill>
                          <a:sysClr val="windowText" lastClr="000000"/>
                        </a:solidFill>
                        <a:latin typeface="Cambria Math" panose="02040503050406030204" pitchFamily="18" charset="0"/>
                      </a:rPr>
                      <m:t>𝟒𝟗</m:t>
                    </m:r>
                    <m:r>
                      <a:rPr lang="en-CA" sz="1600" b="1" i="1">
                        <a:solidFill>
                          <a:sysClr val="windowText" lastClr="000000"/>
                        </a:solidFill>
                        <a:latin typeface="Cambria Math" panose="02040503050406030204" pitchFamily="18" charset="0"/>
                      </a:rPr>
                      <m:t>.</m:t>
                    </m:r>
                    <m:r>
                      <a:rPr lang="en-CA" sz="1600" b="1" i="1">
                        <a:solidFill>
                          <a:sysClr val="windowText" lastClr="000000"/>
                        </a:solidFill>
                        <a:latin typeface="Cambria Math" panose="02040503050406030204" pitchFamily="18" charset="0"/>
                      </a:rPr>
                      <m:t>𝟗𝟏</m:t>
                    </m:r>
                  </m:oMath>
                </m:oMathPara>
              </a14:m>
              <a:endParaRPr lang="en-CA" sz="1600" b="1">
                <a:solidFill>
                  <a:sysClr val="windowText" lastClr="000000"/>
                </a:solidFill>
              </a:endParaRPr>
            </a:p>
          </xdr:txBody>
        </xdr:sp>
      </mc:Choice>
      <mc:Fallback xmlns="">
        <xdr:sp macro="" textlink="">
          <xdr:nvSpPr>
            <xdr:cNvPr id="2" name="TextBox 6">
              <a:extLst>
                <a:ext uri="{FF2B5EF4-FFF2-40B4-BE49-F238E27FC236}">
                  <a16:creationId xmlns:a16="http://schemas.microsoft.com/office/drawing/2014/main" id="{F7DC2C3F-1386-4A00-B3E4-3DD269C6D3EC}"/>
                </a:ext>
              </a:extLst>
            </xdr:cNvPr>
            <xdr:cNvSpPr txBox="1"/>
          </xdr:nvSpPr>
          <xdr:spPr>
            <a:xfrm>
              <a:off x="4737736" y="6301740"/>
              <a:ext cx="3439159" cy="871567"/>
            </a:xfrm>
            <a:prstGeom prst="rect">
              <a:avLst/>
            </a:prstGeom>
            <a:noFill/>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nSpc>
                  <a:spcPct val="150000"/>
                </a:lnSpc>
              </a:pPr>
              <a:r>
                <a:rPr lang="en-CA" sz="1600" b="1" i="0">
                  <a:solidFill>
                    <a:sysClr val="windowText" lastClr="000000"/>
                  </a:solidFill>
                  <a:latin typeface="Cambria Math" panose="02040503050406030204" pitchFamily="18" charset="0"/>
                </a:rPr>
                <a:t>𝒃_𝟏=(∑▒(𝒙−𝒙 ̅)(𝒚−𝒚 ̅ ) )/(∑▒(𝒙_ −𝒙 ̅ )^𝟐 )=𝟒𝟗.𝟗𝟏</a:t>
              </a:r>
              <a:endParaRPr lang="en-CA" sz="1600" b="1">
                <a:solidFill>
                  <a:sysClr val="windowText" lastClr="000000"/>
                </a:solidFill>
              </a:endParaRPr>
            </a:p>
          </xdr:txBody>
        </xdr:sp>
      </mc:Fallback>
    </mc:AlternateContent>
    <xdr:clientData/>
  </xdr:twoCellAnchor>
  <xdr:twoCellAnchor>
    <xdr:from>
      <xdr:col>6</xdr:col>
      <xdr:colOff>111761</xdr:colOff>
      <xdr:row>38</xdr:row>
      <xdr:rowOff>99060</xdr:rowOff>
    </xdr:from>
    <xdr:to>
      <xdr:col>9</xdr:col>
      <xdr:colOff>515621</xdr:colOff>
      <xdr:row>40</xdr:row>
      <xdr:rowOff>60846</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B68FCF2A-C12E-444E-B01C-21BA6AAFE014}"/>
                </a:ext>
              </a:extLst>
            </xdr:cNvPr>
            <xdr:cNvSpPr txBox="1"/>
          </xdr:nvSpPr>
          <xdr:spPr>
            <a:xfrm>
              <a:off x="4788536" y="7338060"/>
              <a:ext cx="2775585" cy="342786"/>
            </a:xfrm>
            <a:prstGeom prst="rect">
              <a:avLst/>
            </a:prstGeom>
            <a:noFill/>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sSub>
                      <m:sSubPr>
                        <m:ctrlPr>
                          <a:rPr lang="en-CA" sz="1600" b="1" i="1">
                            <a:solidFill>
                              <a:sysClr val="windowText" lastClr="000000"/>
                            </a:solidFill>
                            <a:latin typeface="Cambria Math" panose="02040503050406030204" pitchFamily="18" charset="0"/>
                          </a:rPr>
                        </m:ctrlPr>
                      </m:sSubPr>
                      <m:e>
                        <m:r>
                          <a:rPr lang="en-CA" sz="1600" b="1" i="1">
                            <a:solidFill>
                              <a:sysClr val="windowText" lastClr="000000"/>
                            </a:solidFill>
                            <a:latin typeface="Cambria Math" panose="02040503050406030204" pitchFamily="18" charset="0"/>
                          </a:rPr>
                          <m:t>𝒃</m:t>
                        </m:r>
                      </m:e>
                      <m:sub>
                        <m:r>
                          <a:rPr lang="en-CA" sz="1600" b="1" i="1">
                            <a:solidFill>
                              <a:sysClr val="windowText" lastClr="000000"/>
                            </a:solidFill>
                            <a:latin typeface="Cambria Math" panose="02040503050406030204" pitchFamily="18" charset="0"/>
                          </a:rPr>
                          <m:t>𝟎</m:t>
                        </m:r>
                      </m:sub>
                    </m:sSub>
                    <m:r>
                      <a:rPr lang="en-CA" sz="1600" b="1" i="0">
                        <a:solidFill>
                          <a:sysClr val="windowText" lastClr="000000"/>
                        </a:solidFill>
                        <a:latin typeface="Cambria Math" panose="02040503050406030204" pitchFamily="18" charset="0"/>
                      </a:rPr>
                      <m:t>=</m:t>
                    </m:r>
                    <m:acc>
                      <m:accPr>
                        <m:chr m:val="̅"/>
                        <m:ctrlPr>
                          <a:rPr lang="en-CA" sz="1600" b="1" i="1">
                            <a:solidFill>
                              <a:sysClr val="windowText" lastClr="000000"/>
                            </a:solidFill>
                            <a:latin typeface="Cambria Math" panose="02040503050406030204" pitchFamily="18" charset="0"/>
                          </a:rPr>
                        </m:ctrlPr>
                      </m:accPr>
                      <m:e>
                        <m:r>
                          <a:rPr lang="en-CA" sz="1600" b="1" i="1">
                            <a:solidFill>
                              <a:sysClr val="windowText" lastClr="000000"/>
                            </a:solidFill>
                            <a:latin typeface="Cambria Math" panose="02040503050406030204" pitchFamily="18" charset="0"/>
                          </a:rPr>
                          <m:t>𝒚</m:t>
                        </m:r>
                      </m:e>
                    </m:acc>
                    <m:r>
                      <a:rPr lang="en-CA" sz="1600" b="1" i="1">
                        <a:solidFill>
                          <a:sysClr val="windowText" lastClr="000000"/>
                        </a:solidFill>
                        <a:latin typeface="Cambria Math" panose="02040503050406030204" pitchFamily="18" charset="0"/>
                      </a:rPr>
                      <m:t>−</m:t>
                    </m:r>
                    <m:sSub>
                      <m:sSubPr>
                        <m:ctrlPr>
                          <a:rPr lang="en-CA" sz="1600" b="1" i="1">
                            <a:solidFill>
                              <a:sysClr val="windowText" lastClr="000000"/>
                            </a:solidFill>
                            <a:latin typeface="Cambria Math" panose="02040503050406030204" pitchFamily="18" charset="0"/>
                          </a:rPr>
                        </m:ctrlPr>
                      </m:sSubPr>
                      <m:e>
                        <m:r>
                          <a:rPr lang="en-CA" sz="1600" b="1" i="1">
                            <a:solidFill>
                              <a:sysClr val="windowText" lastClr="000000"/>
                            </a:solidFill>
                            <a:latin typeface="Cambria Math" panose="02040503050406030204" pitchFamily="18" charset="0"/>
                          </a:rPr>
                          <m:t>𝒃</m:t>
                        </m:r>
                      </m:e>
                      <m:sub>
                        <m:r>
                          <a:rPr lang="en-CA" sz="1600" b="1" i="1">
                            <a:solidFill>
                              <a:sysClr val="windowText" lastClr="000000"/>
                            </a:solidFill>
                            <a:latin typeface="Cambria Math" panose="02040503050406030204" pitchFamily="18" charset="0"/>
                          </a:rPr>
                          <m:t>𝟏</m:t>
                        </m:r>
                      </m:sub>
                    </m:sSub>
                    <m:acc>
                      <m:accPr>
                        <m:chr m:val="̅"/>
                        <m:ctrlPr>
                          <a:rPr lang="en-CA" sz="1600" b="1" i="1">
                            <a:solidFill>
                              <a:sysClr val="windowText" lastClr="000000"/>
                            </a:solidFill>
                            <a:latin typeface="Cambria Math" panose="02040503050406030204" pitchFamily="18" charset="0"/>
                          </a:rPr>
                        </m:ctrlPr>
                      </m:accPr>
                      <m:e>
                        <m:r>
                          <a:rPr lang="en-CA" sz="1600" b="1" i="1">
                            <a:solidFill>
                              <a:sysClr val="windowText" lastClr="000000"/>
                            </a:solidFill>
                            <a:latin typeface="Cambria Math" panose="02040503050406030204" pitchFamily="18" charset="0"/>
                          </a:rPr>
                          <m:t>𝒙</m:t>
                        </m:r>
                      </m:e>
                    </m:acc>
                    <m:r>
                      <a:rPr lang="en-CA" sz="1600" b="1" i="1">
                        <a:solidFill>
                          <a:sysClr val="windowText" lastClr="000000"/>
                        </a:solidFill>
                        <a:latin typeface="Cambria Math" panose="02040503050406030204" pitchFamily="18" charset="0"/>
                      </a:rPr>
                      <m:t>=</m:t>
                    </m:r>
                    <m:r>
                      <a:rPr lang="en-CA" sz="1600" b="1" i="1">
                        <a:solidFill>
                          <a:sysClr val="windowText" lastClr="000000"/>
                        </a:solidFill>
                        <a:latin typeface="Cambria Math" panose="02040503050406030204" pitchFamily="18" charset="0"/>
                      </a:rPr>
                      <m:t>𝟏𝟕𝟓</m:t>
                    </m:r>
                    <m:r>
                      <a:rPr lang="en-CA" sz="1600" b="1" i="1">
                        <a:solidFill>
                          <a:sysClr val="windowText" lastClr="000000"/>
                        </a:solidFill>
                        <a:latin typeface="Cambria Math" panose="02040503050406030204" pitchFamily="18" charset="0"/>
                      </a:rPr>
                      <m:t>.</m:t>
                    </m:r>
                    <m:r>
                      <a:rPr lang="en-CA" sz="1600" b="1" i="1">
                        <a:solidFill>
                          <a:sysClr val="windowText" lastClr="000000"/>
                        </a:solidFill>
                        <a:latin typeface="Cambria Math" panose="02040503050406030204" pitchFamily="18" charset="0"/>
                      </a:rPr>
                      <m:t>𝟖𝟑</m:t>
                    </m:r>
                  </m:oMath>
                </m:oMathPara>
              </a14:m>
              <a:endParaRPr lang="en-CA" sz="1600" b="1">
                <a:solidFill>
                  <a:sysClr val="windowText" lastClr="000000"/>
                </a:solidFill>
              </a:endParaRPr>
            </a:p>
          </xdr:txBody>
        </xdr:sp>
      </mc:Choice>
      <mc:Fallback xmlns="">
        <xdr:sp macro="" textlink="">
          <xdr:nvSpPr>
            <xdr:cNvPr id="3" name="TextBox 2">
              <a:extLst>
                <a:ext uri="{FF2B5EF4-FFF2-40B4-BE49-F238E27FC236}">
                  <a16:creationId xmlns:a16="http://schemas.microsoft.com/office/drawing/2014/main" id="{B68FCF2A-C12E-444E-B01C-21BA6AAFE014}"/>
                </a:ext>
              </a:extLst>
            </xdr:cNvPr>
            <xdr:cNvSpPr txBox="1"/>
          </xdr:nvSpPr>
          <xdr:spPr>
            <a:xfrm>
              <a:off x="4788536" y="7338060"/>
              <a:ext cx="2775585" cy="342786"/>
            </a:xfrm>
            <a:prstGeom prst="rect">
              <a:avLst/>
            </a:prstGeom>
            <a:noFill/>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n-CA" sz="1600" b="1" i="0">
                  <a:solidFill>
                    <a:sysClr val="windowText" lastClr="000000"/>
                  </a:solidFill>
                  <a:latin typeface="Cambria Math" panose="02040503050406030204" pitchFamily="18" charset="0"/>
                </a:rPr>
                <a:t>𝒃_𝟎=𝒚 ̅−𝒃_𝟏 𝒙 ̅=𝟏𝟕𝟓.𝟖𝟑</a:t>
              </a:r>
              <a:endParaRPr lang="en-CA" sz="1600" b="1">
                <a:solidFill>
                  <a:sysClr val="windowText" lastClr="000000"/>
                </a:solidFill>
              </a:endParaRPr>
            </a:p>
          </xdr:txBody>
        </xdr:sp>
      </mc:Fallback>
    </mc:AlternateContent>
    <xdr:clientData/>
  </xdr:twoCellAnchor>
  <xdr:twoCellAnchor>
    <xdr:from>
      <xdr:col>4</xdr:col>
      <xdr:colOff>213360</xdr:colOff>
      <xdr:row>46</xdr:row>
      <xdr:rowOff>109220</xdr:rowOff>
    </xdr:from>
    <xdr:to>
      <xdr:col>7</xdr:col>
      <xdr:colOff>22225</xdr:colOff>
      <xdr:row>48</xdr:row>
      <xdr:rowOff>64942</xdr:rowOff>
    </xdr:to>
    <mc:AlternateContent xmlns:mc="http://schemas.openxmlformats.org/markup-compatibility/2006" xmlns:a14="http://schemas.microsoft.com/office/drawing/2010/main">
      <mc:Choice Requires="a14">
        <xdr:sp macro="" textlink="">
          <xdr:nvSpPr>
            <xdr:cNvPr id="4" name="TextBox 4">
              <a:extLst>
                <a:ext uri="{FF2B5EF4-FFF2-40B4-BE49-F238E27FC236}">
                  <a16:creationId xmlns:a16="http://schemas.microsoft.com/office/drawing/2014/main" id="{2F9B2B26-1C43-40A9-B00E-0D3C31DBF6A8}"/>
                </a:ext>
              </a:extLst>
            </xdr:cNvPr>
            <xdr:cNvSpPr txBox="1"/>
          </xdr:nvSpPr>
          <xdr:spPr>
            <a:xfrm>
              <a:off x="2727960" y="8881745"/>
              <a:ext cx="2323465" cy="336722"/>
            </a:xfrm>
            <a:prstGeom prst="rect">
              <a:avLst/>
            </a:prstGeom>
            <a:noFill/>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fontAlgn="b">
                <a:spcBef>
                  <a:spcPts val="0"/>
                </a:spcBef>
                <a:spcAft>
                  <a:spcPts val="0"/>
                </a:spcAft>
              </a:pPr>
              <a14:m>
                <m:oMathPara xmlns:m="http://schemas.openxmlformats.org/officeDocument/2006/math">
                  <m:oMathParaPr>
                    <m:jc m:val="centerGroup"/>
                  </m:oMathParaPr>
                  <m:oMath xmlns:m="http://schemas.openxmlformats.org/officeDocument/2006/math">
                    <m:acc>
                      <m:accPr>
                        <m:chr m:val="̂"/>
                        <m:ctrlPr>
                          <a:rPr lang="en-CA" sz="1600" b="1" i="1" u="none" strike="noStrike">
                            <a:solidFill>
                              <a:sysClr val="windowText" lastClr="000000"/>
                            </a:solidFill>
                            <a:effectLst/>
                            <a:latin typeface="Cambria Math" panose="02040503050406030204" pitchFamily="18" charset="0"/>
                          </a:rPr>
                        </m:ctrlPr>
                      </m:accPr>
                      <m:e>
                        <m:r>
                          <a:rPr lang="en-CA" sz="1600" b="1" i="1" u="none" strike="noStrike">
                            <a:solidFill>
                              <a:sysClr val="windowText" lastClr="000000"/>
                            </a:solidFill>
                            <a:effectLst/>
                            <a:latin typeface="Cambria Math" panose="02040503050406030204" pitchFamily="18" charset="0"/>
                          </a:rPr>
                          <m:t>𝒚</m:t>
                        </m:r>
                      </m:e>
                    </m:acc>
                    <m:r>
                      <a:rPr lang="en-CA" sz="1600" b="1" i="1" u="none" strike="noStrike">
                        <a:solidFill>
                          <a:sysClr val="windowText" lastClr="000000"/>
                        </a:solidFill>
                        <a:effectLst/>
                        <a:latin typeface="Cambria Math" panose="02040503050406030204" pitchFamily="18" charset="0"/>
                      </a:rPr>
                      <m:t>=</m:t>
                    </m:r>
                    <m:r>
                      <a:rPr lang="en-CA" sz="1600" b="1" i="1" u="none" strike="noStrike">
                        <a:solidFill>
                          <a:sysClr val="windowText" lastClr="000000"/>
                        </a:solidFill>
                        <a:effectLst/>
                        <a:latin typeface="Cambria Math" panose="02040503050406030204" pitchFamily="18" charset="0"/>
                      </a:rPr>
                      <m:t>𝟏𝟕𝟓</m:t>
                    </m:r>
                    <m:r>
                      <a:rPr lang="en-CA" sz="1600" b="1" i="1" u="none" strike="noStrike">
                        <a:solidFill>
                          <a:sysClr val="windowText" lastClr="000000"/>
                        </a:solidFill>
                        <a:effectLst/>
                        <a:latin typeface="Cambria Math" panose="02040503050406030204" pitchFamily="18" charset="0"/>
                      </a:rPr>
                      <m:t>.</m:t>
                    </m:r>
                    <m:r>
                      <a:rPr lang="en-CA" sz="1600" b="1" i="1" u="none" strike="noStrike">
                        <a:solidFill>
                          <a:sysClr val="windowText" lastClr="000000"/>
                        </a:solidFill>
                        <a:effectLst/>
                        <a:latin typeface="Cambria Math" panose="02040503050406030204" pitchFamily="18" charset="0"/>
                      </a:rPr>
                      <m:t>𝟖𝟑</m:t>
                    </m:r>
                    <m:r>
                      <a:rPr lang="en-CA" sz="1600" b="1" i="1" u="none" strike="noStrike">
                        <a:solidFill>
                          <a:sysClr val="windowText" lastClr="000000"/>
                        </a:solidFill>
                        <a:effectLst/>
                        <a:latin typeface="Cambria Math" panose="02040503050406030204" pitchFamily="18" charset="0"/>
                      </a:rPr>
                      <m:t>+</m:t>
                    </m:r>
                    <m:r>
                      <a:rPr lang="en-CA" sz="1600" b="1" i="1" u="none" strike="noStrike">
                        <a:solidFill>
                          <a:sysClr val="windowText" lastClr="000000"/>
                        </a:solidFill>
                        <a:effectLst/>
                        <a:latin typeface="Cambria Math" panose="02040503050406030204" pitchFamily="18" charset="0"/>
                      </a:rPr>
                      <m:t>𝟒𝟗</m:t>
                    </m:r>
                    <m:r>
                      <a:rPr lang="en-CA" sz="1600" b="1" i="1" u="none" strike="noStrike">
                        <a:solidFill>
                          <a:sysClr val="windowText" lastClr="000000"/>
                        </a:solidFill>
                        <a:effectLst/>
                        <a:latin typeface="Cambria Math" panose="02040503050406030204" pitchFamily="18" charset="0"/>
                      </a:rPr>
                      <m:t>.</m:t>
                    </m:r>
                    <m:r>
                      <a:rPr lang="en-CA" sz="1600" b="1" i="1" u="none" strike="noStrike">
                        <a:solidFill>
                          <a:sysClr val="windowText" lastClr="000000"/>
                        </a:solidFill>
                        <a:effectLst/>
                        <a:latin typeface="Cambria Math" panose="02040503050406030204" pitchFamily="18" charset="0"/>
                      </a:rPr>
                      <m:t>𝟗𝟏</m:t>
                    </m:r>
                    <m:r>
                      <a:rPr lang="en-CA" sz="1600" b="1" i="1" u="none" strike="noStrike">
                        <a:solidFill>
                          <a:sysClr val="windowText" lastClr="000000"/>
                        </a:solidFill>
                        <a:effectLst/>
                        <a:latin typeface="Cambria Math" panose="02040503050406030204" pitchFamily="18" charset="0"/>
                      </a:rPr>
                      <m:t>𝒙</m:t>
                    </m:r>
                  </m:oMath>
                </m:oMathPara>
              </a14:m>
              <a:endParaRPr lang="en-CA" sz="1600" b="1" i="0" u="none" strike="noStrike">
                <a:solidFill>
                  <a:sysClr val="windowText" lastClr="000000"/>
                </a:solidFill>
                <a:effectLst/>
                <a:latin typeface="Arial" panose="020B0604020202020204" pitchFamily="34" charset="0"/>
              </a:endParaRPr>
            </a:p>
          </xdr:txBody>
        </xdr:sp>
      </mc:Choice>
      <mc:Fallback xmlns="">
        <xdr:sp macro="" textlink="">
          <xdr:nvSpPr>
            <xdr:cNvPr id="4" name="TextBox 4">
              <a:extLst>
                <a:ext uri="{FF2B5EF4-FFF2-40B4-BE49-F238E27FC236}">
                  <a16:creationId xmlns:a16="http://schemas.microsoft.com/office/drawing/2014/main" id="{2F9B2B26-1C43-40A9-B00E-0D3C31DBF6A8}"/>
                </a:ext>
              </a:extLst>
            </xdr:cNvPr>
            <xdr:cNvSpPr txBox="1"/>
          </xdr:nvSpPr>
          <xdr:spPr>
            <a:xfrm>
              <a:off x="2727960" y="8881745"/>
              <a:ext cx="2323465" cy="336722"/>
            </a:xfrm>
            <a:prstGeom prst="rect">
              <a:avLst/>
            </a:prstGeom>
            <a:noFill/>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fontAlgn="b">
                <a:spcBef>
                  <a:spcPts val="0"/>
                </a:spcBef>
                <a:spcAft>
                  <a:spcPts val="0"/>
                </a:spcAft>
              </a:pPr>
              <a:r>
                <a:rPr lang="en-CA" sz="1600" b="1" i="0" u="none" strike="noStrike">
                  <a:solidFill>
                    <a:sysClr val="windowText" lastClr="000000"/>
                  </a:solidFill>
                  <a:effectLst/>
                  <a:latin typeface="Cambria Math" panose="02040503050406030204" pitchFamily="18" charset="0"/>
                </a:rPr>
                <a:t>𝒚 ̂=𝟏𝟕𝟓.𝟖𝟑+𝟒𝟗.𝟗𝟏𝒙</a:t>
              </a:r>
              <a:endParaRPr lang="en-CA" sz="1600" b="1" i="0" u="none" strike="noStrike">
                <a:solidFill>
                  <a:sysClr val="windowText" lastClr="000000"/>
                </a:solidFill>
                <a:effectLst/>
                <a:latin typeface="Arial" panose="020B0604020202020204" pitchFamily="34" charset="0"/>
              </a:endParaRPr>
            </a:p>
          </xdr:txBody>
        </xdr:sp>
      </mc:Fallback>
    </mc:AlternateContent>
    <xdr:clientData/>
  </xdr:twoCellAnchor>
  <xdr:twoCellAnchor>
    <xdr:from>
      <xdr:col>10</xdr:col>
      <xdr:colOff>469901</xdr:colOff>
      <xdr:row>33</xdr:row>
      <xdr:rowOff>43180</xdr:rowOff>
    </xdr:from>
    <xdr:to>
      <xdr:col>11</xdr:col>
      <xdr:colOff>415926</xdr:colOff>
      <xdr:row>37</xdr:row>
      <xdr:rowOff>101020</xdr:rowOff>
    </xdr:to>
    <mc:AlternateContent xmlns:mc="http://schemas.openxmlformats.org/markup-compatibility/2006" xmlns:a14="http://schemas.microsoft.com/office/drawing/2010/main">
      <mc:Choice Requires="a14">
        <xdr:sp macro="" textlink="">
          <xdr:nvSpPr>
            <xdr:cNvPr id="5" name="TextBox 9">
              <a:extLst>
                <a:ext uri="{FF2B5EF4-FFF2-40B4-BE49-F238E27FC236}">
                  <a16:creationId xmlns:a16="http://schemas.microsoft.com/office/drawing/2014/main" id="{D176C3EE-E878-4467-877E-E15D980CA77D}"/>
                </a:ext>
              </a:extLst>
            </xdr:cNvPr>
            <xdr:cNvSpPr txBox="1"/>
          </xdr:nvSpPr>
          <xdr:spPr>
            <a:xfrm>
              <a:off x="8385176" y="6329680"/>
              <a:ext cx="1346200" cy="819840"/>
            </a:xfrm>
            <a:prstGeom prst="rect">
              <a:avLst/>
            </a:prstGeom>
            <a:noFill/>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sSub>
                      <m:sSubPr>
                        <m:ctrlPr>
                          <a:rPr lang="en-CA" sz="1600" b="1" i="1">
                            <a:solidFill>
                              <a:sysClr val="windowText" lastClr="000000"/>
                            </a:solidFill>
                            <a:latin typeface="Cambria Math" panose="02040503050406030204" pitchFamily="18" charset="0"/>
                          </a:rPr>
                        </m:ctrlPr>
                      </m:sSubPr>
                      <m:e>
                        <m:r>
                          <a:rPr lang="en-CA" sz="1600" b="1" i="1">
                            <a:solidFill>
                              <a:sysClr val="windowText" lastClr="000000"/>
                            </a:solidFill>
                            <a:latin typeface="Cambria Math" panose="02040503050406030204" pitchFamily="18" charset="0"/>
                          </a:rPr>
                          <m:t>𝒔</m:t>
                        </m:r>
                      </m:e>
                      <m:sub>
                        <m:r>
                          <a:rPr lang="en-CA" sz="1600" b="1" i="1">
                            <a:solidFill>
                              <a:sysClr val="windowText" lastClr="000000"/>
                            </a:solidFill>
                            <a:latin typeface="Cambria Math" panose="02040503050406030204" pitchFamily="18" charset="0"/>
                            <a:ea typeface="Cambria Math" panose="02040503050406030204" pitchFamily="18" charset="0"/>
                          </a:rPr>
                          <m:t>𝜺</m:t>
                        </m:r>
                      </m:sub>
                    </m:sSub>
                    <m:r>
                      <a:rPr lang="en-CA" sz="1600" b="1" i="1">
                        <a:solidFill>
                          <a:sysClr val="windowText" lastClr="000000"/>
                        </a:solidFill>
                        <a:latin typeface="Cambria Math" panose="02040503050406030204" pitchFamily="18" charset="0"/>
                      </a:rPr>
                      <m:t>=</m:t>
                    </m:r>
                    <m:rad>
                      <m:radPr>
                        <m:degHide m:val="on"/>
                        <m:ctrlPr>
                          <a:rPr lang="en-CA" sz="1600" b="1" i="1">
                            <a:solidFill>
                              <a:sysClr val="windowText" lastClr="000000"/>
                            </a:solidFill>
                            <a:latin typeface="Cambria Math" panose="02040503050406030204" pitchFamily="18" charset="0"/>
                          </a:rPr>
                        </m:ctrlPr>
                      </m:radPr>
                      <m:deg/>
                      <m:e>
                        <m:f>
                          <m:fPr>
                            <m:ctrlPr>
                              <a:rPr lang="en-CA" sz="1600" b="1" i="1">
                                <a:solidFill>
                                  <a:sysClr val="windowText" lastClr="000000"/>
                                </a:solidFill>
                                <a:latin typeface="Cambria Math" panose="02040503050406030204" pitchFamily="18" charset="0"/>
                              </a:rPr>
                            </m:ctrlPr>
                          </m:fPr>
                          <m:num>
                            <m:r>
                              <a:rPr lang="en-CA" sz="1600" b="1" i="1">
                                <a:solidFill>
                                  <a:sysClr val="windowText" lastClr="000000"/>
                                </a:solidFill>
                                <a:latin typeface="Cambria Math" panose="02040503050406030204" pitchFamily="18" charset="0"/>
                              </a:rPr>
                              <m:t>𝑺𝑺𝑬</m:t>
                            </m:r>
                          </m:num>
                          <m:den>
                            <m:r>
                              <a:rPr lang="en-CA" sz="1600" b="1" i="1">
                                <a:solidFill>
                                  <a:sysClr val="windowText" lastClr="000000"/>
                                </a:solidFill>
                                <a:latin typeface="Cambria Math" panose="02040503050406030204" pitchFamily="18" charset="0"/>
                              </a:rPr>
                              <m:t>𝒏</m:t>
                            </m:r>
                            <m:r>
                              <a:rPr lang="en-CA" sz="1600" b="1" i="1">
                                <a:solidFill>
                                  <a:sysClr val="windowText" lastClr="000000"/>
                                </a:solidFill>
                                <a:latin typeface="Cambria Math" panose="02040503050406030204" pitchFamily="18" charset="0"/>
                              </a:rPr>
                              <m:t>−</m:t>
                            </m:r>
                            <m:r>
                              <a:rPr lang="en-CA" sz="1600" b="1" i="1">
                                <a:solidFill>
                                  <a:sysClr val="windowText" lastClr="000000"/>
                                </a:solidFill>
                                <a:latin typeface="Cambria Math" panose="02040503050406030204" pitchFamily="18" charset="0"/>
                              </a:rPr>
                              <m:t>𝟐</m:t>
                            </m:r>
                          </m:den>
                        </m:f>
                      </m:e>
                    </m:rad>
                  </m:oMath>
                </m:oMathPara>
              </a14:m>
              <a:endParaRPr lang="en-CA" sz="1600" b="1">
                <a:solidFill>
                  <a:sysClr val="windowText" lastClr="000000"/>
                </a:solidFill>
              </a:endParaRPr>
            </a:p>
          </xdr:txBody>
        </xdr:sp>
      </mc:Choice>
      <mc:Fallback xmlns="">
        <xdr:sp macro="" textlink="">
          <xdr:nvSpPr>
            <xdr:cNvPr id="5" name="TextBox 9">
              <a:extLst>
                <a:ext uri="{FF2B5EF4-FFF2-40B4-BE49-F238E27FC236}">
                  <a16:creationId xmlns:a16="http://schemas.microsoft.com/office/drawing/2014/main" id="{D176C3EE-E878-4467-877E-E15D980CA77D}"/>
                </a:ext>
              </a:extLst>
            </xdr:cNvPr>
            <xdr:cNvSpPr txBox="1"/>
          </xdr:nvSpPr>
          <xdr:spPr>
            <a:xfrm>
              <a:off x="8385176" y="6329680"/>
              <a:ext cx="1346200" cy="819840"/>
            </a:xfrm>
            <a:prstGeom prst="rect">
              <a:avLst/>
            </a:prstGeom>
            <a:noFill/>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n-CA" sz="1600" b="1" i="0">
                  <a:solidFill>
                    <a:sysClr val="windowText" lastClr="000000"/>
                  </a:solidFill>
                  <a:latin typeface="Cambria Math" panose="02040503050406030204" pitchFamily="18" charset="0"/>
                </a:rPr>
                <a:t>𝒔_</a:t>
              </a:r>
              <a:r>
                <a:rPr lang="en-CA" sz="1600" b="1" i="0">
                  <a:solidFill>
                    <a:sysClr val="windowText" lastClr="000000"/>
                  </a:solidFill>
                  <a:latin typeface="Cambria Math" panose="02040503050406030204" pitchFamily="18" charset="0"/>
                  <a:ea typeface="Cambria Math" panose="02040503050406030204" pitchFamily="18" charset="0"/>
                </a:rPr>
                <a:t>𝜺</a:t>
              </a:r>
              <a:r>
                <a:rPr lang="en-CA" sz="1600" b="1" i="0">
                  <a:solidFill>
                    <a:sysClr val="windowText" lastClr="000000"/>
                  </a:solidFill>
                  <a:latin typeface="Cambria Math" panose="02040503050406030204" pitchFamily="18" charset="0"/>
                </a:rPr>
                <a:t>=√(𝑺𝑺𝑬/(𝒏−𝟐))</a:t>
              </a:r>
              <a:endParaRPr lang="en-CA" sz="1600" b="1">
                <a:solidFill>
                  <a:sysClr val="windowText" lastClr="000000"/>
                </a:solidFill>
              </a:endParaRP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7</xdr:col>
      <xdr:colOff>257175</xdr:colOff>
      <xdr:row>0</xdr:row>
      <xdr:rowOff>179070</xdr:rowOff>
    </xdr:from>
    <xdr:to>
      <xdr:col>13</xdr:col>
      <xdr:colOff>257175</xdr:colOff>
      <xdr:row>10</xdr:row>
      <xdr:rowOff>179070</xdr:rowOff>
    </xdr:to>
    <xdr:graphicFrame macro="">
      <xdr:nvGraphicFramePr>
        <xdr:cNvPr id="2" name="Chart 1">
          <a:extLst>
            <a:ext uri="{FF2B5EF4-FFF2-40B4-BE49-F238E27FC236}">
              <a16:creationId xmlns:a16="http://schemas.microsoft.com/office/drawing/2014/main" id="{63462345-D6CF-4E26-87AE-13C3B353A9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537210</xdr:colOff>
      <xdr:row>11</xdr:row>
      <xdr:rowOff>165735</xdr:rowOff>
    </xdr:from>
    <xdr:to>
      <xdr:col>14</xdr:col>
      <xdr:colOff>537210</xdr:colOff>
      <xdr:row>21</xdr:row>
      <xdr:rowOff>160020</xdr:rowOff>
    </xdr:to>
    <xdr:graphicFrame macro="">
      <xdr:nvGraphicFramePr>
        <xdr:cNvPr id="3" name="Chart 2">
          <a:extLst>
            <a:ext uri="{FF2B5EF4-FFF2-40B4-BE49-F238E27FC236}">
              <a16:creationId xmlns:a16="http://schemas.microsoft.com/office/drawing/2014/main" id="{1960DAF7-95F7-4089-A4CE-B18A18E605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704374</xdr:colOff>
      <xdr:row>24</xdr:row>
      <xdr:rowOff>180023</xdr:rowOff>
    </xdr:from>
    <xdr:to>
      <xdr:col>17</xdr:col>
      <xdr:colOff>513874</xdr:colOff>
      <xdr:row>35</xdr:row>
      <xdr:rowOff>24289</xdr:rowOff>
    </xdr:to>
    <xdr:graphicFrame macro="">
      <xdr:nvGraphicFramePr>
        <xdr:cNvPr id="4" name="Chart 3">
          <a:extLst>
            <a:ext uri="{FF2B5EF4-FFF2-40B4-BE49-F238E27FC236}">
              <a16:creationId xmlns:a16="http://schemas.microsoft.com/office/drawing/2014/main" id="{24C6B088-8AA0-4702-BA76-2CD29C3EFE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400050</xdr:colOff>
      <xdr:row>38</xdr:row>
      <xdr:rowOff>26671</xdr:rowOff>
    </xdr:from>
    <xdr:to>
      <xdr:col>16</xdr:col>
      <xdr:colOff>600075</xdr:colOff>
      <xdr:row>45</xdr:row>
      <xdr:rowOff>167641</xdr:rowOff>
    </xdr:to>
    <xdr:sp macro="" textlink="">
      <xdr:nvSpPr>
        <xdr:cNvPr id="5" name="TextBox 4">
          <a:extLst>
            <a:ext uri="{FF2B5EF4-FFF2-40B4-BE49-F238E27FC236}">
              <a16:creationId xmlns:a16="http://schemas.microsoft.com/office/drawing/2014/main" id="{BF2938F2-821A-4C78-BDA5-A27C973B6F7C}"/>
            </a:ext>
          </a:extLst>
        </xdr:cNvPr>
        <xdr:cNvSpPr txBox="1"/>
      </xdr:nvSpPr>
      <xdr:spPr>
        <a:xfrm>
          <a:off x="5878830" y="7357111"/>
          <a:ext cx="7050405" cy="14744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fontAlgn="base"/>
          <a:r>
            <a:rPr lang="en-CA" sz="1400" b="0" i="0">
              <a:solidFill>
                <a:schemeClr val="dk1"/>
              </a:solidFill>
              <a:effectLst/>
              <a:latin typeface="+mn-lt"/>
              <a:ea typeface="+mn-ea"/>
              <a:cs typeface="+mn-cs"/>
            </a:rPr>
            <a:t>The way to interpret a normal probability plot is simple: if the data values fall along a roughly straight line, then the data is normally distributed.</a:t>
          </a:r>
        </a:p>
        <a:p>
          <a:pPr fontAlgn="base"/>
          <a:r>
            <a:rPr lang="en-CA" sz="1400" b="0" i="0">
              <a:solidFill>
                <a:schemeClr val="dk1"/>
              </a:solidFill>
              <a:effectLst/>
              <a:latin typeface="+mn-lt"/>
              <a:ea typeface="+mn-ea"/>
              <a:cs typeface="+mn-cs"/>
            </a:rPr>
            <a:t>In our plot above we can see that the values tend to deviate from a straight line, especially on the tail ends. This likely indicates that the data is not normally distributed.</a:t>
          </a:r>
        </a:p>
        <a:p>
          <a:pPr fontAlgn="base"/>
          <a:r>
            <a:rPr lang="en-CA" sz="1400" b="0" i="0">
              <a:solidFill>
                <a:schemeClr val="dk1"/>
              </a:solidFill>
              <a:effectLst/>
              <a:latin typeface="+mn-lt"/>
              <a:ea typeface="+mn-ea"/>
              <a:cs typeface="+mn-cs"/>
            </a:rPr>
            <a:t>Although a normal probability plot isn’t a formal statistical test, it offers an easy way to visually check whether or not a data set is normally distributed.</a:t>
          </a:r>
        </a:p>
      </xdr:txBody>
    </xdr:sp>
    <xdr:clientData/>
  </xdr:twoCellAnchor>
  <xdr:twoCellAnchor>
    <xdr:from>
      <xdr:col>10</xdr:col>
      <xdr:colOff>361157</xdr:colOff>
      <xdr:row>46</xdr:row>
      <xdr:rowOff>37307</xdr:rowOff>
    </xdr:from>
    <xdr:to>
      <xdr:col>17</xdr:col>
      <xdr:colOff>150813</xdr:colOff>
      <xdr:row>61</xdr:row>
      <xdr:rowOff>34132</xdr:rowOff>
    </xdr:to>
    <xdr:graphicFrame macro="">
      <xdr:nvGraphicFramePr>
        <xdr:cNvPr id="7" name="Chart 6">
          <a:extLst>
            <a:ext uri="{FF2B5EF4-FFF2-40B4-BE49-F238E27FC236}">
              <a16:creationId xmlns:a16="http://schemas.microsoft.com/office/drawing/2014/main" id="{FB843037-332C-E973-7FAD-32A308B53E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10</xdr:col>
      <xdr:colOff>14605</xdr:colOff>
      <xdr:row>1</xdr:row>
      <xdr:rowOff>168275</xdr:rowOff>
    </xdr:from>
    <xdr:ext cx="6564041" cy="2812116"/>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349C4C54-B1E0-42F4-9DDD-273E416164AE}"/>
                </a:ext>
              </a:extLst>
            </xdr:cNvPr>
            <xdr:cNvSpPr txBox="1"/>
          </xdr:nvSpPr>
          <xdr:spPr>
            <a:xfrm>
              <a:off x="6541135" y="358775"/>
              <a:ext cx="6564041" cy="2812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CA" sz="2400" b="0" i="1">
                        <a:latin typeface="Cambria Math" panose="02040503050406030204" pitchFamily="18" charset="0"/>
                      </a:rPr>
                      <m:t>𝑦</m:t>
                    </m:r>
                    <m:r>
                      <a:rPr lang="en-CA" sz="2400" b="0" i="1">
                        <a:latin typeface="Cambria Math" panose="02040503050406030204" pitchFamily="18" charset="0"/>
                      </a:rPr>
                      <m:t>=</m:t>
                    </m:r>
                    <m:r>
                      <a:rPr lang="en-CA" sz="2400" b="0" i="1">
                        <a:latin typeface="Cambria Math" panose="02040503050406030204" pitchFamily="18" charset="0"/>
                      </a:rPr>
                      <m:t>𝑘</m:t>
                    </m:r>
                    <m:sSup>
                      <m:sSupPr>
                        <m:ctrlPr>
                          <a:rPr lang="en-CA" sz="2400" b="0" i="1">
                            <a:latin typeface="Cambria Math" panose="02040503050406030204" pitchFamily="18" charset="0"/>
                          </a:rPr>
                        </m:ctrlPr>
                      </m:sSupPr>
                      <m:e>
                        <m:r>
                          <a:rPr lang="en-CA" sz="2400" b="0" i="1">
                            <a:latin typeface="Cambria Math" panose="02040503050406030204" pitchFamily="18" charset="0"/>
                          </a:rPr>
                          <m:t>𝑥</m:t>
                        </m:r>
                      </m:e>
                      <m:sup>
                        <m:r>
                          <a:rPr lang="en-CA" sz="2400" b="0" i="1">
                            <a:latin typeface="Cambria Math" panose="02040503050406030204" pitchFamily="18" charset="0"/>
                          </a:rPr>
                          <m:t>2</m:t>
                        </m:r>
                      </m:sup>
                    </m:sSup>
                    <m:r>
                      <a:rPr lang="en-CA" sz="2400" b="0" i="1">
                        <a:latin typeface="Cambria Math" panose="02040503050406030204" pitchFamily="18" charset="0"/>
                      </a:rPr>
                      <m:t>+</m:t>
                    </m:r>
                    <m:r>
                      <a:rPr lang="en-CA" sz="2400" b="0" i="1">
                        <a:latin typeface="Cambria Math" panose="02040503050406030204" pitchFamily="18" charset="0"/>
                      </a:rPr>
                      <m:t>𝑏</m:t>
                    </m:r>
                    <m:r>
                      <a:rPr lang="en-CA" sz="2400" b="0" i="0">
                        <a:latin typeface="Cambria Math" panose="02040503050406030204" pitchFamily="18" charset="0"/>
                      </a:rPr>
                      <m:t>,  </m:t>
                    </m:r>
                    <m:r>
                      <m:rPr>
                        <m:sty m:val="p"/>
                      </m:rPr>
                      <a:rPr lang="en-CA" sz="2400" b="0" i="0">
                        <a:latin typeface="Cambria Math" panose="02040503050406030204" pitchFamily="18" charset="0"/>
                      </a:rPr>
                      <m:t>y</m:t>
                    </m:r>
                    <m:r>
                      <a:rPr lang="en-CA" sz="2400" b="0" i="0">
                        <a:latin typeface="Cambria Math" panose="02040503050406030204" pitchFamily="18" charset="0"/>
                      </a:rPr>
                      <m:t>=</m:t>
                    </m:r>
                    <m:r>
                      <a:rPr lang="en-CA" sz="2400" b="0" i="1">
                        <a:latin typeface="Cambria Math" panose="02040503050406030204" pitchFamily="18" charset="0"/>
                      </a:rPr>
                      <m:t>𝑘</m:t>
                    </m:r>
                    <m:sSup>
                      <m:sSupPr>
                        <m:ctrlPr>
                          <a:rPr lang="en-CA" sz="2400" b="0" i="1">
                            <a:latin typeface="Cambria Math" panose="02040503050406030204" pitchFamily="18" charset="0"/>
                          </a:rPr>
                        </m:ctrlPr>
                      </m:sSupPr>
                      <m:e>
                        <m:r>
                          <m:rPr>
                            <m:sty m:val="p"/>
                          </m:rPr>
                          <a:rPr lang="en-CA" sz="2400" b="0" i="0">
                            <a:latin typeface="Cambria Math" panose="02040503050406030204" pitchFamily="18" charset="0"/>
                          </a:rPr>
                          <m:t>x</m:t>
                        </m:r>
                      </m:e>
                      <m:sup>
                        <m:r>
                          <a:rPr lang="en-CA" sz="2400" b="0" i="0">
                            <a:latin typeface="Cambria Math" panose="02040503050406030204" pitchFamily="18" charset="0"/>
                          </a:rPr>
                          <m:t>3</m:t>
                        </m:r>
                      </m:sup>
                    </m:sSup>
                    <m:r>
                      <a:rPr lang="en-CA" sz="2400" b="0" i="1">
                        <a:latin typeface="Cambria Math" panose="02040503050406030204" pitchFamily="18" charset="0"/>
                      </a:rPr>
                      <m:t>+</m:t>
                    </m:r>
                    <m:r>
                      <a:rPr lang="en-CA" sz="2400" b="0" i="1">
                        <a:latin typeface="Cambria Math" panose="02040503050406030204" pitchFamily="18" charset="0"/>
                      </a:rPr>
                      <m:t>𝑏</m:t>
                    </m:r>
                    <m:r>
                      <a:rPr lang="en-CA" sz="2400" b="0" i="0">
                        <a:latin typeface="Cambria Math" panose="02040503050406030204" pitchFamily="18" charset="0"/>
                      </a:rPr>
                      <m:t>,  </m:t>
                    </m:r>
                    <m:r>
                      <m:rPr>
                        <m:sty m:val="p"/>
                      </m:rPr>
                      <a:rPr lang="en-CA" sz="2400" b="0" i="0">
                        <a:latin typeface="Cambria Math" panose="02040503050406030204" pitchFamily="18" charset="0"/>
                      </a:rPr>
                      <m:t>y</m:t>
                    </m:r>
                    <m:r>
                      <a:rPr lang="en-CA" sz="2400" b="0" i="0">
                        <a:latin typeface="Cambria Math" panose="02040503050406030204" pitchFamily="18" charset="0"/>
                      </a:rPr>
                      <m:t>=</m:t>
                    </m:r>
                    <m:sSup>
                      <m:sSupPr>
                        <m:ctrlPr>
                          <a:rPr lang="en-CA" sz="2400" b="0" i="1">
                            <a:latin typeface="Cambria Math" panose="02040503050406030204" pitchFamily="18" charset="0"/>
                          </a:rPr>
                        </m:ctrlPr>
                      </m:sSupPr>
                      <m:e>
                        <m:r>
                          <m:rPr>
                            <m:sty m:val="p"/>
                          </m:rPr>
                          <a:rPr lang="en-CA" sz="2400" b="0" i="0">
                            <a:latin typeface="Cambria Math" panose="02040503050406030204" pitchFamily="18" charset="0"/>
                          </a:rPr>
                          <m:t>x</m:t>
                        </m:r>
                      </m:e>
                      <m:sup>
                        <m:r>
                          <m:rPr>
                            <m:sty m:val="p"/>
                          </m:rPr>
                          <a:rPr lang="en-CA" sz="2400" b="0" i="0">
                            <a:latin typeface="Cambria Math" panose="02040503050406030204" pitchFamily="18" charset="0"/>
                          </a:rPr>
                          <m:t>n</m:t>
                        </m:r>
                      </m:sup>
                    </m:sSup>
                  </m:oMath>
                </m:oMathPara>
              </a14:m>
              <a:endParaRPr lang="en-CA" sz="2400" b="0"/>
            </a:p>
            <a:p>
              <a:endParaRPr lang="en-CA" sz="2400" b="0"/>
            </a:p>
            <a:p>
              <a:pPr/>
              <a14:m>
                <m:oMathPara xmlns:m="http://schemas.openxmlformats.org/officeDocument/2006/math">
                  <m:oMathParaPr>
                    <m:jc m:val="centerGroup"/>
                  </m:oMathParaPr>
                  <m:oMath xmlns:m="http://schemas.openxmlformats.org/officeDocument/2006/math">
                    <m:r>
                      <a:rPr lang="en-CA" sz="2400" b="0" i="1">
                        <a:latin typeface="Cambria Math" panose="02040503050406030204" pitchFamily="18" charset="0"/>
                      </a:rPr>
                      <m:t>𝑦</m:t>
                    </m:r>
                    <m:r>
                      <a:rPr lang="en-CA" sz="2400" b="0" i="1">
                        <a:latin typeface="Cambria Math" panose="02040503050406030204" pitchFamily="18" charset="0"/>
                      </a:rPr>
                      <m:t>=</m:t>
                    </m:r>
                    <m:sSup>
                      <m:sSupPr>
                        <m:ctrlPr>
                          <a:rPr lang="en-CA" sz="2400" b="0" i="1">
                            <a:latin typeface="Cambria Math" panose="02040503050406030204" pitchFamily="18" charset="0"/>
                          </a:rPr>
                        </m:ctrlPr>
                      </m:sSupPr>
                      <m:e>
                        <m:r>
                          <a:rPr lang="en-CA" sz="2400" b="0" i="1">
                            <a:latin typeface="Cambria Math" panose="02040503050406030204" pitchFamily="18" charset="0"/>
                          </a:rPr>
                          <m:t>𝑘𝑒</m:t>
                        </m:r>
                      </m:e>
                      <m:sup>
                        <m:r>
                          <a:rPr lang="en-CA" sz="2400" b="0" i="1">
                            <a:latin typeface="Cambria Math" panose="02040503050406030204" pitchFamily="18" charset="0"/>
                          </a:rPr>
                          <m:t>𝑥</m:t>
                        </m:r>
                      </m:sup>
                    </m:sSup>
                    <m:r>
                      <a:rPr lang="en-CA" sz="2400" b="0" i="1">
                        <a:latin typeface="Cambria Math" panose="02040503050406030204" pitchFamily="18" charset="0"/>
                      </a:rPr>
                      <m:t>+</m:t>
                    </m:r>
                    <m:r>
                      <a:rPr lang="en-CA" sz="2400" b="0" i="1">
                        <a:latin typeface="Cambria Math" panose="02040503050406030204" pitchFamily="18" charset="0"/>
                      </a:rPr>
                      <m:t>𝑏</m:t>
                    </m:r>
                    <m:r>
                      <a:rPr lang="en-CA" sz="2400" b="0" i="1">
                        <a:latin typeface="Cambria Math" panose="02040503050406030204" pitchFamily="18" charset="0"/>
                      </a:rPr>
                      <m:t>,    </m:t>
                    </m:r>
                    <m:r>
                      <a:rPr lang="en-CA" sz="2400" b="0" i="1">
                        <a:latin typeface="Cambria Math" panose="02040503050406030204" pitchFamily="18" charset="0"/>
                      </a:rPr>
                      <m:t>𝑦</m:t>
                    </m:r>
                    <m:r>
                      <a:rPr lang="en-CA" sz="2400" b="0" i="1">
                        <a:latin typeface="Cambria Math" panose="02040503050406030204" pitchFamily="18" charset="0"/>
                      </a:rPr>
                      <m:t>=</m:t>
                    </m:r>
                    <m:sSup>
                      <m:sSupPr>
                        <m:ctrlPr>
                          <a:rPr lang="en-CA" sz="2400" b="0" i="1">
                            <a:latin typeface="Cambria Math" panose="02040503050406030204" pitchFamily="18" charset="0"/>
                          </a:rPr>
                        </m:ctrlPr>
                      </m:sSupPr>
                      <m:e>
                        <m:r>
                          <a:rPr lang="en-CA" sz="2400" b="0" i="1">
                            <a:latin typeface="Cambria Math" panose="02040503050406030204" pitchFamily="18" charset="0"/>
                          </a:rPr>
                          <m:t>𝑘</m:t>
                        </m:r>
                        <m:r>
                          <a:rPr lang="en-CA" sz="2400" b="0" i="1">
                            <a:latin typeface="Cambria Math" panose="02040503050406030204" pitchFamily="18" charset="0"/>
                          </a:rPr>
                          <m:t>10</m:t>
                        </m:r>
                      </m:e>
                      <m:sup>
                        <m:r>
                          <a:rPr lang="en-CA" sz="2400" b="0" i="1">
                            <a:latin typeface="Cambria Math" panose="02040503050406030204" pitchFamily="18" charset="0"/>
                          </a:rPr>
                          <m:t>𝑥</m:t>
                        </m:r>
                      </m:sup>
                    </m:sSup>
                    <m:r>
                      <a:rPr lang="en-CA" sz="2400" b="0" i="1">
                        <a:latin typeface="Cambria Math" panose="02040503050406030204" pitchFamily="18" charset="0"/>
                      </a:rPr>
                      <m:t>+</m:t>
                    </m:r>
                    <m:r>
                      <a:rPr lang="en-CA" sz="2400" b="0" i="1">
                        <a:latin typeface="Cambria Math" panose="02040503050406030204" pitchFamily="18" charset="0"/>
                      </a:rPr>
                      <m:t>𝑏</m:t>
                    </m:r>
                    <m:r>
                      <a:rPr lang="en-CA" sz="2400" b="0" i="1">
                        <a:latin typeface="Cambria Math" panose="02040503050406030204" pitchFamily="18" charset="0"/>
                      </a:rPr>
                      <m:t>,  </m:t>
                    </m:r>
                    <m:r>
                      <a:rPr lang="en-CA" sz="2400" b="0" i="1">
                        <a:latin typeface="Cambria Math" panose="02040503050406030204" pitchFamily="18" charset="0"/>
                      </a:rPr>
                      <m:t>𝑦</m:t>
                    </m:r>
                    <m:r>
                      <a:rPr lang="en-CA" sz="2400" b="0" i="1">
                        <a:latin typeface="Cambria Math" panose="02040503050406030204" pitchFamily="18" charset="0"/>
                      </a:rPr>
                      <m:t>=</m:t>
                    </m:r>
                    <m:sSup>
                      <m:sSupPr>
                        <m:ctrlPr>
                          <a:rPr lang="en-CA" sz="2400" b="0" i="1">
                            <a:latin typeface="Cambria Math" panose="02040503050406030204" pitchFamily="18" charset="0"/>
                          </a:rPr>
                        </m:ctrlPr>
                      </m:sSupPr>
                      <m:e>
                        <m:r>
                          <a:rPr lang="en-CA" sz="2400" b="0" i="1">
                            <a:latin typeface="Cambria Math" panose="02040503050406030204" pitchFamily="18" charset="0"/>
                          </a:rPr>
                          <m:t>𝑎</m:t>
                        </m:r>
                      </m:e>
                      <m:sup>
                        <m:r>
                          <a:rPr lang="en-CA" sz="2400" b="0" i="1">
                            <a:latin typeface="Cambria Math" panose="02040503050406030204" pitchFamily="18" charset="0"/>
                          </a:rPr>
                          <m:t>𝑥</m:t>
                        </m:r>
                      </m:sup>
                    </m:sSup>
                  </m:oMath>
                </m:oMathPara>
              </a14:m>
              <a:endParaRPr lang="en-CA" sz="2400"/>
            </a:p>
            <a:p>
              <a:endParaRPr lang="en-CA" sz="2400"/>
            </a:p>
            <a:p>
              <a:pPr/>
              <a14:m>
                <m:oMathPara xmlns:m="http://schemas.openxmlformats.org/officeDocument/2006/math">
                  <m:oMathParaPr>
                    <m:jc m:val="centerGroup"/>
                  </m:oMathParaPr>
                  <m:oMath xmlns:m="http://schemas.openxmlformats.org/officeDocument/2006/math">
                    <m:r>
                      <a:rPr lang="en-CA" sz="2400" b="0" i="1">
                        <a:latin typeface="Cambria Math" panose="02040503050406030204" pitchFamily="18" charset="0"/>
                      </a:rPr>
                      <m:t>𝑦</m:t>
                    </m:r>
                    <m:r>
                      <a:rPr lang="en-CA" sz="2400" b="0" i="1">
                        <a:latin typeface="Cambria Math" panose="02040503050406030204" pitchFamily="18" charset="0"/>
                      </a:rPr>
                      <m:t>=</m:t>
                    </m:r>
                    <m:r>
                      <a:rPr lang="en-CA" sz="2400" b="0" i="1">
                        <a:latin typeface="Cambria Math" panose="02040503050406030204" pitchFamily="18" charset="0"/>
                      </a:rPr>
                      <m:t>𝑙𝑛𝑥</m:t>
                    </m:r>
                    <m:r>
                      <a:rPr lang="en-CA" sz="2400" b="0" i="1">
                        <a:latin typeface="Cambria Math" panose="02040503050406030204" pitchFamily="18" charset="0"/>
                      </a:rPr>
                      <m:t>,  </m:t>
                    </m:r>
                    <m:r>
                      <a:rPr lang="en-CA" sz="2400" b="0" i="1">
                        <a:latin typeface="Cambria Math" panose="02040503050406030204" pitchFamily="18" charset="0"/>
                      </a:rPr>
                      <m:t>𝑦</m:t>
                    </m:r>
                    <m:r>
                      <a:rPr lang="en-CA" sz="2400" b="0" i="1">
                        <a:latin typeface="Cambria Math" panose="02040503050406030204" pitchFamily="18" charset="0"/>
                      </a:rPr>
                      <m:t>=</m:t>
                    </m:r>
                    <m:r>
                      <a:rPr lang="en-CA" sz="2400" b="0" i="1">
                        <a:latin typeface="Cambria Math" panose="02040503050406030204" pitchFamily="18" charset="0"/>
                      </a:rPr>
                      <m:t>𝑙𝑔𝑥</m:t>
                    </m:r>
                    <m:r>
                      <a:rPr lang="en-CA" sz="2400" b="0" i="1">
                        <a:latin typeface="Cambria Math" panose="02040503050406030204" pitchFamily="18" charset="0"/>
                      </a:rPr>
                      <m:t>=</m:t>
                    </m:r>
                    <m:r>
                      <a:rPr lang="en-CA" sz="2400" b="0" i="1">
                        <a:latin typeface="Cambria Math" panose="02040503050406030204" pitchFamily="18" charset="0"/>
                      </a:rPr>
                      <m:t>𝑙𝑜𝑔𝑥</m:t>
                    </m:r>
                    <m:r>
                      <a:rPr lang="en-CA" sz="2400" b="0" i="1">
                        <a:latin typeface="Cambria Math" panose="02040503050406030204" pitchFamily="18" charset="0"/>
                      </a:rPr>
                      <m:t>,  </m:t>
                    </m:r>
                    <m:r>
                      <a:rPr lang="en-CA" sz="2400" b="0" i="1">
                        <a:latin typeface="Cambria Math" panose="02040503050406030204" pitchFamily="18" charset="0"/>
                      </a:rPr>
                      <m:t>𝑦</m:t>
                    </m:r>
                    <m:r>
                      <a:rPr lang="en-CA" sz="2400" b="0" i="1">
                        <a:latin typeface="Cambria Math" panose="02040503050406030204" pitchFamily="18" charset="0"/>
                      </a:rPr>
                      <m:t>=</m:t>
                    </m:r>
                    <m:func>
                      <m:funcPr>
                        <m:ctrlPr>
                          <a:rPr lang="en-CA" sz="2400" b="0" i="1">
                            <a:latin typeface="Cambria Math" panose="02040503050406030204" pitchFamily="18" charset="0"/>
                          </a:rPr>
                        </m:ctrlPr>
                      </m:funcPr>
                      <m:fName>
                        <m:sSub>
                          <m:sSubPr>
                            <m:ctrlPr>
                              <a:rPr lang="en-CA" sz="2400" b="0" i="1">
                                <a:latin typeface="Cambria Math" panose="02040503050406030204" pitchFamily="18" charset="0"/>
                              </a:rPr>
                            </m:ctrlPr>
                          </m:sSubPr>
                          <m:e>
                            <m:r>
                              <m:rPr>
                                <m:sty m:val="p"/>
                              </m:rPr>
                              <a:rPr lang="en-CA" sz="2400" b="0" i="0">
                                <a:latin typeface="Cambria Math" panose="02040503050406030204" pitchFamily="18" charset="0"/>
                              </a:rPr>
                              <m:t>log</m:t>
                            </m:r>
                          </m:e>
                          <m:sub>
                            <m:r>
                              <a:rPr lang="en-CA" sz="2400" b="0" i="1">
                                <a:latin typeface="Cambria Math" panose="02040503050406030204" pitchFamily="18" charset="0"/>
                              </a:rPr>
                              <m:t>𝑎</m:t>
                            </m:r>
                          </m:sub>
                        </m:sSub>
                      </m:fName>
                      <m:e>
                        <m:r>
                          <a:rPr lang="en-CA" sz="2400" b="0" i="1">
                            <a:latin typeface="Cambria Math" panose="02040503050406030204" pitchFamily="18" charset="0"/>
                          </a:rPr>
                          <m:t>𝑥</m:t>
                        </m:r>
                      </m:e>
                    </m:func>
                  </m:oMath>
                </m:oMathPara>
              </a14:m>
              <a:endParaRPr lang="en-CA" sz="2400"/>
            </a:p>
            <a:p>
              <a:endParaRPr lang="en-CA" sz="2400"/>
            </a:p>
            <a:p>
              <a:pPr/>
              <a14:m>
                <m:oMathPara xmlns:m="http://schemas.openxmlformats.org/officeDocument/2006/math">
                  <m:oMathParaPr>
                    <m:jc m:val="centerGroup"/>
                  </m:oMathParaPr>
                  <m:oMath xmlns:m="http://schemas.openxmlformats.org/officeDocument/2006/math">
                    <m:r>
                      <a:rPr lang="en-CA" sz="2400" b="0" i="1">
                        <a:latin typeface="Cambria Math" panose="02040503050406030204" pitchFamily="18" charset="0"/>
                      </a:rPr>
                      <m:t>𝑦</m:t>
                    </m:r>
                    <m:r>
                      <a:rPr lang="en-CA" sz="2400" b="0" i="1">
                        <a:latin typeface="Cambria Math" panose="02040503050406030204" pitchFamily="18" charset="0"/>
                      </a:rPr>
                      <m:t>=</m:t>
                    </m:r>
                    <m:sSup>
                      <m:sSupPr>
                        <m:ctrlPr>
                          <a:rPr lang="en-CA" sz="2400" b="0" i="1">
                            <a:latin typeface="Cambria Math" panose="02040503050406030204" pitchFamily="18" charset="0"/>
                          </a:rPr>
                        </m:ctrlPr>
                      </m:sSupPr>
                      <m:e>
                        <m:r>
                          <a:rPr lang="en-CA" sz="2400" b="0" i="1">
                            <a:latin typeface="Cambria Math" panose="02040503050406030204" pitchFamily="18" charset="0"/>
                          </a:rPr>
                          <m:t>𝑥</m:t>
                        </m:r>
                      </m:e>
                      <m:sup>
                        <m:f>
                          <m:fPr>
                            <m:ctrlPr>
                              <a:rPr lang="en-CA" sz="2400" b="0" i="1">
                                <a:latin typeface="Cambria Math" panose="02040503050406030204" pitchFamily="18" charset="0"/>
                              </a:rPr>
                            </m:ctrlPr>
                          </m:fPr>
                          <m:num>
                            <m:r>
                              <a:rPr lang="en-CA" sz="2400" b="0" i="1">
                                <a:latin typeface="Cambria Math" panose="02040503050406030204" pitchFamily="18" charset="0"/>
                              </a:rPr>
                              <m:t>1</m:t>
                            </m:r>
                          </m:num>
                          <m:den>
                            <m:r>
                              <a:rPr lang="en-CA" sz="2400" b="0" i="1">
                                <a:latin typeface="Cambria Math" panose="02040503050406030204" pitchFamily="18" charset="0"/>
                              </a:rPr>
                              <m:t>2</m:t>
                            </m:r>
                          </m:den>
                        </m:f>
                      </m:sup>
                    </m:sSup>
                    <m:r>
                      <a:rPr lang="en-CA" sz="2400" b="0" i="1">
                        <a:latin typeface="Cambria Math" panose="02040503050406030204" pitchFamily="18" charset="0"/>
                      </a:rPr>
                      <m:t>=</m:t>
                    </m:r>
                    <m:rad>
                      <m:radPr>
                        <m:degHide m:val="on"/>
                        <m:ctrlPr>
                          <a:rPr lang="en-CA" sz="2400" b="0" i="1">
                            <a:latin typeface="Cambria Math" panose="02040503050406030204" pitchFamily="18" charset="0"/>
                          </a:rPr>
                        </m:ctrlPr>
                      </m:radPr>
                      <m:deg/>
                      <m:e>
                        <m:r>
                          <a:rPr lang="en-CA" sz="2400" b="0" i="1">
                            <a:latin typeface="Cambria Math" panose="02040503050406030204" pitchFamily="18" charset="0"/>
                          </a:rPr>
                          <m:t>𝑥</m:t>
                        </m:r>
                      </m:e>
                    </m:rad>
                    <m:r>
                      <a:rPr lang="en-CA" sz="2400" b="0" i="1">
                        <a:latin typeface="Cambria Math" panose="02040503050406030204" pitchFamily="18" charset="0"/>
                      </a:rPr>
                      <m:t>,  </m:t>
                    </m:r>
                    <m:r>
                      <a:rPr lang="en-CA" sz="2400" b="0" i="1">
                        <a:latin typeface="Cambria Math" panose="02040503050406030204" pitchFamily="18" charset="0"/>
                      </a:rPr>
                      <m:t>𝑦</m:t>
                    </m:r>
                    <m:r>
                      <a:rPr lang="en-CA" sz="2400" b="0" i="1">
                        <a:latin typeface="Cambria Math" panose="02040503050406030204" pitchFamily="18" charset="0"/>
                      </a:rPr>
                      <m:t>=</m:t>
                    </m:r>
                    <m:rad>
                      <m:radPr>
                        <m:ctrlPr>
                          <a:rPr lang="en-CA" sz="2400" b="0" i="1">
                            <a:latin typeface="Cambria Math" panose="02040503050406030204" pitchFamily="18" charset="0"/>
                          </a:rPr>
                        </m:ctrlPr>
                      </m:radPr>
                      <m:deg>
                        <m:r>
                          <m:rPr>
                            <m:brk m:alnAt="7"/>
                          </m:rPr>
                          <a:rPr lang="en-CA" sz="2400" b="0" i="1">
                            <a:latin typeface="Cambria Math" panose="02040503050406030204" pitchFamily="18" charset="0"/>
                          </a:rPr>
                          <m:t>3</m:t>
                        </m:r>
                      </m:deg>
                      <m:e>
                        <m:r>
                          <a:rPr lang="en-CA" sz="2400" b="0" i="1">
                            <a:latin typeface="Cambria Math" panose="02040503050406030204" pitchFamily="18" charset="0"/>
                          </a:rPr>
                          <m:t>𝑥</m:t>
                        </m:r>
                      </m:e>
                    </m:rad>
                    <m:r>
                      <a:rPr lang="en-CA" sz="2400" b="0" i="0">
                        <a:latin typeface="Cambria Math" panose="02040503050406030204" pitchFamily="18" charset="0"/>
                      </a:rPr>
                      <m:t>=</m:t>
                    </m:r>
                    <m:sSup>
                      <m:sSupPr>
                        <m:ctrlPr>
                          <a:rPr lang="en-CA" sz="2400" b="0" i="1">
                            <a:latin typeface="Cambria Math" panose="02040503050406030204" pitchFamily="18" charset="0"/>
                          </a:rPr>
                        </m:ctrlPr>
                      </m:sSupPr>
                      <m:e>
                        <m:r>
                          <m:rPr>
                            <m:sty m:val="p"/>
                          </m:rPr>
                          <a:rPr lang="en-CA" sz="2400" b="0" i="0">
                            <a:latin typeface="Cambria Math" panose="02040503050406030204" pitchFamily="18" charset="0"/>
                          </a:rPr>
                          <m:t>x</m:t>
                        </m:r>
                      </m:e>
                      <m:sup>
                        <m:f>
                          <m:fPr>
                            <m:ctrlPr>
                              <a:rPr lang="en-CA" sz="2400" b="0" i="1">
                                <a:latin typeface="Cambria Math" panose="02040503050406030204" pitchFamily="18" charset="0"/>
                              </a:rPr>
                            </m:ctrlPr>
                          </m:fPr>
                          <m:num>
                            <m:r>
                              <a:rPr lang="en-CA" sz="2400" b="0" i="0">
                                <a:latin typeface="Cambria Math" panose="02040503050406030204" pitchFamily="18" charset="0"/>
                              </a:rPr>
                              <m:t>1</m:t>
                            </m:r>
                          </m:num>
                          <m:den>
                            <m:r>
                              <a:rPr lang="en-CA" sz="2400" b="0" i="0">
                                <a:latin typeface="Cambria Math" panose="02040503050406030204" pitchFamily="18" charset="0"/>
                              </a:rPr>
                              <m:t>3</m:t>
                            </m:r>
                          </m:den>
                        </m:f>
                      </m:sup>
                    </m:sSup>
                    <m:r>
                      <a:rPr lang="en-CA" sz="2400" b="0" i="0">
                        <a:latin typeface="Cambria Math" panose="02040503050406030204" pitchFamily="18" charset="0"/>
                      </a:rPr>
                      <m:t>,  </m:t>
                    </m:r>
                    <m:r>
                      <m:rPr>
                        <m:sty m:val="p"/>
                      </m:rPr>
                      <a:rPr lang="en-CA" sz="2400" b="0" i="0">
                        <a:latin typeface="Cambria Math" panose="02040503050406030204" pitchFamily="18" charset="0"/>
                      </a:rPr>
                      <m:t>y</m:t>
                    </m:r>
                    <m:r>
                      <a:rPr lang="en-CA" sz="2400" b="0" i="0">
                        <a:latin typeface="Cambria Math" panose="02040503050406030204" pitchFamily="18" charset="0"/>
                      </a:rPr>
                      <m:t>=</m:t>
                    </m:r>
                    <m:sSup>
                      <m:sSupPr>
                        <m:ctrlPr>
                          <a:rPr lang="en-CA" sz="2400" b="0" i="1">
                            <a:latin typeface="Cambria Math" panose="02040503050406030204" pitchFamily="18" charset="0"/>
                          </a:rPr>
                        </m:ctrlPr>
                      </m:sSupPr>
                      <m:e>
                        <m:r>
                          <m:rPr>
                            <m:sty m:val="p"/>
                          </m:rPr>
                          <a:rPr lang="en-CA" sz="2400" b="0" i="0">
                            <a:latin typeface="Cambria Math" panose="02040503050406030204" pitchFamily="18" charset="0"/>
                          </a:rPr>
                          <m:t>x</m:t>
                        </m:r>
                      </m:e>
                      <m:sup>
                        <m:f>
                          <m:fPr>
                            <m:ctrlPr>
                              <a:rPr lang="en-CA" sz="2400" b="0" i="1">
                                <a:latin typeface="Cambria Math" panose="02040503050406030204" pitchFamily="18" charset="0"/>
                              </a:rPr>
                            </m:ctrlPr>
                          </m:fPr>
                          <m:num>
                            <m:r>
                              <a:rPr lang="en-CA" sz="2400" b="0" i="0">
                                <a:latin typeface="Cambria Math" panose="02040503050406030204" pitchFamily="18" charset="0"/>
                              </a:rPr>
                              <m:t>1</m:t>
                            </m:r>
                          </m:num>
                          <m:den>
                            <m:r>
                              <m:rPr>
                                <m:sty m:val="p"/>
                              </m:rPr>
                              <a:rPr lang="en-CA" sz="2400" b="0" i="0">
                                <a:latin typeface="Cambria Math" panose="02040503050406030204" pitchFamily="18" charset="0"/>
                              </a:rPr>
                              <m:t>n</m:t>
                            </m:r>
                          </m:den>
                        </m:f>
                      </m:sup>
                    </m:sSup>
                    <m:r>
                      <a:rPr lang="en-CA" sz="2400" b="0" i="0">
                        <a:latin typeface="Cambria Math" panose="02040503050406030204" pitchFamily="18" charset="0"/>
                      </a:rPr>
                      <m:t>=</m:t>
                    </m:r>
                    <m:rad>
                      <m:radPr>
                        <m:ctrlPr>
                          <a:rPr lang="en-CA" sz="2400" b="0" i="1">
                            <a:latin typeface="Cambria Math" panose="02040503050406030204" pitchFamily="18" charset="0"/>
                          </a:rPr>
                        </m:ctrlPr>
                      </m:radPr>
                      <m:deg>
                        <m:r>
                          <m:rPr>
                            <m:brk m:alnAt="7"/>
                          </m:rPr>
                          <a:rPr lang="en-CA" sz="2400" b="0" i="1">
                            <a:latin typeface="Cambria Math" panose="02040503050406030204" pitchFamily="18" charset="0"/>
                          </a:rPr>
                          <m:t>𝑛</m:t>
                        </m:r>
                      </m:deg>
                      <m:e>
                        <m:r>
                          <a:rPr lang="en-CA" sz="2400" b="0" i="1">
                            <a:latin typeface="Cambria Math" panose="02040503050406030204" pitchFamily="18" charset="0"/>
                          </a:rPr>
                          <m:t>𝑥</m:t>
                        </m:r>
                      </m:e>
                    </m:rad>
                  </m:oMath>
                </m:oMathPara>
              </a14:m>
              <a:endParaRPr lang="en-CA" sz="2400"/>
            </a:p>
          </xdr:txBody>
        </xdr:sp>
      </mc:Choice>
      <mc:Fallback xmlns="">
        <xdr:sp macro="" textlink="">
          <xdr:nvSpPr>
            <xdr:cNvPr id="2" name="TextBox 1">
              <a:extLst>
                <a:ext uri="{FF2B5EF4-FFF2-40B4-BE49-F238E27FC236}">
                  <a16:creationId xmlns:a16="http://schemas.microsoft.com/office/drawing/2014/main" id="{349C4C54-B1E0-42F4-9DDD-273E416164AE}"/>
                </a:ext>
              </a:extLst>
            </xdr:cNvPr>
            <xdr:cNvSpPr txBox="1"/>
          </xdr:nvSpPr>
          <xdr:spPr>
            <a:xfrm>
              <a:off x="6541135" y="358775"/>
              <a:ext cx="6564041" cy="2812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CA" sz="2400" b="0" i="0">
                  <a:latin typeface="Cambria Math" panose="02040503050406030204" pitchFamily="18" charset="0"/>
                </a:rPr>
                <a:t>𝑦=𝑘𝑥^2+𝑏,  y=𝑘x^3+𝑏,  y=x^n</a:t>
              </a:r>
              <a:endParaRPr lang="en-CA" sz="2400" b="0"/>
            </a:p>
            <a:p>
              <a:endParaRPr lang="en-CA" sz="2400" b="0"/>
            </a:p>
            <a:p>
              <a:pPr/>
              <a:r>
                <a:rPr lang="en-CA" sz="2400" b="0" i="0">
                  <a:latin typeface="Cambria Math" panose="02040503050406030204" pitchFamily="18" charset="0"/>
                </a:rPr>
                <a:t>𝑦=〖𝑘𝑒〗^𝑥+𝑏,    𝑦=〖𝑘10〗^𝑥+𝑏,  𝑦=𝑎^𝑥</a:t>
              </a:r>
              <a:endParaRPr lang="en-CA" sz="2400"/>
            </a:p>
            <a:p>
              <a:endParaRPr lang="en-CA" sz="2400"/>
            </a:p>
            <a:p>
              <a:pPr/>
              <a:r>
                <a:rPr lang="en-CA" sz="2400" b="0" i="0">
                  <a:latin typeface="Cambria Math" panose="02040503050406030204" pitchFamily="18" charset="0"/>
                </a:rPr>
                <a:t>𝑦=𝑙𝑛𝑥,  𝑦=𝑙𝑔𝑥=𝑙𝑜𝑔𝑥,  𝑦=log_𝑎⁡𝑥</a:t>
              </a:r>
              <a:endParaRPr lang="en-CA" sz="2400"/>
            </a:p>
            <a:p>
              <a:endParaRPr lang="en-CA" sz="2400"/>
            </a:p>
            <a:p>
              <a:pPr/>
              <a:r>
                <a:rPr lang="en-CA" sz="2400" b="0" i="0">
                  <a:latin typeface="Cambria Math" panose="02040503050406030204" pitchFamily="18" charset="0"/>
                </a:rPr>
                <a:t>𝑦=𝑥^(1/2)=√𝑥,  𝑦=∛𝑥=x^(1/3),  y=x^(1/n)=√(𝑛&amp;𝑥)</a:t>
              </a:r>
              <a:endParaRPr lang="en-CA" sz="2400"/>
            </a:p>
          </xdr:txBody>
        </xdr:sp>
      </mc:Fallback>
    </mc:AlternateContent>
    <xdr:clientData/>
  </xdr:oneCellAnchor>
  <xdr:twoCellAnchor>
    <xdr:from>
      <xdr:col>4</xdr:col>
      <xdr:colOff>578169</xdr:colOff>
      <xdr:row>41</xdr:row>
      <xdr:rowOff>40958</xdr:rowOff>
    </xdr:from>
    <xdr:to>
      <xdr:col>8</xdr:col>
      <xdr:colOff>796291</xdr:colOff>
      <xdr:row>55</xdr:row>
      <xdr:rowOff>117158</xdr:rowOff>
    </xdr:to>
    <xdr:graphicFrame macro="">
      <xdr:nvGraphicFramePr>
        <xdr:cNvPr id="3" name="Chart 2">
          <a:extLst>
            <a:ext uri="{FF2B5EF4-FFF2-40B4-BE49-F238E27FC236}">
              <a16:creationId xmlns:a16="http://schemas.microsoft.com/office/drawing/2014/main" id="{FF9A96F9-8E4A-4CB9-AC74-77110CB343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608649</xdr:colOff>
      <xdr:row>55</xdr:row>
      <xdr:rowOff>2858</xdr:rowOff>
    </xdr:from>
    <xdr:to>
      <xdr:col>11</xdr:col>
      <xdr:colOff>146686</xdr:colOff>
      <xdr:row>69</xdr:row>
      <xdr:rowOff>79058</xdr:rowOff>
    </xdr:to>
    <xdr:graphicFrame macro="">
      <xdr:nvGraphicFramePr>
        <xdr:cNvPr id="4" name="Chart 3">
          <a:extLst>
            <a:ext uri="{FF2B5EF4-FFF2-40B4-BE49-F238E27FC236}">
              <a16:creationId xmlns:a16="http://schemas.microsoft.com/office/drawing/2014/main" id="{18DFF800-2DA6-4FA0-9BD5-EB0EA2C962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509588</xdr:colOff>
      <xdr:row>54</xdr:row>
      <xdr:rowOff>98108</xdr:rowOff>
    </xdr:from>
    <xdr:to>
      <xdr:col>7</xdr:col>
      <xdr:colOff>578168</xdr:colOff>
      <xdr:row>68</xdr:row>
      <xdr:rowOff>174308</xdr:rowOff>
    </xdr:to>
    <xdr:graphicFrame macro="">
      <xdr:nvGraphicFramePr>
        <xdr:cNvPr id="5" name="Chart 4">
          <a:extLst>
            <a:ext uri="{FF2B5EF4-FFF2-40B4-BE49-F238E27FC236}">
              <a16:creationId xmlns:a16="http://schemas.microsoft.com/office/drawing/2014/main" id="{0BBB881A-8E01-4EB3-979E-56D8318F3E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543879</xdr:colOff>
      <xdr:row>37</xdr:row>
      <xdr:rowOff>92393</xdr:rowOff>
    </xdr:from>
    <xdr:to>
      <xdr:col>4</xdr:col>
      <xdr:colOff>266701</xdr:colOff>
      <xdr:row>51</xdr:row>
      <xdr:rowOff>168593</xdr:rowOff>
    </xdr:to>
    <xdr:graphicFrame macro="">
      <xdr:nvGraphicFramePr>
        <xdr:cNvPr id="6" name="Chart 5">
          <a:extLst>
            <a:ext uri="{FF2B5EF4-FFF2-40B4-BE49-F238E27FC236}">
              <a16:creationId xmlns:a16="http://schemas.microsoft.com/office/drawing/2014/main" id="{7D71995C-1720-40D0-B203-C2D1383097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0</xdr:row>
      <xdr:rowOff>190499</xdr:rowOff>
    </xdr:from>
    <xdr:to>
      <xdr:col>14</xdr:col>
      <xdr:colOff>552450</xdr:colOff>
      <xdr:row>19</xdr:row>
      <xdr:rowOff>180974</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3457575" y="190499"/>
          <a:ext cx="8905875" cy="360997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1">
              <a:latin typeface="Verdana" panose="020B0604030504040204" pitchFamily="34" charset="0"/>
              <a:ea typeface="Verdana" panose="020B0604030504040204" pitchFamily="34" charset="0"/>
              <a:cs typeface="Verdana" panose="020B0604030504040204" pitchFamily="34" charset="0"/>
            </a:rPr>
            <a:t>Football Salaries</a:t>
          </a:r>
          <a:endParaRPr lang="en-CA" sz="1100" b="1" baseline="0">
            <a:latin typeface="Verdana" panose="020B0604030504040204" pitchFamily="34" charset="0"/>
            <a:ea typeface="Verdana" panose="020B0604030504040204" pitchFamily="34" charset="0"/>
            <a:cs typeface="Verdana" panose="020B0604030504040204" pitchFamily="34" charset="0"/>
          </a:endParaRPr>
        </a:p>
        <a:p>
          <a:endParaRPr lang="en-CA" sz="1100" baseline="0"/>
        </a:p>
        <a:p>
          <a:r>
            <a:rPr lang="en-CA" sz="1100" baseline="0"/>
            <a:t>Is there a relationship between total team salaries and the performance of teams in the National Football League (NFL)? For the 2006 season, a linear model predicting Wins (out of 16 regular season games) from the total team Salary ($M) for the 32 teams in the league was </a:t>
          </a:r>
        </a:p>
        <a:p>
          <a:r>
            <a:rPr lang="en-CA" sz="1100" baseline="0"/>
            <a:t>                       Wins = 1.783 + 0.062Salary</a:t>
          </a:r>
        </a:p>
        <a:p>
          <a:r>
            <a:rPr lang="en-CA" sz="1100" baseline="0"/>
            <a:t>a) What is the explanatory variable and what is the response variable?    </a:t>
          </a:r>
          <a:r>
            <a:rPr lang="en-CA" sz="1100" baseline="0">
              <a:solidFill>
                <a:srgbClr val="00B050"/>
              </a:solidFill>
            </a:rPr>
            <a:t>Salary is the explanatory variable and Wins is the response variable.</a:t>
          </a:r>
          <a:endParaRPr lang="en-CA" sz="1100" baseline="0"/>
        </a:p>
        <a:p>
          <a:r>
            <a:rPr lang="en-CA" sz="1100" baseline="0"/>
            <a:t>b) Use the data resource to create the linear relationship.  </a:t>
          </a:r>
          <a:r>
            <a:rPr lang="en-CA" sz="1100" baseline="0">
              <a:solidFill>
                <a:srgbClr val="00B050"/>
              </a:solidFill>
            </a:rPr>
            <a:t>Use the linear regression function in Excel, the linear relationship can be received as above.</a:t>
          </a:r>
          <a:endParaRPr lang="en-CA" sz="1100" baseline="0"/>
        </a:p>
        <a:p>
          <a:r>
            <a:rPr lang="en-CA" sz="1100" baseline="0"/>
            <a:t>c) What does the slope mean in this context?  </a:t>
          </a:r>
        </a:p>
        <a:p>
          <a:r>
            <a:rPr lang="en-CA" sz="1100" baseline="0">
              <a:solidFill>
                <a:srgbClr val="00B050"/>
              </a:solidFill>
            </a:rPr>
            <a:t>The slope represents the change in responsible variable, Wins for every unit of predictor variable, Salary. From this relationship we got, slope is 0.062 which means that for every one million dollars increase in Salary, the number of Wins will increase by 0.062.</a:t>
          </a:r>
        </a:p>
        <a:p>
          <a:r>
            <a:rPr lang="en-CA" sz="1100" baseline="0"/>
            <a:t>d) What does the y-intercept mean in this context? Is it meaningful?</a:t>
          </a:r>
        </a:p>
        <a:p>
          <a:r>
            <a:rPr lang="en-CA" sz="1100" baseline="0">
              <a:solidFill>
                <a:srgbClr val="00B050"/>
              </a:solidFill>
            </a:rPr>
            <a:t>The y-intercept or Wins intercept is 1.783 which represents the base or starting value for the line, which means the number of season Wins for the team Salary of $0 is 1.783 games. That is not realistic at all.</a:t>
          </a:r>
        </a:p>
        <a:p>
          <a:r>
            <a:rPr lang="en-CA" sz="1100" baseline="0"/>
            <a:t>e) If one team spends $10 million more than another team on salary, how many more games on average would you predict it to win?</a:t>
          </a:r>
        </a:p>
        <a:p>
          <a:r>
            <a:rPr lang="en-CA" sz="1100" baseline="0">
              <a:solidFill>
                <a:srgbClr val="00B050"/>
              </a:solidFill>
            </a:rPr>
            <a:t>If a team spends $10 extra on its total salary, its number of Wins increases by 0.62 games.</a:t>
          </a:r>
        </a:p>
        <a:p>
          <a:r>
            <a:rPr lang="en-CA" sz="1100" baseline="0"/>
            <a:t>f) If a team spent $50 million on salaries and won eight games, would it have done better or worse than predicted?</a:t>
          </a:r>
        </a:p>
        <a:p>
          <a:r>
            <a:rPr lang="en-CA" sz="1100" baseline="0"/>
            <a:t>What would be the residual of the team in part f) be?</a:t>
          </a:r>
        </a:p>
        <a:p>
          <a:r>
            <a:rPr lang="en-CA" sz="1100" baseline="0">
              <a:solidFill>
                <a:srgbClr val="00B050"/>
              </a:solidFill>
            </a:rPr>
            <a:t>For $50M salary spent by a team, the predicted Wins would be Wins = 1.783 + 0.062(50) = 4.883 games. If the team won eight games, it has done much better job than predicted.</a:t>
          </a:r>
        </a:p>
        <a:p>
          <a:r>
            <a:rPr lang="en-CA" sz="1100" baseline="0">
              <a:solidFill>
                <a:srgbClr val="00B050"/>
              </a:solidFill>
            </a:rPr>
            <a:t>Residual = Actual Wins - Predicted Wins = 8 - 4.883 = 3.117 games.</a:t>
          </a:r>
          <a:endParaRPr lang="en-CA" sz="1100">
            <a:solidFill>
              <a:srgbClr val="00B050"/>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GBC%20Teaching/GBC%20Winter%202021/BMTH2001/BMTH2001%20Week%207_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ales"/>
      <sheetName val="Regression"/>
      <sheetName val="Output"/>
      <sheetName val="Stocks"/>
      <sheetName val="HW4Q6"/>
      <sheetName val="HW5Q15"/>
      <sheetName val="FirstCity 1"/>
      <sheetName val="FirstCity 2"/>
      <sheetName val="Ashley 1"/>
      <sheetName val="Ashley 2"/>
      <sheetName val="HW8Q20"/>
      <sheetName val="HW8Q35"/>
      <sheetName val="Standard"/>
      <sheetName val="Forward"/>
      <sheetName val="Backward"/>
      <sheetName val="SubSets"/>
      <sheetName val="Sheet1"/>
      <sheetName val="Canada"/>
    </sheetNames>
    <sheetDataSet>
      <sheetData sheetId="0">
        <row r="1">
          <cell r="H1" t="str">
            <v>Sales</v>
          </cell>
          <cell r="I1" t="str">
            <v>Sales from Model</v>
          </cell>
        </row>
        <row r="2">
          <cell r="G2">
            <v>3</v>
          </cell>
          <cell r="H2">
            <v>487</v>
          </cell>
          <cell r="I2">
            <v>325.55904658721562</v>
          </cell>
        </row>
        <row r="3">
          <cell r="G3">
            <v>5</v>
          </cell>
          <cell r="H3">
            <v>445</v>
          </cell>
          <cell r="I3">
            <v>425.37919826652222</v>
          </cell>
        </row>
        <row r="4">
          <cell r="G4">
            <v>2</v>
          </cell>
          <cell r="H4">
            <v>272</v>
          </cell>
          <cell r="I4">
            <v>275.64897074756232</v>
          </cell>
        </row>
        <row r="5">
          <cell r="G5">
            <v>8</v>
          </cell>
          <cell r="H5">
            <v>641</v>
          </cell>
          <cell r="I5">
            <v>575.10942578548202</v>
          </cell>
        </row>
        <row r="6">
          <cell r="G6">
            <v>2</v>
          </cell>
          <cell r="H6">
            <v>187</v>
          </cell>
          <cell r="I6">
            <v>275.64897074756232</v>
          </cell>
        </row>
        <row r="7">
          <cell r="G7">
            <v>6</v>
          </cell>
          <cell r="H7">
            <v>440</v>
          </cell>
          <cell r="I7">
            <v>475.28927410617547</v>
          </cell>
        </row>
        <row r="8">
          <cell r="G8">
            <v>7</v>
          </cell>
          <cell r="H8">
            <v>346</v>
          </cell>
          <cell r="I8">
            <v>525.19934994582877</v>
          </cell>
        </row>
        <row r="9">
          <cell r="G9">
            <v>1</v>
          </cell>
          <cell r="H9">
            <v>238</v>
          </cell>
          <cell r="I9">
            <v>225.73889490790907</v>
          </cell>
        </row>
        <row r="10">
          <cell r="G10">
            <v>4</v>
          </cell>
          <cell r="H10">
            <v>312</v>
          </cell>
          <cell r="I10">
            <v>375.46912242686892</v>
          </cell>
        </row>
        <row r="11">
          <cell r="G11">
            <v>2</v>
          </cell>
          <cell r="H11">
            <v>269</v>
          </cell>
          <cell r="I11">
            <v>275.64897074756232</v>
          </cell>
        </row>
        <row r="12">
          <cell r="G12">
            <v>9</v>
          </cell>
          <cell r="H12">
            <v>655</v>
          </cell>
          <cell r="I12">
            <v>625.01950162513538</v>
          </cell>
        </row>
        <row r="13">
          <cell r="G13">
            <v>6</v>
          </cell>
          <cell r="H13">
            <v>563</v>
          </cell>
          <cell r="I13">
            <v>475.28927410617547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sheetData sheetId="17"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14160-5986-4FD8-B275-7BAE9F653165}">
  <dimension ref="A1:N299"/>
  <sheetViews>
    <sheetView topLeftCell="A17" zoomScale="45" zoomScaleNormal="170" workbookViewId="0">
      <selection activeCell="A6" sqref="A6"/>
    </sheetView>
  </sheetViews>
  <sheetFormatPr defaultRowHeight="14.5" x14ac:dyDescent="0.35"/>
  <cols>
    <col min="1" max="1" width="9.54296875" customWidth="1"/>
    <col min="2" max="2" width="8.26953125" customWidth="1"/>
    <col min="3" max="3" width="16.81640625" customWidth="1"/>
    <col min="4" max="4" width="10.453125" customWidth="1"/>
    <col min="5" max="5" width="10.54296875" customWidth="1"/>
    <col min="6" max="6" width="10.1796875" customWidth="1"/>
    <col min="7" max="7" width="14.54296875" customWidth="1"/>
    <col min="8" max="8" width="15.54296875" customWidth="1"/>
    <col min="9" max="9" width="16" customWidth="1"/>
    <col min="10" max="10" width="11.26953125" customWidth="1"/>
    <col min="11" max="11" width="12.26953125" customWidth="1"/>
    <col min="12" max="12" width="17.26953125" customWidth="1"/>
    <col min="13" max="13" width="12.26953125" customWidth="1"/>
    <col min="15" max="15" width="12" bestFit="1" customWidth="1"/>
  </cols>
  <sheetData>
    <row r="1" spans="1:13" x14ac:dyDescent="0.35">
      <c r="A1" s="5" t="s">
        <v>63</v>
      </c>
      <c r="B1" s="5" t="s">
        <v>64</v>
      </c>
      <c r="C1" t="s">
        <v>65</v>
      </c>
      <c r="D1" t="s">
        <v>66</v>
      </c>
      <c r="E1" t="s">
        <v>67</v>
      </c>
      <c r="G1" s="5" t="s">
        <v>64</v>
      </c>
      <c r="H1" s="5" t="s">
        <v>63</v>
      </c>
      <c r="I1" t="s">
        <v>68</v>
      </c>
      <c r="J1" t="s">
        <v>46</v>
      </c>
    </row>
    <row r="2" spans="1:13" x14ac:dyDescent="0.35">
      <c r="A2" s="6">
        <v>487</v>
      </c>
      <c r="B2" s="6">
        <v>3</v>
      </c>
      <c r="C2">
        <f>(A2-A$14)*(B2-B$14)</f>
        <v>-130.49305555555557</v>
      </c>
      <c r="D2">
        <f>(B2-$B$14)^2</f>
        <v>2.5069444444444433</v>
      </c>
      <c r="E2">
        <f>(A2-$A$14)^2</f>
        <v>6792.506944444448</v>
      </c>
      <c r="G2" s="6">
        <v>3</v>
      </c>
      <c r="H2" s="6">
        <v>487</v>
      </c>
      <c r="I2" s="7">
        <f>$G$17+$G$18*G2</f>
        <v>325.55904658721562</v>
      </c>
      <c r="J2" s="7">
        <f>H2-I2</f>
        <v>161.44095341278438</v>
      </c>
      <c r="K2" s="7"/>
      <c r="L2" s="7"/>
    </row>
    <row r="3" spans="1:13" x14ac:dyDescent="0.35">
      <c r="A3" s="6">
        <v>445</v>
      </c>
      <c r="B3" s="6">
        <v>5</v>
      </c>
      <c r="C3">
        <f t="shared" ref="C3:C13" si="0">(A3-A$14)*(B3-B$14)</f>
        <v>16.840277777777796</v>
      </c>
      <c r="D3">
        <f t="shared" ref="D3:D12" si="1">(B3-$B$14)^2</f>
        <v>0.17361111111111135</v>
      </c>
      <c r="E3">
        <f t="shared" ref="E3:E13" si="2">(A3-$A$14)^2</f>
        <v>1633.5069444444459</v>
      </c>
      <c r="G3" s="6">
        <v>5</v>
      </c>
      <c r="H3" s="6">
        <v>445</v>
      </c>
      <c r="I3" s="7">
        <f t="shared" ref="I3:I13" si="3">$G$17+$G$18*G3</f>
        <v>425.37919826652222</v>
      </c>
      <c r="J3" s="7">
        <f t="shared" ref="J3:J13" si="4">H3-I3</f>
        <v>19.620801733477776</v>
      </c>
      <c r="K3" s="7"/>
      <c r="L3" s="7"/>
    </row>
    <row r="4" spans="1:13" x14ac:dyDescent="0.35">
      <c r="A4" s="6">
        <v>272</v>
      </c>
      <c r="B4" s="6">
        <v>2</v>
      </c>
      <c r="C4">
        <f t="shared" si="0"/>
        <v>342.50694444444434</v>
      </c>
      <c r="D4">
        <f t="shared" si="1"/>
        <v>6.6736111111111098</v>
      </c>
      <c r="E4">
        <f t="shared" si="2"/>
        <v>17578.340277777774</v>
      </c>
      <c r="G4" s="6">
        <v>2</v>
      </c>
      <c r="H4" s="6">
        <v>272</v>
      </c>
      <c r="I4" s="7">
        <f t="shared" si="3"/>
        <v>275.64897074756232</v>
      </c>
      <c r="J4" s="7">
        <f t="shared" si="4"/>
        <v>-3.6489707475623163</v>
      </c>
      <c r="K4" s="7"/>
      <c r="L4" s="8"/>
    </row>
    <row r="5" spans="1:13" x14ac:dyDescent="0.35">
      <c r="A5" s="6">
        <v>641</v>
      </c>
      <c r="B5" s="6">
        <v>8</v>
      </c>
      <c r="C5">
        <f t="shared" si="0"/>
        <v>807.75694444444457</v>
      </c>
      <c r="D5">
        <f t="shared" si="1"/>
        <v>11.673611111111112</v>
      </c>
      <c r="E5">
        <f t="shared" si="2"/>
        <v>55892.840277777788</v>
      </c>
      <c r="G5" s="6">
        <v>8</v>
      </c>
      <c r="H5" s="6">
        <v>641</v>
      </c>
      <c r="I5" s="7">
        <f t="shared" si="3"/>
        <v>575.10942578548202</v>
      </c>
      <c r="J5" s="7">
        <f t="shared" si="4"/>
        <v>65.890574214517983</v>
      </c>
    </row>
    <row r="6" spans="1:13" x14ac:dyDescent="0.35">
      <c r="A6" s="6">
        <v>187</v>
      </c>
      <c r="B6" s="6">
        <v>2</v>
      </c>
      <c r="C6">
        <f t="shared" si="0"/>
        <v>562.09027777777771</v>
      </c>
      <c r="D6">
        <f t="shared" si="1"/>
        <v>6.6736111111111098</v>
      </c>
      <c r="E6">
        <f t="shared" si="2"/>
        <v>47342.506944444438</v>
      </c>
      <c r="G6" s="6">
        <v>2</v>
      </c>
      <c r="H6" s="6">
        <v>187</v>
      </c>
      <c r="I6" s="7">
        <f t="shared" si="3"/>
        <v>275.64897074756232</v>
      </c>
      <c r="J6" s="7">
        <f t="shared" si="4"/>
        <v>-88.648970747562316</v>
      </c>
    </row>
    <row r="7" spans="1:13" x14ac:dyDescent="0.35">
      <c r="A7" s="6">
        <v>440</v>
      </c>
      <c r="B7" s="6">
        <v>6</v>
      </c>
      <c r="C7">
        <f t="shared" si="0"/>
        <v>50.17361111111115</v>
      </c>
      <c r="D7">
        <f t="shared" si="1"/>
        <v>2.0069444444444451</v>
      </c>
      <c r="E7">
        <f t="shared" si="2"/>
        <v>1254.3402777777792</v>
      </c>
      <c r="G7" s="6">
        <v>6</v>
      </c>
      <c r="H7" s="6">
        <v>440</v>
      </c>
      <c r="I7" s="7">
        <f t="shared" si="3"/>
        <v>475.28927410617547</v>
      </c>
      <c r="J7" s="7">
        <f t="shared" si="4"/>
        <v>-35.289274106175469</v>
      </c>
    </row>
    <row r="8" spans="1:13" x14ac:dyDescent="0.35">
      <c r="A8" s="6">
        <v>346</v>
      </c>
      <c r="B8" s="6">
        <v>7</v>
      </c>
      <c r="C8">
        <f t="shared" si="0"/>
        <v>-141.57638888888886</v>
      </c>
      <c r="D8">
        <f t="shared" si="1"/>
        <v>5.8402777777777795</v>
      </c>
      <c r="E8">
        <f t="shared" si="2"/>
        <v>3432.0069444444421</v>
      </c>
      <c r="G8" s="6">
        <v>7</v>
      </c>
      <c r="H8" s="6">
        <v>346</v>
      </c>
      <c r="I8" s="7">
        <f t="shared" si="3"/>
        <v>525.19934994582877</v>
      </c>
      <c r="J8" s="7">
        <f t="shared" si="4"/>
        <v>-179.19934994582877</v>
      </c>
    </row>
    <row r="9" spans="1:13" x14ac:dyDescent="0.35">
      <c r="A9" s="6">
        <v>238</v>
      </c>
      <c r="B9" s="6">
        <v>1</v>
      </c>
      <c r="C9">
        <f t="shared" si="0"/>
        <v>596.92361111111097</v>
      </c>
      <c r="D9">
        <f t="shared" si="1"/>
        <v>12.840277777777775</v>
      </c>
      <c r="E9">
        <f t="shared" si="2"/>
        <v>27750.006944444438</v>
      </c>
      <c r="G9" s="6">
        <v>1</v>
      </c>
      <c r="H9" s="6">
        <v>238</v>
      </c>
      <c r="I9" s="7">
        <f t="shared" si="3"/>
        <v>225.73889490790907</v>
      </c>
      <c r="J9" s="7">
        <f t="shared" si="4"/>
        <v>12.261105092090929</v>
      </c>
    </row>
    <row r="10" spans="1:13" x14ac:dyDescent="0.35">
      <c r="A10" s="6">
        <v>312</v>
      </c>
      <c r="B10" s="6">
        <v>4</v>
      </c>
      <c r="C10">
        <f t="shared" si="0"/>
        <v>54.006944444444407</v>
      </c>
      <c r="D10">
        <f t="shared" si="1"/>
        <v>0.34027777777777746</v>
      </c>
      <c r="E10">
        <f t="shared" si="2"/>
        <v>8571.6736111111077</v>
      </c>
      <c r="G10" s="6">
        <v>4</v>
      </c>
      <c r="H10" s="6">
        <v>312</v>
      </c>
      <c r="I10" s="7">
        <f t="shared" si="3"/>
        <v>375.46912242686892</v>
      </c>
      <c r="J10" s="7">
        <f t="shared" si="4"/>
        <v>-63.469122426868921</v>
      </c>
    </row>
    <row r="11" spans="1:13" x14ac:dyDescent="0.35">
      <c r="A11" s="6">
        <v>269</v>
      </c>
      <c r="B11" s="6">
        <v>2</v>
      </c>
      <c r="C11">
        <f t="shared" si="0"/>
        <v>350.25694444444434</v>
      </c>
      <c r="D11">
        <f t="shared" si="1"/>
        <v>6.6736111111111098</v>
      </c>
      <c r="E11">
        <f t="shared" si="2"/>
        <v>18382.840277777774</v>
      </c>
      <c r="G11" s="6">
        <v>2</v>
      </c>
      <c r="H11" s="6">
        <v>269</v>
      </c>
      <c r="I11" s="7">
        <f t="shared" si="3"/>
        <v>275.64897074756232</v>
      </c>
      <c r="J11" s="7">
        <f t="shared" si="4"/>
        <v>-6.6489707475623163</v>
      </c>
      <c r="K11" s="9"/>
    </row>
    <row r="12" spans="1:13" x14ac:dyDescent="0.35">
      <c r="A12" s="6">
        <v>655</v>
      </c>
      <c r="B12" s="6">
        <v>9</v>
      </c>
      <c r="C12">
        <f t="shared" si="0"/>
        <v>1106.0069444444446</v>
      </c>
      <c r="D12">
        <f t="shared" si="1"/>
        <v>19.506944444444446</v>
      </c>
      <c r="E12">
        <f t="shared" si="2"/>
        <v>62708.506944444453</v>
      </c>
      <c r="G12" s="6">
        <v>9</v>
      </c>
      <c r="H12" s="6">
        <v>655</v>
      </c>
      <c r="I12" s="7">
        <f t="shared" si="3"/>
        <v>625.01950162513538</v>
      </c>
      <c r="J12" s="7">
        <f t="shared" si="4"/>
        <v>29.980498374864624</v>
      </c>
    </row>
    <row r="13" spans="1:13" x14ac:dyDescent="0.35">
      <c r="A13" s="6">
        <v>563</v>
      </c>
      <c r="B13" s="6">
        <v>6</v>
      </c>
      <c r="C13">
        <f t="shared" si="0"/>
        <v>224.42361111111117</v>
      </c>
      <c r="D13">
        <f>(B13-$B$14)^2</f>
        <v>2.0069444444444451</v>
      </c>
      <c r="E13">
        <f t="shared" si="2"/>
        <v>25095.840277777785</v>
      </c>
      <c r="G13" s="6">
        <v>6</v>
      </c>
      <c r="H13" s="6">
        <v>563</v>
      </c>
      <c r="I13" s="7">
        <f t="shared" si="3"/>
        <v>475.28927410617547</v>
      </c>
      <c r="J13" s="7">
        <f t="shared" si="4"/>
        <v>87.710725893824531</v>
      </c>
    </row>
    <row r="14" spans="1:13" x14ac:dyDescent="0.35">
      <c r="A14">
        <f>AVERAGE(A2:A13)</f>
        <v>404.58333333333331</v>
      </c>
      <c r="B14">
        <f>AVERAGE(B2:B13)</f>
        <v>4.583333333333333</v>
      </c>
      <c r="C14">
        <f>SUM(C2:C13)</f>
        <v>3838.9166666666661</v>
      </c>
      <c r="D14">
        <f>SUM(D2:D13)</f>
        <v>76.916666666666657</v>
      </c>
      <c r="E14">
        <f>SUM(E2:E13)</f>
        <v>276434.91666666669</v>
      </c>
    </row>
    <row r="15" spans="1:13" ht="15" customHeight="1" thickBot="1" x14ac:dyDescent="0.4">
      <c r="B15" s="10" t="s">
        <v>69</v>
      </c>
      <c r="C15" s="11">
        <f>C14/(D14*E14)^0.5</f>
        <v>0.83253405640267275</v>
      </c>
    </row>
    <row r="16" spans="1:13" x14ac:dyDescent="0.35">
      <c r="B16" s="11" t="s">
        <v>70</v>
      </c>
      <c r="F16" s="3"/>
      <c r="G16" s="3" t="s">
        <v>52</v>
      </c>
      <c r="H16" s="3" t="s">
        <v>42</v>
      </c>
      <c r="I16" s="3" t="s">
        <v>53</v>
      </c>
      <c r="J16" s="3" t="s">
        <v>53</v>
      </c>
      <c r="K16" s="3" t="s">
        <v>54</v>
      </c>
      <c r="L16" s="3" t="s">
        <v>55</v>
      </c>
      <c r="M16" s="3" t="s">
        <v>56</v>
      </c>
    </row>
    <row r="17" spans="1:14" ht="15" thickBot="1" x14ac:dyDescent="0.4">
      <c r="C17" s="12">
        <f>CORREL(A2:A13,B2:B13)</f>
        <v>0.83253405640267275</v>
      </c>
      <c r="F17" s="13" t="s">
        <v>47</v>
      </c>
      <c r="G17" s="13">
        <v>175.82881906825577</v>
      </c>
      <c r="H17">
        <v>54.989886742230858</v>
      </c>
      <c r="I17">
        <v>3.1974755629606277</v>
      </c>
      <c r="J17">
        <v>3.1974755629606277</v>
      </c>
      <c r="K17">
        <v>9.5324395484220736E-3</v>
      </c>
      <c r="L17">
        <v>53.303715951566261</v>
      </c>
      <c r="M17">
        <v>298.3539221849453</v>
      </c>
    </row>
    <row r="18" spans="1:14" ht="15" thickBot="1" x14ac:dyDescent="0.4">
      <c r="A18" s="14"/>
      <c r="B18" s="14" t="s">
        <v>63</v>
      </c>
      <c r="C18" s="14" t="s">
        <v>64</v>
      </c>
      <c r="F18" s="15" t="s">
        <v>64</v>
      </c>
      <c r="G18" s="15">
        <v>49.910075839653288</v>
      </c>
      <c r="H18" s="2">
        <v>10.502084281057991</v>
      </c>
      <c r="I18" s="2">
        <v>4.7523971912578569</v>
      </c>
      <c r="J18" s="2">
        <v>4.7523971912578569</v>
      </c>
      <c r="K18" s="2">
        <v>7.7741589272754396E-4</v>
      </c>
      <c r="L18" s="2">
        <v>26.509973826193637</v>
      </c>
      <c r="M18" s="2">
        <v>73.310177853112947</v>
      </c>
    </row>
    <row r="19" spans="1:14" x14ac:dyDescent="0.35">
      <c r="A19" s="13" t="s">
        <v>63</v>
      </c>
      <c r="B19" s="13">
        <v>1</v>
      </c>
      <c r="C19" s="13"/>
      <c r="F19" s="16" t="s">
        <v>71</v>
      </c>
      <c r="G19" s="16"/>
      <c r="H19" s="16"/>
      <c r="I19" s="16"/>
      <c r="J19" t="s">
        <v>72</v>
      </c>
    </row>
    <row r="20" spans="1:14" ht="15" thickBot="1" x14ac:dyDescent="0.4">
      <c r="A20" s="15" t="s">
        <v>64</v>
      </c>
      <c r="B20" s="15">
        <v>0.83253405640267275</v>
      </c>
      <c r="C20" s="15">
        <v>1</v>
      </c>
      <c r="M20" t="s">
        <v>37</v>
      </c>
    </row>
    <row r="21" spans="1:14" ht="15" thickBot="1" x14ac:dyDescent="0.4">
      <c r="B21" s="17"/>
    </row>
    <row r="22" spans="1:14" ht="15" thickBot="1" x14ac:dyDescent="0.4">
      <c r="B22" s="17"/>
      <c r="F22" t="s">
        <v>44</v>
      </c>
      <c r="M22" s="4" t="s">
        <v>38</v>
      </c>
      <c r="N22" s="4"/>
    </row>
    <row r="23" spans="1:14" x14ac:dyDescent="0.35">
      <c r="B23" s="17"/>
      <c r="F23" s="3"/>
      <c r="G23" s="3" t="s">
        <v>1</v>
      </c>
      <c r="H23" s="3" t="s">
        <v>48</v>
      </c>
      <c r="I23" s="3" t="s">
        <v>49</v>
      </c>
      <c r="J23" s="3" t="s">
        <v>50</v>
      </c>
      <c r="K23" s="3" t="s">
        <v>51</v>
      </c>
      <c r="M23" t="s">
        <v>39</v>
      </c>
      <c r="N23">
        <v>0.83253405640267297</v>
      </c>
    </row>
    <row r="24" spans="1:14" x14ac:dyDescent="0.35">
      <c r="B24" s="17"/>
      <c r="F24" t="s">
        <v>45</v>
      </c>
      <c r="G24">
        <v>1</v>
      </c>
      <c r="H24">
        <v>191600.62197544245</v>
      </c>
      <c r="I24">
        <v>191600.62197544245</v>
      </c>
      <c r="J24">
        <v>22.585279063475582</v>
      </c>
      <c r="K24">
        <v>7.7741589272754201E-4</v>
      </c>
      <c r="M24" t="s">
        <v>40</v>
      </c>
      <c r="N24">
        <v>0.69311295507028903</v>
      </c>
    </row>
    <row r="25" spans="1:14" x14ac:dyDescent="0.35">
      <c r="B25" s="17"/>
      <c r="F25" t="s">
        <v>46</v>
      </c>
      <c r="G25">
        <v>10</v>
      </c>
      <c r="H25">
        <v>84834.294691224248</v>
      </c>
      <c r="I25">
        <v>8483.4294691224241</v>
      </c>
      <c r="M25" t="s">
        <v>41</v>
      </c>
      <c r="N25">
        <v>0.66242425057731791</v>
      </c>
    </row>
    <row r="26" spans="1:14" ht="15" thickBot="1" x14ac:dyDescent="0.4">
      <c r="B26" s="17"/>
      <c r="F26" s="2" t="s">
        <v>0</v>
      </c>
      <c r="G26" s="2">
        <v>11</v>
      </c>
      <c r="H26" s="2">
        <v>276434.91666666669</v>
      </c>
      <c r="I26" s="2"/>
      <c r="J26" s="2"/>
      <c r="K26" s="2"/>
      <c r="M26" t="s">
        <v>42</v>
      </c>
      <c r="N26">
        <v>92.105534410926822</v>
      </c>
    </row>
    <row r="27" spans="1:14" ht="15" thickBot="1" x14ac:dyDescent="0.4">
      <c r="B27" s="17"/>
      <c r="M27" s="2" t="s">
        <v>43</v>
      </c>
      <c r="N27" s="2">
        <v>12</v>
      </c>
    </row>
    <row r="28" spans="1:14" ht="15" thickBot="1" x14ac:dyDescent="0.4">
      <c r="B28" s="17"/>
    </row>
    <row r="29" spans="1:14" x14ac:dyDescent="0.35">
      <c r="B29" s="17"/>
      <c r="F29" s="3"/>
      <c r="G29" s="3" t="s">
        <v>52</v>
      </c>
      <c r="H29" s="3" t="s">
        <v>42</v>
      </c>
      <c r="I29" s="3" t="s">
        <v>53</v>
      </c>
      <c r="J29" s="3" t="s">
        <v>54</v>
      </c>
      <c r="K29" s="3" t="s">
        <v>55</v>
      </c>
      <c r="L29" s="3" t="s">
        <v>56</v>
      </c>
    </row>
    <row r="30" spans="1:14" x14ac:dyDescent="0.35">
      <c r="B30" s="17"/>
      <c r="F30" s="13" t="s">
        <v>47</v>
      </c>
      <c r="G30" s="13">
        <v>175.82881906825577</v>
      </c>
      <c r="H30">
        <v>54.989886742230858</v>
      </c>
      <c r="I30">
        <v>3.1974755629606277</v>
      </c>
      <c r="J30">
        <v>9.5324395484220736E-3</v>
      </c>
      <c r="K30">
        <v>53.303715951566261</v>
      </c>
      <c r="L30">
        <v>298.3539221849453</v>
      </c>
    </row>
    <row r="31" spans="1:14" ht="15" thickBot="1" x14ac:dyDescent="0.4">
      <c r="B31" s="17"/>
      <c r="F31" s="15" t="s">
        <v>64</v>
      </c>
      <c r="G31" s="15">
        <v>49.910075839653288</v>
      </c>
      <c r="H31" s="2">
        <v>10.502084281057991</v>
      </c>
      <c r="I31" s="2">
        <v>4.7523971912578569</v>
      </c>
      <c r="J31" s="2">
        <v>7.7741589272754396E-4</v>
      </c>
      <c r="K31" s="2">
        <v>26.509973826193637</v>
      </c>
      <c r="L31" s="2">
        <v>73.310177853112947</v>
      </c>
    </row>
    <row r="32" spans="1:14" x14ac:dyDescent="0.35">
      <c r="B32" s="17"/>
      <c r="F32" s="16" t="s">
        <v>71</v>
      </c>
      <c r="G32" s="16"/>
      <c r="H32" t="s">
        <v>72</v>
      </c>
    </row>
    <row r="33" spans="2:2" x14ac:dyDescent="0.35">
      <c r="B33" s="17"/>
    </row>
    <row r="34" spans="2:2" x14ac:dyDescent="0.35">
      <c r="B34" s="17"/>
    </row>
    <row r="35" spans="2:2" x14ac:dyDescent="0.35">
      <c r="B35" s="17"/>
    </row>
    <row r="36" spans="2:2" x14ac:dyDescent="0.35">
      <c r="B36" s="17"/>
    </row>
    <row r="37" spans="2:2" x14ac:dyDescent="0.35">
      <c r="B37" s="17"/>
    </row>
    <row r="38" spans="2:2" x14ac:dyDescent="0.35">
      <c r="B38" s="17"/>
    </row>
    <row r="39" spans="2:2" x14ac:dyDescent="0.35">
      <c r="B39" s="17"/>
    </row>
    <row r="40" spans="2:2" x14ac:dyDescent="0.35">
      <c r="B40" s="17"/>
    </row>
    <row r="41" spans="2:2" x14ac:dyDescent="0.35">
      <c r="B41" s="17"/>
    </row>
    <row r="42" spans="2:2" x14ac:dyDescent="0.35">
      <c r="B42" s="17"/>
    </row>
    <row r="43" spans="2:2" x14ac:dyDescent="0.35">
      <c r="B43" s="17"/>
    </row>
    <row r="44" spans="2:2" x14ac:dyDescent="0.35">
      <c r="B44" s="17"/>
    </row>
    <row r="45" spans="2:2" x14ac:dyDescent="0.35">
      <c r="B45" s="17"/>
    </row>
    <row r="46" spans="2:2" x14ac:dyDescent="0.35">
      <c r="B46" s="17"/>
    </row>
    <row r="47" spans="2:2" x14ac:dyDescent="0.35">
      <c r="B47" s="17"/>
    </row>
    <row r="48" spans="2:2" x14ac:dyDescent="0.35">
      <c r="B48" s="17"/>
    </row>
    <row r="49" spans="2:2" x14ac:dyDescent="0.35">
      <c r="B49" s="17"/>
    </row>
    <row r="50" spans="2:2" x14ac:dyDescent="0.35">
      <c r="B50" s="17"/>
    </row>
    <row r="51" spans="2:2" x14ac:dyDescent="0.35">
      <c r="B51" s="17"/>
    </row>
    <row r="52" spans="2:2" x14ac:dyDescent="0.35">
      <c r="B52" s="17"/>
    </row>
    <row r="53" spans="2:2" x14ac:dyDescent="0.35">
      <c r="B53" s="17"/>
    </row>
    <row r="54" spans="2:2" x14ac:dyDescent="0.35">
      <c r="B54" s="17"/>
    </row>
    <row r="55" spans="2:2" x14ac:dyDescent="0.35">
      <c r="B55" s="17"/>
    </row>
    <row r="56" spans="2:2" x14ac:dyDescent="0.35">
      <c r="B56" s="17"/>
    </row>
    <row r="57" spans="2:2" x14ac:dyDescent="0.35">
      <c r="B57" s="17"/>
    </row>
    <row r="58" spans="2:2" x14ac:dyDescent="0.35">
      <c r="B58" s="17"/>
    </row>
    <row r="59" spans="2:2" x14ac:dyDescent="0.35">
      <c r="B59" s="17"/>
    </row>
    <row r="60" spans="2:2" x14ac:dyDescent="0.35">
      <c r="B60" s="17"/>
    </row>
    <row r="61" spans="2:2" x14ac:dyDescent="0.35">
      <c r="B61" s="17"/>
    </row>
    <row r="62" spans="2:2" x14ac:dyDescent="0.35">
      <c r="B62" s="17"/>
    </row>
    <row r="63" spans="2:2" x14ac:dyDescent="0.35">
      <c r="B63" s="17"/>
    </row>
    <row r="64" spans="2:2" x14ac:dyDescent="0.35">
      <c r="B64" s="17"/>
    </row>
    <row r="65" spans="2:2" x14ac:dyDescent="0.35">
      <c r="B65" s="17"/>
    </row>
    <row r="66" spans="2:2" x14ac:dyDescent="0.35">
      <c r="B66" s="17"/>
    </row>
    <row r="67" spans="2:2" x14ac:dyDescent="0.35">
      <c r="B67" s="17"/>
    </row>
    <row r="68" spans="2:2" x14ac:dyDescent="0.35">
      <c r="B68" s="17"/>
    </row>
    <row r="69" spans="2:2" x14ac:dyDescent="0.35">
      <c r="B69" s="17"/>
    </row>
    <row r="70" spans="2:2" x14ac:dyDescent="0.35">
      <c r="B70" s="17"/>
    </row>
    <row r="71" spans="2:2" x14ac:dyDescent="0.35">
      <c r="B71" s="17"/>
    </row>
    <row r="72" spans="2:2" x14ac:dyDescent="0.35">
      <c r="B72" s="17"/>
    </row>
    <row r="73" spans="2:2" x14ac:dyDescent="0.35">
      <c r="B73" s="17"/>
    </row>
    <row r="74" spans="2:2" x14ac:dyDescent="0.35">
      <c r="B74" s="17"/>
    </row>
    <row r="75" spans="2:2" x14ac:dyDescent="0.35">
      <c r="B75" s="17"/>
    </row>
    <row r="76" spans="2:2" x14ac:dyDescent="0.35">
      <c r="B76" s="17"/>
    </row>
    <row r="77" spans="2:2" x14ac:dyDescent="0.35">
      <c r="B77" s="17"/>
    </row>
    <row r="78" spans="2:2" x14ac:dyDescent="0.35">
      <c r="B78" s="17"/>
    </row>
    <row r="79" spans="2:2" x14ac:dyDescent="0.35">
      <c r="B79" s="17"/>
    </row>
    <row r="80" spans="2:2" x14ac:dyDescent="0.35">
      <c r="B80" s="17"/>
    </row>
    <row r="81" spans="2:2" x14ac:dyDescent="0.35">
      <c r="B81" s="17"/>
    </row>
    <row r="82" spans="2:2" x14ac:dyDescent="0.35">
      <c r="B82" s="17"/>
    </row>
    <row r="83" spans="2:2" x14ac:dyDescent="0.35">
      <c r="B83" s="17"/>
    </row>
    <row r="84" spans="2:2" x14ac:dyDescent="0.35">
      <c r="B84" s="17"/>
    </row>
    <row r="85" spans="2:2" x14ac:dyDescent="0.35">
      <c r="B85" s="17"/>
    </row>
    <row r="86" spans="2:2" x14ac:dyDescent="0.35">
      <c r="B86" s="17"/>
    </row>
    <row r="87" spans="2:2" x14ac:dyDescent="0.35">
      <c r="B87" s="17"/>
    </row>
    <row r="88" spans="2:2" x14ac:dyDescent="0.35">
      <c r="B88" s="17"/>
    </row>
    <row r="89" spans="2:2" x14ac:dyDescent="0.35">
      <c r="B89" s="17"/>
    </row>
    <row r="90" spans="2:2" x14ac:dyDescent="0.35">
      <c r="B90" s="17"/>
    </row>
    <row r="91" spans="2:2" x14ac:dyDescent="0.35">
      <c r="B91" s="17"/>
    </row>
    <row r="92" spans="2:2" x14ac:dyDescent="0.35">
      <c r="B92" s="17"/>
    </row>
    <row r="93" spans="2:2" x14ac:dyDescent="0.35">
      <c r="B93" s="17"/>
    </row>
    <row r="94" spans="2:2" x14ac:dyDescent="0.35">
      <c r="B94" s="17"/>
    </row>
    <row r="95" spans="2:2" x14ac:dyDescent="0.35">
      <c r="B95" s="17"/>
    </row>
    <row r="96" spans="2:2" x14ac:dyDescent="0.35">
      <c r="B96" s="17"/>
    </row>
    <row r="97" spans="2:2" x14ac:dyDescent="0.35">
      <c r="B97" s="17"/>
    </row>
    <row r="98" spans="2:2" x14ac:dyDescent="0.35">
      <c r="B98" s="17"/>
    </row>
    <row r="99" spans="2:2" x14ac:dyDescent="0.35">
      <c r="B99" s="17"/>
    </row>
    <row r="100" spans="2:2" x14ac:dyDescent="0.35">
      <c r="B100" s="17"/>
    </row>
    <row r="101" spans="2:2" x14ac:dyDescent="0.35">
      <c r="B101" s="17"/>
    </row>
    <row r="102" spans="2:2" x14ac:dyDescent="0.35">
      <c r="B102" s="17"/>
    </row>
    <row r="103" spans="2:2" x14ac:dyDescent="0.35">
      <c r="B103" s="17"/>
    </row>
    <row r="104" spans="2:2" x14ac:dyDescent="0.35">
      <c r="B104" s="17"/>
    </row>
    <row r="105" spans="2:2" x14ac:dyDescent="0.35">
      <c r="B105" s="17"/>
    </row>
    <row r="106" spans="2:2" x14ac:dyDescent="0.35">
      <c r="B106" s="17"/>
    </row>
    <row r="107" spans="2:2" x14ac:dyDescent="0.35">
      <c r="B107" s="17"/>
    </row>
    <row r="108" spans="2:2" x14ac:dyDescent="0.35">
      <c r="B108" s="17"/>
    </row>
    <row r="109" spans="2:2" x14ac:dyDescent="0.35">
      <c r="B109" s="17"/>
    </row>
    <row r="110" spans="2:2" x14ac:dyDescent="0.35">
      <c r="B110" s="17"/>
    </row>
    <row r="111" spans="2:2" x14ac:dyDescent="0.35">
      <c r="B111" s="17"/>
    </row>
    <row r="112" spans="2:2" x14ac:dyDescent="0.35">
      <c r="B112" s="17"/>
    </row>
    <row r="113" spans="2:2" x14ac:dyDescent="0.35">
      <c r="B113" s="17"/>
    </row>
    <row r="114" spans="2:2" x14ac:dyDescent="0.35">
      <c r="B114" s="17"/>
    </row>
    <row r="115" spans="2:2" x14ac:dyDescent="0.35">
      <c r="B115" s="17"/>
    </row>
    <row r="116" spans="2:2" x14ac:dyDescent="0.35">
      <c r="B116" s="17"/>
    </row>
    <row r="117" spans="2:2" x14ac:dyDescent="0.35">
      <c r="B117" s="17"/>
    </row>
    <row r="118" spans="2:2" x14ac:dyDescent="0.35">
      <c r="B118" s="17"/>
    </row>
    <row r="119" spans="2:2" x14ac:dyDescent="0.35">
      <c r="B119" s="17"/>
    </row>
    <row r="120" spans="2:2" x14ac:dyDescent="0.35">
      <c r="B120" s="17"/>
    </row>
    <row r="121" spans="2:2" x14ac:dyDescent="0.35">
      <c r="B121" s="17"/>
    </row>
    <row r="122" spans="2:2" x14ac:dyDescent="0.35">
      <c r="B122" s="17"/>
    </row>
    <row r="123" spans="2:2" x14ac:dyDescent="0.35">
      <c r="B123" s="17"/>
    </row>
    <row r="124" spans="2:2" x14ac:dyDescent="0.35">
      <c r="B124" s="17"/>
    </row>
    <row r="125" spans="2:2" x14ac:dyDescent="0.35">
      <c r="B125" s="17"/>
    </row>
    <row r="126" spans="2:2" x14ac:dyDescent="0.35">
      <c r="B126" s="17"/>
    </row>
    <row r="127" spans="2:2" x14ac:dyDescent="0.35">
      <c r="B127" s="17"/>
    </row>
    <row r="128" spans="2:2" x14ac:dyDescent="0.35">
      <c r="B128" s="17"/>
    </row>
    <row r="129" spans="2:2" x14ac:dyDescent="0.35">
      <c r="B129" s="17"/>
    </row>
    <row r="130" spans="2:2" x14ac:dyDescent="0.35">
      <c r="B130" s="17"/>
    </row>
    <row r="131" spans="2:2" x14ac:dyDescent="0.35">
      <c r="B131" s="17"/>
    </row>
    <row r="132" spans="2:2" x14ac:dyDescent="0.35">
      <c r="B132" s="17"/>
    </row>
    <row r="133" spans="2:2" x14ac:dyDescent="0.35">
      <c r="B133" s="17"/>
    </row>
    <row r="134" spans="2:2" x14ac:dyDescent="0.35">
      <c r="B134" s="17"/>
    </row>
    <row r="135" spans="2:2" x14ac:dyDescent="0.35">
      <c r="B135" s="17"/>
    </row>
    <row r="136" spans="2:2" x14ac:dyDescent="0.35">
      <c r="B136" s="17"/>
    </row>
    <row r="137" spans="2:2" x14ac:dyDescent="0.35">
      <c r="B137" s="17"/>
    </row>
    <row r="138" spans="2:2" x14ac:dyDescent="0.35">
      <c r="B138" s="17"/>
    </row>
    <row r="139" spans="2:2" x14ac:dyDescent="0.35">
      <c r="B139" s="17"/>
    </row>
    <row r="140" spans="2:2" x14ac:dyDescent="0.35">
      <c r="B140" s="17"/>
    </row>
    <row r="141" spans="2:2" x14ac:dyDescent="0.35">
      <c r="B141" s="17"/>
    </row>
    <row r="142" spans="2:2" x14ac:dyDescent="0.35">
      <c r="B142" s="17"/>
    </row>
    <row r="143" spans="2:2" x14ac:dyDescent="0.35">
      <c r="B143" s="17"/>
    </row>
    <row r="144" spans="2:2" x14ac:dyDescent="0.35">
      <c r="B144" s="17"/>
    </row>
    <row r="145" spans="2:2" x14ac:dyDescent="0.35">
      <c r="B145" s="17"/>
    </row>
    <row r="146" spans="2:2" x14ac:dyDescent="0.35">
      <c r="B146" s="17"/>
    </row>
    <row r="147" spans="2:2" x14ac:dyDescent="0.35">
      <c r="B147" s="17"/>
    </row>
    <row r="148" spans="2:2" x14ac:dyDescent="0.35">
      <c r="B148" s="17"/>
    </row>
    <row r="149" spans="2:2" x14ac:dyDescent="0.35">
      <c r="B149" s="17"/>
    </row>
    <row r="150" spans="2:2" x14ac:dyDescent="0.35">
      <c r="B150" s="17"/>
    </row>
    <row r="151" spans="2:2" x14ac:dyDescent="0.35">
      <c r="B151" s="17"/>
    </row>
    <row r="152" spans="2:2" x14ac:dyDescent="0.35">
      <c r="B152" s="17"/>
    </row>
    <row r="153" spans="2:2" x14ac:dyDescent="0.35">
      <c r="B153" s="17"/>
    </row>
    <row r="154" spans="2:2" x14ac:dyDescent="0.35">
      <c r="B154" s="17"/>
    </row>
    <row r="155" spans="2:2" x14ac:dyDescent="0.35">
      <c r="B155" s="17"/>
    </row>
    <row r="156" spans="2:2" x14ac:dyDescent="0.35">
      <c r="B156" s="17"/>
    </row>
    <row r="157" spans="2:2" x14ac:dyDescent="0.35">
      <c r="B157" s="17"/>
    </row>
    <row r="158" spans="2:2" x14ac:dyDescent="0.35">
      <c r="B158" s="17"/>
    </row>
    <row r="159" spans="2:2" x14ac:dyDescent="0.35">
      <c r="B159" s="17"/>
    </row>
    <row r="160" spans="2:2" x14ac:dyDescent="0.35">
      <c r="B160" s="17"/>
    </row>
    <row r="161" spans="2:2" x14ac:dyDescent="0.35">
      <c r="B161" s="17"/>
    </row>
    <row r="162" spans="2:2" x14ac:dyDescent="0.35">
      <c r="B162" s="17"/>
    </row>
    <row r="163" spans="2:2" x14ac:dyDescent="0.35">
      <c r="B163" s="17"/>
    </row>
    <row r="164" spans="2:2" x14ac:dyDescent="0.35">
      <c r="B164" s="17"/>
    </row>
    <row r="165" spans="2:2" x14ac:dyDescent="0.35">
      <c r="B165" s="17"/>
    </row>
    <row r="166" spans="2:2" x14ac:dyDescent="0.35">
      <c r="B166" s="17"/>
    </row>
    <row r="167" spans="2:2" x14ac:dyDescent="0.35">
      <c r="B167" s="17"/>
    </row>
    <row r="168" spans="2:2" x14ac:dyDescent="0.35">
      <c r="B168" s="17"/>
    </row>
    <row r="169" spans="2:2" x14ac:dyDescent="0.35">
      <c r="B169" s="17"/>
    </row>
    <row r="170" spans="2:2" x14ac:dyDescent="0.35">
      <c r="B170" s="17"/>
    </row>
    <row r="171" spans="2:2" x14ac:dyDescent="0.35">
      <c r="B171" s="17"/>
    </row>
    <row r="172" spans="2:2" x14ac:dyDescent="0.35">
      <c r="B172" s="17"/>
    </row>
    <row r="173" spans="2:2" x14ac:dyDescent="0.35">
      <c r="B173" s="17"/>
    </row>
    <row r="174" spans="2:2" x14ac:dyDescent="0.35">
      <c r="B174" s="17"/>
    </row>
    <row r="175" spans="2:2" x14ac:dyDescent="0.35">
      <c r="B175" s="17"/>
    </row>
    <row r="176" spans="2:2" x14ac:dyDescent="0.35">
      <c r="B176" s="17"/>
    </row>
    <row r="177" spans="2:2" x14ac:dyDescent="0.35">
      <c r="B177" s="17"/>
    </row>
    <row r="178" spans="2:2" x14ac:dyDescent="0.35">
      <c r="B178" s="17"/>
    </row>
    <row r="179" spans="2:2" x14ac:dyDescent="0.35">
      <c r="B179" s="17"/>
    </row>
    <row r="180" spans="2:2" x14ac:dyDescent="0.35">
      <c r="B180" s="17"/>
    </row>
    <row r="181" spans="2:2" x14ac:dyDescent="0.35">
      <c r="B181" s="17"/>
    </row>
    <row r="182" spans="2:2" x14ac:dyDescent="0.35">
      <c r="B182" s="17"/>
    </row>
    <row r="183" spans="2:2" x14ac:dyDescent="0.35">
      <c r="B183" s="17"/>
    </row>
    <row r="184" spans="2:2" x14ac:dyDescent="0.35">
      <c r="B184" s="17"/>
    </row>
    <row r="185" spans="2:2" x14ac:dyDescent="0.35">
      <c r="B185" s="17"/>
    </row>
    <row r="186" spans="2:2" x14ac:dyDescent="0.35">
      <c r="B186" s="17"/>
    </row>
    <row r="187" spans="2:2" x14ac:dyDescent="0.35">
      <c r="B187" s="17"/>
    </row>
    <row r="188" spans="2:2" x14ac:dyDescent="0.35">
      <c r="B188" s="17"/>
    </row>
    <row r="189" spans="2:2" x14ac:dyDescent="0.35">
      <c r="B189" s="17"/>
    </row>
    <row r="190" spans="2:2" x14ac:dyDescent="0.35">
      <c r="B190" s="17"/>
    </row>
    <row r="191" spans="2:2" x14ac:dyDescent="0.35">
      <c r="B191" s="17"/>
    </row>
    <row r="192" spans="2:2" x14ac:dyDescent="0.35">
      <c r="B192" s="17"/>
    </row>
    <row r="193" spans="2:2" x14ac:dyDescent="0.35">
      <c r="B193" s="17"/>
    </row>
    <row r="194" spans="2:2" x14ac:dyDescent="0.35">
      <c r="B194" s="17"/>
    </row>
    <row r="195" spans="2:2" x14ac:dyDescent="0.35">
      <c r="B195" s="17"/>
    </row>
    <row r="196" spans="2:2" x14ac:dyDescent="0.35">
      <c r="B196" s="17"/>
    </row>
    <row r="197" spans="2:2" x14ac:dyDescent="0.35">
      <c r="B197" s="17"/>
    </row>
    <row r="198" spans="2:2" x14ac:dyDescent="0.35">
      <c r="B198" s="17"/>
    </row>
    <row r="199" spans="2:2" x14ac:dyDescent="0.35">
      <c r="B199" s="17"/>
    </row>
    <row r="200" spans="2:2" x14ac:dyDescent="0.35">
      <c r="B200" s="17"/>
    </row>
    <row r="201" spans="2:2" x14ac:dyDescent="0.35">
      <c r="B201" s="17"/>
    </row>
    <row r="202" spans="2:2" x14ac:dyDescent="0.35">
      <c r="B202" s="17"/>
    </row>
    <row r="203" spans="2:2" x14ac:dyDescent="0.35">
      <c r="B203" s="17"/>
    </row>
    <row r="204" spans="2:2" x14ac:dyDescent="0.35">
      <c r="B204" s="17"/>
    </row>
    <row r="205" spans="2:2" x14ac:dyDescent="0.35">
      <c r="B205" s="17"/>
    </row>
    <row r="206" spans="2:2" x14ac:dyDescent="0.35">
      <c r="B206" s="17"/>
    </row>
    <row r="207" spans="2:2" x14ac:dyDescent="0.35">
      <c r="B207" s="17"/>
    </row>
    <row r="208" spans="2:2" x14ac:dyDescent="0.35">
      <c r="B208" s="17"/>
    </row>
    <row r="209" spans="2:2" x14ac:dyDescent="0.35">
      <c r="B209" s="17"/>
    </row>
    <row r="210" spans="2:2" x14ac:dyDescent="0.35">
      <c r="B210" s="17"/>
    </row>
    <row r="211" spans="2:2" x14ac:dyDescent="0.35">
      <c r="B211" s="17"/>
    </row>
    <row r="212" spans="2:2" x14ac:dyDescent="0.35">
      <c r="B212" s="17"/>
    </row>
    <row r="213" spans="2:2" x14ac:dyDescent="0.35">
      <c r="B213" s="17"/>
    </row>
    <row r="214" spans="2:2" x14ac:dyDescent="0.35">
      <c r="B214" s="17"/>
    </row>
    <row r="215" spans="2:2" x14ac:dyDescent="0.35">
      <c r="B215" s="17"/>
    </row>
    <row r="216" spans="2:2" x14ac:dyDescent="0.35">
      <c r="B216" s="17"/>
    </row>
    <row r="217" spans="2:2" x14ac:dyDescent="0.35">
      <c r="B217" s="17"/>
    </row>
    <row r="218" spans="2:2" x14ac:dyDescent="0.35">
      <c r="B218" s="17"/>
    </row>
    <row r="219" spans="2:2" x14ac:dyDescent="0.35">
      <c r="B219" s="17"/>
    </row>
    <row r="220" spans="2:2" x14ac:dyDescent="0.35">
      <c r="B220" s="17"/>
    </row>
    <row r="221" spans="2:2" x14ac:dyDescent="0.35">
      <c r="B221" s="17"/>
    </row>
    <row r="222" spans="2:2" x14ac:dyDescent="0.35">
      <c r="B222" s="17"/>
    </row>
    <row r="223" spans="2:2" x14ac:dyDescent="0.35">
      <c r="B223" s="17"/>
    </row>
    <row r="224" spans="2:2" x14ac:dyDescent="0.35">
      <c r="B224" s="17"/>
    </row>
    <row r="225" spans="2:2" x14ac:dyDescent="0.35">
      <c r="B225" s="17"/>
    </row>
    <row r="226" spans="2:2" x14ac:dyDescent="0.35">
      <c r="B226" s="17"/>
    </row>
    <row r="227" spans="2:2" x14ac:dyDescent="0.35">
      <c r="B227" s="17"/>
    </row>
    <row r="228" spans="2:2" x14ac:dyDescent="0.35">
      <c r="B228" s="17"/>
    </row>
    <row r="229" spans="2:2" x14ac:dyDescent="0.35">
      <c r="B229" s="17"/>
    </row>
    <row r="230" spans="2:2" x14ac:dyDescent="0.35">
      <c r="B230" s="17"/>
    </row>
    <row r="231" spans="2:2" x14ac:dyDescent="0.35">
      <c r="B231" s="17"/>
    </row>
    <row r="232" spans="2:2" x14ac:dyDescent="0.35">
      <c r="B232" s="17"/>
    </row>
    <row r="233" spans="2:2" x14ac:dyDescent="0.35">
      <c r="B233" s="17"/>
    </row>
    <row r="234" spans="2:2" x14ac:dyDescent="0.35">
      <c r="B234" s="17"/>
    </row>
    <row r="235" spans="2:2" x14ac:dyDescent="0.35">
      <c r="B235" s="17"/>
    </row>
    <row r="236" spans="2:2" x14ac:dyDescent="0.35">
      <c r="B236" s="17"/>
    </row>
    <row r="237" spans="2:2" x14ac:dyDescent="0.35">
      <c r="B237" s="17"/>
    </row>
    <row r="238" spans="2:2" x14ac:dyDescent="0.35">
      <c r="B238" s="17"/>
    </row>
    <row r="239" spans="2:2" x14ac:dyDescent="0.35">
      <c r="B239" s="17"/>
    </row>
    <row r="240" spans="2:2" x14ac:dyDescent="0.35">
      <c r="B240" s="17"/>
    </row>
    <row r="241" spans="2:2" x14ac:dyDescent="0.35">
      <c r="B241" s="17"/>
    </row>
    <row r="242" spans="2:2" x14ac:dyDescent="0.35">
      <c r="B242" s="17"/>
    </row>
    <row r="243" spans="2:2" x14ac:dyDescent="0.35">
      <c r="B243" s="17"/>
    </row>
    <row r="244" spans="2:2" x14ac:dyDescent="0.35">
      <c r="B244" s="17"/>
    </row>
    <row r="245" spans="2:2" x14ac:dyDescent="0.35">
      <c r="B245" s="17"/>
    </row>
    <row r="246" spans="2:2" x14ac:dyDescent="0.35">
      <c r="B246" s="17"/>
    </row>
    <row r="247" spans="2:2" x14ac:dyDescent="0.35">
      <c r="B247" s="17"/>
    </row>
    <row r="248" spans="2:2" x14ac:dyDescent="0.35">
      <c r="B248" s="17"/>
    </row>
    <row r="249" spans="2:2" x14ac:dyDescent="0.35">
      <c r="B249" s="17"/>
    </row>
    <row r="250" spans="2:2" x14ac:dyDescent="0.35">
      <c r="B250" s="17"/>
    </row>
    <row r="251" spans="2:2" x14ac:dyDescent="0.35">
      <c r="B251" s="17"/>
    </row>
    <row r="252" spans="2:2" x14ac:dyDescent="0.35">
      <c r="B252" s="17"/>
    </row>
    <row r="253" spans="2:2" x14ac:dyDescent="0.35">
      <c r="B253" s="17"/>
    </row>
    <row r="254" spans="2:2" x14ac:dyDescent="0.35">
      <c r="B254" s="17"/>
    </row>
    <row r="255" spans="2:2" x14ac:dyDescent="0.35">
      <c r="B255" s="17"/>
    </row>
    <row r="256" spans="2:2" x14ac:dyDescent="0.35">
      <c r="B256" s="17"/>
    </row>
    <row r="257" spans="2:2" x14ac:dyDescent="0.35">
      <c r="B257" s="17"/>
    </row>
    <row r="258" spans="2:2" x14ac:dyDescent="0.35">
      <c r="B258" s="17"/>
    </row>
    <row r="259" spans="2:2" x14ac:dyDescent="0.35">
      <c r="B259" s="17"/>
    </row>
    <row r="260" spans="2:2" x14ac:dyDescent="0.35">
      <c r="B260" s="17"/>
    </row>
    <row r="261" spans="2:2" x14ac:dyDescent="0.35">
      <c r="B261" s="17"/>
    </row>
    <row r="262" spans="2:2" x14ac:dyDescent="0.35">
      <c r="B262" s="17"/>
    </row>
    <row r="263" spans="2:2" x14ac:dyDescent="0.35">
      <c r="B263" s="17"/>
    </row>
    <row r="264" spans="2:2" x14ac:dyDescent="0.35">
      <c r="B264" s="17"/>
    </row>
    <row r="265" spans="2:2" x14ac:dyDescent="0.35">
      <c r="B265" s="17"/>
    </row>
    <row r="266" spans="2:2" x14ac:dyDescent="0.35">
      <c r="B266" s="17"/>
    </row>
    <row r="267" spans="2:2" x14ac:dyDescent="0.35">
      <c r="B267" s="17"/>
    </row>
    <row r="268" spans="2:2" x14ac:dyDescent="0.35">
      <c r="B268" s="17"/>
    </row>
    <row r="269" spans="2:2" x14ac:dyDescent="0.35">
      <c r="B269" s="17"/>
    </row>
    <row r="270" spans="2:2" x14ac:dyDescent="0.35">
      <c r="B270" s="17"/>
    </row>
    <row r="271" spans="2:2" x14ac:dyDescent="0.35">
      <c r="B271" s="17"/>
    </row>
    <row r="272" spans="2:2" x14ac:dyDescent="0.35">
      <c r="B272" s="17"/>
    </row>
    <row r="273" spans="2:2" x14ac:dyDescent="0.35">
      <c r="B273" s="17"/>
    </row>
    <row r="274" spans="2:2" x14ac:dyDescent="0.35">
      <c r="B274" s="17"/>
    </row>
    <row r="275" spans="2:2" x14ac:dyDescent="0.35">
      <c r="B275" s="17"/>
    </row>
    <row r="276" spans="2:2" x14ac:dyDescent="0.35">
      <c r="B276" s="17"/>
    </row>
    <row r="277" spans="2:2" x14ac:dyDescent="0.35">
      <c r="B277" s="17"/>
    </row>
    <row r="278" spans="2:2" x14ac:dyDescent="0.35">
      <c r="B278" s="17"/>
    </row>
    <row r="279" spans="2:2" x14ac:dyDescent="0.35">
      <c r="B279" s="17"/>
    </row>
    <row r="280" spans="2:2" x14ac:dyDescent="0.35">
      <c r="B280" s="17"/>
    </row>
    <row r="281" spans="2:2" x14ac:dyDescent="0.35">
      <c r="B281" s="17"/>
    </row>
    <row r="282" spans="2:2" x14ac:dyDescent="0.35">
      <c r="B282" s="17"/>
    </row>
    <row r="283" spans="2:2" x14ac:dyDescent="0.35">
      <c r="B283" s="17"/>
    </row>
    <row r="284" spans="2:2" x14ac:dyDescent="0.35">
      <c r="B284" s="17"/>
    </row>
    <row r="285" spans="2:2" x14ac:dyDescent="0.35">
      <c r="B285" s="17"/>
    </row>
    <row r="286" spans="2:2" x14ac:dyDescent="0.35">
      <c r="B286" s="17"/>
    </row>
    <row r="287" spans="2:2" x14ac:dyDescent="0.35">
      <c r="B287" s="17"/>
    </row>
    <row r="288" spans="2:2" x14ac:dyDescent="0.35">
      <c r="B288" s="17"/>
    </row>
    <row r="289" spans="2:2" x14ac:dyDescent="0.35">
      <c r="B289" s="17"/>
    </row>
    <row r="290" spans="2:2" x14ac:dyDescent="0.35">
      <c r="B290" s="17"/>
    </row>
    <row r="291" spans="2:2" x14ac:dyDescent="0.35">
      <c r="B291" s="17"/>
    </row>
    <row r="292" spans="2:2" x14ac:dyDescent="0.35">
      <c r="B292" s="17"/>
    </row>
    <row r="293" spans="2:2" x14ac:dyDescent="0.35">
      <c r="B293" s="17"/>
    </row>
    <row r="294" spans="2:2" x14ac:dyDescent="0.35">
      <c r="B294" s="17"/>
    </row>
    <row r="295" spans="2:2" x14ac:dyDescent="0.35">
      <c r="B295" s="17"/>
    </row>
    <row r="296" spans="2:2" x14ac:dyDescent="0.35">
      <c r="B296" s="17"/>
    </row>
    <row r="297" spans="2:2" x14ac:dyDescent="0.35">
      <c r="B297" s="17"/>
    </row>
    <row r="298" spans="2:2" x14ac:dyDescent="0.35">
      <c r="B298" s="17"/>
    </row>
    <row r="299" spans="2:2" x14ac:dyDescent="0.35">
      <c r="B299" s="1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B69D3-71D8-46DD-855B-DF70A0D45D5D}">
  <dimension ref="A1:N316"/>
  <sheetViews>
    <sheetView zoomScale="54" zoomScaleNormal="120" workbookViewId="0">
      <selection activeCell="H30" sqref="H30"/>
    </sheetView>
  </sheetViews>
  <sheetFormatPr defaultRowHeight="14.5" x14ac:dyDescent="0.35"/>
  <cols>
    <col min="1" max="1" width="5" customWidth="1"/>
    <col min="2" max="2" width="10.1796875" customWidth="1"/>
    <col min="3" max="3" width="10.453125" customWidth="1"/>
    <col min="4" max="4" width="12.1796875" customWidth="1"/>
    <col min="5" max="5" width="20.54296875" customWidth="1"/>
    <col min="6" max="6" width="11.81640625" customWidth="1"/>
    <col min="7" max="7" width="5.26953125" customWidth="1"/>
    <col min="8" max="8" width="16.26953125" customWidth="1"/>
    <col min="9" max="9" width="14" customWidth="1"/>
    <col min="10" max="10" width="13" customWidth="1"/>
    <col min="11" max="11" width="21" customWidth="1"/>
    <col min="12" max="12" width="11.26953125" customWidth="1"/>
    <col min="13" max="13" width="15.1796875" customWidth="1"/>
    <col min="14" max="14" width="12.7265625" customWidth="1"/>
  </cols>
  <sheetData>
    <row r="1" spans="1:14" x14ac:dyDescent="0.35">
      <c r="A1" s="18" t="s">
        <v>73</v>
      </c>
      <c r="B1" s="18"/>
      <c r="C1" s="7">
        <v>450</v>
      </c>
      <c r="D1" s="7">
        <v>0</v>
      </c>
      <c r="G1" s="18" t="s">
        <v>74</v>
      </c>
      <c r="H1" s="18"/>
      <c r="I1" s="7">
        <v>260</v>
      </c>
      <c r="J1" s="7">
        <v>40</v>
      </c>
    </row>
    <row r="2" spans="1:14" x14ac:dyDescent="0.35">
      <c r="A2" s="19" t="s">
        <v>75</v>
      </c>
      <c r="B2" s="19" t="s">
        <v>76</v>
      </c>
      <c r="C2" s="19" t="s">
        <v>77</v>
      </c>
      <c r="D2" s="19" t="s">
        <v>78</v>
      </c>
      <c r="E2" s="19" t="s">
        <v>79</v>
      </c>
      <c r="G2" s="19" t="s">
        <v>75</v>
      </c>
      <c r="H2" s="19" t="s">
        <v>76</v>
      </c>
      <c r="I2" s="19" t="s">
        <v>77</v>
      </c>
      <c r="J2" s="19" t="s">
        <v>78</v>
      </c>
      <c r="K2" s="19" t="s">
        <v>79</v>
      </c>
      <c r="L2" s="7"/>
      <c r="M2" s="7"/>
      <c r="N2" s="7"/>
    </row>
    <row r="3" spans="1:14" x14ac:dyDescent="0.35">
      <c r="A3">
        <v>3</v>
      </c>
      <c r="B3">
        <f>$C$1+$D$1*A3</f>
        <v>450</v>
      </c>
      <c r="C3">
        <v>487</v>
      </c>
      <c r="D3">
        <f>C3-B3</f>
        <v>37</v>
      </c>
      <c r="E3">
        <f>D3^2</f>
        <v>1369</v>
      </c>
      <c r="G3">
        <v>3</v>
      </c>
      <c r="H3">
        <f>$I$1+$J$1*G3</f>
        <v>380</v>
      </c>
      <c r="I3">
        <v>487</v>
      </c>
      <c r="J3">
        <f>I3-H3</f>
        <v>107</v>
      </c>
      <c r="K3">
        <f>J3^2</f>
        <v>11449</v>
      </c>
      <c r="L3" s="7"/>
      <c r="M3" s="7"/>
      <c r="N3" s="7"/>
    </row>
    <row r="4" spans="1:14" x14ac:dyDescent="0.35">
      <c r="A4">
        <v>5</v>
      </c>
      <c r="B4">
        <f t="shared" ref="B4:B14" si="0">$C$1+$D$1*A4</f>
        <v>450</v>
      </c>
      <c r="C4">
        <v>445</v>
      </c>
      <c r="D4">
        <f t="shared" ref="D4:D14" si="1">C4-B4</f>
        <v>-5</v>
      </c>
      <c r="E4">
        <f t="shared" ref="E4:E14" si="2">D4^2</f>
        <v>25</v>
      </c>
      <c r="G4">
        <v>5</v>
      </c>
      <c r="H4">
        <f t="shared" ref="H4:H14" si="3">$I$1+$J$1*G4</f>
        <v>460</v>
      </c>
      <c r="I4">
        <v>445</v>
      </c>
      <c r="J4">
        <f t="shared" ref="J4:J14" si="4">I4-H4</f>
        <v>-15</v>
      </c>
      <c r="K4">
        <f t="shared" ref="K4:K14" si="5">J4^2</f>
        <v>225</v>
      </c>
      <c r="L4" s="7"/>
      <c r="M4" s="7"/>
      <c r="N4" s="8"/>
    </row>
    <row r="5" spans="1:14" x14ac:dyDescent="0.35">
      <c r="A5">
        <v>2</v>
      </c>
      <c r="B5">
        <f t="shared" si="0"/>
        <v>450</v>
      </c>
      <c r="C5">
        <v>272</v>
      </c>
      <c r="D5">
        <f t="shared" si="1"/>
        <v>-178</v>
      </c>
      <c r="E5">
        <f t="shared" si="2"/>
        <v>31684</v>
      </c>
      <c r="G5">
        <v>2</v>
      </c>
      <c r="H5">
        <f t="shared" si="3"/>
        <v>340</v>
      </c>
      <c r="I5">
        <v>272</v>
      </c>
      <c r="J5">
        <f t="shared" si="4"/>
        <v>-68</v>
      </c>
      <c r="K5">
        <f t="shared" si="5"/>
        <v>4624</v>
      </c>
    </row>
    <row r="6" spans="1:14" x14ac:dyDescent="0.35">
      <c r="A6">
        <v>8</v>
      </c>
      <c r="B6">
        <f t="shared" si="0"/>
        <v>450</v>
      </c>
      <c r="C6">
        <v>641</v>
      </c>
      <c r="D6">
        <f t="shared" si="1"/>
        <v>191</v>
      </c>
      <c r="E6">
        <f t="shared" si="2"/>
        <v>36481</v>
      </c>
      <c r="G6">
        <v>8</v>
      </c>
      <c r="H6">
        <f t="shared" si="3"/>
        <v>580</v>
      </c>
      <c r="I6">
        <v>641</v>
      </c>
      <c r="J6">
        <f t="shared" si="4"/>
        <v>61</v>
      </c>
      <c r="K6">
        <f t="shared" si="5"/>
        <v>3721</v>
      </c>
    </row>
    <row r="7" spans="1:14" x14ac:dyDescent="0.35">
      <c r="A7">
        <v>2</v>
      </c>
      <c r="B7">
        <f t="shared" si="0"/>
        <v>450</v>
      </c>
      <c r="C7">
        <v>187</v>
      </c>
      <c r="D7">
        <f t="shared" si="1"/>
        <v>-263</v>
      </c>
      <c r="E7">
        <f t="shared" si="2"/>
        <v>69169</v>
      </c>
      <c r="G7">
        <v>2</v>
      </c>
      <c r="H7">
        <f t="shared" si="3"/>
        <v>340</v>
      </c>
      <c r="I7">
        <v>187</v>
      </c>
      <c r="J7">
        <f t="shared" si="4"/>
        <v>-153</v>
      </c>
      <c r="K7">
        <f t="shared" si="5"/>
        <v>23409</v>
      </c>
    </row>
    <row r="8" spans="1:14" x14ac:dyDescent="0.35">
      <c r="A8">
        <v>6</v>
      </c>
      <c r="B8">
        <f t="shared" si="0"/>
        <v>450</v>
      </c>
      <c r="C8">
        <v>440</v>
      </c>
      <c r="D8">
        <f t="shared" si="1"/>
        <v>-10</v>
      </c>
      <c r="E8">
        <f t="shared" si="2"/>
        <v>100</v>
      </c>
      <c r="G8">
        <v>6</v>
      </c>
      <c r="H8">
        <f t="shared" si="3"/>
        <v>500</v>
      </c>
      <c r="I8">
        <v>440</v>
      </c>
      <c r="J8">
        <f t="shared" si="4"/>
        <v>-60</v>
      </c>
      <c r="K8">
        <f t="shared" si="5"/>
        <v>3600</v>
      </c>
    </row>
    <row r="9" spans="1:14" x14ac:dyDescent="0.35">
      <c r="A9">
        <v>7</v>
      </c>
      <c r="B9">
        <f t="shared" si="0"/>
        <v>450</v>
      </c>
      <c r="C9">
        <v>346</v>
      </c>
      <c r="D9">
        <f t="shared" si="1"/>
        <v>-104</v>
      </c>
      <c r="E9">
        <f t="shared" si="2"/>
        <v>10816</v>
      </c>
      <c r="G9">
        <v>7</v>
      </c>
      <c r="H9">
        <f t="shared" si="3"/>
        <v>540</v>
      </c>
      <c r="I9">
        <v>346</v>
      </c>
      <c r="J9">
        <f t="shared" si="4"/>
        <v>-194</v>
      </c>
      <c r="K9">
        <f t="shared" si="5"/>
        <v>37636</v>
      </c>
    </row>
    <row r="10" spans="1:14" x14ac:dyDescent="0.35">
      <c r="A10">
        <v>1</v>
      </c>
      <c r="B10">
        <f t="shared" si="0"/>
        <v>450</v>
      </c>
      <c r="C10">
        <v>238</v>
      </c>
      <c r="D10">
        <f t="shared" si="1"/>
        <v>-212</v>
      </c>
      <c r="E10">
        <f t="shared" si="2"/>
        <v>44944</v>
      </c>
      <c r="G10">
        <v>1</v>
      </c>
      <c r="H10">
        <f t="shared" si="3"/>
        <v>300</v>
      </c>
      <c r="I10">
        <v>238</v>
      </c>
      <c r="J10">
        <f t="shared" si="4"/>
        <v>-62</v>
      </c>
      <c r="K10">
        <f t="shared" si="5"/>
        <v>3844</v>
      </c>
    </row>
    <row r="11" spans="1:14" x14ac:dyDescent="0.35">
      <c r="A11">
        <v>4</v>
      </c>
      <c r="B11">
        <f t="shared" si="0"/>
        <v>450</v>
      </c>
      <c r="C11">
        <v>312</v>
      </c>
      <c r="D11">
        <f t="shared" si="1"/>
        <v>-138</v>
      </c>
      <c r="E11">
        <f t="shared" si="2"/>
        <v>19044</v>
      </c>
      <c r="G11">
        <v>4</v>
      </c>
      <c r="H11">
        <f t="shared" si="3"/>
        <v>420</v>
      </c>
      <c r="I11">
        <v>312</v>
      </c>
      <c r="J11">
        <f t="shared" si="4"/>
        <v>-108</v>
      </c>
      <c r="K11">
        <f t="shared" si="5"/>
        <v>11664</v>
      </c>
      <c r="M11" s="9"/>
    </row>
    <row r="12" spans="1:14" x14ac:dyDescent="0.35">
      <c r="A12">
        <v>2</v>
      </c>
      <c r="B12">
        <f t="shared" si="0"/>
        <v>450</v>
      </c>
      <c r="C12">
        <v>269</v>
      </c>
      <c r="D12">
        <f t="shared" si="1"/>
        <v>-181</v>
      </c>
      <c r="E12">
        <f t="shared" si="2"/>
        <v>32761</v>
      </c>
      <c r="G12">
        <v>2</v>
      </c>
      <c r="H12">
        <f t="shared" si="3"/>
        <v>340</v>
      </c>
      <c r="I12">
        <v>269</v>
      </c>
      <c r="J12">
        <f t="shared" si="4"/>
        <v>-71</v>
      </c>
      <c r="K12">
        <f t="shared" si="5"/>
        <v>5041</v>
      </c>
    </row>
    <row r="13" spans="1:14" x14ac:dyDescent="0.35">
      <c r="A13">
        <v>9</v>
      </c>
      <c r="B13">
        <f t="shared" si="0"/>
        <v>450</v>
      </c>
      <c r="C13">
        <v>655</v>
      </c>
      <c r="D13">
        <f t="shared" si="1"/>
        <v>205</v>
      </c>
      <c r="E13">
        <f t="shared" si="2"/>
        <v>42025</v>
      </c>
      <c r="G13">
        <v>9</v>
      </c>
      <c r="H13">
        <f t="shared" si="3"/>
        <v>620</v>
      </c>
      <c r="I13">
        <v>655</v>
      </c>
      <c r="J13">
        <f t="shared" si="4"/>
        <v>35</v>
      </c>
      <c r="K13">
        <f t="shared" si="5"/>
        <v>1225</v>
      </c>
    </row>
    <row r="14" spans="1:14" x14ac:dyDescent="0.35">
      <c r="A14">
        <v>6</v>
      </c>
      <c r="B14">
        <f t="shared" si="0"/>
        <v>450</v>
      </c>
      <c r="C14">
        <v>563</v>
      </c>
      <c r="D14">
        <f t="shared" si="1"/>
        <v>113</v>
      </c>
      <c r="E14">
        <f t="shared" si="2"/>
        <v>12769</v>
      </c>
      <c r="G14">
        <v>6</v>
      </c>
      <c r="H14">
        <f t="shared" si="3"/>
        <v>500</v>
      </c>
      <c r="I14">
        <v>563</v>
      </c>
      <c r="J14">
        <f t="shared" si="4"/>
        <v>63</v>
      </c>
      <c r="K14">
        <f t="shared" si="5"/>
        <v>3969</v>
      </c>
    </row>
    <row r="15" spans="1:14" ht="15" customHeight="1" x14ac:dyDescent="0.35">
      <c r="D15" s="17" t="s">
        <v>80</v>
      </c>
      <c r="E15" s="16">
        <f>SUM(E3:E14)</f>
        <v>301187</v>
      </c>
      <c r="J15" s="17" t="s">
        <v>80</v>
      </c>
      <c r="K15" s="16">
        <f>SUM(K3:K14)</f>
        <v>110407</v>
      </c>
    </row>
    <row r="16" spans="1:14" x14ac:dyDescent="0.35">
      <c r="D16" s="17"/>
    </row>
    <row r="17" spans="1:14" x14ac:dyDescent="0.35">
      <c r="A17" s="18" t="s">
        <v>81</v>
      </c>
      <c r="B17" s="18"/>
      <c r="C17" s="7">
        <v>150</v>
      </c>
      <c r="D17" s="7">
        <v>49</v>
      </c>
      <c r="G17" s="18" t="s">
        <v>82</v>
      </c>
      <c r="H17" s="18"/>
      <c r="I17" s="7">
        <v>175.82881906825568</v>
      </c>
      <c r="J17" s="7">
        <v>49.910075839653302</v>
      </c>
    </row>
    <row r="18" spans="1:14" x14ac:dyDescent="0.35">
      <c r="A18" s="19" t="s">
        <v>75</v>
      </c>
      <c r="B18" s="19" t="s">
        <v>76</v>
      </c>
      <c r="C18" s="19" t="s">
        <v>77</v>
      </c>
      <c r="D18" s="19" t="s">
        <v>78</v>
      </c>
      <c r="E18" s="19" t="s">
        <v>79</v>
      </c>
      <c r="G18" s="19" t="s">
        <v>75</v>
      </c>
      <c r="H18" s="19" t="s">
        <v>76</v>
      </c>
      <c r="I18" s="19" t="s">
        <v>77</v>
      </c>
      <c r="J18" s="19" t="s">
        <v>78</v>
      </c>
      <c r="K18" s="19" t="s">
        <v>79</v>
      </c>
    </row>
    <row r="19" spans="1:14" x14ac:dyDescent="0.35">
      <c r="A19">
        <v>3</v>
      </c>
      <c r="B19">
        <f>$C$17+$D$17*A19</f>
        <v>297</v>
      </c>
      <c r="C19">
        <v>487</v>
      </c>
      <c r="D19">
        <f>C19-B19</f>
        <v>190</v>
      </c>
      <c r="E19">
        <f>D19^2</f>
        <v>36100</v>
      </c>
      <c r="G19">
        <v>3</v>
      </c>
      <c r="H19" s="20">
        <f t="shared" ref="H19:H30" si="6">$I$17+$J$17*G19</f>
        <v>325.55904658721556</v>
      </c>
      <c r="I19">
        <v>487</v>
      </c>
      <c r="J19" s="20">
        <f>I19-H19</f>
        <v>161.44095341278444</v>
      </c>
      <c r="K19">
        <f>J19^2</f>
        <v>26063.181438828837</v>
      </c>
      <c r="M19" s="21">
        <f>(H19-$I$31)^2</f>
        <v>6244.8378957326422</v>
      </c>
      <c r="N19">
        <f>(I19-$I$31)^2</f>
        <v>6792.506944444448</v>
      </c>
    </row>
    <row r="20" spans="1:14" x14ac:dyDescent="0.35">
      <c r="A20">
        <v>5</v>
      </c>
      <c r="B20">
        <f t="shared" ref="B20:B30" si="7">$C$17+$D$17*A20</f>
        <v>395</v>
      </c>
      <c r="C20">
        <v>445</v>
      </c>
      <c r="D20">
        <f t="shared" ref="D20:D30" si="8">C20-B20</f>
        <v>50</v>
      </c>
      <c r="E20">
        <f t="shared" ref="E20:E30" si="9">D20^2</f>
        <v>2500</v>
      </c>
      <c r="G20">
        <v>5</v>
      </c>
      <c r="H20" s="20">
        <f t="shared" si="6"/>
        <v>425.37919826652217</v>
      </c>
      <c r="I20">
        <v>445</v>
      </c>
      <c r="J20" s="20">
        <f t="shared" ref="J20:J30" si="10">I20-H20</f>
        <v>19.620801733477833</v>
      </c>
      <c r="K20">
        <f t="shared" ref="K20:K30" si="11">J20^2</f>
        <v>384.97586066444677</v>
      </c>
      <c r="M20" s="21">
        <f t="shared" ref="M20:N30" si="12">(H20-$I$31)^2</f>
        <v>432.46799831943378</v>
      </c>
      <c r="N20">
        <f t="shared" si="12"/>
        <v>1633.5069444444459</v>
      </c>
    </row>
    <row r="21" spans="1:14" x14ac:dyDescent="0.35">
      <c r="A21">
        <v>2</v>
      </c>
      <c r="B21">
        <f t="shared" si="7"/>
        <v>248</v>
      </c>
      <c r="C21">
        <v>272</v>
      </c>
      <c r="D21">
        <f t="shared" si="8"/>
        <v>24</v>
      </c>
      <c r="E21">
        <f t="shared" si="9"/>
        <v>576</v>
      </c>
      <c r="G21">
        <v>2</v>
      </c>
      <c r="H21" s="20">
        <f t="shared" si="6"/>
        <v>275.64897074756232</v>
      </c>
      <c r="I21">
        <v>272</v>
      </c>
      <c r="J21" s="20">
        <f t="shared" si="10"/>
        <v>-3.6489707475623163</v>
      </c>
      <c r="K21">
        <f t="shared" si="11"/>
        <v>13.314987516565489</v>
      </c>
      <c r="M21" s="21">
        <f t="shared" si="12"/>
        <v>16624.069855399062</v>
      </c>
      <c r="N21">
        <f t="shared" si="12"/>
        <v>17578.340277777774</v>
      </c>
    </row>
    <row r="22" spans="1:14" x14ac:dyDescent="0.35">
      <c r="A22">
        <v>8</v>
      </c>
      <c r="B22">
        <f t="shared" si="7"/>
        <v>542</v>
      </c>
      <c r="C22">
        <v>641</v>
      </c>
      <c r="D22">
        <f t="shared" si="8"/>
        <v>99</v>
      </c>
      <c r="E22">
        <f t="shared" si="9"/>
        <v>9801</v>
      </c>
      <c r="G22">
        <v>8</v>
      </c>
      <c r="H22" s="20">
        <f t="shared" si="6"/>
        <v>575.10942578548213</v>
      </c>
      <c r="I22">
        <v>641</v>
      </c>
      <c r="J22" s="20">
        <f t="shared" si="10"/>
        <v>65.890574214517869</v>
      </c>
      <c r="K22">
        <f t="shared" si="11"/>
        <v>4341.5677703188867</v>
      </c>
      <c r="M22" s="21">
        <f t="shared" si="12"/>
        <v>29079.148206998805</v>
      </c>
      <c r="N22">
        <f t="shared" si="12"/>
        <v>55892.840277777788</v>
      </c>
    </row>
    <row r="23" spans="1:14" x14ac:dyDescent="0.35">
      <c r="A23">
        <v>2</v>
      </c>
      <c r="B23">
        <f t="shared" si="7"/>
        <v>248</v>
      </c>
      <c r="C23">
        <v>187</v>
      </c>
      <c r="D23">
        <f t="shared" si="8"/>
        <v>-61</v>
      </c>
      <c r="E23">
        <f t="shared" si="9"/>
        <v>3721</v>
      </c>
      <c r="G23">
        <v>2</v>
      </c>
      <c r="H23" s="20">
        <f t="shared" si="6"/>
        <v>275.64897074756232</v>
      </c>
      <c r="I23">
        <v>187</v>
      </c>
      <c r="J23" s="20">
        <f t="shared" si="10"/>
        <v>-88.648970747562316</v>
      </c>
      <c r="K23">
        <f t="shared" si="11"/>
        <v>7858.6400146021597</v>
      </c>
      <c r="M23" s="21">
        <f t="shared" si="12"/>
        <v>16624.069855399062</v>
      </c>
      <c r="N23">
        <f t="shared" si="12"/>
        <v>47342.506944444438</v>
      </c>
    </row>
    <row r="24" spans="1:14" x14ac:dyDescent="0.35">
      <c r="A24">
        <v>6</v>
      </c>
      <c r="B24">
        <f t="shared" si="7"/>
        <v>444</v>
      </c>
      <c r="C24">
        <v>440</v>
      </c>
      <c r="D24">
        <f t="shared" si="8"/>
        <v>-4</v>
      </c>
      <c r="E24">
        <f t="shared" si="9"/>
        <v>16</v>
      </c>
      <c r="G24">
        <v>6</v>
      </c>
      <c r="H24" s="20">
        <f t="shared" si="6"/>
        <v>475.28927410617553</v>
      </c>
      <c r="I24">
        <v>440</v>
      </c>
      <c r="J24" s="20">
        <f t="shared" si="10"/>
        <v>-35.289274106175526</v>
      </c>
      <c r="K24">
        <f t="shared" si="11"/>
        <v>1245.3328669407904</v>
      </c>
      <c r="M24" s="21">
        <f t="shared" si="12"/>
        <v>4999.3300605726708</v>
      </c>
      <c r="N24">
        <f t="shared" si="12"/>
        <v>1254.3402777777792</v>
      </c>
    </row>
    <row r="25" spans="1:14" x14ac:dyDescent="0.35">
      <c r="A25">
        <v>7</v>
      </c>
      <c r="B25">
        <f t="shared" si="7"/>
        <v>493</v>
      </c>
      <c r="C25">
        <v>346</v>
      </c>
      <c r="D25">
        <f t="shared" si="8"/>
        <v>-147</v>
      </c>
      <c r="E25">
        <f t="shared" si="9"/>
        <v>21609</v>
      </c>
      <c r="G25">
        <v>7</v>
      </c>
      <c r="H25" s="20">
        <f t="shared" si="6"/>
        <v>525.19934994582877</v>
      </c>
      <c r="I25">
        <v>346</v>
      </c>
      <c r="J25" s="20">
        <f t="shared" si="10"/>
        <v>-179.19934994582877</v>
      </c>
      <c r="K25">
        <f t="shared" si="11"/>
        <v>32112.407021007602</v>
      </c>
      <c r="M25" s="21">
        <f t="shared" si="12"/>
        <v>14548.22346346578</v>
      </c>
      <c r="N25">
        <f t="shared" si="12"/>
        <v>3432.0069444444421</v>
      </c>
    </row>
    <row r="26" spans="1:14" x14ac:dyDescent="0.35">
      <c r="A26">
        <v>1</v>
      </c>
      <c r="B26">
        <f t="shared" si="7"/>
        <v>199</v>
      </c>
      <c r="C26">
        <v>238</v>
      </c>
      <c r="D26">
        <f t="shared" si="8"/>
        <v>39</v>
      </c>
      <c r="E26">
        <f t="shared" si="9"/>
        <v>1521</v>
      </c>
      <c r="G26">
        <v>1</v>
      </c>
      <c r="H26" s="20">
        <f t="shared" si="6"/>
        <v>225.73889490790899</v>
      </c>
      <c r="I26">
        <v>238</v>
      </c>
      <c r="J26" s="20">
        <f t="shared" si="10"/>
        <v>12.261105092091015</v>
      </c>
      <c r="K26">
        <f t="shared" si="11"/>
        <v>150.33469807930021</v>
      </c>
      <c r="M26" s="21">
        <f t="shared" si="12"/>
        <v>31985.333155705393</v>
      </c>
      <c r="N26">
        <f t="shared" si="12"/>
        <v>27750.006944444438</v>
      </c>
    </row>
    <row r="27" spans="1:14" x14ac:dyDescent="0.35">
      <c r="A27">
        <v>4</v>
      </c>
      <c r="B27">
        <f t="shared" si="7"/>
        <v>346</v>
      </c>
      <c r="C27">
        <v>312</v>
      </c>
      <c r="D27">
        <f t="shared" si="8"/>
        <v>-34</v>
      </c>
      <c r="E27">
        <f t="shared" si="9"/>
        <v>1156</v>
      </c>
      <c r="G27">
        <v>4</v>
      </c>
      <c r="H27" s="20">
        <f t="shared" si="6"/>
        <v>375.46912242686892</v>
      </c>
      <c r="I27">
        <v>312</v>
      </c>
      <c r="J27" s="20">
        <f t="shared" si="10"/>
        <v>-63.469122426868921</v>
      </c>
      <c r="K27">
        <f t="shared" si="11"/>
        <v>4028.3295016368756</v>
      </c>
      <c r="M27" s="21">
        <f t="shared" si="12"/>
        <v>847.63727670609023</v>
      </c>
      <c r="N27">
        <f t="shared" si="12"/>
        <v>8571.6736111111077</v>
      </c>
    </row>
    <row r="28" spans="1:14" x14ac:dyDescent="0.35">
      <c r="A28">
        <v>2</v>
      </c>
      <c r="B28">
        <f t="shared" si="7"/>
        <v>248</v>
      </c>
      <c r="C28">
        <v>269</v>
      </c>
      <c r="D28">
        <f t="shared" si="8"/>
        <v>21</v>
      </c>
      <c r="E28">
        <f t="shared" si="9"/>
        <v>441</v>
      </c>
      <c r="G28">
        <v>2</v>
      </c>
      <c r="H28" s="20">
        <f t="shared" si="6"/>
        <v>275.64897074756232</v>
      </c>
      <c r="I28">
        <v>269</v>
      </c>
      <c r="J28" s="20">
        <f t="shared" si="10"/>
        <v>-6.6489707475623163</v>
      </c>
      <c r="K28">
        <f t="shared" si="11"/>
        <v>44.208812001939386</v>
      </c>
      <c r="M28" s="21">
        <f t="shared" si="12"/>
        <v>16624.069855399062</v>
      </c>
      <c r="N28">
        <f t="shared" si="12"/>
        <v>18382.840277777774</v>
      </c>
    </row>
    <row r="29" spans="1:14" x14ac:dyDescent="0.35">
      <c r="A29">
        <v>9</v>
      </c>
      <c r="B29">
        <f t="shared" si="7"/>
        <v>591</v>
      </c>
      <c r="C29">
        <v>655</v>
      </c>
      <c r="D29">
        <f t="shared" si="8"/>
        <v>64</v>
      </c>
      <c r="E29">
        <f t="shared" si="9"/>
        <v>4096</v>
      </c>
      <c r="G29">
        <v>9</v>
      </c>
      <c r="H29" s="20">
        <f t="shared" si="6"/>
        <v>625.01950162513538</v>
      </c>
      <c r="I29">
        <v>655</v>
      </c>
      <c r="J29" s="20">
        <f t="shared" si="10"/>
        <v>29.980498374864624</v>
      </c>
      <c r="K29">
        <f t="shared" si="11"/>
        <v>898.83028280526037</v>
      </c>
      <c r="M29" s="21">
        <f t="shared" si="12"/>
        <v>48592.10429117168</v>
      </c>
      <c r="N29">
        <f t="shared" si="12"/>
        <v>62708.506944444453</v>
      </c>
    </row>
    <row r="30" spans="1:14" x14ac:dyDescent="0.35">
      <c r="A30">
        <v>6</v>
      </c>
      <c r="B30">
        <f t="shared" si="7"/>
        <v>444</v>
      </c>
      <c r="C30">
        <v>563</v>
      </c>
      <c r="D30">
        <f t="shared" si="8"/>
        <v>119</v>
      </c>
      <c r="E30">
        <f t="shared" si="9"/>
        <v>14161</v>
      </c>
      <c r="G30">
        <v>6</v>
      </c>
      <c r="H30" s="20">
        <f t="shared" si="6"/>
        <v>475.28927410617553</v>
      </c>
      <c r="I30">
        <v>563</v>
      </c>
      <c r="J30" s="20">
        <f t="shared" si="10"/>
        <v>87.710725893824474</v>
      </c>
      <c r="K30">
        <f t="shared" si="11"/>
        <v>7693.1714368216108</v>
      </c>
      <c r="M30" s="21">
        <f t="shared" si="12"/>
        <v>4999.3300605726708</v>
      </c>
      <c r="N30">
        <f t="shared" si="12"/>
        <v>25095.840277777785</v>
      </c>
    </row>
    <row r="31" spans="1:14" x14ac:dyDescent="0.35">
      <c r="B31">
        <f>AVERAGE(B19:B30)</f>
        <v>374.58333333333331</v>
      </c>
      <c r="C31">
        <f>AVERAGE(C19:C30)</f>
        <v>404.58333333333331</v>
      </c>
      <c r="D31" s="17" t="s">
        <v>80</v>
      </c>
      <c r="E31" s="16">
        <f>SUM(E19:E30)</f>
        <v>95698</v>
      </c>
      <c r="I31">
        <f>AVERAGE(I19:I30)</f>
        <v>404.58333333333331</v>
      </c>
      <c r="J31" s="17"/>
      <c r="K31" s="16">
        <f>SUM(K19:K30)</f>
        <v>84834.294691224262</v>
      </c>
      <c r="M31" s="25">
        <f>SUM(M19:M30)</f>
        <v>191600.62197544237</v>
      </c>
      <c r="N31" s="27">
        <f>SUM(N19:N30)</f>
        <v>276434.91666666669</v>
      </c>
    </row>
    <row r="32" spans="1:14" x14ac:dyDescent="0.35">
      <c r="D32" s="17"/>
      <c r="K32" s="22" t="s">
        <v>83</v>
      </c>
    </row>
    <row r="33" spans="1:12" x14ac:dyDescent="0.35">
      <c r="A33" s="23" t="s">
        <v>84</v>
      </c>
      <c r="B33" s="23" t="s">
        <v>75</v>
      </c>
      <c r="J33" t="s">
        <v>42</v>
      </c>
      <c r="K33">
        <f>(K31/10)^0.5</f>
        <v>92.105534410926822</v>
      </c>
    </row>
    <row r="34" spans="1:12" x14ac:dyDescent="0.35">
      <c r="A34">
        <v>487</v>
      </c>
      <c r="B34">
        <v>3</v>
      </c>
      <c r="C34" s="20">
        <f>B34-$B$46</f>
        <v>-1.583333333333333</v>
      </c>
      <c r="D34" s="20">
        <f>A34-$A$46</f>
        <v>82.416666666666686</v>
      </c>
      <c r="E34" s="20">
        <f>C34*D34</f>
        <v>-130.49305555555557</v>
      </c>
      <c r="F34" s="20">
        <f>C34^2</f>
        <v>2.5069444444444433</v>
      </c>
    </row>
    <row r="35" spans="1:12" x14ac:dyDescent="0.35">
      <c r="A35">
        <v>445</v>
      </c>
      <c r="B35">
        <v>5</v>
      </c>
      <c r="C35" s="20">
        <f t="shared" ref="C35:C45" si="13">B35-$B$46</f>
        <v>0.41666666666666696</v>
      </c>
      <c r="D35" s="20">
        <f t="shared" ref="D35:D45" si="14">A35-$A$46</f>
        <v>40.416666666666686</v>
      </c>
      <c r="E35" s="20">
        <f t="shared" ref="E35:E45" si="15">C35*D35</f>
        <v>16.840277777777796</v>
      </c>
      <c r="F35" s="20">
        <f t="shared" ref="F35:F45" si="16">C35^2</f>
        <v>0.17361111111111135</v>
      </c>
    </row>
    <row r="36" spans="1:12" x14ac:dyDescent="0.35">
      <c r="A36">
        <v>272</v>
      </c>
      <c r="B36">
        <v>2</v>
      </c>
      <c r="C36" s="20">
        <f t="shared" si="13"/>
        <v>-2.583333333333333</v>
      </c>
      <c r="D36" s="20">
        <f t="shared" si="14"/>
        <v>-132.58333333333331</v>
      </c>
      <c r="E36" s="20">
        <f t="shared" si="15"/>
        <v>342.50694444444434</v>
      </c>
      <c r="F36" s="20">
        <f t="shared" si="16"/>
        <v>6.6736111111111098</v>
      </c>
    </row>
    <row r="37" spans="1:12" x14ac:dyDescent="0.35">
      <c r="A37">
        <v>641</v>
      </c>
      <c r="B37">
        <v>8</v>
      </c>
      <c r="C37" s="20">
        <f t="shared" si="13"/>
        <v>3.416666666666667</v>
      </c>
      <c r="D37" s="20">
        <f t="shared" si="14"/>
        <v>236.41666666666669</v>
      </c>
      <c r="E37" s="20">
        <f t="shared" si="15"/>
        <v>807.75694444444457</v>
      </c>
      <c r="F37" s="20">
        <f t="shared" si="16"/>
        <v>11.673611111111112</v>
      </c>
    </row>
    <row r="38" spans="1:12" x14ac:dyDescent="0.35">
      <c r="A38">
        <v>187</v>
      </c>
      <c r="B38">
        <v>2</v>
      </c>
      <c r="C38" s="20">
        <f t="shared" si="13"/>
        <v>-2.583333333333333</v>
      </c>
      <c r="D38" s="20">
        <f t="shared" si="14"/>
        <v>-217.58333333333331</v>
      </c>
      <c r="E38" s="20">
        <f t="shared" si="15"/>
        <v>562.09027777777771</v>
      </c>
      <c r="F38" s="20">
        <f t="shared" si="16"/>
        <v>6.6736111111111098</v>
      </c>
    </row>
    <row r="39" spans="1:12" x14ac:dyDescent="0.35">
      <c r="A39">
        <v>440</v>
      </c>
      <c r="B39">
        <v>6</v>
      </c>
      <c r="C39" s="20">
        <f t="shared" si="13"/>
        <v>1.416666666666667</v>
      </c>
      <c r="D39" s="20">
        <f t="shared" si="14"/>
        <v>35.416666666666686</v>
      </c>
      <c r="E39" s="20">
        <f t="shared" si="15"/>
        <v>50.17361111111115</v>
      </c>
      <c r="F39" s="20">
        <f t="shared" si="16"/>
        <v>2.0069444444444451</v>
      </c>
    </row>
    <row r="40" spans="1:12" x14ac:dyDescent="0.35">
      <c r="A40">
        <v>346</v>
      </c>
      <c r="B40">
        <v>7</v>
      </c>
      <c r="C40" s="20">
        <f t="shared" si="13"/>
        <v>2.416666666666667</v>
      </c>
      <c r="D40" s="20">
        <f t="shared" si="14"/>
        <v>-58.583333333333314</v>
      </c>
      <c r="E40" s="20">
        <f t="shared" si="15"/>
        <v>-141.57638888888886</v>
      </c>
      <c r="F40" s="20">
        <f t="shared" si="16"/>
        <v>5.8402777777777795</v>
      </c>
    </row>
    <row r="41" spans="1:12" x14ac:dyDescent="0.35">
      <c r="A41">
        <v>238</v>
      </c>
      <c r="B41">
        <v>1</v>
      </c>
      <c r="C41" s="20">
        <f t="shared" si="13"/>
        <v>-3.583333333333333</v>
      </c>
      <c r="D41" s="20">
        <f t="shared" si="14"/>
        <v>-166.58333333333331</v>
      </c>
      <c r="E41" s="20">
        <f t="shared" si="15"/>
        <v>596.92361111111097</v>
      </c>
      <c r="F41" s="20">
        <f t="shared" si="16"/>
        <v>12.840277777777775</v>
      </c>
    </row>
    <row r="42" spans="1:12" x14ac:dyDescent="0.35">
      <c r="A42">
        <v>312</v>
      </c>
      <c r="B42">
        <v>4</v>
      </c>
      <c r="C42" s="20">
        <f t="shared" si="13"/>
        <v>-0.58333333333333304</v>
      </c>
      <c r="D42" s="20">
        <f t="shared" si="14"/>
        <v>-92.583333333333314</v>
      </c>
      <c r="E42" s="20">
        <f t="shared" si="15"/>
        <v>54.006944444444407</v>
      </c>
      <c r="F42" s="20">
        <f t="shared" si="16"/>
        <v>0.34027777777777746</v>
      </c>
    </row>
    <row r="43" spans="1:12" ht="18.75" customHeight="1" x14ac:dyDescent="0.75">
      <c r="A43">
        <v>269</v>
      </c>
      <c r="B43">
        <v>2</v>
      </c>
      <c r="C43" s="20">
        <f t="shared" si="13"/>
        <v>-2.583333333333333</v>
      </c>
      <c r="D43" s="20">
        <f t="shared" si="14"/>
        <v>-135.58333333333331</v>
      </c>
      <c r="E43" s="20">
        <f t="shared" si="15"/>
        <v>350.25694444444434</v>
      </c>
      <c r="F43" s="20">
        <f t="shared" si="16"/>
        <v>6.6736111111111098</v>
      </c>
      <c r="H43" t="s">
        <v>37</v>
      </c>
      <c r="L43" s="31"/>
    </row>
    <row r="44" spans="1:12" ht="15" thickBot="1" x14ac:dyDescent="0.4">
      <c r="A44">
        <v>655</v>
      </c>
      <c r="B44">
        <v>9</v>
      </c>
      <c r="C44" s="20">
        <f t="shared" si="13"/>
        <v>4.416666666666667</v>
      </c>
      <c r="D44" s="20">
        <f t="shared" si="14"/>
        <v>250.41666666666669</v>
      </c>
      <c r="E44" s="20">
        <f t="shared" si="15"/>
        <v>1106.0069444444446</v>
      </c>
      <c r="F44" s="20">
        <f t="shared" si="16"/>
        <v>19.506944444444446</v>
      </c>
    </row>
    <row r="45" spans="1:12" ht="16.5" customHeight="1" x14ac:dyDescent="0.6">
      <c r="A45">
        <v>563</v>
      </c>
      <c r="B45">
        <v>6</v>
      </c>
      <c r="C45" s="20">
        <f t="shared" si="13"/>
        <v>1.416666666666667</v>
      </c>
      <c r="D45" s="20">
        <f t="shared" si="14"/>
        <v>158.41666666666669</v>
      </c>
      <c r="E45" s="20">
        <f t="shared" si="15"/>
        <v>224.42361111111117</v>
      </c>
      <c r="F45" s="20">
        <f t="shared" si="16"/>
        <v>2.0069444444444451</v>
      </c>
      <c r="H45" s="4" t="s">
        <v>38</v>
      </c>
      <c r="I45" s="4"/>
      <c r="L45" s="30"/>
    </row>
    <row r="46" spans="1:12" x14ac:dyDescent="0.35">
      <c r="A46">
        <f>AVERAGE(A34:A45)</f>
        <v>404.58333333333331</v>
      </c>
      <c r="B46">
        <f>AVERAGE(B34:B45)</f>
        <v>4.583333333333333</v>
      </c>
      <c r="E46" s="20">
        <f>SUM(E34:E45)</f>
        <v>3838.9166666666661</v>
      </c>
      <c r="F46" s="20">
        <f>SUM(F34:F45)</f>
        <v>76.916666666666657</v>
      </c>
      <c r="H46" t="s">
        <v>39</v>
      </c>
      <c r="I46">
        <v>0.83253405640267297</v>
      </c>
    </row>
    <row r="47" spans="1:12" x14ac:dyDescent="0.35">
      <c r="B47" s="17"/>
      <c r="H47" t="s">
        <v>40</v>
      </c>
      <c r="I47">
        <v>0.69311295507028903</v>
      </c>
    </row>
    <row r="48" spans="1:12" ht="26" x14ac:dyDescent="0.6">
      <c r="B48" s="17"/>
      <c r="C48" s="24">
        <f>E46/F46</f>
        <v>49.910075839653302</v>
      </c>
      <c r="D48" s="24">
        <f>A46-B46*C48</f>
        <v>175.82881906825568</v>
      </c>
      <c r="H48" t="s">
        <v>41</v>
      </c>
      <c r="I48">
        <v>0.66242425057731791</v>
      </c>
      <c r="L48" s="30"/>
    </row>
    <row r="49" spans="4:14" x14ac:dyDescent="0.35">
      <c r="H49" t="s">
        <v>42</v>
      </c>
      <c r="I49">
        <v>92.105534410926822</v>
      </c>
    </row>
    <row r="50" spans="4:14" ht="15" thickBot="1" x14ac:dyDescent="0.4">
      <c r="H50" s="2" t="s">
        <v>43</v>
      </c>
      <c r="I50" s="2">
        <v>12</v>
      </c>
    </row>
    <row r="51" spans="4:14" x14ac:dyDescent="0.35">
      <c r="D51" s="17"/>
    </row>
    <row r="52" spans="4:14" ht="15" thickBot="1" x14ac:dyDescent="0.4">
      <c r="D52" s="17"/>
      <c r="H52" t="s">
        <v>44</v>
      </c>
    </row>
    <row r="53" spans="4:14" x14ac:dyDescent="0.35">
      <c r="D53" s="17"/>
      <c r="H53" s="3"/>
      <c r="I53" s="3" t="s">
        <v>1</v>
      </c>
      <c r="J53" s="3" t="s">
        <v>48</v>
      </c>
      <c r="K53" s="3" t="s">
        <v>49</v>
      </c>
      <c r="L53" s="3" t="s">
        <v>50</v>
      </c>
      <c r="M53" s="3" t="s">
        <v>51</v>
      </c>
    </row>
    <row r="54" spans="4:14" x14ac:dyDescent="0.35">
      <c r="D54" s="17"/>
      <c r="H54" t="s">
        <v>45</v>
      </c>
      <c r="I54">
        <v>1</v>
      </c>
      <c r="J54" s="26">
        <v>191600.62197544199</v>
      </c>
      <c r="K54">
        <v>191600.62197544199</v>
      </c>
      <c r="L54">
        <v>22.585279063475582</v>
      </c>
      <c r="M54">
        <v>7.7741589272754201E-4</v>
      </c>
      <c r="N54" s="29">
        <f>_xlfn.F.DIST.RT(L54,I54,I55)</f>
        <v>7.7741589272754201E-4</v>
      </c>
    </row>
    <row r="55" spans="4:14" x14ac:dyDescent="0.35">
      <c r="D55" s="17"/>
      <c r="H55" t="s">
        <v>46</v>
      </c>
      <c r="I55">
        <v>10</v>
      </c>
      <c r="J55">
        <v>84834.294691224248</v>
      </c>
      <c r="K55">
        <v>8483.4294691224241</v>
      </c>
    </row>
    <row r="56" spans="4:14" ht="15" thickBot="1" x14ac:dyDescent="0.4">
      <c r="D56" s="17"/>
      <c r="H56" s="2" t="s">
        <v>0</v>
      </c>
      <c r="I56" s="2">
        <v>11</v>
      </c>
      <c r="J56" s="28">
        <v>276434.91666666669</v>
      </c>
      <c r="K56" s="2"/>
      <c r="L56" s="2"/>
      <c r="M56" s="2"/>
    </row>
    <row r="57" spans="4:14" ht="15" thickBot="1" x14ac:dyDescent="0.4">
      <c r="D57" s="17"/>
    </row>
    <row r="58" spans="4:14" x14ac:dyDescent="0.35">
      <c r="D58" s="17"/>
      <c r="H58" s="3"/>
      <c r="I58" s="3" t="s">
        <v>52</v>
      </c>
      <c r="J58" s="3" t="s">
        <v>42</v>
      </c>
      <c r="K58" s="3" t="s">
        <v>53</v>
      </c>
      <c r="L58" s="3" t="s">
        <v>54</v>
      </c>
      <c r="M58" s="3" t="s">
        <v>55</v>
      </c>
      <c r="N58" s="3" t="s">
        <v>56</v>
      </c>
    </row>
    <row r="59" spans="4:14" x14ac:dyDescent="0.35">
      <c r="D59" s="17"/>
      <c r="H59" t="s">
        <v>47</v>
      </c>
      <c r="I59">
        <v>175.82881906825577</v>
      </c>
      <c r="J59">
        <v>54.989886742230858</v>
      </c>
      <c r="K59">
        <v>3.1974755629606277</v>
      </c>
      <c r="L59">
        <v>9.5324395484220736E-3</v>
      </c>
      <c r="M59">
        <v>53.303715951566261</v>
      </c>
      <c r="N59">
        <v>298.3539221849453</v>
      </c>
    </row>
    <row r="60" spans="4:14" ht="15" thickBot="1" x14ac:dyDescent="0.4">
      <c r="D60" s="17"/>
      <c r="H60" s="2" t="s">
        <v>75</v>
      </c>
      <c r="I60" s="2">
        <v>49.910075839653288</v>
      </c>
      <c r="J60" s="2">
        <v>10.502084281057991</v>
      </c>
      <c r="K60" s="2">
        <v>4.7523971912578569</v>
      </c>
      <c r="L60" s="2">
        <v>7.7741589272754396E-4</v>
      </c>
      <c r="M60" s="2">
        <v>26.509973826193637</v>
      </c>
      <c r="N60" s="2">
        <v>73.310177853112947</v>
      </c>
    </row>
    <row r="61" spans="4:14" x14ac:dyDescent="0.35">
      <c r="D61" s="17"/>
    </row>
    <row r="62" spans="4:14" x14ac:dyDescent="0.35">
      <c r="D62" s="17"/>
    </row>
    <row r="63" spans="4:14" x14ac:dyDescent="0.35">
      <c r="D63" s="17"/>
    </row>
    <row r="64" spans="4:14" x14ac:dyDescent="0.35">
      <c r="D64" s="17"/>
    </row>
    <row r="65" spans="4:4" x14ac:dyDescent="0.35">
      <c r="D65" s="17"/>
    </row>
    <row r="66" spans="4:4" x14ac:dyDescent="0.35">
      <c r="D66" s="17"/>
    </row>
    <row r="67" spans="4:4" x14ac:dyDescent="0.35">
      <c r="D67" s="17"/>
    </row>
    <row r="68" spans="4:4" x14ac:dyDescent="0.35">
      <c r="D68" s="17"/>
    </row>
    <row r="69" spans="4:4" x14ac:dyDescent="0.35">
      <c r="D69" s="17"/>
    </row>
    <row r="70" spans="4:4" x14ac:dyDescent="0.35">
      <c r="D70" s="17"/>
    </row>
    <row r="71" spans="4:4" x14ac:dyDescent="0.35">
      <c r="D71" s="17"/>
    </row>
    <row r="72" spans="4:4" x14ac:dyDescent="0.35">
      <c r="D72" s="17"/>
    </row>
    <row r="73" spans="4:4" x14ac:dyDescent="0.35">
      <c r="D73" s="17"/>
    </row>
    <row r="74" spans="4:4" x14ac:dyDescent="0.35">
      <c r="D74" s="17"/>
    </row>
    <row r="75" spans="4:4" x14ac:dyDescent="0.35">
      <c r="D75" s="17"/>
    </row>
    <row r="76" spans="4:4" x14ac:dyDescent="0.35">
      <c r="D76" s="17"/>
    </row>
    <row r="77" spans="4:4" x14ac:dyDescent="0.35">
      <c r="D77" s="17"/>
    </row>
    <row r="78" spans="4:4" x14ac:dyDescent="0.35">
      <c r="D78" s="17"/>
    </row>
    <row r="79" spans="4:4" x14ac:dyDescent="0.35">
      <c r="D79" s="17"/>
    </row>
    <row r="80" spans="4:4" x14ac:dyDescent="0.35">
      <c r="D80" s="17"/>
    </row>
    <row r="81" spans="4:4" x14ac:dyDescent="0.35">
      <c r="D81" s="17"/>
    </row>
    <row r="82" spans="4:4" x14ac:dyDescent="0.35">
      <c r="D82" s="17"/>
    </row>
    <row r="83" spans="4:4" x14ac:dyDescent="0.35">
      <c r="D83" s="17"/>
    </row>
    <row r="84" spans="4:4" x14ac:dyDescent="0.35">
      <c r="D84" s="17"/>
    </row>
    <row r="85" spans="4:4" x14ac:dyDescent="0.35">
      <c r="D85" s="17"/>
    </row>
    <row r="86" spans="4:4" x14ac:dyDescent="0.35">
      <c r="D86" s="17"/>
    </row>
    <row r="87" spans="4:4" x14ac:dyDescent="0.35">
      <c r="D87" s="17"/>
    </row>
    <row r="88" spans="4:4" x14ac:dyDescent="0.35">
      <c r="D88" s="17"/>
    </row>
    <row r="89" spans="4:4" x14ac:dyDescent="0.35">
      <c r="D89" s="17"/>
    </row>
    <row r="90" spans="4:4" x14ac:dyDescent="0.35">
      <c r="D90" s="17"/>
    </row>
    <row r="91" spans="4:4" x14ac:dyDescent="0.35">
      <c r="D91" s="17"/>
    </row>
    <row r="92" spans="4:4" x14ac:dyDescent="0.35">
      <c r="D92" s="17"/>
    </row>
    <row r="93" spans="4:4" x14ac:dyDescent="0.35">
      <c r="D93" s="17"/>
    </row>
    <row r="94" spans="4:4" x14ac:dyDescent="0.35">
      <c r="D94" s="17"/>
    </row>
    <row r="95" spans="4:4" x14ac:dyDescent="0.35">
      <c r="D95" s="17"/>
    </row>
    <row r="96" spans="4:4" x14ac:dyDescent="0.35">
      <c r="D96" s="17"/>
    </row>
    <row r="97" spans="4:4" x14ac:dyDescent="0.35">
      <c r="D97" s="17"/>
    </row>
    <row r="98" spans="4:4" x14ac:dyDescent="0.35">
      <c r="D98" s="17"/>
    </row>
    <row r="99" spans="4:4" x14ac:dyDescent="0.35">
      <c r="D99" s="17"/>
    </row>
    <row r="100" spans="4:4" x14ac:dyDescent="0.35">
      <c r="D100" s="17"/>
    </row>
    <row r="101" spans="4:4" x14ac:dyDescent="0.35">
      <c r="D101" s="17"/>
    </row>
    <row r="102" spans="4:4" x14ac:dyDescent="0.35">
      <c r="D102" s="17"/>
    </row>
    <row r="103" spans="4:4" x14ac:dyDescent="0.35">
      <c r="D103" s="17"/>
    </row>
    <row r="104" spans="4:4" x14ac:dyDescent="0.35">
      <c r="D104" s="17"/>
    </row>
    <row r="105" spans="4:4" x14ac:dyDescent="0.35">
      <c r="D105" s="17"/>
    </row>
    <row r="106" spans="4:4" x14ac:dyDescent="0.35">
      <c r="D106" s="17"/>
    </row>
    <row r="107" spans="4:4" x14ac:dyDescent="0.35">
      <c r="D107" s="17"/>
    </row>
    <row r="108" spans="4:4" x14ac:dyDescent="0.35">
      <c r="D108" s="17"/>
    </row>
    <row r="109" spans="4:4" x14ac:dyDescent="0.35">
      <c r="D109" s="17"/>
    </row>
    <row r="110" spans="4:4" x14ac:dyDescent="0.35">
      <c r="D110" s="17"/>
    </row>
    <row r="111" spans="4:4" x14ac:dyDescent="0.35">
      <c r="D111" s="17"/>
    </row>
    <row r="112" spans="4:4" x14ac:dyDescent="0.35">
      <c r="D112" s="17"/>
    </row>
    <row r="113" spans="4:4" x14ac:dyDescent="0.35">
      <c r="D113" s="17"/>
    </row>
    <row r="114" spans="4:4" x14ac:dyDescent="0.35">
      <c r="D114" s="17"/>
    </row>
    <row r="115" spans="4:4" x14ac:dyDescent="0.35">
      <c r="D115" s="17"/>
    </row>
    <row r="116" spans="4:4" x14ac:dyDescent="0.35">
      <c r="D116" s="17"/>
    </row>
    <row r="117" spans="4:4" x14ac:dyDescent="0.35">
      <c r="D117" s="17"/>
    </row>
    <row r="118" spans="4:4" x14ac:dyDescent="0.35">
      <c r="D118" s="17"/>
    </row>
    <row r="119" spans="4:4" x14ac:dyDescent="0.35">
      <c r="D119" s="17"/>
    </row>
    <row r="120" spans="4:4" x14ac:dyDescent="0.35">
      <c r="D120" s="17"/>
    </row>
    <row r="121" spans="4:4" x14ac:dyDescent="0.35">
      <c r="D121" s="17"/>
    </row>
    <row r="122" spans="4:4" x14ac:dyDescent="0.35">
      <c r="D122" s="17"/>
    </row>
    <row r="123" spans="4:4" x14ac:dyDescent="0.35">
      <c r="D123" s="17"/>
    </row>
    <row r="124" spans="4:4" x14ac:dyDescent="0.35">
      <c r="D124" s="17"/>
    </row>
    <row r="125" spans="4:4" x14ac:dyDescent="0.35">
      <c r="D125" s="17"/>
    </row>
    <row r="126" spans="4:4" x14ac:dyDescent="0.35">
      <c r="D126" s="17"/>
    </row>
    <row r="127" spans="4:4" x14ac:dyDescent="0.35">
      <c r="D127" s="17"/>
    </row>
    <row r="128" spans="4:4" x14ac:dyDescent="0.35">
      <c r="D128" s="17"/>
    </row>
    <row r="129" spans="4:4" x14ac:dyDescent="0.35">
      <c r="D129" s="17"/>
    </row>
    <row r="130" spans="4:4" x14ac:dyDescent="0.35">
      <c r="D130" s="17"/>
    </row>
    <row r="131" spans="4:4" x14ac:dyDescent="0.35">
      <c r="D131" s="17"/>
    </row>
    <row r="132" spans="4:4" x14ac:dyDescent="0.35">
      <c r="D132" s="17"/>
    </row>
    <row r="133" spans="4:4" x14ac:dyDescent="0.35">
      <c r="D133" s="17"/>
    </row>
    <row r="134" spans="4:4" x14ac:dyDescent="0.35">
      <c r="D134" s="17"/>
    </row>
    <row r="135" spans="4:4" x14ac:dyDescent="0.35">
      <c r="D135" s="17"/>
    </row>
    <row r="136" spans="4:4" x14ac:dyDescent="0.35">
      <c r="D136" s="17"/>
    </row>
    <row r="137" spans="4:4" x14ac:dyDescent="0.35">
      <c r="D137" s="17"/>
    </row>
    <row r="138" spans="4:4" x14ac:dyDescent="0.35">
      <c r="D138" s="17"/>
    </row>
    <row r="139" spans="4:4" x14ac:dyDescent="0.35">
      <c r="D139" s="17"/>
    </row>
    <row r="140" spans="4:4" x14ac:dyDescent="0.35">
      <c r="D140" s="17"/>
    </row>
    <row r="141" spans="4:4" x14ac:dyDescent="0.35">
      <c r="D141" s="17"/>
    </row>
    <row r="142" spans="4:4" x14ac:dyDescent="0.35">
      <c r="D142" s="17"/>
    </row>
    <row r="143" spans="4:4" x14ac:dyDescent="0.35">
      <c r="D143" s="17"/>
    </row>
    <row r="144" spans="4:4" x14ac:dyDescent="0.35">
      <c r="D144" s="17"/>
    </row>
    <row r="145" spans="4:4" x14ac:dyDescent="0.35">
      <c r="D145" s="17"/>
    </row>
    <row r="146" spans="4:4" x14ac:dyDescent="0.35">
      <c r="D146" s="17"/>
    </row>
    <row r="147" spans="4:4" x14ac:dyDescent="0.35">
      <c r="D147" s="17"/>
    </row>
    <row r="148" spans="4:4" x14ac:dyDescent="0.35">
      <c r="D148" s="17"/>
    </row>
    <row r="149" spans="4:4" x14ac:dyDescent="0.35">
      <c r="D149" s="17"/>
    </row>
    <row r="150" spans="4:4" x14ac:dyDescent="0.35">
      <c r="D150" s="17"/>
    </row>
    <row r="151" spans="4:4" x14ac:dyDescent="0.35">
      <c r="D151" s="17"/>
    </row>
    <row r="152" spans="4:4" x14ac:dyDescent="0.35">
      <c r="D152" s="17"/>
    </row>
    <row r="153" spans="4:4" x14ac:dyDescent="0.35">
      <c r="D153" s="17"/>
    </row>
    <row r="154" spans="4:4" x14ac:dyDescent="0.35">
      <c r="D154" s="17"/>
    </row>
    <row r="155" spans="4:4" x14ac:dyDescent="0.35">
      <c r="D155" s="17"/>
    </row>
    <row r="156" spans="4:4" x14ac:dyDescent="0.35">
      <c r="D156" s="17"/>
    </row>
    <row r="157" spans="4:4" x14ac:dyDescent="0.35">
      <c r="D157" s="17"/>
    </row>
    <row r="158" spans="4:4" x14ac:dyDescent="0.35">
      <c r="D158" s="17"/>
    </row>
    <row r="159" spans="4:4" x14ac:dyDescent="0.35">
      <c r="D159" s="17"/>
    </row>
    <row r="160" spans="4:4" x14ac:dyDescent="0.35">
      <c r="D160" s="17"/>
    </row>
    <row r="161" spans="4:4" x14ac:dyDescent="0.35">
      <c r="D161" s="17"/>
    </row>
    <row r="162" spans="4:4" x14ac:dyDescent="0.35">
      <c r="D162" s="17"/>
    </row>
    <row r="163" spans="4:4" x14ac:dyDescent="0.35">
      <c r="D163" s="17"/>
    </row>
    <row r="164" spans="4:4" x14ac:dyDescent="0.35">
      <c r="D164" s="17"/>
    </row>
    <row r="165" spans="4:4" x14ac:dyDescent="0.35">
      <c r="D165" s="17"/>
    </row>
    <row r="166" spans="4:4" x14ac:dyDescent="0.35">
      <c r="D166" s="17"/>
    </row>
    <row r="167" spans="4:4" x14ac:dyDescent="0.35">
      <c r="D167" s="17"/>
    </row>
    <row r="168" spans="4:4" x14ac:dyDescent="0.35">
      <c r="D168" s="17"/>
    </row>
    <row r="169" spans="4:4" x14ac:dyDescent="0.35">
      <c r="D169" s="17"/>
    </row>
    <row r="170" spans="4:4" x14ac:dyDescent="0.35">
      <c r="D170" s="17"/>
    </row>
    <row r="171" spans="4:4" x14ac:dyDescent="0.35">
      <c r="D171" s="17"/>
    </row>
    <row r="172" spans="4:4" x14ac:dyDescent="0.35">
      <c r="D172" s="17"/>
    </row>
    <row r="173" spans="4:4" x14ac:dyDescent="0.35">
      <c r="D173" s="17"/>
    </row>
    <row r="174" spans="4:4" x14ac:dyDescent="0.35">
      <c r="D174" s="17"/>
    </row>
    <row r="175" spans="4:4" x14ac:dyDescent="0.35">
      <c r="D175" s="17"/>
    </row>
    <row r="176" spans="4:4" x14ac:dyDescent="0.35">
      <c r="D176" s="17"/>
    </row>
    <row r="177" spans="4:4" x14ac:dyDescent="0.35">
      <c r="D177" s="17"/>
    </row>
    <row r="178" spans="4:4" x14ac:dyDescent="0.35">
      <c r="D178" s="17"/>
    </row>
    <row r="179" spans="4:4" x14ac:dyDescent="0.35">
      <c r="D179" s="17"/>
    </row>
    <row r="180" spans="4:4" x14ac:dyDescent="0.35">
      <c r="D180" s="17"/>
    </row>
    <row r="181" spans="4:4" x14ac:dyDescent="0.35">
      <c r="D181" s="17"/>
    </row>
    <row r="182" spans="4:4" x14ac:dyDescent="0.35">
      <c r="D182" s="17"/>
    </row>
    <row r="183" spans="4:4" x14ac:dyDescent="0.35">
      <c r="D183" s="17"/>
    </row>
    <row r="184" spans="4:4" x14ac:dyDescent="0.35">
      <c r="D184" s="17"/>
    </row>
    <row r="185" spans="4:4" x14ac:dyDescent="0.35">
      <c r="D185" s="17"/>
    </row>
    <row r="186" spans="4:4" x14ac:dyDescent="0.35">
      <c r="D186" s="17"/>
    </row>
    <row r="187" spans="4:4" x14ac:dyDescent="0.35">
      <c r="D187" s="17"/>
    </row>
    <row r="188" spans="4:4" x14ac:dyDescent="0.35">
      <c r="D188" s="17"/>
    </row>
    <row r="189" spans="4:4" x14ac:dyDescent="0.35">
      <c r="D189" s="17"/>
    </row>
    <row r="190" spans="4:4" x14ac:dyDescent="0.35">
      <c r="D190" s="17"/>
    </row>
    <row r="191" spans="4:4" x14ac:dyDescent="0.35">
      <c r="D191" s="17"/>
    </row>
    <row r="192" spans="4:4" x14ac:dyDescent="0.35">
      <c r="D192" s="17"/>
    </row>
    <row r="193" spans="4:4" x14ac:dyDescent="0.35">
      <c r="D193" s="17"/>
    </row>
    <row r="194" spans="4:4" x14ac:dyDescent="0.35">
      <c r="D194" s="17"/>
    </row>
    <row r="195" spans="4:4" x14ac:dyDescent="0.35">
      <c r="D195" s="17"/>
    </row>
    <row r="196" spans="4:4" x14ac:dyDescent="0.35">
      <c r="D196" s="17"/>
    </row>
    <row r="197" spans="4:4" x14ac:dyDescent="0.35">
      <c r="D197" s="17"/>
    </row>
    <row r="198" spans="4:4" x14ac:dyDescent="0.35">
      <c r="D198" s="17"/>
    </row>
    <row r="199" spans="4:4" x14ac:dyDescent="0.35">
      <c r="D199" s="17"/>
    </row>
    <row r="200" spans="4:4" x14ac:dyDescent="0.35">
      <c r="D200" s="17"/>
    </row>
    <row r="201" spans="4:4" x14ac:dyDescent="0.35">
      <c r="D201" s="17"/>
    </row>
    <row r="202" spans="4:4" x14ac:dyDescent="0.35">
      <c r="D202" s="17"/>
    </row>
    <row r="203" spans="4:4" x14ac:dyDescent="0.35">
      <c r="D203" s="17"/>
    </row>
    <row r="204" spans="4:4" x14ac:dyDescent="0.35">
      <c r="D204" s="17"/>
    </row>
    <row r="205" spans="4:4" x14ac:dyDescent="0.35">
      <c r="D205" s="17"/>
    </row>
    <row r="206" spans="4:4" x14ac:dyDescent="0.35">
      <c r="D206" s="17"/>
    </row>
    <row r="207" spans="4:4" x14ac:dyDescent="0.35">
      <c r="D207" s="17"/>
    </row>
    <row r="208" spans="4:4" x14ac:dyDescent="0.35">
      <c r="D208" s="17"/>
    </row>
    <row r="209" spans="4:4" x14ac:dyDescent="0.35">
      <c r="D209" s="17"/>
    </row>
    <row r="210" spans="4:4" x14ac:dyDescent="0.35">
      <c r="D210" s="17"/>
    </row>
    <row r="211" spans="4:4" x14ac:dyDescent="0.35">
      <c r="D211" s="17"/>
    </row>
    <row r="212" spans="4:4" x14ac:dyDescent="0.35">
      <c r="D212" s="17"/>
    </row>
    <row r="213" spans="4:4" x14ac:dyDescent="0.35">
      <c r="D213" s="17"/>
    </row>
    <row r="214" spans="4:4" x14ac:dyDescent="0.35">
      <c r="D214" s="17"/>
    </row>
    <row r="215" spans="4:4" x14ac:dyDescent="0.35">
      <c r="D215" s="17"/>
    </row>
    <row r="216" spans="4:4" x14ac:dyDescent="0.35">
      <c r="D216" s="17"/>
    </row>
    <row r="217" spans="4:4" x14ac:dyDescent="0.35">
      <c r="D217" s="17"/>
    </row>
    <row r="218" spans="4:4" x14ac:dyDescent="0.35">
      <c r="D218" s="17"/>
    </row>
    <row r="219" spans="4:4" x14ac:dyDescent="0.35">
      <c r="D219" s="17"/>
    </row>
    <row r="220" spans="4:4" x14ac:dyDescent="0.35">
      <c r="D220" s="17"/>
    </row>
    <row r="221" spans="4:4" x14ac:dyDescent="0.35">
      <c r="D221" s="17"/>
    </row>
    <row r="222" spans="4:4" x14ac:dyDescent="0.35">
      <c r="D222" s="17"/>
    </row>
    <row r="223" spans="4:4" x14ac:dyDescent="0.35">
      <c r="D223" s="17"/>
    </row>
    <row r="224" spans="4:4" x14ac:dyDescent="0.35">
      <c r="D224" s="17"/>
    </row>
    <row r="225" spans="4:4" x14ac:dyDescent="0.35">
      <c r="D225" s="17"/>
    </row>
    <row r="226" spans="4:4" x14ac:dyDescent="0.35">
      <c r="D226" s="17"/>
    </row>
    <row r="227" spans="4:4" x14ac:dyDescent="0.35">
      <c r="D227" s="17"/>
    </row>
    <row r="228" spans="4:4" x14ac:dyDescent="0.35">
      <c r="D228" s="17"/>
    </row>
    <row r="229" spans="4:4" x14ac:dyDescent="0.35">
      <c r="D229" s="17"/>
    </row>
    <row r="230" spans="4:4" x14ac:dyDescent="0.35">
      <c r="D230" s="17"/>
    </row>
    <row r="231" spans="4:4" x14ac:dyDescent="0.35">
      <c r="D231" s="17"/>
    </row>
    <row r="232" spans="4:4" x14ac:dyDescent="0.35">
      <c r="D232" s="17"/>
    </row>
    <row r="233" spans="4:4" x14ac:dyDescent="0.35">
      <c r="D233" s="17"/>
    </row>
    <row r="234" spans="4:4" x14ac:dyDescent="0.35">
      <c r="D234" s="17"/>
    </row>
    <row r="235" spans="4:4" x14ac:dyDescent="0.35">
      <c r="D235" s="17"/>
    </row>
    <row r="236" spans="4:4" x14ac:dyDescent="0.35">
      <c r="D236" s="17"/>
    </row>
    <row r="237" spans="4:4" x14ac:dyDescent="0.35">
      <c r="D237" s="17"/>
    </row>
    <row r="238" spans="4:4" x14ac:dyDescent="0.35">
      <c r="D238" s="17"/>
    </row>
    <row r="239" spans="4:4" x14ac:dyDescent="0.35">
      <c r="D239" s="17"/>
    </row>
    <row r="240" spans="4:4" x14ac:dyDescent="0.35">
      <c r="D240" s="17"/>
    </row>
    <row r="241" spans="4:4" x14ac:dyDescent="0.35">
      <c r="D241" s="17"/>
    </row>
    <row r="242" spans="4:4" x14ac:dyDescent="0.35">
      <c r="D242" s="17"/>
    </row>
    <row r="243" spans="4:4" x14ac:dyDescent="0.35">
      <c r="D243" s="17"/>
    </row>
    <row r="244" spans="4:4" x14ac:dyDescent="0.35">
      <c r="D244" s="17"/>
    </row>
    <row r="245" spans="4:4" x14ac:dyDescent="0.35">
      <c r="D245" s="17"/>
    </row>
    <row r="246" spans="4:4" x14ac:dyDescent="0.35">
      <c r="D246" s="17"/>
    </row>
    <row r="247" spans="4:4" x14ac:dyDescent="0.35">
      <c r="D247" s="17"/>
    </row>
    <row r="248" spans="4:4" x14ac:dyDescent="0.35">
      <c r="D248" s="17"/>
    </row>
    <row r="249" spans="4:4" x14ac:dyDescent="0.35">
      <c r="D249" s="17"/>
    </row>
    <row r="250" spans="4:4" x14ac:dyDescent="0.35">
      <c r="D250" s="17"/>
    </row>
    <row r="251" spans="4:4" x14ac:dyDescent="0.35">
      <c r="D251" s="17"/>
    </row>
    <row r="252" spans="4:4" x14ac:dyDescent="0.35">
      <c r="D252" s="17"/>
    </row>
    <row r="253" spans="4:4" x14ac:dyDescent="0.35">
      <c r="D253" s="17"/>
    </row>
    <row r="254" spans="4:4" x14ac:dyDescent="0.35">
      <c r="D254" s="17"/>
    </row>
    <row r="255" spans="4:4" x14ac:dyDescent="0.35">
      <c r="D255" s="17"/>
    </row>
    <row r="256" spans="4:4" x14ac:dyDescent="0.35">
      <c r="D256" s="17"/>
    </row>
    <row r="257" spans="4:4" x14ac:dyDescent="0.35">
      <c r="D257" s="17"/>
    </row>
    <row r="258" spans="4:4" x14ac:dyDescent="0.35">
      <c r="D258" s="17"/>
    </row>
    <row r="259" spans="4:4" x14ac:dyDescent="0.35">
      <c r="D259" s="17"/>
    </row>
    <row r="260" spans="4:4" x14ac:dyDescent="0.35">
      <c r="D260" s="17"/>
    </row>
    <row r="261" spans="4:4" x14ac:dyDescent="0.35">
      <c r="D261" s="17"/>
    </row>
    <row r="262" spans="4:4" x14ac:dyDescent="0.35">
      <c r="D262" s="17"/>
    </row>
    <row r="263" spans="4:4" x14ac:dyDescent="0.35">
      <c r="D263" s="17"/>
    </row>
    <row r="264" spans="4:4" x14ac:dyDescent="0.35">
      <c r="D264" s="17"/>
    </row>
    <row r="265" spans="4:4" x14ac:dyDescent="0.35">
      <c r="D265" s="17"/>
    </row>
    <row r="266" spans="4:4" x14ac:dyDescent="0.35">
      <c r="D266" s="17"/>
    </row>
    <row r="267" spans="4:4" x14ac:dyDescent="0.35">
      <c r="D267" s="17"/>
    </row>
    <row r="268" spans="4:4" x14ac:dyDescent="0.35">
      <c r="D268" s="17"/>
    </row>
    <row r="269" spans="4:4" x14ac:dyDescent="0.35">
      <c r="D269" s="17"/>
    </row>
    <row r="270" spans="4:4" x14ac:dyDescent="0.35">
      <c r="D270" s="17"/>
    </row>
    <row r="271" spans="4:4" x14ac:dyDescent="0.35">
      <c r="D271" s="17"/>
    </row>
    <row r="272" spans="4:4" x14ac:dyDescent="0.35">
      <c r="D272" s="17"/>
    </row>
    <row r="273" spans="4:4" x14ac:dyDescent="0.35">
      <c r="D273" s="17"/>
    </row>
    <row r="274" spans="4:4" x14ac:dyDescent="0.35">
      <c r="D274" s="17"/>
    </row>
    <row r="275" spans="4:4" x14ac:dyDescent="0.35">
      <c r="D275" s="17"/>
    </row>
    <row r="276" spans="4:4" x14ac:dyDescent="0.35">
      <c r="D276" s="17"/>
    </row>
    <row r="277" spans="4:4" x14ac:dyDescent="0.35">
      <c r="D277" s="17"/>
    </row>
    <row r="278" spans="4:4" x14ac:dyDescent="0.35">
      <c r="D278" s="17"/>
    </row>
    <row r="279" spans="4:4" x14ac:dyDescent="0.35">
      <c r="D279" s="17"/>
    </row>
    <row r="280" spans="4:4" x14ac:dyDescent="0.35">
      <c r="D280" s="17"/>
    </row>
    <row r="281" spans="4:4" x14ac:dyDescent="0.35">
      <c r="D281" s="17"/>
    </row>
    <row r="282" spans="4:4" x14ac:dyDescent="0.35">
      <c r="D282" s="17"/>
    </row>
    <row r="283" spans="4:4" x14ac:dyDescent="0.35">
      <c r="D283" s="17"/>
    </row>
    <row r="284" spans="4:4" x14ac:dyDescent="0.35">
      <c r="D284" s="17"/>
    </row>
    <row r="285" spans="4:4" x14ac:dyDescent="0.35">
      <c r="D285" s="17"/>
    </row>
    <row r="286" spans="4:4" x14ac:dyDescent="0.35">
      <c r="D286" s="17"/>
    </row>
    <row r="287" spans="4:4" x14ac:dyDescent="0.35">
      <c r="D287" s="17"/>
    </row>
    <row r="288" spans="4:4" x14ac:dyDescent="0.35">
      <c r="D288" s="17"/>
    </row>
    <row r="289" spans="4:4" x14ac:dyDescent="0.35">
      <c r="D289" s="17"/>
    </row>
    <row r="290" spans="4:4" x14ac:dyDescent="0.35">
      <c r="D290" s="17"/>
    </row>
    <row r="291" spans="4:4" x14ac:dyDescent="0.35">
      <c r="D291" s="17"/>
    </row>
    <row r="292" spans="4:4" x14ac:dyDescent="0.35">
      <c r="D292" s="17"/>
    </row>
    <row r="293" spans="4:4" x14ac:dyDescent="0.35">
      <c r="D293" s="17"/>
    </row>
    <row r="294" spans="4:4" x14ac:dyDescent="0.35">
      <c r="D294" s="17"/>
    </row>
    <row r="295" spans="4:4" x14ac:dyDescent="0.35">
      <c r="D295" s="17"/>
    </row>
    <row r="296" spans="4:4" x14ac:dyDescent="0.35">
      <c r="D296" s="17"/>
    </row>
    <row r="297" spans="4:4" x14ac:dyDescent="0.35">
      <c r="D297" s="17"/>
    </row>
    <row r="298" spans="4:4" x14ac:dyDescent="0.35">
      <c r="D298" s="17"/>
    </row>
    <row r="299" spans="4:4" x14ac:dyDescent="0.35">
      <c r="D299" s="17"/>
    </row>
    <row r="300" spans="4:4" x14ac:dyDescent="0.35">
      <c r="D300" s="17"/>
    </row>
    <row r="301" spans="4:4" x14ac:dyDescent="0.35">
      <c r="D301" s="17"/>
    </row>
    <row r="302" spans="4:4" x14ac:dyDescent="0.35">
      <c r="D302" s="17"/>
    </row>
    <row r="303" spans="4:4" x14ac:dyDescent="0.35">
      <c r="D303" s="17"/>
    </row>
    <row r="304" spans="4:4" x14ac:dyDescent="0.35">
      <c r="D304" s="17"/>
    </row>
    <row r="305" spans="4:4" x14ac:dyDescent="0.35">
      <c r="D305" s="17"/>
    </row>
    <row r="306" spans="4:4" x14ac:dyDescent="0.35">
      <c r="D306" s="17"/>
    </row>
    <row r="307" spans="4:4" x14ac:dyDescent="0.35">
      <c r="D307" s="17"/>
    </row>
    <row r="308" spans="4:4" x14ac:dyDescent="0.35">
      <c r="D308" s="17"/>
    </row>
    <row r="309" spans="4:4" x14ac:dyDescent="0.35">
      <c r="D309" s="17"/>
    </row>
    <row r="310" spans="4:4" x14ac:dyDescent="0.35">
      <c r="D310" s="17"/>
    </row>
    <row r="311" spans="4:4" x14ac:dyDescent="0.35">
      <c r="D311" s="17"/>
    </row>
    <row r="312" spans="4:4" x14ac:dyDescent="0.35">
      <c r="D312" s="17"/>
    </row>
    <row r="313" spans="4:4" x14ac:dyDescent="0.35">
      <c r="D313" s="17"/>
    </row>
    <row r="314" spans="4:4" x14ac:dyDescent="0.35">
      <c r="D314" s="17"/>
    </row>
    <row r="315" spans="4:4" x14ac:dyDescent="0.35">
      <c r="D315" s="17"/>
    </row>
    <row r="316" spans="4:4" x14ac:dyDescent="0.35">
      <c r="D316" s="17"/>
    </row>
  </sheetData>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5F303-B98F-4AF5-AB4A-CCF78CB07343}">
  <dimension ref="A1:K66"/>
  <sheetViews>
    <sheetView tabSelected="1" zoomScale="51" zoomScaleNormal="160" workbookViewId="0">
      <selection activeCell="F62" sqref="F62"/>
    </sheetView>
  </sheetViews>
  <sheetFormatPr defaultRowHeight="14.5" x14ac:dyDescent="0.35"/>
  <cols>
    <col min="1" max="1" width="10.81640625" customWidth="1"/>
    <col min="2" max="2" width="14.7265625" bestFit="1" customWidth="1"/>
    <col min="3" max="3" width="14.54296875" bestFit="1" customWidth="1"/>
    <col min="4" max="4" width="18.54296875" bestFit="1" customWidth="1"/>
    <col min="5" max="5" width="12" bestFit="1" customWidth="1"/>
    <col min="6" max="6" width="13.1796875" customWidth="1"/>
    <col min="7" max="7" width="11.1796875" customWidth="1"/>
    <col min="9" max="10" width="12" bestFit="1" customWidth="1"/>
    <col min="11" max="11" width="12.7265625" bestFit="1" customWidth="1"/>
    <col min="12" max="12" width="12" bestFit="1" customWidth="1"/>
  </cols>
  <sheetData>
    <row r="1" spans="1:7" x14ac:dyDescent="0.35">
      <c r="A1" t="s">
        <v>37</v>
      </c>
    </row>
    <row r="2" spans="1:7" ht="15" thickBot="1" x14ac:dyDescent="0.4"/>
    <row r="3" spans="1:7" x14ac:dyDescent="0.35">
      <c r="A3" s="4" t="s">
        <v>38</v>
      </c>
      <c r="B3" s="4"/>
    </row>
    <row r="4" spans="1:7" x14ac:dyDescent="0.35">
      <c r="A4" t="s">
        <v>39</v>
      </c>
      <c r="B4">
        <v>0.83253405640267297</v>
      </c>
    </row>
    <row r="5" spans="1:7" x14ac:dyDescent="0.35">
      <c r="A5" t="s">
        <v>40</v>
      </c>
      <c r="B5">
        <v>0.69311295507028903</v>
      </c>
    </row>
    <row r="6" spans="1:7" x14ac:dyDescent="0.35">
      <c r="A6" t="s">
        <v>41</v>
      </c>
      <c r="B6">
        <v>0.66242425057731791</v>
      </c>
    </row>
    <row r="7" spans="1:7" x14ac:dyDescent="0.35">
      <c r="A7" t="s">
        <v>42</v>
      </c>
      <c r="B7">
        <v>92.105534410926822</v>
      </c>
    </row>
    <row r="8" spans="1:7" ht="15" thickBot="1" x14ac:dyDescent="0.4">
      <c r="A8" s="2" t="s">
        <v>43</v>
      </c>
      <c r="B8" s="2">
        <v>12</v>
      </c>
    </row>
    <row r="10" spans="1:7" ht="15" thickBot="1" x14ac:dyDescent="0.4">
      <c r="A10" t="s">
        <v>44</v>
      </c>
    </row>
    <row r="11" spans="1:7" x14ac:dyDescent="0.35">
      <c r="A11" s="3"/>
      <c r="B11" s="3" t="s">
        <v>1</v>
      </c>
      <c r="C11" s="3" t="s">
        <v>48</v>
      </c>
      <c r="D11" s="3" t="s">
        <v>49</v>
      </c>
      <c r="E11" s="3" t="s">
        <v>50</v>
      </c>
      <c r="F11" s="3" t="s">
        <v>51</v>
      </c>
    </row>
    <row r="12" spans="1:7" x14ac:dyDescent="0.35">
      <c r="A12" t="s">
        <v>45</v>
      </c>
      <c r="B12">
        <v>1</v>
      </c>
      <c r="C12">
        <v>191600.62197544245</v>
      </c>
      <c r="D12">
        <v>191600.62197544245</v>
      </c>
      <c r="E12">
        <v>22.585279063475582</v>
      </c>
      <c r="F12">
        <v>7.7741589272754201E-4</v>
      </c>
    </row>
    <row r="13" spans="1:7" x14ac:dyDescent="0.35">
      <c r="A13" t="s">
        <v>46</v>
      </c>
      <c r="B13">
        <v>10</v>
      </c>
      <c r="C13">
        <v>84834.294691224248</v>
      </c>
      <c r="D13">
        <v>8483.4294691224241</v>
      </c>
    </row>
    <row r="14" spans="1:7" ht="15" thickBot="1" x14ac:dyDescent="0.4">
      <c r="A14" s="2" t="s">
        <v>0</v>
      </c>
      <c r="B14" s="2">
        <v>11</v>
      </c>
      <c r="C14" s="2">
        <v>276434.91666666669</v>
      </c>
      <c r="D14" s="2"/>
      <c r="E14" s="2"/>
      <c r="F14" s="2"/>
    </row>
    <row r="15" spans="1:7" ht="15" thickBot="1" x14ac:dyDescent="0.4"/>
    <row r="16" spans="1:7" x14ac:dyDescent="0.35">
      <c r="A16" s="3"/>
      <c r="B16" s="3" t="s">
        <v>52</v>
      </c>
      <c r="C16" s="3" t="s">
        <v>42</v>
      </c>
      <c r="D16" s="3" t="s">
        <v>53</v>
      </c>
      <c r="E16" s="3" t="s">
        <v>54</v>
      </c>
      <c r="F16" s="3" t="s">
        <v>55</v>
      </c>
      <c r="G16" s="3" t="s">
        <v>56</v>
      </c>
    </row>
    <row r="17" spans="1:11" x14ac:dyDescent="0.35">
      <c r="A17" t="s">
        <v>47</v>
      </c>
      <c r="B17">
        <v>175.82881906825577</v>
      </c>
      <c r="C17">
        <v>54.989886742230858</v>
      </c>
      <c r="D17">
        <v>3.1974755629606277</v>
      </c>
      <c r="E17">
        <v>9.5324395484220736E-3</v>
      </c>
      <c r="F17">
        <v>53.303715951566261</v>
      </c>
      <c r="G17">
        <v>298.3539221849453</v>
      </c>
    </row>
    <row r="18" spans="1:11" ht="15" thickBot="1" x14ac:dyDescent="0.4">
      <c r="A18" s="2" t="s">
        <v>64</v>
      </c>
      <c r="B18" s="2">
        <v>49.910075839653288</v>
      </c>
      <c r="C18" s="2">
        <v>10.502084281057991</v>
      </c>
      <c r="D18" s="2">
        <v>4.7523971912578569</v>
      </c>
      <c r="E18" s="2">
        <v>7.7741589272754396E-4</v>
      </c>
      <c r="F18" s="2">
        <v>26.509973826193637</v>
      </c>
      <c r="G18" s="2">
        <v>73.310177853112947</v>
      </c>
    </row>
    <row r="22" spans="1:11" x14ac:dyDescent="0.35">
      <c r="A22" t="s">
        <v>59</v>
      </c>
      <c r="G22" s="32" t="s">
        <v>93</v>
      </c>
      <c r="H22" s="32"/>
    </row>
    <row r="23" spans="1:11" ht="15" thickBot="1" x14ac:dyDescent="0.4"/>
    <row r="24" spans="1:11" x14ac:dyDescent="0.35">
      <c r="A24" s="3" t="s">
        <v>60</v>
      </c>
      <c r="B24" s="3" t="s">
        <v>91</v>
      </c>
      <c r="C24" s="3" t="s">
        <v>62</v>
      </c>
      <c r="D24" s="3" t="s">
        <v>92</v>
      </c>
      <c r="G24" s="3" t="s">
        <v>94</v>
      </c>
      <c r="H24" s="3" t="s">
        <v>63</v>
      </c>
      <c r="J24" t="s">
        <v>96</v>
      </c>
    </row>
    <row r="25" spans="1:11" x14ac:dyDescent="0.35">
      <c r="A25">
        <v>1</v>
      </c>
      <c r="B25">
        <v>325.55904658721562</v>
      </c>
      <c r="C25">
        <v>161.44095341278401</v>
      </c>
      <c r="D25">
        <v>1.8383336189216697</v>
      </c>
      <c r="G25">
        <v>4.1666666666666696</v>
      </c>
      <c r="H25">
        <v>187</v>
      </c>
      <c r="I25">
        <v>1</v>
      </c>
      <c r="J25">
        <f>(I25-0.5)/12</f>
        <v>4.1666666666666664E-2</v>
      </c>
      <c r="K25">
        <f>_xlfn.NORM.S.INV(J25)</f>
        <v>-1.7316643961222451</v>
      </c>
    </row>
    <row r="26" spans="1:11" x14ac:dyDescent="0.35">
      <c r="A26">
        <v>2</v>
      </c>
      <c r="B26">
        <v>425.37919826652222</v>
      </c>
      <c r="C26">
        <v>19.620801733477776</v>
      </c>
      <c r="D26">
        <v>0.2234227356464091</v>
      </c>
      <c r="G26">
        <v>12.5</v>
      </c>
      <c r="H26">
        <v>238</v>
      </c>
      <c r="I26">
        <v>2</v>
      </c>
      <c r="J26">
        <f t="shared" ref="J26:J36" si="0">(I26-0.5)/12</f>
        <v>0.125</v>
      </c>
      <c r="K26">
        <f t="shared" ref="K26:K36" si="1">_xlfn.NORM.S.INV(J26)</f>
        <v>-1.1503493803760083</v>
      </c>
    </row>
    <row r="27" spans="1:11" x14ac:dyDescent="0.35">
      <c r="A27">
        <v>3</v>
      </c>
      <c r="B27">
        <v>275.64897074756232</v>
      </c>
      <c r="C27">
        <v>-3.6489707475623163</v>
      </c>
      <c r="D27">
        <v>-4.1550953818725034E-2</v>
      </c>
      <c r="G27">
        <v>20.833333333333336</v>
      </c>
      <c r="H27">
        <v>269</v>
      </c>
      <c r="I27">
        <v>3</v>
      </c>
      <c r="J27">
        <f t="shared" si="0"/>
        <v>0.20833333333333334</v>
      </c>
      <c r="K27" t="e" cm="1">
        <f t="array" aca="1" ref="K27" ca="1">NORM.S.K34INV(J27)</f>
        <v>#NAME?</v>
      </c>
    </row>
    <row r="28" spans="1:11" x14ac:dyDescent="0.35">
      <c r="A28">
        <v>4</v>
      </c>
      <c r="B28">
        <v>575.10942578548202</v>
      </c>
      <c r="C28">
        <v>65.890574214517983</v>
      </c>
      <c r="D28">
        <v>0.75029820617380971</v>
      </c>
      <c r="G28">
        <v>29.166666666666668</v>
      </c>
      <c r="H28">
        <v>272</v>
      </c>
      <c r="I28">
        <v>4</v>
      </c>
      <c r="J28">
        <f t="shared" si="0"/>
        <v>0.29166666666666669</v>
      </c>
      <c r="K28">
        <f t="shared" si="1"/>
        <v>-0.54852228269809788</v>
      </c>
    </row>
    <row r="29" spans="1:11" x14ac:dyDescent="0.35">
      <c r="A29">
        <v>5</v>
      </c>
      <c r="B29">
        <v>275.64897074756232</v>
      </c>
      <c r="C29">
        <v>-88.648970747562316</v>
      </c>
      <c r="D29">
        <v>-1.0094488403531832</v>
      </c>
      <c r="G29">
        <v>37.5</v>
      </c>
      <c r="H29">
        <v>312</v>
      </c>
      <c r="I29">
        <v>5</v>
      </c>
      <c r="J29">
        <f t="shared" si="0"/>
        <v>0.375</v>
      </c>
      <c r="K29">
        <f t="shared" si="1"/>
        <v>-0.3186393639643752</v>
      </c>
    </row>
    <row r="30" spans="1:11" x14ac:dyDescent="0.35">
      <c r="A30">
        <v>6</v>
      </c>
      <c r="B30">
        <v>475.28927410617547</v>
      </c>
      <c r="C30">
        <v>-35.289274106175469</v>
      </c>
      <c r="D30">
        <v>-0.40184016264355782</v>
      </c>
      <c r="G30">
        <v>45.833333333333336</v>
      </c>
      <c r="H30">
        <v>346</v>
      </c>
      <c r="I30">
        <v>6</v>
      </c>
      <c r="J30">
        <f t="shared" si="0"/>
        <v>0.45833333333333331</v>
      </c>
      <c r="K30">
        <f t="shared" si="1"/>
        <v>-0.10463345561407539</v>
      </c>
    </row>
    <row r="31" spans="1:11" x14ac:dyDescent="0.35">
      <c r="A31">
        <v>7</v>
      </c>
      <c r="B31">
        <v>525.19934994582877</v>
      </c>
      <c r="C31">
        <v>-179.19934994582877</v>
      </c>
      <c r="D31">
        <v>-2.0405490833048994</v>
      </c>
      <c r="G31">
        <v>54.166666666666664</v>
      </c>
      <c r="H31">
        <v>440</v>
      </c>
      <c r="I31">
        <v>7</v>
      </c>
      <c r="J31">
        <f t="shared" si="0"/>
        <v>0.54166666666666663</v>
      </c>
      <c r="K31">
        <f t="shared" si="1"/>
        <v>0.10463345561407525</v>
      </c>
    </row>
    <row r="32" spans="1:11" x14ac:dyDescent="0.35">
      <c r="A32">
        <v>8</v>
      </c>
      <c r="B32">
        <v>225.73889490790907</v>
      </c>
      <c r="C32">
        <v>12.261105092090929</v>
      </c>
      <c r="D32">
        <v>0.13961762006131404</v>
      </c>
      <c r="G32">
        <v>62.5</v>
      </c>
      <c r="H32">
        <v>445</v>
      </c>
      <c r="I32">
        <v>8</v>
      </c>
      <c r="J32">
        <f t="shared" si="0"/>
        <v>0.625</v>
      </c>
      <c r="K32">
        <f t="shared" si="1"/>
        <v>0.3186393639643752</v>
      </c>
    </row>
    <row r="33" spans="1:11" x14ac:dyDescent="0.35">
      <c r="A33">
        <v>9</v>
      </c>
      <c r="B33">
        <v>375.46912242686892</v>
      </c>
      <c r="C33">
        <v>-63.469122426868921</v>
      </c>
      <c r="D33">
        <v>-0.72272505243721419</v>
      </c>
      <c r="G33">
        <v>70.833333333333343</v>
      </c>
      <c r="H33">
        <v>487</v>
      </c>
      <c r="I33">
        <v>9</v>
      </c>
      <c r="J33">
        <f t="shared" si="0"/>
        <v>0.70833333333333337</v>
      </c>
      <c r="K33">
        <f t="shared" si="1"/>
        <v>0.54852228269809822</v>
      </c>
    </row>
    <row r="34" spans="1:11" x14ac:dyDescent="0.35">
      <c r="A34">
        <v>10</v>
      </c>
      <c r="B34">
        <v>275.64897074756232</v>
      </c>
      <c r="C34">
        <v>-6.6489707475623163</v>
      </c>
      <c r="D34">
        <v>-7.571205569641179E-2</v>
      </c>
      <c r="G34">
        <v>79.166666666666671</v>
      </c>
      <c r="H34">
        <v>563</v>
      </c>
      <c r="I34">
        <v>10</v>
      </c>
      <c r="J34">
        <f t="shared" si="0"/>
        <v>0.79166666666666663</v>
      </c>
      <c r="K34">
        <f t="shared" si="1"/>
        <v>0.81221780149991241</v>
      </c>
    </row>
    <row r="35" spans="1:11" x14ac:dyDescent="0.35">
      <c r="A35">
        <v>11</v>
      </c>
      <c r="B35">
        <v>625.01950162513538</v>
      </c>
      <c r="C35">
        <v>29.980498374864624</v>
      </c>
      <c r="D35">
        <v>0.34138895310919093</v>
      </c>
      <c r="G35">
        <v>87.500000000000014</v>
      </c>
      <c r="H35">
        <v>641</v>
      </c>
      <c r="I35">
        <v>11</v>
      </c>
      <c r="J35">
        <f t="shared" si="0"/>
        <v>0.875</v>
      </c>
      <c r="K35">
        <f t="shared" si="1"/>
        <v>1.1503493803760083</v>
      </c>
    </row>
    <row r="36" spans="1:11" ht="15" thickBot="1" x14ac:dyDescent="0.4">
      <c r="A36" s="2">
        <v>12</v>
      </c>
      <c r="B36" s="2">
        <v>475.28927410617547</v>
      </c>
      <c r="C36" s="2">
        <v>87.710725893824531</v>
      </c>
      <c r="D36" s="2">
        <v>0.99876501434159926</v>
      </c>
      <c r="G36" s="2">
        <v>95.833333333333343</v>
      </c>
      <c r="H36" s="2">
        <v>655</v>
      </c>
      <c r="I36">
        <v>12</v>
      </c>
      <c r="J36">
        <f t="shared" si="0"/>
        <v>0.95833333333333337</v>
      </c>
      <c r="K36">
        <f t="shared" si="1"/>
        <v>1.7316643961222455</v>
      </c>
    </row>
    <row r="37" spans="1:11" x14ac:dyDescent="0.35">
      <c r="A37" s="3"/>
      <c r="B37" s="3"/>
    </row>
    <row r="38" spans="1:11" x14ac:dyDescent="0.35">
      <c r="C38">
        <f>AVERAGE(C25:C36)</f>
        <v>-2.1316282072803006E-14</v>
      </c>
    </row>
    <row r="39" spans="1:11" ht="15" thickBot="1" x14ac:dyDescent="0.4">
      <c r="A39" s="2"/>
      <c r="B39" s="2"/>
      <c r="C39">
        <f>_xlfn.STDEV.S(C25:C36)</f>
        <v>87.819181323291232</v>
      </c>
    </row>
    <row r="40" spans="1:11" x14ac:dyDescent="0.35">
      <c r="A40" s="5"/>
      <c r="B40" s="3"/>
      <c r="C40" s="5"/>
      <c r="D40" s="3"/>
    </row>
    <row r="41" spans="1:11" x14ac:dyDescent="0.35">
      <c r="A41" s="6"/>
      <c r="C41" s="6"/>
    </row>
    <row r="42" spans="1:11" x14ac:dyDescent="0.35">
      <c r="A42" s="6"/>
      <c r="C42" s="6"/>
    </row>
    <row r="43" spans="1:11" x14ac:dyDescent="0.35">
      <c r="A43" s="6"/>
      <c r="C43" s="6"/>
    </row>
    <row r="44" spans="1:11" x14ac:dyDescent="0.35">
      <c r="A44" s="6"/>
      <c r="C44" s="6"/>
    </row>
    <row r="45" spans="1:11" x14ac:dyDescent="0.35">
      <c r="A45" s="6"/>
      <c r="C45" s="6"/>
    </row>
    <row r="46" spans="1:11" x14ac:dyDescent="0.35">
      <c r="A46" s="6"/>
      <c r="C46" s="6"/>
    </row>
    <row r="47" spans="1:11" x14ac:dyDescent="0.35">
      <c r="A47" s="6"/>
      <c r="C47" s="6"/>
    </row>
    <row r="48" spans="1:11" x14ac:dyDescent="0.35">
      <c r="A48" s="6"/>
      <c r="C48" s="6"/>
      <c r="I48" t="s">
        <v>97</v>
      </c>
      <c r="J48">
        <v>10</v>
      </c>
    </row>
    <row r="49" spans="1:10" x14ac:dyDescent="0.35">
      <c r="A49" s="6"/>
      <c r="C49" s="6"/>
      <c r="I49" t="s">
        <v>98</v>
      </c>
      <c r="J49">
        <v>2</v>
      </c>
    </row>
    <row r="50" spans="1:10" x14ac:dyDescent="0.35">
      <c r="A50" s="6"/>
      <c r="C50" s="6"/>
      <c r="I50" s="1" t="s">
        <v>100</v>
      </c>
      <c r="J50" s="1" t="s">
        <v>99</v>
      </c>
    </row>
    <row r="51" spans="1:10" x14ac:dyDescent="0.35">
      <c r="A51" s="6"/>
      <c r="C51" s="6"/>
      <c r="I51">
        <v>10</v>
      </c>
      <c r="J51">
        <f>_xlfn.NORM.INV(I51/100,$J$48,$J$49)</f>
        <v>7.4368968689107984</v>
      </c>
    </row>
    <row r="52" spans="1:10" ht="15" thickBot="1" x14ac:dyDescent="0.4">
      <c r="A52" s="6"/>
      <c r="B52" s="2"/>
      <c r="C52" s="6"/>
      <c r="I52">
        <v>20</v>
      </c>
      <c r="J52">
        <f t="shared" ref="J52:J59" si="2">_xlfn.NORM.INV(I52/100,$J$48,$J$49)</f>
        <v>8.3167575328541705</v>
      </c>
    </row>
    <row r="53" spans="1:10" x14ac:dyDescent="0.35">
      <c r="I53">
        <v>30</v>
      </c>
      <c r="J53">
        <f t="shared" si="2"/>
        <v>8.9511989745839173</v>
      </c>
    </row>
    <row r="54" spans="1:10" x14ac:dyDescent="0.35">
      <c r="B54" s="5"/>
      <c r="I54">
        <v>40</v>
      </c>
      <c r="J54">
        <f t="shared" si="2"/>
        <v>9.4933057937283998</v>
      </c>
    </row>
    <row r="55" spans="1:10" x14ac:dyDescent="0.35">
      <c r="B55" s="6"/>
      <c r="I55">
        <v>50</v>
      </c>
      <c r="J55">
        <f t="shared" si="2"/>
        <v>10</v>
      </c>
    </row>
    <row r="56" spans="1:10" x14ac:dyDescent="0.35">
      <c r="B56" s="6"/>
      <c r="I56">
        <v>60</v>
      </c>
      <c r="J56">
        <f t="shared" si="2"/>
        <v>10.5066942062716</v>
      </c>
    </row>
    <row r="57" spans="1:10" x14ac:dyDescent="0.35">
      <c r="B57" s="6"/>
      <c r="I57">
        <v>70</v>
      </c>
      <c r="J57">
        <f t="shared" si="2"/>
        <v>11.048801025416081</v>
      </c>
    </row>
    <row r="58" spans="1:10" x14ac:dyDescent="0.35">
      <c r="B58" s="6"/>
      <c r="I58">
        <v>80</v>
      </c>
      <c r="J58">
        <f t="shared" si="2"/>
        <v>11.683242467145829</v>
      </c>
    </row>
    <row r="59" spans="1:10" x14ac:dyDescent="0.35">
      <c r="B59" s="6"/>
      <c r="E59" s="17"/>
      <c r="I59">
        <v>90</v>
      </c>
      <c r="J59">
        <f t="shared" si="2"/>
        <v>12.563103131089202</v>
      </c>
    </row>
    <row r="60" spans="1:10" x14ac:dyDescent="0.35">
      <c r="B60" s="6"/>
    </row>
    <row r="61" spans="1:10" x14ac:dyDescent="0.35">
      <c r="B61" s="6"/>
      <c r="J61">
        <f>CORREL(I51:I59,J51:J59)</f>
        <v>0.99667134658260914</v>
      </c>
    </row>
    <row r="62" spans="1:10" x14ac:dyDescent="0.35">
      <c r="B62" s="6"/>
    </row>
    <row r="63" spans="1:10" x14ac:dyDescent="0.35">
      <c r="B63" s="6"/>
    </row>
    <row r="64" spans="1:10" x14ac:dyDescent="0.35">
      <c r="B64" s="6"/>
    </row>
    <row r="65" spans="2:5" x14ac:dyDescent="0.35">
      <c r="B65" s="6"/>
    </row>
    <row r="66" spans="2:5" x14ac:dyDescent="0.35">
      <c r="B66" s="6"/>
      <c r="E66" s="21"/>
    </row>
  </sheetData>
  <sortState xmlns:xlrd2="http://schemas.microsoft.com/office/spreadsheetml/2017/richdata2" ref="H25:H36">
    <sortCondition ref="H25"/>
  </sortState>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0272C-A320-494A-B5C5-7D61003D6A59}">
  <dimension ref="A1:I52"/>
  <sheetViews>
    <sheetView topLeftCell="A20" zoomScale="200" zoomScaleNormal="200" workbookViewId="0">
      <selection activeCell="J5" sqref="J5"/>
    </sheetView>
  </sheetViews>
  <sheetFormatPr defaultRowHeight="14.5" x14ac:dyDescent="0.35"/>
  <cols>
    <col min="5" max="5" width="12.7265625" bestFit="1" customWidth="1"/>
    <col min="9" max="9" width="12" bestFit="1" customWidth="1"/>
  </cols>
  <sheetData>
    <row r="1" spans="1:9" x14ac:dyDescent="0.35">
      <c r="A1" s="1" t="s">
        <v>75</v>
      </c>
      <c r="B1" s="1" t="s">
        <v>85</v>
      </c>
      <c r="C1" s="1" t="s">
        <v>86</v>
      </c>
      <c r="D1" s="1" t="s">
        <v>87</v>
      </c>
      <c r="E1" s="1" t="s">
        <v>88</v>
      </c>
      <c r="F1" s="1" t="s">
        <v>89</v>
      </c>
      <c r="G1" s="1" t="s">
        <v>90</v>
      </c>
    </row>
    <row r="2" spans="1:9" x14ac:dyDescent="0.35">
      <c r="A2">
        <v>0</v>
      </c>
      <c r="B2">
        <f>A2^2</f>
        <v>0</v>
      </c>
      <c r="C2">
        <f>A2^3</f>
        <v>0</v>
      </c>
      <c r="D2">
        <f>EXP(A2)</f>
        <v>1</v>
      </c>
      <c r="G2">
        <f>A2^0.5</f>
        <v>0</v>
      </c>
    </row>
    <row r="3" spans="1:9" x14ac:dyDescent="0.35">
      <c r="A3">
        <v>0.1</v>
      </c>
      <c r="B3">
        <f t="shared" ref="B3:B52" si="0">A3^2</f>
        <v>1.0000000000000002E-2</v>
      </c>
      <c r="C3">
        <f t="shared" ref="C3:C52" si="1">A3^3</f>
        <v>1.0000000000000002E-3</v>
      </c>
      <c r="D3">
        <f t="shared" ref="D3:D52" si="2">EXP(A3)</f>
        <v>1.1051709180756477</v>
      </c>
      <c r="E3">
        <f>LN(A3)</f>
        <v>-2.3025850929940455</v>
      </c>
      <c r="F3">
        <f>LOG(A3)</f>
        <v>-1</v>
      </c>
      <c r="G3">
        <f t="shared" ref="G3:G52" si="3">A3^0.5</f>
        <v>0.31622776601683794</v>
      </c>
    </row>
    <row r="4" spans="1:9" x14ac:dyDescent="0.35">
      <c r="A4">
        <v>0.2</v>
      </c>
      <c r="B4">
        <f t="shared" si="0"/>
        <v>4.0000000000000008E-2</v>
      </c>
      <c r="C4">
        <f t="shared" si="1"/>
        <v>8.0000000000000019E-3</v>
      </c>
      <c r="D4">
        <f t="shared" si="2"/>
        <v>1.2214027581601699</v>
      </c>
      <c r="E4">
        <f t="shared" ref="E4:E52" si="4">LN(A4)</f>
        <v>-1.6094379124341003</v>
      </c>
      <c r="F4">
        <f t="shared" ref="F4:F52" si="5">LOG(A4)</f>
        <v>-0.69897000433601875</v>
      </c>
      <c r="G4">
        <f t="shared" si="3"/>
        <v>0.44721359549995793</v>
      </c>
    </row>
    <row r="5" spans="1:9" x14ac:dyDescent="0.35">
      <c r="A5">
        <v>0.3</v>
      </c>
      <c r="B5">
        <f t="shared" si="0"/>
        <v>0.09</v>
      </c>
      <c r="C5">
        <f t="shared" si="1"/>
        <v>2.7E-2</v>
      </c>
      <c r="D5">
        <f t="shared" si="2"/>
        <v>1.3498588075760032</v>
      </c>
      <c r="E5">
        <f t="shared" si="4"/>
        <v>-1.2039728043259361</v>
      </c>
      <c r="F5">
        <f t="shared" si="5"/>
        <v>-0.52287874528033762</v>
      </c>
      <c r="G5">
        <f t="shared" si="3"/>
        <v>0.54772255750516607</v>
      </c>
      <c r="I5" t="s">
        <v>95</v>
      </c>
    </row>
    <row r="6" spans="1:9" x14ac:dyDescent="0.35">
      <c r="A6">
        <v>0.4</v>
      </c>
      <c r="B6">
        <f t="shared" si="0"/>
        <v>0.16000000000000003</v>
      </c>
      <c r="C6">
        <f t="shared" si="1"/>
        <v>6.4000000000000015E-2</v>
      </c>
      <c r="D6">
        <f t="shared" si="2"/>
        <v>1.4918246976412703</v>
      </c>
      <c r="E6">
        <f t="shared" si="4"/>
        <v>-0.916290731874155</v>
      </c>
      <c r="F6">
        <f t="shared" si="5"/>
        <v>-0.3979400086720376</v>
      </c>
      <c r="G6">
        <f t="shared" si="3"/>
        <v>0.63245553203367588</v>
      </c>
      <c r="I6">
        <f>EXP(1)</f>
        <v>2.7182818284590451</v>
      </c>
    </row>
    <row r="7" spans="1:9" x14ac:dyDescent="0.35">
      <c r="A7">
        <v>0.5</v>
      </c>
      <c r="B7">
        <f t="shared" si="0"/>
        <v>0.25</v>
      </c>
      <c r="C7">
        <f t="shared" si="1"/>
        <v>0.125</v>
      </c>
      <c r="D7">
        <f t="shared" si="2"/>
        <v>1.6487212707001282</v>
      </c>
      <c r="E7">
        <f t="shared" si="4"/>
        <v>-0.69314718055994529</v>
      </c>
      <c r="F7">
        <f t="shared" si="5"/>
        <v>-0.3010299956639812</v>
      </c>
      <c r="G7">
        <f t="shared" si="3"/>
        <v>0.70710678118654757</v>
      </c>
    </row>
    <row r="8" spans="1:9" x14ac:dyDescent="0.35">
      <c r="A8">
        <v>0.6</v>
      </c>
      <c r="B8">
        <f t="shared" si="0"/>
        <v>0.36</v>
      </c>
      <c r="C8">
        <f t="shared" si="1"/>
        <v>0.216</v>
      </c>
      <c r="D8">
        <f t="shared" si="2"/>
        <v>1.8221188003905089</v>
      </c>
      <c r="E8">
        <f t="shared" si="4"/>
        <v>-0.51082562376599072</v>
      </c>
      <c r="F8">
        <f t="shared" si="5"/>
        <v>-0.22184874961635639</v>
      </c>
      <c r="G8">
        <f t="shared" si="3"/>
        <v>0.7745966692414834</v>
      </c>
    </row>
    <row r="9" spans="1:9" x14ac:dyDescent="0.35">
      <c r="A9">
        <v>0.7</v>
      </c>
      <c r="B9">
        <f t="shared" si="0"/>
        <v>0.48999999999999994</v>
      </c>
      <c r="C9">
        <f t="shared" si="1"/>
        <v>0.34299999999999992</v>
      </c>
      <c r="D9">
        <f t="shared" si="2"/>
        <v>2.0137527074704766</v>
      </c>
      <c r="E9">
        <f t="shared" si="4"/>
        <v>-0.35667494393873245</v>
      </c>
      <c r="F9">
        <f t="shared" si="5"/>
        <v>-0.15490195998574319</v>
      </c>
      <c r="G9">
        <f t="shared" si="3"/>
        <v>0.83666002653407556</v>
      </c>
    </row>
    <row r="10" spans="1:9" x14ac:dyDescent="0.35">
      <c r="A10">
        <v>0.8</v>
      </c>
      <c r="B10">
        <f t="shared" si="0"/>
        <v>0.64000000000000012</v>
      </c>
      <c r="C10">
        <f t="shared" si="1"/>
        <v>0.51200000000000012</v>
      </c>
      <c r="D10">
        <f t="shared" si="2"/>
        <v>2.2255409284924679</v>
      </c>
      <c r="E10">
        <f t="shared" si="4"/>
        <v>-0.22314355131420971</v>
      </c>
      <c r="F10">
        <f t="shared" si="5"/>
        <v>-9.6910013008056392E-2</v>
      </c>
      <c r="G10">
        <f t="shared" si="3"/>
        <v>0.89442719099991586</v>
      </c>
    </row>
    <row r="11" spans="1:9" x14ac:dyDescent="0.35">
      <c r="A11">
        <v>0.9</v>
      </c>
      <c r="B11">
        <f t="shared" si="0"/>
        <v>0.81</v>
      </c>
      <c r="C11">
        <f t="shared" si="1"/>
        <v>0.72900000000000009</v>
      </c>
      <c r="D11">
        <f t="shared" si="2"/>
        <v>2.4596031111569499</v>
      </c>
      <c r="E11">
        <f t="shared" si="4"/>
        <v>-0.10536051565782628</v>
      </c>
      <c r="F11">
        <f t="shared" si="5"/>
        <v>-4.5757490560675115E-2</v>
      </c>
      <c r="G11">
        <f t="shared" si="3"/>
        <v>0.94868329805051377</v>
      </c>
    </row>
    <row r="12" spans="1:9" x14ac:dyDescent="0.35">
      <c r="A12">
        <v>1</v>
      </c>
      <c r="B12">
        <f t="shared" si="0"/>
        <v>1</v>
      </c>
      <c r="C12">
        <f t="shared" si="1"/>
        <v>1</v>
      </c>
      <c r="D12">
        <f t="shared" si="2"/>
        <v>2.7182818284590451</v>
      </c>
      <c r="E12">
        <f t="shared" si="4"/>
        <v>0</v>
      </c>
      <c r="F12">
        <f t="shared" si="5"/>
        <v>0</v>
      </c>
      <c r="G12">
        <f t="shared" si="3"/>
        <v>1</v>
      </c>
    </row>
    <row r="13" spans="1:9" x14ac:dyDescent="0.35">
      <c r="A13">
        <v>1.1000000000000001</v>
      </c>
      <c r="B13">
        <f t="shared" si="0"/>
        <v>1.2100000000000002</v>
      </c>
      <c r="C13">
        <f t="shared" si="1"/>
        <v>1.3310000000000004</v>
      </c>
      <c r="D13">
        <f t="shared" si="2"/>
        <v>3.0041660239464334</v>
      </c>
      <c r="E13">
        <f t="shared" si="4"/>
        <v>9.5310179804324935E-2</v>
      </c>
      <c r="F13">
        <f t="shared" si="5"/>
        <v>4.1392685158225077E-2</v>
      </c>
      <c r="G13">
        <f t="shared" si="3"/>
        <v>1.0488088481701516</v>
      </c>
    </row>
    <row r="14" spans="1:9" x14ac:dyDescent="0.35">
      <c r="A14">
        <v>1.2</v>
      </c>
      <c r="B14">
        <f t="shared" si="0"/>
        <v>1.44</v>
      </c>
      <c r="C14">
        <f t="shared" si="1"/>
        <v>1.728</v>
      </c>
      <c r="D14">
        <f t="shared" si="2"/>
        <v>3.3201169227365472</v>
      </c>
      <c r="E14">
        <f t="shared" si="4"/>
        <v>0.18232155679395459</v>
      </c>
      <c r="F14">
        <f t="shared" si="5"/>
        <v>7.9181246047624818E-2</v>
      </c>
      <c r="G14">
        <f t="shared" si="3"/>
        <v>1.0954451150103321</v>
      </c>
    </row>
    <row r="15" spans="1:9" x14ac:dyDescent="0.35">
      <c r="A15">
        <v>1.3</v>
      </c>
      <c r="B15">
        <f t="shared" si="0"/>
        <v>1.6900000000000002</v>
      </c>
      <c r="C15">
        <f t="shared" si="1"/>
        <v>2.1970000000000005</v>
      </c>
      <c r="D15">
        <f t="shared" si="2"/>
        <v>3.6692966676192444</v>
      </c>
      <c r="E15">
        <f t="shared" si="4"/>
        <v>0.26236426446749106</v>
      </c>
      <c r="F15">
        <f t="shared" si="5"/>
        <v>0.11394335230683679</v>
      </c>
      <c r="G15">
        <f t="shared" si="3"/>
        <v>1.1401754250991381</v>
      </c>
    </row>
    <row r="16" spans="1:9" x14ac:dyDescent="0.35">
      <c r="A16">
        <v>1.4</v>
      </c>
      <c r="B16">
        <f t="shared" si="0"/>
        <v>1.9599999999999997</v>
      </c>
      <c r="C16">
        <f t="shared" si="1"/>
        <v>2.7439999999999993</v>
      </c>
      <c r="D16">
        <f t="shared" si="2"/>
        <v>4.0551999668446745</v>
      </c>
      <c r="E16">
        <f t="shared" si="4"/>
        <v>0.33647223662121289</v>
      </c>
      <c r="F16">
        <f t="shared" si="5"/>
        <v>0.14612803567823801</v>
      </c>
      <c r="G16">
        <f t="shared" si="3"/>
        <v>1.1832159566199232</v>
      </c>
    </row>
    <row r="17" spans="1:7" x14ac:dyDescent="0.35">
      <c r="A17">
        <v>1.5</v>
      </c>
      <c r="B17">
        <f t="shared" si="0"/>
        <v>2.25</v>
      </c>
      <c r="C17">
        <f t="shared" si="1"/>
        <v>3.375</v>
      </c>
      <c r="D17">
        <f t="shared" si="2"/>
        <v>4.4816890703380645</v>
      </c>
      <c r="E17">
        <f t="shared" si="4"/>
        <v>0.40546510810816438</v>
      </c>
      <c r="F17">
        <f t="shared" si="5"/>
        <v>0.17609125905568124</v>
      </c>
      <c r="G17">
        <f t="shared" si="3"/>
        <v>1.2247448713915889</v>
      </c>
    </row>
    <row r="18" spans="1:7" x14ac:dyDescent="0.35">
      <c r="A18">
        <v>1.6</v>
      </c>
      <c r="B18">
        <f t="shared" si="0"/>
        <v>2.5600000000000005</v>
      </c>
      <c r="C18">
        <f t="shared" si="1"/>
        <v>4.096000000000001</v>
      </c>
      <c r="D18">
        <f t="shared" si="2"/>
        <v>4.9530324243951149</v>
      </c>
      <c r="E18">
        <f t="shared" si="4"/>
        <v>0.47000362924573563</v>
      </c>
      <c r="F18">
        <f t="shared" si="5"/>
        <v>0.20411998265592479</v>
      </c>
      <c r="G18">
        <f t="shared" si="3"/>
        <v>1.2649110640673518</v>
      </c>
    </row>
    <row r="19" spans="1:7" x14ac:dyDescent="0.35">
      <c r="A19">
        <v>1.7</v>
      </c>
      <c r="B19">
        <f t="shared" si="0"/>
        <v>2.8899999999999997</v>
      </c>
      <c r="C19">
        <f t="shared" si="1"/>
        <v>4.9129999999999994</v>
      </c>
      <c r="D19">
        <f t="shared" si="2"/>
        <v>5.4739473917271999</v>
      </c>
      <c r="E19">
        <f t="shared" si="4"/>
        <v>0.53062825106217038</v>
      </c>
      <c r="F19">
        <f t="shared" si="5"/>
        <v>0.23044892137827391</v>
      </c>
      <c r="G19">
        <f t="shared" si="3"/>
        <v>1.3038404810405297</v>
      </c>
    </row>
    <row r="20" spans="1:7" x14ac:dyDescent="0.35">
      <c r="A20">
        <v>1.8</v>
      </c>
      <c r="B20">
        <f t="shared" si="0"/>
        <v>3.24</v>
      </c>
      <c r="C20">
        <f t="shared" si="1"/>
        <v>5.8320000000000007</v>
      </c>
      <c r="D20">
        <f t="shared" si="2"/>
        <v>6.0496474644129465</v>
      </c>
      <c r="E20">
        <f t="shared" si="4"/>
        <v>0.58778666490211906</v>
      </c>
      <c r="F20">
        <f t="shared" si="5"/>
        <v>0.25527250510330607</v>
      </c>
      <c r="G20">
        <f t="shared" si="3"/>
        <v>1.3416407864998738</v>
      </c>
    </row>
    <row r="21" spans="1:7" x14ac:dyDescent="0.35">
      <c r="A21">
        <v>1.9</v>
      </c>
      <c r="B21">
        <f t="shared" si="0"/>
        <v>3.61</v>
      </c>
      <c r="C21">
        <f t="shared" si="1"/>
        <v>6.8589999999999991</v>
      </c>
      <c r="D21">
        <f t="shared" si="2"/>
        <v>6.6858944422792685</v>
      </c>
      <c r="E21">
        <f t="shared" si="4"/>
        <v>0.64185388617239469</v>
      </c>
      <c r="F21">
        <f t="shared" si="5"/>
        <v>0.27875360095282892</v>
      </c>
      <c r="G21">
        <f t="shared" si="3"/>
        <v>1.3784048752090221</v>
      </c>
    </row>
    <row r="22" spans="1:7" x14ac:dyDescent="0.35">
      <c r="A22">
        <v>2</v>
      </c>
      <c r="B22">
        <f t="shared" si="0"/>
        <v>4</v>
      </c>
      <c r="C22">
        <f t="shared" si="1"/>
        <v>8</v>
      </c>
      <c r="D22">
        <f t="shared" si="2"/>
        <v>7.3890560989306504</v>
      </c>
      <c r="E22">
        <f t="shared" si="4"/>
        <v>0.69314718055994529</v>
      </c>
      <c r="F22">
        <f t="shared" si="5"/>
        <v>0.3010299956639812</v>
      </c>
      <c r="G22">
        <f t="shared" si="3"/>
        <v>1.4142135623730951</v>
      </c>
    </row>
    <row r="23" spans="1:7" x14ac:dyDescent="0.35">
      <c r="A23">
        <v>2.1</v>
      </c>
      <c r="B23">
        <f t="shared" si="0"/>
        <v>4.41</v>
      </c>
      <c r="C23">
        <f t="shared" si="1"/>
        <v>9.261000000000001</v>
      </c>
      <c r="D23">
        <f t="shared" si="2"/>
        <v>8.1661699125676517</v>
      </c>
      <c r="E23">
        <f t="shared" si="4"/>
        <v>0.74193734472937733</v>
      </c>
      <c r="F23">
        <f t="shared" si="5"/>
        <v>0.3222192947339193</v>
      </c>
      <c r="G23">
        <f t="shared" si="3"/>
        <v>1.4491376746189439</v>
      </c>
    </row>
    <row r="24" spans="1:7" x14ac:dyDescent="0.35">
      <c r="A24">
        <v>2.2000000000000002</v>
      </c>
      <c r="B24">
        <f t="shared" si="0"/>
        <v>4.8400000000000007</v>
      </c>
      <c r="C24">
        <f t="shared" si="1"/>
        <v>10.648000000000003</v>
      </c>
      <c r="D24">
        <f t="shared" si="2"/>
        <v>9.025013499434122</v>
      </c>
      <c r="E24">
        <f t="shared" si="4"/>
        <v>0.78845736036427028</v>
      </c>
      <c r="F24">
        <f t="shared" si="5"/>
        <v>0.34242268082220628</v>
      </c>
      <c r="G24">
        <f t="shared" si="3"/>
        <v>1.4832396974191326</v>
      </c>
    </row>
    <row r="25" spans="1:7" x14ac:dyDescent="0.35">
      <c r="A25">
        <v>2.2999999999999998</v>
      </c>
      <c r="B25">
        <f t="shared" si="0"/>
        <v>5.2899999999999991</v>
      </c>
      <c r="C25">
        <f t="shared" si="1"/>
        <v>12.166999999999996</v>
      </c>
      <c r="D25">
        <f t="shared" si="2"/>
        <v>9.9741824548147182</v>
      </c>
      <c r="E25">
        <f t="shared" si="4"/>
        <v>0.83290912293510388</v>
      </c>
      <c r="F25">
        <f t="shared" si="5"/>
        <v>0.36172783601759284</v>
      </c>
      <c r="G25">
        <f t="shared" si="3"/>
        <v>1.51657508881031</v>
      </c>
    </row>
    <row r="26" spans="1:7" x14ac:dyDescent="0.35">
      <c r="A26">
        <v>2.4</v>
      </c>
      <c r="B26">
        <f t="shared" si="0"/>
        <v>5.76</v>
      </c>
      <c r="C26">
        <f t="shared" si="1"/>
        <v>13.824</v>
      </c>
      <c r="D26">
        <f t="shared" si="2"/>
        <v>11.023176380641601</v>
      </c>
      <c r="E26">
        <f t="shared" si="4"/>
        <v>0.87546873735389985</v>
      </c>
      <c r="F26">
        <f t="shared" si="5"/>
        <v>0.38021124171160603</v>
      </c>
      <c r="G26">
        <f t="shared" si="3"/>
        <v>1.5491933384829668</v>
      </c>
    </row>
    <row r="27" spans="1:7" x14ac:dyDescent="0.35">
      <c r="A27">
        <v>2.5</v>
      </c>
      <c r="B27">
        <f t="shared" si="0"/>
        <v>6.25</v>
      </c>
      <c r="C27">
        <f t="shared" si="1"/>
        <v>15.625</v>
      </c>
      <c r="D27">
        <f t="shared" si="2"/>
        <v>12.182493960703473</v>
      </c>
      <c r="E27">
        <f t="shared" si="4"/>
        <v>0.91629073187415511</v>
      </c>
      <c r="F27">
        <f t="shared" si="5"/>
        <v>0.3979400086720376</v>
      </c>
      <c r="G27">
        <f t="shared" si="3"/>
        <v>1.5811388300841898</v>
      </c>
    </row>
    <row r="28" spans="1:7" x14ac:dyDescent="0.35">
      <c r="A28">
        <v>2.6</v>
      </c>
      <c r="B28">
        <f t="shared" si="0"/>
        <v>6.7600000000000007</v>
      </c>
      <c r="C28">
        <f t="shared" si="1"/>
        <v>17.576000000000004</v>
      </c>
      <c r="D28">
        <f t="shared" si="2"/>
        <v>13.463738035001692</v>
      </c>
      <c r="E28">
        <f t="shared" si="4"/>
        <v>0.95551144502743635</v>
      </c>
      <c r="F28">
        <f t="shared" si="5"/>
        <v>0.41497334797081797</v>
      </c>
      <c r="G28">
        <f t="shared" si="3"/>
        <v>1.61245154965971</v>
      </c>
    </row>
    <row r="29" spans="1:7" x14ac:dyDescent="0.35">
      <c r="A29">
        <v>2.7</v>
      </c>
      <c r="B29">
        <f t="shared" si="0"/>
        <v>7.2900000000000009</v>
      </c>
      <c r="C29">
        <f t="shared" si="1"/>
        <v>19.683000000000003</v>
      </c>
      <c r="D29">
        <f t="shared" si="2"/>
        <v>14.879731724872837</v>
      </c>
      <c r="E29">
        <f t="shared" si="4"/>
        <v>0.99325177301028345</v>
      </c>
      <c r="F29">
        <f t="shared" si="5"/>
        <v>0.43136376415898736</v>
      </c>
      <c r="G29">
        <f t="shared" si="3"/>
        <v>1.6431676725154984</v>
      </c>
    </row>
    <row r="30" spans="1:7" x14ac:dyDescent="0.35">
      <c r="A30">
        <v>2.8</v>
      </c>
      <c r="B30">
        <f t="shared" si="0"/>
        <v>7.839999999999999</v>
      </c>
      <c r="C30">
        <f t="shared" si="1"/>
        <v>21.951999999999995</v>
      </c>
      <c r="D30">
        <f t="shared" si="2"/>
        <v>16.444646771097048</v>
      </c>
      <c r="E30">
        <f t="shared" si="4"/>
        <v>1.0296194171811581</v>
      </c>
      <c r="F30">
        <f t="shared" si="5"/>
        <v>0.44715803134221921</v>
      </c>
      <c r="G30">
        <f t="shared" si="3"/>
        <v>1.6733200530681511</v>
      </c>
    </row>
    <row r="31" spans="1:7" x14ac:dyDescent="0.35">
      <c r="A31">
        <v>2.9</v>
      </c>
      <c r="B31">
        <f t="shared" si="0"/>
        <v>8.41</v>
      </c>
      <c r="C31">
        <f t="shared" si="1"/>
        <v>24.388999999999999</v>
      </c>
      <c r="D31">
        <f t="shared" si="2"/>
        <v>18.17414536944306</v>
      </c>
      <c r="E31">
        <f t="shared" si="4"/>
        <v>1.0647107369924282</v>
      </c>
      <c r="F31">
        <f t="shared" si="5"/>
        <v>0.46239799789895608</v>
      </c>
      <c r="G31">
        <f t="shared" si="3"/>
        <v>1.70293863659264</v>
      </c>
    </row>
    <row r="32" spans="1:7" x14ac:dyDescent="0.35">
      <c r="A32">
        <v>3</v>
      </c>
      <c r="B32">
        <f t="shared" si="0"/>
        <v>9</v>
      </c>
      <c r="C32">
        <f t="shared" si="1"/>
        <v>27</v>
      </c>
      <c r="D32">
        <f t="shared" si="2"/>
        <v>20.085536923187668</v>
      </c>
      <c r="E32">
        <f t="shared" si="4"/>
        <v>1.0986122886681098</v>
      </c>
      <c r="F32">
        <f t="shared" si="5"/>
        <v>0.47712125471966244</v>
      </c>
      <c r="G32">
        <f t="shared" si="3"/>
        <v>1.7320508075688772</v>
      </c>
    </row>
    <row r="33" spans="1:7" x14ac:dyDescent="0.35">
      <c r="A33">
        <v>3.1</v>
      </c>
      <c r="B33">
        <f t="shared" si="0"/>
        <v>9.6100000000000012</v>
      </c>
      <c r="C33">
        <f t="shared" si="1"/>
        <v>29.791000000000004</v>
      </c>
      <c r="D33">
        <f t="shared" si="2"/>
        <v>22.197951281441636</v>
      </c>
      <c r="E33">
        <f t="shared" si="4"/>
        <v>1.1314021114911006</v>
      </c>
      <c r="F33">
        <f t="shared" si="5"/>
        <v>0.49136169383427269</v>
      </c>
      <c r="G33">
        <f t="shared" si="3"/>
        <v>1.7606816861659009</v>
      </c>
    </row>
    <row r="34" spans="1:7" x14ac:dyDescent="0.35">
      <c r="A34">
        <v>3.2</v>
      </c>
      <c r="B34">
        <f t="shared" si="0"/>
        <v>10.240000000000002</v>
      </c>
      <c r="C34">
        <f t="shared" si="1"/>
        <v>32.768000000000008</v>
      </c>
      <c r="D34">
        <f t="shared" si="2"/>
        <v>24.532530197109352</v>
      </c>
      <c r="E34">
        <f t="shared" si="4"/>
        <v>1.1631508098056809</v>
      </c>
      <c r="F34">
        <f t="shared" si="5"/>
        <v>0.50514997831990605</v>
      </c>
      <c r="G34">
        <f t="shared" si="3"/>
        <v>1.7888543819998317</v>
      </c>
    </row>
    <row r="35" spans="1:7" x14ac:dyDescent="0.35">
      <c r="A35">
        <v>3.3</v>
      </c>
      <c r="B35">
        <f t="shared" si="0"/>
        <v>10.889999999999999</v>
      </c>
      <c r="C35">
        <f t="shared" si="1"/>
        <v>35.936999999999998</v>
      </c>
      <c r="D35">
        <f t="shared" si="2"/>
        <v>27.112638920657883</v>
      </c>
      <c r="E35">
        <f t="shared" si="4"/>
        <v>1.1939224684724346</v>
      </c>
      <c r="F35">
        <f t="shared" si="5"/>
        <v>0.51851393987788741</v>
      </c>
      <c r="G35">
        <f t="shared" si="3"/>
        <v>1.8165902124584949</v>
      </c>
    </row>
    <row r="36" spans="1:7" x14ac:dyDescent="0.35">
      <c r="A36">
        <v>3.4</v>
      </c>
      <c r="B36">
        <f t="shared" si="0"/>
        <v>11.559999999999999</v>
      </c>
      <c r="C36">
        <f t="shared" si="1"/>
        <v>39.303999999999995</v>
      </c>
      <c r="D36">
        <f t="shared" si="2"/>
        <v>29.964100047397011</v>
      </c>
      <c r="E36">
        <f t="shared" si="4"/>
        <v>1.2237754316221157</v>
      </c>
      <c r="F36">
        <f t="shared" si="5"/>
        <v>0.53147891704225514</v>
      </c>
      <c r="G36">
        <f t="shared" si="3"/>
        <v>1.8439088914585775</v>
      </c>
    </row>
    <row r="37" spans="1:7" x14ac:dyDescent="0.35">
      <c r="A37">
        <v>3.5</v>
      </c>
      <c r="B37">
        <f t="shared" si="0"/>
        <v>12.25</v>
      </c>
      <c r="C37">
        <f t="shared" si="1"/>
        <v>42.875</v>
      </c>
      <c r="D37">
        <f t="shared" si="2"/>
        <v>33.115451958692312</v>
      </c>
      <c r="E37">
        <f t="shared" si="4"/>
        <v>1.2527629684953681</v>
      </c>
      <c r="F37">
        <f t="shared" si="5"/>
        <v>0.54406804435027567</v>
      </c>
      <c r="G37">
        <f t="shared" si="3"/>
        <v>1.8708286933869707</v>
      </c>
    </row>
    <row r="38" spans="1:7" x14ac:dyDescent="0.35">
      <c r="A38">
        <v>3.6</v>
      </c>
      <c r="B38">
        <f t="shared" si="0"/>
        <v>12.96</v>
      </c>
      <c r="C38">
        <f t="shared" si="1"/>
        <v>46.656000000000006</v>
      </c>
      <c r="D38">
        <f t="shared" si="2"/>
        <v>36.598234443677988</v>
      </c>
      <c r="E38">
        <f t="shared" si="4"/>
        <v>1.2809338454620642</v>
      </c>
      <c r="F38">
        <f t="shared" si="5"/>
        <v>0.55630250076728727</v>
      </c>
      <c r="G38">
        <f t="shared" si="3"/>
        <v>1.8973665961010275</v>
      </c>
    </row>
    <row r="39" spans="1:7" x14ac:dyDescent="0.35">
      <c r="A39">
        <v>3.7</v>
      </c>
      <c r="B39">
        <f t="shared" si="0"/>
        <v>13.690000000000001</v>
      </c>
      <c r="C39">
        <f t="shared" si="1"/>
        <v>50.653000000000006</v>
      </c>
      <c r="D39">
        <f t="shared" si="2"/>
        <v>40.447304360067399</v>
      </c>
      <c r="E39">
        <f t="shared" si="4"/>
        <v>1.3083328196501789</v>
      </c>
      <c r="F39">
        <f t="shared" si="5"/>
        <v>0.56820172406699498</v>
      </c>
      <c r="G39">
        <f t="shared" si="3"/>
        <v>1.9235384061671346</v>
      </c>
    </row>
    <row r="40" spans="1:7" x14ac:dyDescent="0.35">
      <c r="A40">
        <v>3.8</v>
      </c>
      <c r="B40">
        <f t="shared" si="0"/>
        <v>14.44</v>
      </c>
      <c r="C40">
        <f t="shared" si="1"/>
        <v>54.871999999999993</v>
      </c>
      <c r="D40">
        <f t="shared" si="2"/>
        <v>44.701184493300815</v>
      </c>
      <c r="E40">
        <f t="shared" si="4"/>
        <v>1.33500106673234</v>
      </c>
      <c r="F40">
        <f t="shared" si="5"/>
        <v>0.57978359661681012</v>
      </c>
      <c r="G40">
        <f t="shared" si="3"/>
        <v>1.9493588689617927</v>
      </c>
    </row>
    <row r="41" spans="1:7" x14ac:dyDescent="0.35">
      <c r="A41">
        <v>3.9</v>
      </c>
      <c r="B41">
        <f t="shared" si="0"/>
        <v>15.209999999999999</v>
      </c>
      <c r="C41">
        <f t="shared" si="1"/>
        <v>59.318999999999996</v>
      </c>
      <c r="D41">
        <f t="shared" si="2"/>
        <v>49.402449105530167</v>
      </c>
      <c r="E41">
        <f t="shared" si="4"/>
        <v>1.3609765531356006</v>
      </c>
      <c r="F41">
        <f t="shared" si="5"/>
        <v>0.59106460702649921</v>
      </c>
      <c r="G41">
        <f t="shared" si="3"/>
        <v>1.9748417658131499</v>
      </c>
    </row>
    <row r="42" spans="1:7" x14ac:dyDescent="0.35">
      <c r="A42">
        <v>4</v>
      </c>
      <c r="B42">
        <f t="shared" si="0"/>
        <v>16</v>
      </c>
      <c r="C42">
        <f t="shared" si="1"/>
        <v>64</v>
      </c>
      <c r="D42">
        <f t="shared" si="2"/>
        <v>54.598150033144236</v>
      </c>
      <c r="E42">
        <f t="shared" si="4"/>
        <v>1.3862943611198906</v>
      </c>
      <c r="F42">
        <f t="shared" si="5"/>
        <v>0.6020599913279624</v>
      </c>
      <c r="G42">
        <f t="shared" si="3"/>
        <v>2</v>
      </c>
    </row>
    <row r="43" spans="1:7" x14ac:dyDescent="0.35">
      <c r="A43">
        <v>4.0999999999999996</v>
      </c>
      <c r="B43">
        <f t="shared" si="0"/>
        <v>16.809999999999999</v>
      </c>
      <c r="C43">
        <f t="shared" si="1"/>
        <v>68.920999999999992</v>
      </c>
      <c r="D43">
        <f t="shared" si="2"/>
        <v>60.34028759736195</v>
      </c>
      <c r="E43">
        <f t="shared" si="4"/>
        <v>1.410986973710262</v>
      </c>
      <c r="F43">
        <f t="shared" si="5"/>
        <v>0.61278385671973545</v>
      </c>
      <c r="G43">
        <f t="shared" si="3"/>
        <v>2.0248456731316584</v>
      </c>
    </row>
    <row r="44" spans="1:7" x14ac:dyDescent="0.35">
      <c r="A44">
        <v>4.2</v>
      </c>
      <c r="B44">
        <f t="shared" si="0"/>
        <v>17.64</v>
      </c>
      <c r="C44">
        <f t="shared" si="1"/>
        <v>74.088000000000008</v>
      </c>
      <c r="D44">
        <f t="shared" si="2"/>
        <v>66.686331040925154</v>
      </c>
      <c r="E44">
        <f t="shared" si="4"/>
        <v>1.4350845252893227</v>
      </c>
      <c r="F44">
        <f t="shared" si="5"/>
        <v>0.62324929039790045</v>
      </c>
      <c r="G44">
        <f t="shared" si="3"/>
        <v>2.0493901531919199</v>
      </c>
    </row>
    <row r="45" spans="1:7" x14ac:dyDescent="0.35">
      <c r="A45">
        <v>4.3</v>
      </c>
      <c r="B45">
        <f t="shared" si="0"/>
        <v>18.489999999999998</v>
      </c>
      <c r="C45">
        <f t="shared" si="1"/>
        <v>79.506999999999991</v>
      </c>
      <c r="D45">
        <f t="shared" si="2"/>
        <v>73.699793699595787</v>
      </c>
      <c r="E45">
        <f t="shared" si="4"/>
        <v>1.4586150226995167</v>
      </c>
      <c r="F45">
        <f t="shared" si="5"/>
        <v>0.63346845557958653</v>
      </c>
      <c r="G45">
        <f t="shared" si="3"/>
        <v>2.0736441353327719</v>
      </c>
    </row>
    <row r="46" spans="1:7" x14ac:dyDescent="0.35">
      <c r="A46">
        <v>4.4000000000000004</v>
      </c>
      <c r="B46">
        <f t="shared" si="0"/>
        <v>19.360000000000003</v>
      </c>
      <c r="C46">
        <f t="shared" si="1"/>
        <v>85.184000000000026</v>
      </c>
      <c r="D46">
        <f t="shared" si="2"/>
        <v>81.450868664968141</v>
      </c>
      <c r="E46">
        <f t="shared" si="4"/>
        <v>1.4816045409242156</v>
      </c>
      <c r="F46">
        <f t="shared" si="5"/>
        <v>0.64345267648618742</v>
      </c>
      <c r="G46">
        <f t="shared" si="3"/>
        <v>2.0976176963403033</v>
      </c>
    </row>
    <row r="47" spans="1:7" x14ac:dyDescent="0.35">
      <c r="A47">
        <v>4.5</v>
      </c>
      <c r="B47">
        <f t="shared" si="0"/>
        <v>20.25</v>
      </c>
      <c r="C47">
        <f t="shared" si="1"/>
        <v>91.125</v>
      </c>
      <c r="D47">
        <f t="shared" si="2"/>
        <v>90.017131300521811</v>
      </c>
      <c r="E47">
        <f t="shared" si="4"/>
        <v>1.5040773967762742</v>
      </c>
      <c r="F47">
        <f t="shared" si="5"/>
        <v>0.65321251377534373</v>
      </c>
      <c r="G47">
        <f t="shared" si="3"/>
        <v>2.1213203435596424</v>
      </c>
    </row>
    <row r="48" spans="1:7" x14ac:dyDescent="0.35">
      <c r="A48">
        <v>4.5999999999999996</v>
      </c>
      <c r="B48">
        <f t="shared" si="0"/>
        <v>21.159999999999997</v>
      </c>
      <c r="C48">
        <f t="shared" si="1"/>
        <v>97.33599999999997</v>
      </c>
      <c r="D48">
        <f t="shared" si="2"/>
        <v>99.484315641933776</v>
      </c>
      <c r="E48">
        <f t="shared" si="4"/>
        <v>1.5260563034950492</v>
      </c>
      <c r="F48">
        <f t="shared" si="5"/>
        <v>0.66275783168157409</v>
      </c>
      <c r="G48">
        <f t="shared" si="3"/>
        <v>2.1447610589527217</v>
      </c>
    </row>
    <row r="49" spans="1:7" x14ac:dyDescent="0.35">
      <c r="A49">
        <v>4.7</v>
      </c>
      <c r="B49">
        <f t="shared" si="0"/>
        <v>22.090000000000003</v>
      </c>
      <c r="C49">
        <f t="shared" si="1"/>
        <v>103.82300000000002</v>
      </c>
      <c r="D49">
        <f t="shared" si="2"/>
        <v>109.94717245212352</v>
      </c>
      <c r="E49">
        <f t="shared" si="4"/>
        <v>1.547562508716013</v>
      </c>
      <c r="F49">
        <f t="shared" si="5"/>
        <v>0.67209785793571752</v>
      </c>
      <c r="G49">
        <f t="shared" si="3"/>
        <v>2.16794833886788</v>
      </c>
    </row>
    <row r="50" spans="1:7" x14ac:dyDescent="0.35">
      <c r="A50">
        <v>4.8</v>
      </c>
      <c r="B50">
        <f t="shared" si="0"/>
        <v>23.04</v>
      </c>
      <c r="C50">
        <f t="shared" si="1"/>
        <v>110.592</v>
      </c>
      <c r="D50">
        <f t="shared" si="2"/>
        <v>121.51041751873485</v>
      </c>
      <c r="E50">
        <f t="shared" si="4"/>
        <v>1.5686159179138452</v>
      </c>
      <c r="F50">
        <f t="shared" si="5"/>
        <v>0.68124123737558717</v>
      </c>
      <c r="G50">
        <f t="shared" si="3"/>
        <v>2.1908902300206643</v>
      </c>
    </row>
    <row r="51" spans="1:7" x14ac:dyDescent="0.35">
      <c r="A51">
        <v>4.9000000000000004</v>
      </c>
      <c r="B51">
        <f t="shared" si="0"/>
        <v>24.010000000000005</v>
      </c>
      <c r="C51">
        <f t="shared" si="1"/>
        <v>117.64900000000003</v>
      </c>
      <c r="D51">
        <f t="shared" si="2"/>
        <v>134.28977968493552</v>
      </c>
      <c r="E51">
        <f t="shared" si="4"/>
        <v>1.589235205116581</v>
      </c>
      <c r="F51">
        <f t="shared" si="5"/>
        <v>0.69019608002851374</v>
      </c>
      <c r="G51">
        <f t="shared" si="3"/>
        <v>2.2135943621178655</v>
      </c>
    </row>
    <row r="52" spans="1:7" x14ac:dyDescent="0.35">
      <c r="A52">
        <v>5</v>
      </c>
      <c r="B52">
        <f t="shared" si="0"/>
        <v>25</v>
      </c>
      <c r="C52">
        <f t="shared" si="1"/>
        <v>125</v>
      </c>
      <c r="D52">
        <f t="shared" si="2"/>
        <v>148.4131591025766</v>
      </c>
      <c r="E52">
        <f t="shared" si="4"/>
        <v>1.6094379124341003</v>
      </c>
      <c r="F52">
        <f t="shared" si="5"/>
        <v>0.69897000433601886</v>
      </c>
      <c r="G52">
        <f t="shared" si="3"/>
        <v>2.2360679774997898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73"/>
  <sheetViews>
    <sheetView zoomScale="64" workbookViewId="0">
      <selection activeCell="L25" sqref="L25"/>
    </sheetView>
  </sheetViews>
  <sheetFormatPr defaultRowHeight="14.5" x14ac:dyDescent="0.35"/>
  <cols>
    <col min="1" max="1" width="5.453125" bestFit="1" customWidth="1"/>
    <col min="2" max="2" width="21.1796875" bestFit="1" customWidth="1"/>
    <col min="3" max="3" width="16.1796875" bestFit="1" customWidth="1"/>
    <col min="5" max="5" width="18" bestFit="1" customWidth="1"/>
    <col min="6" max="7" width="14.54296875" bestFit="1" customWidth="1"/>
    <col min="10" max="10" width="13.453125" bestFit="1" customWidth="1"/>
    <col min="11" max="11" width="12" bestFit="1" customWidth="1"/>
    <col min="12" max="12" width="12.7265625" bestFit="1" customWidth="1"/>
    <col min="13" max="13" width="12.54296875" bestFit="1" customWidth="1"/>
  </cols>
  <sheetData>
    <row r="1" spans="1:3" x14ac:dyDescent="0.35">
      <c r="A1" t="s">
        <v>2</v>
      </c>
      <c r="B1" t="s">
        <v>3</v>
      </c>
      <c r="C1" t="s">
        <v>4</v>
      </c>
    </row>
    <row r="2" spans="1:3" x14ac:dyDescent="0.35">
      <c r="A2">
        <v>5</v>
      </c>
      <c r="B2" t="s">
        <v>5</v>
      </c>
      <c r="C2">
        <v>105.68600000000001</v>
      </c>
    </row>
    <row r="3" spans="1:3" x14ac:dyDescent="0.35">
      <c r="A3">
        <v>7</v>
      </c>
      <c r="B3" t="s">
        <v>6</v>
      </c>
      <c r="C3">
        <v>105.072</v>
      </c>
    </row>
    <row r="4" spans="1:3" x14ac:dyDescent="0.35">
      <c r="A4">
        <v>13</v>
      </c>
      <c r="B4" t="s">
        <v>7</v>
      </c>
      <c r="C4">
        <v>111.59699999999999</v>
      </c>
    </row>
    <row r="5" spans="1:3" x14ac:dyDescent="0.35">
      <c r="A5">
        <v>7</v>
      </c>
      <c r="B5" t="s">
        <v>8</v>
      </c>
      <c r="C5">
        <v>80.924000000000007</v>
      </c>
    </row>
    <row r="6" spans="1:3" x14ac:dyDescent="0.35">
      <c r="A6">
        <v>8</v>
      </c>
      <c r="B6" t="s">
        <v>9</v>
      </c>
      <c r="C6">
        <v>106.55500000000001</v>
      </c>
    </row>
    <row r="7" spans="1:3" x14ac:dyDescent="0.35">
      <c r="A7">
        <v>13</v>
      </c>
      <c r="B7" t="s">
        <v>10</v>
      </c>
      <c r="C7">
        <v>91.649000000000001</v>
      </c>
    </row>
    <row r="8" spans="1:3" x14ac:dyDescent="0.35">
      <c r="A8">
        <v>8</v>
      </c>
      <c r="B8" t="s">
        <v>11</v>
      </c>
      <c r="C8">
        <v>113</v>
      </c>
    </row>
    <row r="9" spans="1:3" x14ac:dyDescent="0.35">
      <c r="A9">
        <v>4</v>
      </c>
      <c r="B9" t="s">
        <v>12</v>
      </c>
      <c r="C9">
        <v>89.195999999999998</v>
      </c>
    </row>
    <row r="10" spans="1:3" x14ac:dyDescent="0.35">
      <c r="A10">
        <v>9</v>
      </c>
      <c r="B10" t="s">
        <v>13</v>
      </c>
      <c r="C10">
        <v>113.595</v>
      </c>
    </row>
    <row r="11" spans="1:3" x14ac:dyDescent="0.35">
      <c r="A11">
        <v>9</v>
      </c>
      <c r="B11" t="s">
        <v>14</v>
      </c>
      <c r="C11">
        <v>94.393000000000001</v>
      </c>
    </row>
    <row r="12" spans="1:3" x14ac:dyDescent="0.35">
      <c r="A12">
        <v>3</v>
      </c>
      <c r="B12" t="s">
        <v>15</v>
      </c>
      <c r="C12">
        <v>100.994</v>
      </c>
    </row>
    <row r="13" spans="1:3" x14ac:dyDescent="0.35">
      <c r="A13">
        <v>8</v>
      </c>
      <c r="B13" t="s">
        <v>16</v>
      </c>
      <c r="C13">
        <v>98.561000000000007</v>
      </c>
    </row>
    <row r="14" spans="1:3" x14ac:dyDescent="0.35">
      <c r="A14">
        <v>6</v>
      </c>
      <c r="B14" t="s">
        <v>17</v>
      </c>
      <c r="C14">
        <v>108.676</v>
      </c>
    </row>
    <row r="15" spans="1:3" x14ac:dyDescent="0.35">
      <c r="A15">
        <v>12</v>
      </c>
      <c r="B15" t="s">
        <v>18</v>
      </c>
      <c r="C15">
        <v>131.19900000000001</v>
      </c>
    </row>
    <row r="16" spans="1:3" x14ac:dyDescent="0.35">
      <c r="A16">
        <v>8</v>
      </c>
      <c r="B16" t="s">
        <v>19</v>
      </c>
      <c r="C16">
        <v>97.665000000000006</v>
      </c>
    </row>
    <row r="17" spans="1:10" x14ac:dyDescent="0.35">
      <c r="A17">
        <v>9</v>
      </c>
      <c r="B17" t="s">
        <v>20</v>
      </c>
      <c r="C17">
        <v>81.748000000000005</v>
      </c>
    </row>
    <row r="18" spans="1:10" x14ac:dyDescent="0.35">
      <c r="A18">
        <v>6</v>
      </c>
      <c r="B18" t="s">
        <v>21</v>
      </c>
      <c r="C18">
        <v>97.66</v>
      </c>
    </row>
    <row r="19" spans="1:10" x14ac:dyDescent="0.35">
      <c r="A19">
        <v>6</v>
      </c>
      <c r="B19" t="s">
        <v>22</v>
      </c>
      <c r="C19">
        <v>125.026</v>
      </c>
    </row>
    <row r="20" spans="1:10" x14ac:dyDescent="0.35">
      <c r="A20">
        <v>12</v>
      </c>
      <c r="B20" t="s">
        <v>23</v>
      </c>
      <c r="C20">
        <v>105.11</v>
      </c>
    </row>
    <row r="21" spans="1:10" ht="15" thickBot="1" x14ac:dyDescent="0.4">
      <c r="A21">
        <v>10</v>
      </c>
      <c r="B21" t="s">
        <v>24</v>
      </c>
      <c r="C21">
        <v>91.021000000000001</v>
      </c>
      <c r="E21" t="s">
        <v>37</v>
      </c>
    </row>
    <row r="22" spans="1:10" x14ac:dyDescent="0.35">
      <c r="A22">
        <v>8</v>
      </c>
      <c r="B22" t="s">
        <v>25</v>
      </c>
      <c r="C22">
        <v>108.196</v>
      </c>
      <c r="E22" s="4" t="s">
        <v>38</v>
      </c>
      <c r="F22" s="4"/>
    </row>
    <row r="23" spans="1:10" x14ac:dyDescent="0.35">
      <c r="A23">
        <v>10</v>
      </c>
      <c r="B23" t="s">
        <v>26</v>
      </c>
      <c r="C23">
        <v>86.146000000000001</v>
      </c>
      <c r="E23" t="s">
        <v>39</v>
      </c>
      <c r="F23">
        <v>0.27729998501635883</v>
      </c>
    </row>
    <row r="24" spans="1:10" x14ac:dyDescent="0.35">
      <c r="A24">
        <v>2</v>
      </c>
      <c r="B24" t="s">
        <v>27</v>
      </c>
      <c r="C24">
        <v>71.822000000000003</v>
      </c>
      <c r="E24" t="s">
        <v>40</v>
      </c>
      <c r="F24">
        <v>7.6895281690072842E-2</v>
      </c>
    </row>
    <row r="25" spans="1:10" x14ac:dyDescent="0.35">
      <c r="A25">
        <v>10</v>
      </c>
      <c r="B25" t="s">
        <v>28</v>
      </c>
      <c r="C25">
        <v>104.846</v>
      </c>
      <c r="E25" t="s">
        <v>41</v>
      </c>
      <c r="F25">
        <v>4.6125124413075265E-2</v>
      </c>
    </row>
    <row r="26" spans="1:10" x14ac:dyDescent="0.35">
      <c r="A26">
        <v>8</v>
      </c>
      <c r="B26" t="s">
        <v>29</v>
      </c>
      <c r="C26">
        <v>94.037999999999997</v>
      </c>
      <c r="E26" t="s">
        <v>42</v>
      </c>
      <c r="F26">
        <v>2.8284697085207346</v>
      </c>
    </row>
    <row r="27" spans="1:10" ht="15" thickBot="1" x14ac:dyDescent="0.4">
      <c r="A27">
        <v>14</v>
      </c>
      <c r="B27" t="s">
        <v>30</v>
      </c>
      <c r="C27">
        <v>99.783000000000001</v>
      </c>
      <c r="E27" s="2" t="s">
        <v>43</v>
      </c>
      <c r="F27" s="2">
        <v>32</v>
      </c>
    </row>
    <row r="28" spans="1:10" x14ac:dyDescent="0.35">
      <c r="A28">
        <v>7</v>
      </c>
      <c r="B28" t="s">
        <v>31</v>
      </c>
      <c r="C28">
        <v>95.135000000000005</v>
      </c>
    </row>
    <row r="29" spans="1:10" ht="15" thickBot="1" x14ac:dyDescent="0.4">
      <c r="A29">
        <v>9</v>
      </c>
      <c r="B29" t="s">
        <v>32</v>
      </c>
      <c r="C29">
        <v>107.45</v>
      </c>
      <c r="E29" t="s">
        <v>44</v>
      </c>
    </row>
    <row r="30" spans="1:10" x14ac:dyDescent="0.35">
      <c r="A30">
        <v>8</v>
      </c>
      <c r="B30" t="s">
        <v>33</v>
      </c>
      <c r="C30">
        <v>104.72</v>
      </c>
      <c r="E30" s="3"/>
      <c r="F30" s="3" t="s">
        <v>1</v>
      </c>
      <c r="G30" s="3" t="s">
        <v>48</v>
      </c>
      <c r="H30" s="3" t="s">
        <v>49</v>
      </c>
      <c r="I30" s="3" t="s">
        <v>50</v>
      </c>
      <c r="J30" s="3" t="s">
        <v>51</v>
      </c>
    </row>
    <row r="31" spans="1:10" x14ac:dyDescent="0.35">
      <c r="A31">
        <v>4</v>
      </c>
      <c r="B31" t="s">
        <v>34</v>
      </c>
      <c r="C31">
        <v>78.78</v>
      </c>
      <c r="E31" t="s">
        <v>45</v>
      </c>
      <c r="F31">
        <v>1</v>
      </c>
      <c r="G31">
        <v>19.992773239418938</v>
      </c>
      <c r="H31">
        <v>19.992773239418938</v>
      </c>
      <c r="I31">
        <v>2.4990214056382611</v>
      </c>
      <c r="J31">
        <v>0.12440425629172408</v>
      </c>
    </row>
    <row r="32" spans="1:10" x14ac:dyDescent="0.35">
      <c r="A32">
        <v>8</v>
      </c>
      <c r="B32" t="s">
        <v>35</v>
      </c>
      <c r="C32">
        <v>89.820999999999998</v>
      </c>
      <c r="E32" t="s">
        <v>46</v>
      </c>
      <c r="F32">
        <v>30</v>
      </c>
      <c r="G32">
        <v>240.00722676058106</v>
      </c>
      <c r="H32">
        <v>8.0002408920193684</v>
      </c>
    </row>
    <row r="33" spans="1:13" ht="15" thickBot="1" x14ac:dyDescent="0.4">
      <c r="A33">
        <v>5</v>
      </c>
      <c r="B33" t="s">
        <v>36</v>
      </c>
      <c r="C33">
        <v>110.34</v>
      </c>
      <c r="E33" s="2" t="s">
        <v>0</v>
      </c>
      <c r="F33" s="2">
        <v>31</v>
      </c>
      <c r="G33" s="2">
        <v>260</v>
      </c>
      <c r="H33" s="2"/>
      <c r="I33" s="2"/>
      <c r="J33" s="2"/>
    </row>
    <row r="34" spans="1:13" ht="15" thickBot="1" x14ac:dyDescent="0.4"/>
    <row r="35" spans="1:13" x14ac:dyDescent="0.35">
      <c r="E35" s="3"/>
      <c r="F35" s="3" t="s">
        <v>52</v>
      </c>
      <c r="G35" s="3" t="s">
        <v>42</v>
      </c>
      <c r="H35" s="3" t="s">
        <v>53</v>
      </c>
      <c r="I35" s="3" t="s">
        <v>54</v>
      </c>
      <c r="J35" s="3" t="s">
        <v>55</v>
      </c>
      <c r="K35" s="3" t="s">
        <v>56</v>
      </c>
      <c r="L35" s="3" t="s">
        <v>57</v>
      </c>
      <c r="M35" s="3" t="s">
        <v>58</v>
      </c>
    </row>
    <row r="36" spans="1:13" x14ac:dyDescent="0.35">
      <c r="E36" t="s">
        <v>47</v>
      </c>
      <c r="F36">
        <v>1.7832720342994017</v>
      </c>
      <c r="G36">
        <v>3.9642330665276444</v>
      </c>
      <c r="H36">
        <v>0.44984036114239051</v>
      </c>
      <c r="I36">
        <v>0.65605923034304836</v>
      </c>
      <c r="J36">
        <v>-6.3127719678285983</v>
      </c>
      <c r="K36">
        <v>9.8793160364274009</v>
      </c>
      <c r="L36">
        <v>-6.3127719678285983</v>
      </c>
      <c r="M36">
        <v>9.8793160364274009</v>
      </c>
    </row>
    <row r="37" spans="1:13" ht="15" thickBot="1" x14ac:dyDescent="0.4">
      <c r="E37" s="2" t="s">
        <v>4</v>
      </c>
      <c r="F37" s="2">
        <v>6.2159432028712353E-2</v>
      </c>
      <c r="G37" s="2">
        <v>3.9320773225281644E-2</v>
      </c>
      <c r="H37" s="2">
        <v>1.5808293410859577</v>
      </c>
      <c r="I37" s="2">
        <v>0.12440425629172461</v>
      </c>
      <c r="J37" s="2">
        <v>-1.8144300089747531E-2</v>
      </c>
      <c r="K37" s="2">
        <v>0.14246316414717225</v>
      </c>
      <c r="L37" s="2">
        <v>-1.8144300089747531E-2</v>
      </c>
      <c r="M37" s="2">
        <v>0.14246316414717225</v>
      </c>
    </row>
    <row r="39" spans="1:13" x14ac:dyDescent="0.35">
      <c r="E39" t="s">
        <v>59</v>
      </c>
    </row>
    <row r="40" spans="1:13" ht="15" thickBot="1" x14ac:dyDescent="0.4"/>
    <row r="41" spans="1:13" x14ac:dyDescent="0.35">
      <c r="E41" s="3" t="s">
        <v>60</v>
      </c>
      <c r="F41" s="3" t="s">
        <v>61</v>
      </c>
      <c r="G41" s="3" t="s">
        <v>62</v>
      </c>
    </row>
    <row r="42" spans="1:13" x14ac:dyDescent="0.35">
      <c r="E42">
        <v>1</v>
      </c>
      <c r="F42">
        <v>8.3526537676858972</v>
      </c>
      <c r="G42">
        <v>-3.3526537676858972</v>
      </c>
    </row>
    <row r="43" spans="1:13" x14ac:dyDescent="0.35">
      <c r="E43">
        <v>2</v>
      </c>
      <c r="F43">
        <v>8.3144878764202659</v>
      </c>
      <c r="G43">
        <v>-1.3144878764202659</v>
      </c>
    </row>
    <row r="44" spans="1:13" x14ac:dyDescent="0.35">
      <c r="E44">
        <v>3</v>
      </c>
      <c r="F44">
        <v>8.7200781704076142</v>
      </c>
      <c r="G44">
        <v>4.2799218295923858</v>
      </c>
    </row>
    <row r="45" spans="1:13" x14ac:dyDescent="0.35">
      <c r="E45">
        <v>4</v>
      </c>
      <c r="F45">
        <v>6.8134619117909203</v>
      </c>
      <c r="G45">
        <v>0.18653808820907969</v>
      </c>
    </row>
    <row r="46" spans="1:13" x14ac:dyDescent="0.35">
      <c r="E46">
        <v>5</v>
      </c>
      <c r="F46">
        <v>8.4066703141188466</v>
      </c>
      <c r="G46">
        <v>-0.40667031411884658</v>
      </c>
    </row>
    <row r="47" spans="1:13" x14ac:dyDescent="0.35">
      <c r="E47">
        <v>6</v>
      </c>
      <c r="F47">
        <v>7.4801218202988604</v>
      </c>
      <c r="G47">
        <v>5.5198781797011396</v>
      </c>
    </row>
    <row r="48" spans="1:13" x14ac:dyDescent="0.35">
      <c r="E48">
        <v>7</v>
      </c>
      <c r="F48">
        <v>8.8072878535438974</v>
      </c>
      <c r="G48">
        <v>-0.80728785354389743</v>
      </c>
    </row>
    <row r="49" spans="5:7" x14ac:dyDescent="0.35">
      <c r="E49">
        <v>8</v>
      </c>
      <c r="F49">
        <v>7.3276447335324288</v>
      </c>
      <c r="G49">
        <v>-3.3276447335324288</v>
      </c>
    </row>
    <row r="50" spans="5:7" x14ac:dyDescent="0.35">
      <c r="E50">
        <v>9</v>
      </c>
      <c r="F50">
        <v>8.8442727156009813</v>
      </c>
      <c r="G50">
        <v>0.15572728439901873</v>
      </c>
    </row>
    <row r="51" spans="5:7" x14ac:dyDescent="0.35">
      <c r="E51">
        <v>10</v>
      </c>
      <c r="F51">
        <v>7.6506873017856467</v>
      </c>
      <c r="G51">
        <v>1.3493126982143533</v>
      </c>
    </row>
    <row r="52" spans="5:7" x14ac:dyDescent="0.35">
      <c r="E52">
        <v>11</v>
      </c>
      <c r="F52">
        <v>8.061001712607176</v>
      </c>
      <c r="G52">
        <v>-5.061001712607176</v>
      </c>
    </row>
    <row r="53" spans="5:7" x14ac:dyDescent="0.35">
      <c r="E53">
        <v>12</v>
      </c>
      <c r="F53">
        <v>7.9097678144813202</v>
      </c>
      <c r="G53">
        <v>9.0232185518679842E-2</v>
      </c>
    </row>
    <row r="54" spans="5:7" x14ac:dyDescent="0.35">
      <c r="E54">
        <v>13</v>
      </c>
      <c r="F54">
        <v>8.5385104694517455</v>
      </c>
      <c r="G54">
        <v>-2.5385104694517455</v>
      </c>
    </row>
    <row r="55" spans="5:7" x14ac:dyDescent="0.35">
      <c r="E55">
        <v>14</v>
      </c>
      <c r="F55">
        <v>9.9385273570344346</v>
      </c>
      <c r="G55">
        <v>2.0614726429655654</v>
      </c>
    </row>
    <row r="56" spans="5:7" x14ac:dyDescent="0.35">
      <c r="E56">
        <v>15</v>
      </c>
      <c r="F56">
        <v>7.8540729633835937</v>
      </c>
      <c r="G56">
        <v>0.14592703661640627</v>
      </c>
    </row>
    <row r="57" spans="5:7" x14ac:dyDescent="0.35">
      <c r="E57">
        <v>16</v>
      </c>
      <c r="F57">
        <v>6.8646812837825797</v>
      </c>
      <c r="G57">
        <v>2.1353187162174203</v>
      </c>
    </row>
    <row r="58" spans="5:7" x14ac:dyDescent="0.35">
      <c r="E58">
        <v>17</v>
      </c>
      <c r="F58">
        <v>7.8537621662234498</v>
      </c>
      <c r="G58">
        <v>-1.8537621662234498</v>
      </c>
    </row>
    <row r="59" spans="5:7" x14ac:dyDescent="0.35">
      <c r="E59">
        <v>18</v>
      </c>
      <c r="F59">
        <v>9.554817183121191</v>
      </c>
      <c r="G59">
        <v>-3.554817183121191</v>
      </c>
    </row>
    <row r="60" spans="5:7" x14ac:dyDescent="0.35">
      <c r="E60">
        <v>19</v>
      </c>
      <c r="F60">
        <v>8.3168499348373572</v>
      </c>
      <c r="G60">
        <v>3.6831500651626428</v>
      </c>
    </row>
    <row r="61" spans="5:7" x14ac:dyDescent="0.35">
      <c r="E61">
        <v>20</v>
      </c>
      <c r="F61">
        <v>7.4410856969848291</v>
      </c>
      <c r="G61">
        <v>2.5589143030151709</v>
      </c>
    </row>
    <row r="62" spans="5:7" x14ac:dyDescent="0.35">
      <c r="E62">
        <v>21</v>
      </c>
      <c r="F62">
        <v>8.5086739420779622</v>
      </c>
      <c r="G62">
        <v>-0.50867394207796224</v>
      </c>
    </row>
    <row r="63" spans="5:7" x14ac:dyDescent="0.35">
      <c r="E63">
        <v>22</v>
      </c>
      <c r="F63">
        <v>7.138058465844856</v>
      </c>
      <c r="G63">
        <v>2.861941534155144</v>
      </c>
    </row>
    <row r="64" spans="5:7" x14ac:dyDescent="0.35">
      <c r="E64">
        <v>23</v>
      </c>
      <c r="F64">
        <v>6.2476867614655802</v>
      </c>
      <c r="G64">
        <v>-4.2476867614655802</v>
      </c>
    </row>
    <row r="65" spans="5:7" x14ac:dyDescent="0.35">
      <c r="E65">
        <v>24</v>
      </c>
      <c r="F65">
        <v>8.3004398447817778</v>
      </c>
      <c r="G65">
        <v>1.6995601552182222</v>
      </c>
    </row>
    <row r="66" spans="5:7" x14ac:dyDescent="0.35">
      <c r="E66">
        <v>25</v>
      </c>
      <c r="F66">
        <v>7.6286207034154536</v>
      </c>
      <c r="G66">
        <v>0.37137929658454638</v>
      </c>
    </row>
    <row r="67" spans="5:7" x14ac:dyDescent="0.35">
      <c r="E67">
        <v>26</v>
      </c>
      <c r="F67">
        <v>7.9857266404204061</v>
      </c>
      <c r="G67">
        <v>6.0142733595795939</v>
      </c>
    </row>
    <row r="68" spans="5:7" x14ac:dyDescent="0.35">
      <c r="E68">
        <v>27</v>
      </c>
      <c r="F68">
        <v>7.6968096003509521</v>
      </c>
      <c r="G68">
        <v>-0.69680960035095207</v>
      </c>
    </row>
    <row r="69" spans="5:7" x14ac:dyDescent="0.35">
      <c r="E69">
        <v>28</v>
      </c>
      <c r="F69">
        <v>8.4623030057845448</v>
      </c>
      <c r="G69">
        <v>0.53769699421545525</v>
      </c>
    </row>
    <row r="70" spans="5:7" x14ac:dyDescent="0.35">
      <c r="E70">
        <v>29</v>
      </c>
      <c r="F70">
        <v>8.2926077563461593</v>
      </c>
      <c r="G70">
        <v>-0.29260775634615932</v>
      </c>
    </row>
    <row r="71" spans="5:7" x14ac:dyDescent="0.35">
      <c r="E71">
        <v>30</v>
      </c>
      <c r="F71">
        <v>6.6801920895213609</v>
      </c>
      <c r="G71">
        <v>-2.6801920895213609</v>
      </c>
    </row>
    <row r="72" spans="5:7" x14ac:dyDescent="0.35">
      <c r="E72">
        <v>31</v>
      </c>
      <c r="F72">
        <v>7.3664943785503736</v>
      </c>
      <c r="G72">
        <v>0.63350562144962641</v>
      </c>
    </row>
    <row r="73" spans="5:7" ht="15" thickBot="1" x14ac:dyDescent="0.4">
      <c r="E73" s="2">
        <v>32</v>
      </c>
      <c r="F73" s="2">
        <v>8.6419437643475234</v>
      </c>
      <c r="G73" s="2">
        <v>-3.6419437643475234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Sales</vt:lpstr>
      <vt:lpstr>Regression</vt:lpstr>
      <vt:lpstr>Output</vt:lpstr>
      <vt:lpstr>Transforming</vt:lpstr>
      <vt:lpstr>Football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Jerald Kupresanin</dc:creator>
  <cp:lastModifiedBy>Angelo Lambertini</cp:lastModifiedBy>
  <dcterms:created xsi:type="dcterms:W3CDTF">2008-11-25T00:04:44Z</dcterms:created>
  <dcterms:modified xsi:type="dcterms:W3CDTF">2023-11-05T23:45:32Z</dcterms:modified>
</cp:coreProperties>
</file>