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eeta\OneDrive\Models_Heinken_Thiele_2015_GutMicrobes (1)[1691]\"/>
    </mc:Choice>
  </mc:AlternateContent>
  <xr:revisionPtr revIDLastSave="7" documentId="216CCE2ABAECF98F434DD72A030B69D7A9B63DAD" xr6:coauthVersionLast="28" xr6:coauthVersionMax="28" xr10:uidLastSave="{5E059BD2-8B6F-475D-9464-C4964C27F5AD}"/>
  <bookViews>
    <workbookView xWindow="0" yWindow="0" windowWidth="20490" windowHeight="7230" tabRatio="482" activeTab="2" xr2:uid="{00000000-000D-0000-FFFF-FFFF00000000}"/>
  </bookViews>
  <sheets>
    <sheet name="Thiele diet calculation" sheetId="4" r:id="rId1"/>
    <sheet name="uptake rates" sheetId="1" r:id="rId2"/>
    <sheet name="macronutrient percentag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H2" i="3"/>
  <c r="X2" i="3"/>
  <c r="V2" i="3"/>
  <c r="B4" i="4" l="1"/>
  <c r="D4" i="4"/>
  <c r="N4" i="4" s="1"/>
  <c r="L4" i="4"/>
  <c r="R4" i="4"/>
  <c r="V4" i="4"/>
  <c r="X4" i="4"/>
  <c r="AB4" i="4"/>
  <c r="AE4" i="4"/>
  <c r="AG4" i="4"/>
  <c r="AK4" i="4"/>
  <c r="AO4" i="4"/>
  <c r="AQ4" i="4"/>
  <c r="AU4" i="4"/>
  <c r="B5" i="4"/>
  <c r="D5" i="4"/>
  <c r="N5" i="4" s="1"/>
  <c r="L5" i="4"/>
  <c r="R5" i="4"/>
  <c r="V5" i="4"/>
  <c r="AB5" i="4"/>
  <c r="AE5" i="4"/>
  <c r="AK5" i="4"/>
  <c r="AO5" i="4"/>
  <c r="AU5" i="4"/>
  <c r="B6" i="4"/>
  <c r="L6" i="4" s="1"/>
  <c r="D6" i="4"/>
  <c r="N6" i="4"/>
  <c r="R6" i="4"/>
  <c r="X6" i="4"/>
  <c r="AB6" i="4"/>
  <c r="AG6" i="4"/>
  <c r="AK6" i="4"/>
  <c r="AQ6" i="4"/>
  <c r="AU6" i="4"/>
  <c r="B7" i="4"/>
  <c r="D7" i="4"/>
  <c r="N7" i="4" s="1"/>
  <c r="L7" i="4"/>
  <c r="R7" i="4"/>
  <c r="V7" i="4"/>
  <c r="AB7" i="4"/>
  <c r="AE7" i="4"/>
  <c r="AK7" i="4"/>
  <c r="AO7" i="4"/>
  <c r="AU7" i="4"/>
  <c r="B8" i="4"/>
  <c r="L8" i="4" s="1"/>
  <c r="D8" i="4"/>
  <c r="N8" i="4"/>
  <c r="R8" i="4"/>
  <c r="X8" i="4"/>
  <c r="AB8" i="4"/>
  <c r="AG8" i="4"/>
  <c r="AK8" i="4"/>
  <c r="AQ8" i="4"/>
  <c r="AU8" i="4"/>
  <c r="B9" i="4"/>
  <c r="D9" i="4"/>
  <c r="N9" i="4" s="1"/>
  <c r="L9" i="4"/>
  <c r="R9" i="4"/>
  <c r="V9" i="4"/>
  <c r="AB9" i="4"/>
  <c r="AE9" i="4"/>
  <c r="AK9" i="4"/>
  <c r="AO9" i="4"/>
  <c r="AU9" i="4"/>
  <c r="B10" i="4"/>
  <c r="L10" i="4" s="1"/>
  <c r="D10" i="4"/>
  <c r="N10" i="4"/>
  <c r="R10" i="4"/>
  <c r="X10" i="4"/>
  <c r="AB10" i="4"/>
  <c r="AG10" i="4"/>
  <c r="AK10" i="4"/>
  <c r="AQ10" i="4"/>
  <c r="AU10" i="4"/>
  <c r="B11" i="4"/>
  <c r="D11" i="4"/>
  <c r="N11" i="4" s="1"/>
  <c r="L11" i="4"/>
  <c r="R11" i="4"/>
  <c r="V11" i="4"/>
  <c r="AB11" i="4"/>
  <c r="AE11" i="4"/>
  <c r="AK11" i="4"/>
  <c r="AO11" i="4"/>
  <c r="AU11" i="4"/>
  <c r="B12" i="4"/>
  <c r="L12" i="4" s="1"/>
  <c r="D12" i="4"/>
  <c r="N12" i="4"/>
  <c r="R12" i="4"/>
  <c r="X12" i="4"/>
  <c r="AB12" i="4"/>
  <c r="AG12" i="4"/>
  <c r="AK12" i="4"/>
  <c r="AQ12" i="4"/>
  <c r="AU12" i="4"/>
  <c r="D13" i="4"/>
  <c r="N13" i="4"/>
  <c r="R13" i="4"/>
  <c r="X13" i="4"/>
  <c r="AB13" i="4"/>
  <c r="AG13" i="4"/>
  <c r="AK13" i="4"/>
  <c r="AQ13" i="4"/>
  <c r="AU13" i="4"/>
  <c r="D14" i="4"/>
  <c r="N14" i="4" s="1"/>
  <c r="R14" i="4"/>
  <c r="X14" i="4"/>
  <c r="AB14" i="4"/>
  <c r="AG14" i="4"/>
  <c r="AK14" i="4"/>
  <c r="AQ14" i="4"/>
  <c r="AU14" i="4"/>
  <c r="D15" i="4"/>
  <c r="N15" i="4"/>
  <c r="R15" i="4"/>
  <c r="X15" i="4"/>
  <c r="AB15" i="4"/>
  <c r="AG15" i="4"/>
  <c r="AK15" i="4"/>
  <c r="AQ15" i="4"/>
  <c r="AU15" i="4"/>
  <c r="R16" i="4"/>
  <c r="AB16" i="4"/>
  <c r="AK16" i="4"/>
  <c r="AU16" i="4"/>
  <c r="R17" i="4"/>
  <c r="AB17" i="4"/>
  <c r="AK17" i="4"/>
  <c r="AU17" i="4"/>
  <c r="R18" i="4"/>
  <c r="AB18" i="4"/>
  <c r="AK18" i="4"/>
  <c r="AU18" i="4"/>
  <c r="R19" i="4"/>
  <c r="AB19" i="4"/>
  <c r="AK19" i="4"/>
  <c r="AU19" i="4"/>
  <c r="R20" i="4"/>
  <c r="AB20" i="4"/>
  <c r="AK20" i="4"/>
  <c r="AU20" i="4"/>
  <c r="R21" i="4"/>
  <c r="AB21" i="4"/>
  <c r="AK21" i="4"/>
  <c r="AU21" i="4"/>
  <c r="R22" i="4"/>
  <c r="AB22" i="4"/>
  <c r="AK22" i="4"/>
  <c r="AU22" i="4"/>
  <c r="R23" i="4"/>
  <c r="AB23" i="4"/>
  <c r="AK23" i="4"/>
  <c r="AU23" i="4"/>
  <c r="L24" i="4"/>
  <c r="N24" i="4"/>
  <c r="P24" i="4"/>
  <c r="R24" i="4"/>
  <c r="S24" i="4"/>
  <c r="V24" i="4"/>
  <c r="X24" i="4"/>
  <c r="Z24" i="4"/>
  <c r="AB24" i="4"/>
  <c r="AE24" i="4"/>
  <c r="AG24" i="4"/>
  <c r="AI24" i="4"/>
  <c r="AK24" i="4"/>
  <c r="AO24" i="4"/>
  <c r="AQ24" i="4"/>
  <c r="AS24" i="4"/>
  <c r="AU24" i="4"/>
  <c r="J34" i="4"/>
  <c r="I35" i="4"/>
  <c r="J33" i="4" s="1"/>
  <c r="J35" i="4" s="1"/>
  <c r="F36" i="4"/>
  <c r="F7" i="4" s="1"/>
  <c r="F38" i="4"/>
  <c r="F9" i="4" s="1"/>
  <c r="F39" i="4"/>
  <c r="F10" i="4" s="1"/>
  <c r="F40" i="4"/>
  <c r="F11" i="4" s="1"/>
  <c r="F42" i="4"/>
  <c r="F13" i="4" s="1"/>
  <c r="F43" i="4"/>
  <c r="F14" i="4" s="1"/>
  <c r="F44" i="4"/>
  <c r="F15" i="4" s="1"/>
  <c r="E45" i="4"/>
  <c r="F34" i="4" s="1"/>
  <c r="F5" i="4" s="1"/>
  <c r="AI15" i="4" l="1"/>
  <c r="Z15" i="4"/>
  <c r="P15" i="4"/>
  <c r="AS15" i="4"/>
  <c r="P14" i="4"/>
  <c r="AS14" i="4"/>
  <c r="AI14" i="4"/>
  <c r="Z14" i="4"/>
  <c r="P9" i="4"/>
  <c r="Z9" i="4"/>
  <c r="AI9" i="4"/>
  <c r="AS9" i="4"/>
  <c r="AI13" i="4"/>
  <c r="Z13" i="4"/>
  <c r="P13" i="4"/>
  <c r="AS13" i="4"/>
  <c r="P7" i="4"/>
  <c r="Z7" i="4"/>
  <c r="AI7" i="4"/>
  <c r="AS7" i="4"/>
  <c r="P10" i="4"/>
  <c r="Z10" i="4"/>
  <c r="AI10" i="4"/>
  <c r="AS10" i="4"/>
  <c r="P5" i="4"/>
  <c r="Z5" i="4"/>
  <c r="AI5" i="4"/>
  <c r="AS5" i="4"/>
  <c r="P11" i="4"/>
  <c r="Z11" i="4"/>
  <c r="AI11" i="4"/>
  <c r="AS11" i="4"/>
  <c r="AO12" i="4"/>
  <c r="AE12" i="4"/>
  <c r="V12" i="4"/>
  <c r="AQ9" i="4"/>
  <c r="AG9" i="4"/>
  <c r="X9" i="4"/>
  <c r="AO8" i="4"/>
  <c r="AE8" i="4"/>
  <c r="V8" i="4"/>
  <c r="AQ5" i="4"/>
  <c r="AG5" i="4"/>
  <c r="X5" i="4"/>
  <c r="F41" i="4"/>
  <c r="F12" i="4" s="1"/>
  <c r="F37" i="4"/>
  <c r="F8" i="4" s="1"/>
  <c r="F35" i="4"/>
  <c r="F6" i="4" s="1"/>
  <c r="F33" i="4"/>
  <c r="AQ11" i="4"/>
  <c r="AG11" i="4"/>
  <c r="X11" i="4"/>
  <c r="AO10" i="4"/>
  <c r="AE10" i="4"/>
  <c r="V10" i="4"/>
  <c r="AQ7" i="4"/>
  <c r="AG7" i="4"/>
  <c r="X7" i="4"/>
  <c r="AO6" i="4"/>
  <c r="AE6" i="4"/>
  <c r="V6" i="4"/>
  <c r="P12" i="4" l="1"/>
  <c r="Z12" i="4"/>
  <c r="AI12" i="4"/>
  <c r="AS12" i="4"/>
  <c r="F4" i="4"/>
  <c r="F45" i="4"/>
  <c r="P6" i="4"/>
  <c r="Z6" i="4"/>
  <c r="AI6" i="4"/>
  <c r="AS6" i="4"/>
  <c r="P8" i="4"/>
  <c r="Z8" i="4"/>
  <c r="AI8" i="4"/>
  <c r="AS8" i="4"/>
  <c r="P4" i="4" l="1"/>
  <c r="Z4" i="4"/>
  <c r="AI4" i="4"/>
  <c r="AS4" i="4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2" i="3"/>
  <c r="AG3" i="3"/>
  <c r="AH3" i="3" s="1"/>
  <c r="AG4" i="3"/>
  <c r="AH4" i="3" s="1"/>
  <c r="AI4" i="3" s="1"/>
  <c r="AG5" i="3"/>
  <c r="AH5" i="3" s="1"/>
  <c r="AG6" i="3"/>
  <c r="AH6" i="3" s="1"/>
  <c r="AG7" i="3"/>
  <c r="AH7" i="3" s="1"/>
  <c r="AG8" i="3"/>
  <c r="AH8" i="3" s="1"/>
  <c r="AG9" i="3"/>
  <c r="AH9" i="3" s="1"/>
  <c r="AG10" i="3"/>
  <c r="AH10" i="3" s="1"/>
  <c r="AG11" i="3"/>
  <c r="AH11" i="3" s="1"/>
  <c r="AG12" i="3"/>
  <c r="AH12" i="3" s="1"/>
  <c r="AI12" i="3" s="1"/>
  <c r="AG13" i="3"/>
  <c r="AH13" i="3" s="1"/>
  <c r="AG14" i="3"/>
  <c r="AH14" i="3" s="1"/>
  <c r="AG15" i="3"/>
  <c r="AH15" i="3" s="1"/>
  <c r="AG16" i="3"/>
  <c r="AH16" i="3" s="1"/>
  <c r="AG17" i="3"/>
  <c r="AH17" i="3" s="1"/>
  <c r="AJ17" i="3" s="1"/>
  <c r="AG18" i="3"/>
  <c r="AH18" i="3" s="1"/>
  <c r="AG19" i="3"/>
  <c r="AH19" i="3" s="1"/>
  <c r="AG20" i="3"/>
  <c r="AH20" i="3" s="1"/>
  <c r="AI20" i="3" s="1"/>
  <c r="AG21" i="3"/>
  <c r="AH21" i="3" s="1"/>
  <c r="AG22" i="3"/>
  <c r="AH22" i="3" s="1"/>
  <c r="AG23" i="3"/>
  <c r="AH23" i="3" s="1"/>
  <c r="AG24" i="3"/>
  <c r="AH24" i="3" s="1"/>
  <c r="AG25" i="3"/>
  <c r="AH25" i="3" s="1"/>
  <c r="AJ25" i="3" s="1"/>
  <c r="AG26" i="3"/>
  <c r="AH26" i="3" s="1"/>
  <c r="AG27" i="3"/>
  <c r="AH27" i="3" s="1"/>
  <c r="AG28" i="3"/>
  <c r="AH28" i="3" s="1"/>
  <c r="AI28" i="3" s="1"/>
  <c r="AG29" i="3"/>
  <c r="AH29" i="3" s="1"/>
  <c r="AG30" i="3"/>
  <c r="AH30" i="3" s="1"/>
  <c r="AG31" i="3"/>
  <c r="AH31" i="3" s="1"/>
  <c r="AG32" i="3"/>
  <c r="AH32" i="3" s="1"/>
  <c r="AG33" i="3"/>
  <c r="AH33" i="3" s="1"/>
  <c r="AJ33" i="3" s="1"/>
  <c r="AG34" i="3"/>
  <c r="AH34" i="3" s="1"/>
  <c r="AG35" i="3"/>
  <c r="AH35" i="3" s="1"/>
  <c r="AG36" i="3"/>
  <c r="AH36" i="3" s="1"/>
  <c r="AI36" i="3" s="1"/>
  <c r="AG37" i="3"/>
  <c r="AH37" i="3" s="1"/>
  <c r="AG38" i="3"/>
  <c r="AH38" i="3" s="1"/>
  <c r="AG39" i="3"/>
  <c r="AH39" i="3" s="1"/>
  <c r="AG40" i="3"/>
  <c r="AH40" i="3" s="1"/>
  <c r="AG41" i="3"/>
  <c r="AH41" i="3" s="1"/>
  <c r="AJ41" i="3" s="1"/>
  <c r="AG42" i="3"/>
  <c r="AH42" i="3" s="1"/>
  <c r="AG43" i="3"/>
  <c r="AH43" i="3" s="1"/>
  <c r="AG44" i="3"/>
  <c r="AH44" i="3" s="1"/>
  <c r="AG45" i="3"/>
  <c r="AH45" i="3" s="1"/>
  <c r="AG46" i="3"/>
  <c r="AH46" i="3" s="1"/>
  <c r="AG47" i="3"/>
  <c r="AH47" i="3" s="1"/>
  <c r="AG48" i="3"/>
  <c r="AH48" i="3" s="1"/>
  <c r="AG49" i="3"/>
  <c r="AH49" i="3" s="1"/>
  <c r="AJ49" i="3" s="1"/>
  <c r="AG50" i="3"/>
  <c r="AH50" i="3" s="1"/>
  <c r="AG51" i="3"/>
  <c r="AH51" i="3" s="1"/>
  <c r="AG52" i="3"/>
  <c r="AH52" i="3" s="1"/>
  <c r="AI52" i="3" s="1"/>
  <c r="AG53" i="3"/>
  <c r="AH53" i="3" s="1"/>
  <c r="AG54" i="3"/>
  <c r="AH54" i="3" s="1"/>
  <c r="AG55" i="3"/>
  <c r="AH55" i="3" s="1"/>
  <c r="AG56" i="3"/>
  <c r="AH56" i="3" s="1"/>
  <c r="AG57" i="3"/>
  <c r="AH57" i="3" s="1"/>
  <c r="AJ57" i="3" s="1"/>
  <c r="AG58" i="3"/>
  <c r="AH58" i="3" s="1"/>
  <c r="AG59" i="3"/>
  <c r="AH59" i="3" s="1"/>
  <c r="AG60" i="3"/>
  <c r="AH60" i="3" s="1"/>
  <c r="AG61" i="3"/>
  <c r="AH61" i="3" s="1"/>
  <c r="AG62" i="3"/>
  <c r="AH62" i="3" s="1"/>
  <c r="AG63" i="3"/>
  <c r="AH63" i="3" s="1"/>
  <c r="AG64" i="3"/>
  <c r="AH64" i="3" s="1"/>
  <c r="AG65" i="3"/>
  <c r="AH65" i="3" s="1"/>
  <c r="AJ65" i="3" s="1"/>
  <c r="AG66" i="3"/>
  <c r="AH66" i="3" s="1"/>
  <c r="AG67" i="3"/>
  <c r="AH67" i="3" s="1"/>
  <c r="AG68" i="3"/>
  <c r="AH68" i="3" s="1"/>
  <c r="AG69" i="3"/>
  <c r="AH69" i="3" s="1"/>
  <c r="AJ69" i="3" s="1"/>
  <c r="AG70" i="3"/>
  <c r="AH70" i="3" s="1"/>
  <c r="AK70" i="3" s="1"/>
  <c r="AG71" i="3"/>
  <c r="AH71" i="3" s="1"/>
  <c r="AG72" i="3"/>
  <c r="AH72" i="3" s="1"/>
  <c r="AG73" i="3"/>
  <c r="AH73" i="3" s="1"/>
  <c r="AG74" i="3"/>
  <c r="AH74" i="3" s="1"/>
  <c r="AI74" i="3" s="1"/>
  <c r="AG75" i="3"/>
  <c r="AH75" i="3" s="1"/>
  <c r="AG76" i="3"/>
  <c r="AH76" i="3" s="1"/>
  <c r="AG77" i="3"/>
  <c r="AH77" i="3" s="1"/>
  <c r="AG78" i="3"/>
  <c r="AH78" i="3" s="1"/>
  <c r="AG79" i="3"/>
  <c r="AH79" i="3" s="1"/>
  <c r="AG80" i="3"/>
  <c r="AH80" i="3" s="1"/>
  <c r="AG81" i="3"/>
  <c r="AH81" i="3" s="1"/>
  <c r="AJ81" i="3" s="1"/>
  <c r="AG82" i="3"/>
  <c r="AH82" i="3" s="1"/>
  <c r="AG83" i="3"/>
  <c r="AH83" i="3" s="1"/>
  <c r="AG84" i="3"/>
  <c r="AH84" i="3" s="1"/>
  <c r="AI84" i="3" s="1"/>
  <c r="AG85" i="3"/>
  <c r="AH85" i="3" s="1"/>
  <c r="AG86" i="3"/>
  <c r="AH86" i="3" s="1"/>
  <c r="AK86" i="3" s="1"/>
  <c r="AG87" i="3"/>
  <c r="AH87" i="3" s="1"/>
  <c r="AG88" i="3"/>
  <c r="AH88" i="3" s="1"/>
  <c r="AG89" i="3"/>
  <c r="AH89" i="3" s="1"/>
  <c r="AG90" i="3"/>
  <c r="AH90" i="3" s="1"/>
  <c r="AG91" i="3"/>
  <c r="AH91" i="3" s="1"/>
  <c r="AG92" i="3"/>
  <c r="AH92" i="3" s="1"/>
  <c r="AG93" i="3"/>
  <c r="AH93" i="3" s="1"/>
  <c r="AG94" i="3"/>
  <c r="AH94" i="3" s="1"/>
  <c r="AG95" i="3"/>
  <c r="AH95" i="3" s="1"/>
  <c r="AG96" i="3"/>
  <c r="AH96" i="3" s="1"/>
  <c r="AG97" i="3"/>
  <c r="AH97" i="3" s="1"/>
  <c r="AG98" i="3"/>
  <c r="AH98" i="3" s="1"/>
  <c r="AG99" i="3"/>
  <c r="AH99" i="3" s="1"/>
  <c r="AG100" i="3"/>
  <c r="AH100" i="3" s="1"/>
  <c r="AG101" i="3"/>
  <c r="AH101" i="3" s="1"/>
  <c r="AG2" i="3"/>
  <c r="AH2" i="3" s="1"/>
  <c r="AM101" i="3" l="1"/>
  <c r="AN101" i="3"/>
  <c r="AL101" i="3"/>
  <c r="AI101" i="3"/>
  <c r="AK101" i="3"/>
  <c r="AJ101" i="3"/>
  <c r="AM89" i="3"/>
  <c r="AN89" i="3"/>
  <c r="AI89" i="3"/>
  <c r="AL89" i="3"/>
  <c r="AK89" i="3"/>
  <c r="AJ89" i="3"/>
  <c r="AM100" i="3"/>
  <c r="AN100" i="3"/>
  <c r="AL100" i="3"/>
  <c r="AJ100" i="3"/>
  <c r="AK100" i="3"/>
  <c r="AI100" i="3"/>
  <c r="AN95" i="3"/>
  <c r="AL95" i="3"/>
  <c r="AM95" i="3"/>
  <c r="AK95" i="3"/>
  <c r="AI95" i="3"/>
  <c r="AJ95" i="3"/>
  <c r="AN87" i="3"/>
  <c r="AL87" i="3"/>
  <c r="AM87" i="3"/>
  <c r="AK87" i="3"/>
  <c r="AI87" i="3"/>
  <c r="AJ87" i="3"/>
  <c r="AN79" i="3"/>
  <c r="AL79" i="3"/>
  <c r="AM79" i="3"/>
  <c r="AK79" i="3"/>
  <c r="AI79" i="3"/>
  <c r="AJ79" i="3"/>
  <c r="AN71" i="3"/>
  <c r="AL71" i="3"/>
  <c r="AM71" i="3"/>
  <c r="AK71" i="3"/>
  <c r="AI71" i="3"/>
  <c r="AJ71" i="3"/>
  <c r="AN63" i="3"/>
  <c r="AL63" i="3"/>
  <c r="AM63" i="3"/>
  <c r="AK63" i="3"/>
  <c r="AI63" i="3"/>
  <c r="AJ63" i="3"/>
  <c r="AN59" i="3"/>
  <c r="AL59" i="3"/>
  <c r="AM59" i="3"/>
  <c r="AK59" i="3"/>
  <c r="AI59" i="3"/>
  <c r="AJ59" i="3"/>
  <c r="AN55" i="3"/>
  <c r="AL55" i="3"/>
  <c r="AM55" i="3"/>
  <c r="AK55" i="3"/>
  <c r="AI55" i="3"/>
  <c r="AJ55" i="3"/>
  <c r="AN51" i="3"/>
  <c r="AL51" i="3"/>
  <c r="AM51" i="3"/>
  <c r="AK51" i="3"/>
  <c r="AI51" i="3"/>
  <c r="AJ51" i="3"/>
  <c r="AN47" i="3"/>
  <c r="AL47" i="3"/>
  <c r="AM47" i="3"/>
  <c r="AK47" i="3"/>
  <c r="AI47" i="3"/>
  <c r="AJ47" i="3"/>
  <c r="AN43" i="3"/>
  <c r="AK43" i="3"/>
  <c r="AL43" i="3"/>
  <c r="AM43" i="3"/>
  <c r="AI43" i="3"/>
  <c r="AJ43" i="3"/>
  <c r="AN39" i="3"/>
  <c r="AK39" i="3"/>
  <c r="AL39" i="3"/>
  <c r="AM39" i="3"/>
  <c r="AI39" i="3"/>
  <c r="AJ39" i="3"/>
  <c r="AN35" i="3"/>
  <c r="AK35" i="3"/>
  <c r="AL35" i="3"/>
  <c r="AM35" i="3"/>
  <c r="AI35" i="3"/>
  <c r="AJ35" i="3"/>
  <c r="AN31" i="3"/>
  <c r="AK31" i="3"/>
  <c r="AL31" i="3"/>
  <c r="AM31" i="3"/>
  <c r="AI31" i="3"/>
  <c r="AJ31" i="3"/>
  <c r="AN27" i="3"/>
  <c r="AK27" i="3"/>
  <c r="AL27" i="3"/>
  <c r="AM27" i="3"/>
  <c r="AI27" i="3"/>
  <c r="AJ27" i="3"/>
  <c r="AN23" i="3"/>
  <c r="AK23" i="3"/>
  <c r="AL23" i="3"/>
  <c r="AM23" i="3"/>
  <c r="AI23" i="3"/>
  <c r="AJ23" i="3"/>
  <c r="AN19" i="3"/>
  <c r="AK19" i="3"/>
  <c r="AL19" i="3"/>
  <c r="AM19" i="3"/>
  <c r="AI19" i="3"/>
  <c r="AJ19" i="3"/>
  <c r="AN15" i="3"/>
  <c r="AK15" i="3"/>
  <c r="AL15" i="3"/>
  <c r="AM15" i="3"/>
  <c r="AI15" i="3"/>
  <c r="AJ15" i="3"/>
  <c r="AN11" i="3"/>
  <c r="AK11" i="3"/>
  <c r="AL11" i="3"/>
  <c r="AM11" i="3"/>
  <c r="AI11" i="3"/>
  <c r="AJ11" i="3"/>
  <c r="AN7" i="3"/>
  <c r="AK7" i="3"/>
  <c r="AL7" i="3"/>
  <c r="AM7" i="3"/>
  <c r="AI7" i="3"/>
  <c r="AJ7" i="3"/>
  <c r="AN3" i="3"/>
  <c r="AK3" i="3"/>
  <c r="AL3" i="3"/>
  <c r="AM3" i="3"/>
  <c r="AI3" i="3"/>
  <c r="AJ3" i="3"/>
  <c r="AM93" i="3"/>
  <c r="AN93" i="3"/>
  <c r="AI93" i="3"/>
  <c r="AL93" i="3"/>
  <c r="AK93" i="3"/>
  <c r="AJ93" i="3"/>
  <c r="AM77" i="3"/>
  <c r="AN77" i="3"/>
  <c r="AI77" i="3"/>
  <c r="AL77" i="3"/>
  <c r="AK77" i="3"/>
  <c r="AJ77" i="3"/>
  <c r="AM96" i="3"/>
  <c r="AN96" i="3"/>
  <c r="AL96" i="3"/>
  <c r="AJ96" i="3"/>
  <c r="AK96" i="3"/>
  <c r="AI96" i="3"/>
  <c r="AN99" i="3"/>
  <c r="AL99" i="3"/>
  <c r="AM99" i="3"/>
  <c r="AK99" i="3"/>
  <c r="AI99" i="3"/>
  <c r="AJ99" i="3"/>
  <c r="AN91" i="3"/>
  <c r="AL91" i="3"/>
  <c r="AM91" i="3"/>
  <c r="AK91" i="3"/>
  <c r="AI91" i="3"/>
  <c r="AJ91" i="3"/>
  <c r="AN83" i="3"/>
  <c r="AL83" i="3"/>
  <c r="AM83" i="3"/>
  <c r="AK83" i="3"/>
  <c r="AI83" i="3"/>
  <c r="AJ83" i="3"/>
  <c r="AN75" i="3"/>
  <c r="AL75" i="3"/>
  <c r="AM75" i="3"/>
  <c r="AK75" i="3"/>
  <c r="AI75" i="3"/>
  <c r="AJ75" i="3"/>
  <c r="AN67" i="3"/>
  <c r="AL67" i="3"/>
  <c r="AM67" i="3"/>
  <c r="AK67" i="3"/>
  <c r="AI67" i="3"/>
  <c r="AJ67" i="3"/>
  <c r="AM2" i="3"/>
  <c r="AL2" i="3"/>
  <c r="AI2" i="3"/>
  <c r="AK2" i="3"/>
  <c r="AJ2" i="3"/>
  <c r="AN2" i="3"/>
  <c r="AL98" i="3"/>
  <c r="AM98" i="3"/>
  <c r="AN98" i="3"/>
  <c r="AJ98" i="3"/>
  <c r="AI98" i="3"/>
  <c r="AK98" i="3"/>
  <c r="AL94" i="3"/>
  <c r="AM94" i="3"/>
  <c r="AN94" i="3"/>
  <c r="AJ94" i="3"/>
  <c r="AK94" i="3"/>
  <c r="AI94" i="3"/>
  <c r="AL82" i="3"/>
  <c r="AM82" i="3"/>
  <c r="AN82" i="3"/>
  <c r="AJ82" i="3"/>
  <c r="AI82" i="3"/>
  <c r="AK82" i="3"/>
  <c r="AL78" i="3"/>
  <c r="AM78" i="3"/>
  <c r="AN78" i="3"/>
  <c r="AJ78" i="3"/>
  <c r="AK78" i="3"/>
  <c r="AI78" i="3"/>
  <c r="AL66" i="3"/>
  <c r="AM66" i="3"/>
  <c r="AN66" i="3"/>
  <c r="AJ66" i="3"/>
  <c r="AI66" i="3"/>
  <c r="AK66" i="3"/>
  <c r="AM97" i="3"/>
  <c r="AN97" i="3"/>
  <c r="AI97" i="3"/>
  <c r="AK97" i="3"/>
  <c r="AL97" i="3"/>
  <c r="AJ97" i="3"/>
  <c r="AM73" i="3"/>
  <c r="AN73" i="3"/>
  <c r="AI73" i="3"/>
  <c r="AL73" i="3"/>
  <c r="AK73" i="3"/>
  <c r="AJ73" i="3"/>
  <c r="AL61" i="3"/>
  <c r="AM61" i="3"/>
  <c r="AN61" i="3"/>
  <c r="AI61" i="3"/>
  <c r="AK61" i="3"/>
  <c r="AJ61" i="3"/>
  <c r="AL53" i="3"/>
  <c r="AM53" i="3"/>
  <c r="AN53" i="3"/>
  <c r="AI53" i="3"/>
  <c r="AK53" i="3"/>
  <c r="AJ53" i="3"/>
  <c r="AL45" i="3"/>
  <c r="AM45" i="3"/>
  <c r="AN45" i="3"/>
  <c r="AK45" i="3"/>
  <c r="AI45" i="3"/>
  <c r="AJ45" i="3"/>
  <c r="AL37" i="3"/>
  <c r="AM37" i="3"/>
  <c r="AN37" i="3"/>
  <c r="AK37" i="3"/>
  <c r="AI37" i="3"/>
  <c r="AJ37" i="3"/>
  <c r="AL29" i="3"/>
  <c r="AM29" i="3"/>
  <c r="AN29" i="3"/>
  <c r="AK29" i="3"/>
  <c r="AI29" i="3"/>
  <c r="AJ29" i="3"/>
  <c r="AL21" i="3"/>
  <c r="AM21" i="3"/>
  <c r="AN21" i="3"/>
  <c r="AK21" i="3"/>
  <c r="AI21" i="3"/>
  <c r="AJ21" i="3"/>
  <c r="AL13" i="3"/>
  <c r="AM13" i="3"/>
  <c r="AN13" i="3"/>
  <c r="AK13" i="3"/>
  <c r="AI13" i="3"/>
  <c r="AJ13" i="3"/>
  <c r="AL5" i="3"/>
  <c r="AM5" i="3"/>
  <c r="AN5" i="3"/>
  <c r="AK5" i="3"/>
  <c r="AI5" i="3"/>
  <c r="AJ5" i="3"/>
  <c r="AM92" i="3"/>
  <c r="AN92" i="3"/>
  <c r="AL92" i="3"/>
  <c r="AJ92" i="3"/>
  <c r="AK92" i="3"/>
  <c r="AM76" i="3"/>
  <c r="AN76" i="3"/>
  <c r="AL76" i="3"/>
  <c r="AJ76" i="3"/>
  <c r="AK76" i="3"/>
  <c r="AM72" i="3"/>
  <c r="AN72" i="3"/>
  <c r="AL72" i="3"/>
  <c r="AJ72" i="3"/>
  <c r="AK72" i="3"/>
  <c r="AM56" i="3"/>
  <c r="AN56" i="3"/>
  <c r="AL56" i="3"/>
  <c r="AJ56" i="3"/>
  <c r="AK56" i="3"/>
  <c r="AM40" i="3"/>
  <c r="AN40" i="3"/>
  <c r="AK40" i="3"/>
  <c r="AL40" i="3"/>
  <c r="AJ40" i="3"/>
  <c r="AL90" i="3"/>
  <c r="AM90" i="3"/>
  <c r="AN90" i="3"/>
  <c r="AJ90" i="3"/>
  <c r="AL62" i="3"/>
  <c r="AM62" i="3"/>
  <c r="AN62" i="3"/>
  <c r="AJ62" i="3"/>
  <c r="AL58" i="3"/>
  <c r="AM58" i="3"/>
  <c r="AN58" i="3"/>
  <c r="AJ58" i="3"/>
  <c r="AL54" i="3"/>
  <c r="AM54" i="3"/>
  <c r="AN54" i="3"/>
  <c r="AJ54" i="3"/>
  <c r="AL50" i="3"/>
  <c r="AM50" i="3"/>
  <c r="AN50" i="3"/>
  <c r="AJ50" i="3"/>
  <c r="AL46" i="3"/>
  <c r="AM46" i="3"/>
  <c r="AN46" i="3"/>
  <c r="AJ46" i="3"/>
  <c r="AL42" i="3"/>
  <c r="AM42" i="3"/>
  <c r="AN42" i="3"/>
  <c r="AK42" i="3"/>
  <c r="AJ42" i="3"/>
  <c r="AL38" i="3"/>
  <c r="AM38" i="3"/>
  <c r="AN38" i="3"/>
  <c r="AK38" i="3"/>
  <c r="AJ38" i="3"/>
  <c r="AL34" i="3"/>
  <c r="AM34" i="3"/>
  <c r="AN34" i="3"/>
  <c r="AK34" i="3"/>
  <c r="AJ34" i="3"/>
  <c r="AL30" i="3"/>
  <c r="AM30" i="3"/>
  <c r="AN30" i="3"/>
  <c r="AJ30" i="3"/>
  <c r="AL26" i="3"/>
  <c r="AM26" i="3"/>
  <c r="AN26" i="3"/>
  <c r="AK26" i="3"/>
  <c r="AJ26" i="3"/>
  <c r="AL22" i="3"/>
  <c r="AM22" i="3"/>
  <c r="AN22" i="3"/>
  <c r="AK22" i="3"/>
  <c r="AJ22" i="3"/>
  <c r="AL18" i="3"/>
  <c r="AM18" i="3"/>
  <c r="AN18" i="3"/>
  <c r="AK18" i="3"/>
  <c r="AJ18" i="3"/>
  <c r="AL14" i="3"/>
  <c r="AM14" i="3"/>
  <c r="AN14" i="3"/>
  <c r="AJ14" i="3"/>
  <c r="AL10" i="3"/>
  <c r="AM10" i="3"/>
  <c r="AN10" i="3"/>
  <c r="AK10" i="3"/>
  <c r="AJ10" i="3"/>
  <c r="AL6" i="3"/>
  <c r="AM6" i="3"/>
  <c r="AN6" i="3"/>
  <c r="AK6" i="3"/>
  <c r="AJ6" i="3"/>
  <c r="AI86" i="3"/>
  <c r="AI70" i="3"/>
  <c r="AI62" i="3"/>
  <c r="AI54" i="3"/>
  <c r="AI46" i="3"/>
  <c r="AI38" i="3"/>
  <c r="AI30" i="3"/>
  <c r="AI22" i="3"/>
  <c r="AI14" i="3"/>
  <c r="AI6" i="3"/>
  <c r="AK54" i="3"/>
  <c r="AK14" i="3"/>
  <c r="AM80" i="3"/>
  <c r="AN80" i="3"/>
  <c r="AL80" i="3"/>
  <c r="AJ80" i="3"/>
  <c r="AK80" i="3"/>
  <c r="AM68" i="3"/>
  <c r="AN68" i="3"/>
  <c r="AL68" i="3"/>
  <c r="AJ68" i="3"/>
  <c r="AK68" i="3"/>
  <c r="AM60" i="3"/>
  <c r="AN60" i="3"/>
  <c r="AL60" i="3"/>
  <c r="AJ60" i="3"/>
  <c r="AK60" i="3"/>
  <c r="AM44" i="3"/>
  <c r="AN44" i="3"/>
  <c r="AK44" i="3"/>
  <c r="AL44" i="3"/>
  <c r="AJ44" i="3"/>
  <c r="AM85" i="3"/>
  <c r="AN85" i="3"/>
  <c r="AL85" i="3"/>
  <c r="AI85" i="3"/>
  <c r="AK85" i="3"/>
  <c r="AI92" i="3"/>
  <c r="AI76" i="3"/>
  <c r="AI68" i="3"/>
  <c r="AI60" i="3"/>
  <c r="AI44" i="3"/>
  <c r="AK50" i="3"/>
  <c r="AM88" i="3"/>
  <c r="AN88" i="3"/>
  <c r="AL88" i="3"/>
  <c r="AJ88" i="3"/>
  <c r="AK88" i="3"/>
  <c r="AM64" i="3"/>
  <c r="AN64" i="3"/>
  <c r="AL64" i="3"/>
  <c r="AJ64" i="3"/>
  <c r="AK64" i="3"/>
  <c r="AM52" i="3"/>
  <c r="AN52" i="3"/>
  <c r="AL52" i="3"/>
  <c r="AJ52" i="3"/>
  <c r="AK52" i="3"/>
  <c r="AM48" i="3"/>
  <c r="AN48" i="3"/>
  <c r="AL48" i="3"/>
  <c r="AJ48" i="3"/>
  <c r="AK48" i="3"/>
  <c r="AM36" i="3"/>
  <c r="AN36" i="3"/>
  <c r="AK36" i="3"/>
  <c r="AL36" i="3"/>
  <c r="AJ36" i="3"/>
  <c r="AM32" i="3"/>
  <c r="AN32" i="3"/>
  <c r="AK32" i="3"/>
  <c r="AL32" i="3"/>
  <c r="AJ32" i="3"/>
  <c r="AM28" i="3"/>
  <c r="AN28" i="3"/>
  <c r="AK28" i="3"/>
  <c r="AL28" i="3"/>
  <c r="AJ28" i="3"/>
  <c r="AM24" i="3"/>
  <c r="AN24" i="3"/>
  <c r="AK24" i="3"/>
  <c r="AL24" i="3"/>
  <c r="AJ24" i="3"/>
  <c r="AM20" i="3"/>
  <c r="AN20" i="3"/>
  <c r="AK20" i="3"/>
  <c r="AL20" i="3"/>
  <c r="AJ20" i="3"/>
  <c r="AM16" i="3"/>
  <c r="AN16" i="3"/>
  <c r="AK16" i="3"/>
  <c r="AL16" i="3"/>
  <c r="AJ16" i="3"/>
  <c r="AM12" i="3"/>
  <c r="AN12" i="3"/>
  <c r="AK12" i="3"/>
  <c r="AL12" i="3"/>
  <c r="AJ12" i="3"/>
  <c r="AM8" i="3"/>
  <c r="AN8" i="3"/>
  <c r="AK8" i="3"/>
  <c r="AL8" i="3"/>
  <c r="AJ8" i="3"/>
  <c r="AK4" i="3"/>
  <c r="AL4" i="3"/>
  <c r="AJ4" i="3"/>
  <c r="AL86" i="3"/>
  <c r="AM86" i="3"/>
  <c r="AN86" i="3"/>
  <c r="AJ86" i="3"/>
  <c r="AM81" i="3"/>
  <c r="AN81" i="3"/>
  <c r="AI81" i="3"/>
  <c r="AK81" i="3"/>
  <c r="AL70" i="3"/>
  <c r="AM70" i="3"/>
  <c r="AN70" i="3"/>
  <c r="AJ70" i="3"/>
  <c r="AM65" i="3"/>
  <c r="AN65" i="3"/>
  <c r="AI65" i="3"/>
  <c r="AK65" i="3"/>
  <c r="AL57" i="3"/>
  <c r="AM57" i="3"/>
  <c r="AN57" i="3"/>
  <c r="AI57" i="3"/>
  <c r="AK57" i="3"/>
  <c r="AL49" i="3"/>
  <c r="AM49" i="3"/>
  <c r="AN49" i="3"/>
  <c r="AI49" i="3"/>
  <c r="AK49" i="3"/>
  <c r="AL41" i="3"/>
  <c r="AM41" i="3"/>
  <c r="AN41" i="3"/>
  <c r="AK41" i="3"/>
  <c r="AI41" i="3"/>
  <c r="AL33" i="3"/>
  <c r="AM33" i="3"/>
  <c r="AN33" i="3"/>
  <c r="AK33" i="3"/>
  <c r="AI33" i="3"/>
  <c r="AL25" i="3"/>
  <c r="AM25" i="3"/>
  <c r="AN25" i="3"/>
  <c r="AK25" i="3"/>
  <c r="AI25" i="3"/>
  <c r="AL17" i="3"/>
  <c r="AM17" i="3"/>
  <c r="AN17" i="3"/>
  <c r="AK17" i="3"/>
  <c r="AI17" i="3"/>
  <c r="AL9" i="3"/>
  <c r="AM9" i="3"/>
  <c r="AN9" i="3"/>
  <c r="AK9" i="3"/>
  <c r="AI9" i="3"/>
  <c r="AJ9" i="3"/>
  <c r="AI90" i="3"/>
  <c r="AI58" i="3"/>
  <c r="AI50" i="3"/>
  <c r="AI42" i="3"/>
  <c r="AI34" i="3"/>
  <c r="AI26" i="3"/>
  <c r="AI18" i="3"/>
  <c r="AI10" i="3"/>
  <c r="AJ85" i="3"/>
  <c r="AK62" i="3"/>
  <c r="AK46" i="3"/>
  <c r="AL81" i="3"/>
  <c r="AM84" i="3"/>
  <c r="AN84" i="3"/>
  <c r="AL84" i="3"/>
  <c r="AJ84" i="3"/>
  <c r="AK84" i="3"/>
  <c r="AL74" i="3"/>
  <c r="AM74" i="3"/>
  <c r="AN74" i="3"/>
  <c r="AJ74" i="3"/>
  <c r="AM69" i="3"/>
  <c r="AN69" i="3"/>
  <c r="AL69" i="3"/>
  <c r="AI69" i="3"/>
  <c r="AK69" i="3"/>
  <c r="AI88" i="3"/>
  <c r="AI80" i="3"/>
  <c r="AI72" i="3"/>
  <c r="AI64" i="3"/>
  <c r="AI56" i="3"/>
  <c r="AI48" i="3"/>
  <c r="AI40" i="3"/>
  <c r="AI32" i="3"/>
  <c r="AI24" i="3"/>
  <c r="AI16" i="3"/>
  <c r="AI8" i="3"/>
  <c r="AK90" i="3"/>
  <c r="AK74" i="3"/>
  <c r="AK58" i="3"/>
  <c r="AK30" i="3"/>
  <c r="AL65" i="3"/>
  <c r="AD4" i="3"/>
  <c r="AE4" i="3" s="1"/>
  <c r="AE3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2" i="3"/>
  <c r="T3" i="3"/>
  <c r="U3" i="3" s="1"/>
  <c r="T4" i="3"/>
  <c r="U4" i="3" s="1"/>
  <c r="T5" i="3"/>
  <c r="U5" i="3" s="1"/>
  <c r="T6" i="3"/>
  <c r="U6" i="3" s="1"/>
  <c r="T7" i="3"/>
  <c r="U7" i="3" s="1"/>
  <c r="T8" i="3"/>
  <c r="U8" i="3" s="1"/>
  <c r="T9" i="3"/>
  <c r="U9" i="3" s="1"/>
  <c r="T10" i="3"/>
  <c r="U10" i="3" s="1"/>
  <c r="T11" i="3"/>
  <c r="U11" i="3" s="1"/>
  <c r="T12" i="3"/>
  <c r="U12" i="3" s="1"/>
  <c r="T13" i="3"/>
  <c r="U13" i="3" s="1"/>
  <c r="T14" i="3"/>
  <c r="U14" i="3" s="1"/>
  <c r="T15" i="3"/>
  <c r="U15" i="3" s="1"/>
  <c r="T16" i="3"/>
  <c r="U16" i="3" s="1"/>
  <c r="T17" i="3"/>
  <c r="U17" i="3" s="1"/>
  <c r="T18" i="3"/>
  <c r="U18" i="3" s="1"/>
  <c r="T19" i="3"/>
  <c r="U19" i="3" s="1"/>
  <c r="T20" i="3"/>
  <c r="U20" i="3" s="1"/>
  <c r="T21" i="3"/>
  <c r="U21" i="3" s="1"/>
  <c r="T22" i="3"/>
  <c r="U22" i="3" s="1"/>
  <c r="T23" i="3"/>
  <c r="U23" i="3" s="1"/>
  <c r="T24" i="3"/>
  <c r="U24" i="3" s="1"/>
  <c r="T25" i="3"/>
  <c r="U25" i="3" s="1"/>
  <c r="T26" i="3"/>
  <c r="U26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T33" i="3"/>
  <c r="U33" i="3" s="1"/>
  <c r="T34" i="3"/>
  <c r="U34" i="3" s="1"/>
  <c r="T35" i="3"/>
  <c r="U35" i="3" s="1"/>
  <c r="T36" i="3"/>
  <c r="U36" i="3" s="1"/>
  <c r="T37" i="3"/>
  <c r="U37" i="3" s="1"/>
  <c r="T38" i="3"/>
  <c r="U38" i="3" s="1"/>
  <c r="T39" i="3"/>
  <c r="U39" i="3" s="1"/>
  <c r="T40" i="3"/>
  <c r="U40" i="3" s="1"/>
  <c r="T41" i="3"/>
  <c r="U41" i="3" s="1"/>
  <c r="T42" i="3"/>
  <c r="U42" i="3" s="1"/>
  <c r="T43" i="3"/>
  <c r="U43" i="3" s="1"/>
  <c r="T44" i="3"/>
  <c r="U44" i="3" s="1"/>
  <c r="T45" i="3"/>
  <c r="U45" i="3" s="1"/>
  <c r="T46" i="3"/>
  <c r="U46" i="3" s="1"/>
  <c r="T47" i="3"/>
  <c r="U47" i="3" s="1"/>
  <c r="T48" i="3"/>
  <c r="U48" i="3" s="1"/>
  <c r="T49" i="3"/>
  <c r="U49" i="3" s="1"/>
  <c r="T50" i="3"/>
  <c r="U50" i="3" s="1"/>
  <c r="T51" i="3"/>
  <c r="U51" i="3" s="1"/>
  <c r="T52" i="3"/>
  <c r="U52" i="3" s="1"/>
  <c r="T53" i="3"/>
  <c r="U53" i="3" s="1"/>
  <c r="T54" i="3"/>
  <c r="U54" i="3" s="1"/>
  <c r="T55" i="3"/>
  <c r="U55" i="3" s="1"/>
  <c r="T56" i="3"/>
  <c r="U56" i="3" s="1"/>
  <c r="T57" i="3"/>
  <c r="U57" i="3" s="1"/>
  <c r="T58" i="3"/>
  <c r="U58" i="3" s="1"/>
  <c r="T59" i="3"/>
  <c r="U59" i="3" s="1"/>
  <c r="T60" i="3"/>
  <c r="U60" i="3" s="1"/>
  <c r="T61" i="3"/>
  <c r="U61" i="3" s="1"/>
  <c r="T62" i="3"/>
  <c r="U62" i="3" s="1"/>
  <c r="T63" i="3"/>
  <c r="U63" i="3" s="1"/>
  <c r="T64" i="3"/>
  <c r="U64" i="3" s="1"/>
  <c r="T65" i="3"/>
  <c r="U65" i="3" s="1"/>
  <c r="T66" i="3"/>
  <c r="U66" i="3" s="1"/>
  <c r="T67" i="3"/>
  <c r="U67" i="3" s="1"/>
  <c r="T68" i="3"/>
  <c r="U68" i="3" s="1"/>
  <c r="T69" i="3"/>
  <c r="U69" i="3" s="1"/>
  <c r="T70" i="3"/>
  <c r="U70" i="3" s="1"/>
  <c r="T71" i="3"/>
  <c r="U71" i="3" s="1"/>
  <c r="T72" i="3"/>
  <c r="U72" i="3" s="1"/>
  <c r="T73" i="3"/>
  <c r="U73" i="3" s="1"/>
  <c r="T74" i="3"/>
  <c r="U74" i="3" s="1"/>
  <c r="T75" i="3"/>
  <c r="U75" i="3" s="1"/>
  <c r="T76" i="3"/>
  <c r="U76" i="3" s="1"/>
  <c r="T77" i="3"/>
  <c r="U77" i="3" s="1"/>
  <c r="T78" i="3"/>
  <c r="U78" i="3" s="1"/>
  <c r="T79" i="3"/>
  <c r="U79" i="3" s="1"/>
  <c r="T80" i="3"/>
  <c r="U80" i="3" s="1"/>
  <c r="T81" i="3"/>
  <c r="U81" i="3" s="1"/>
  <c r="T82" i="3"/>
  <c r="U82" i="3" s="1"/>
  <c r="T83" i="3"/>
  <c r="U83" i="3" s="1"/>
  <c r="T84" i="3"/>
  <c r="U84" i="3" s="1"/>
  <c r="T85" i="3"/>
  <c r="U85" i="3" s="1"/>
  <c r="T86" i="3"/>
  <c r="U86" i="3" s="1"/>
  <c r="T87" i="3"/>
  <c r="U87" i="3" s="1"/>
  <c r="T88" i="3"/>
  <c r="U88" i="3" s="1"/>
  <c r="T89" i="3"/>
  <c r="U89" i="3" s="1"/>
  <c r="T90" i="3"/>
  <c r="U90" i="3" s="1"/>
  <c r="T91" i="3"/>
  <c r="U91" i="3" s="1"/>
  <c r="T92" i="3"/>
  <c r="U92" i="3" s="1"/>
  <c r="T93" i="3"/>
  <c r="U93" i="3" s="1"/>
  <c r="T94" i="3"/>
  <c r="U94" i="3" s="1"/>
  <c r="T95" i="3"/>
  <c r="U95" i="3" s="1"/>
  <c r="T96" i="3"/>
  <c r="U96" i="3" s="1"/>
  <c r="T97" i="3"/>
  <c r="U97" i="3" s="1"/>
  <c r="T98" i="3"/>
  <c r="U98" i="3" s="1"/>
  <c r="T99" i="3"/>
  <c r="U99" i="3" s="1"/>
  <c r="T100" i="3"/>
  <c r="U100" i="3" s="1"/>
  <c r="T101" i="3"/>
  <c r="U101" i="3" s="1"/>
  <c r="T2" i="3"/>
  <c r="U2" i="3" s="1"/>
  <c r="Y100" i="3" l="1"/>
  <c r="Z100" i="3"/>
  <c r="W100" i="3"/>
  <c r="X100" i="3"/>
  <c r="AA100" i="3"/>
  <c r="V100" i="3"/>
  <c r="Y84" i="3"/>
  <c r="Z84" i="3"/>
  <c r="W84" i="3"/>
  <c r="X84" i="3"/>
  <c r="AA84" i="3"/>
  <c r="V84" i="3"/>
  <c r="Y95" i="3"/>
  <c r="Z95" i="3"/>
  <c r="AA95" i="3"/>
  <c r="W95" i="3"/>
  <c r="X95" i="3"/>
  <c r="V95" i="3"/>
  <c r="Y91" i="3"/>
  <c r="Z91" i="3"/>
  <c r="W91" i="3"/>
  <c r="X91" i="3"/>
  <c r="AA91" i="3"/>
  <c r="V91" i="3"/>
  <c r="Y79" i="3"/>
  <c r="Z79" i="3"/>
  <c r="AA79" i="3"/>
  <c r="W79" i="3"/>
  <c r="X79" i="3"/>
  <c r="V79" i="3"/>
  <c r="Y75" i="3"/>
  <c r="Z75" i="3"/>
  <c r="W75" i="3"/>
  <c r="X75" i="3"/>
  <c r="AA75" i="3"/>
  <c r="V75" i="3"/>
  <c r="Y71" i="3"/>
  <c r="Z71" i="3"/>
  <c r="AA71" i="3"/>
  <c r="W71" i="3"/>
  <c r="X71" i="3"/>
  <c r="V71" i="3"/>
  <c r="Y63" i="3"/>
  <c r="Z63" i="3"/>
  <c r="AA63" i="3"/>
  <c r="W63" i="3"/>
  <c r="X63" i="3"/>
  <c r="V63" i="3"/>
  <c r="AA2" i="3"/>
  <c r="W2" i="3"/>
  <c r="Z2" i="3"/>
  <c r="Y2" i="3"/>
  <c r="Z98" i="3"/>
  <c r="AA98" i="3"/>
  <c r="X98" i="3"/>
  <c r="Y98" i="3"/>
  <c r="V98" i="3"/>
  <c r="W98" i="3"/>
  <c r="Z94" i="3"/>
  <c r="AA94" i="3"/>
  <c r="X94" i="3"/>
  <c r="V94" i="3"/>
  <c r="Y94" i="3"/>
  <c r="W94" i="3"/>
  <c r="Z90" i="3"/>
  <c r="AA90" i="3"/>
  <c r="X90" i="3"/>
  <c r="Y90" i="3"/>
  <c r="V90" i="3"/>
  <c r="W90" i="3"/>
  <c r="Z86" i="3"/>
  <c r="AA86" i="3"/>
  <c r="X86" i="3"/>
  <c r="V86" i="3"/>
  <c r="Y86" i="3"/>
  <c r="W86" i="3"/>
  <c r="Z82" i="3"/>
  <c r="AA82" i="3"/>
  <c r="X82" i="3"/>
  <c r="Y82" i="3"/>
  <c r="V82" i="3"/>
  <c r="W82" i="3"/>
  <c r="Z78" i="3"/>
  <c r="AA78" i="3"/>
  <c r="X78" i="3"/>
  <c r="V78" i="3"/>
  <c r="Y78" i="3"/>
  <c r="W78" i="3"/>
  <c r="Z74" i="3"/>
  <c r="AA74" i="3"/>
  <c r="X74" i="3"/>
  <c r="Y74" i="3"/>
  <c r="V74" i="3"/>
  <c r="W74" i="3"/>
  <c r="Z70" i="3"/>
  <c r="AA70" i="3"/>
  <c r="X70" i="3"/>
  <c r="V70" i="3"/>
  <c r="Y70" i="3"/>
  <c r="W70" i="3"/>
  <c r="Z66" i="3"/>
  <c r="AA66" i="3"/>
  <c r="X66" i="3"/>
  <c r="Y66" i="3"/>
  <c r="V66" i="3"/>
  <c r="W66" i="3"/>
  <c r="Z62" i="3"/>
  <c r="AA62" i="3"/>
  <c r="X62" i="3"/>
  <c r="V62" i="3"/>
  <c r="Y62" i="3"/>
  <c r="W62" i="3"/>
  <c r="Z58" i="3"/>
  <c r="AA58" i="3"/>
  <c r="X58" i="3"/>
  <c r="Y58" i="3"/>
  <c r="V58" i="3"/>
  <c r="W58" i="3"/>
  <c r="Z54" i="3"/>
  <c r="AA54" i="3"/>
  <c r="X54" i="3"/>
  <c r="V54" i="3"/>
  <c r="Y54" i="3"/>
  <c r="W54" i="3"/>
  <c r="Z50" i="3"/>
  <c r="AA50" i="3"/>
  <c r="X50" i="3"/>
  <c r="Y50" i="3"/>
  <c r="V50" i="3"/>
  <c r="W50" i="3"/>
  <c r="Z46" i="3"/>
  <c r="AA46" i="3"/>
  <c r="X46" i="3"/>
  <c r="V46" i="3"/>
  <c r="Y46" i="3"/>
  <c r="W46" i="3"/>
  <c r="Z42" i="3"/>
  <c r="AA42" i="3"/>
  <c r="Y42" i="3"/>
  <c r="X42" i="3"/>
  <c r="V42" i="3"/>
  <c r="W42" i="3"/>
  <c r="Z38" i="3"/>
  <c r="AA38" i="3"/>
  <c r="X38" i="3"/>
  <c r="V38" i="3"/>
  <c r="Y38" i="3"/>
  <c r="W38" i="3"/>
  <c r="Z34" i="3"/>
  <c r="AA34" i="3"/>
  <c r="Y34" i="3"/>
  <c r="X34" i="3"/>
  <c r="V34" i="3"/>
  <c r="W34" i="3"/>
  <c r="Z30" i="3"/>
  <c r="AA30" i="3"/>
  <c r="X30" i="3"/>
  <c r="V30" i="3"/>
  <c r="Y30" i="3"/>
  <c r="W30" i="3"/>
  <c r="Z26" i="3"/>
  <c r="AA26" i="3"/>
  <c r="Y26" i="3"/>
  <c r="X26" i="3"/>
  <c r="V26" i="3"/>
  <c r="W26" i="3"/>
  <c r="Z22" i="3"/>
  <c r="AA22" i="3"/>
  <c r="X22" i="3"/>
  <c r="V22" i="3"/>
  <c r="Y22" i="3"/>
  <c r="W22" i="3"/>
  <c r="Z18" i="3"/>
  <c r="AA18" i="3"/>
  <c r="Y18" i="3"/>
  <c r="X18" i="3"/>
  <c r="V18" i="3"/>
  <c r="W18" i="3"/>
  <c r="Z14" i="3"/>
  <c r="AA14" i="3"/>
  <c r="X14" i="3"/>
  <c r="V14" i="3"/>
  <c r="Y14" i="3"/>
  <c r="W14" i="3"/>
  <c r="Y96" i="3"/>
  <c r="AA96" i="3"/>
  <c r="W96" i="3"/>
  <c r="Z96" i="3"/>
  <c r="X96" i="3"/>
  <c r="V96" i="3"/>
  <c r="Y88" i="3"/>
  <c r="AA88" i="3"/>
  <c r="W88" i="3"/>
  <c r="Z88" i="3"/>
  <c r="X88" i="3"/>
  <c r="V88" i="3"/>
  <c r="Y99" i="3"/>
  <c r="Z99" i="3"/>
  <c r="W99" i="3"/>
  <c r="X99" i="3"/>
  <c r="AA99" i="3"/>
  <c r="V99" i="3"/>
  <c r="Y87" i="3"/>
  <c r="Z87" i="3"/>
  <c r="AA87" i="3"/>
  <c r="W87" i="3"/>
  <c r="X87" i="3"/>
  <c r="V87" i="3"/>
  <c r="AA101" i="3"/>
  <c r="Z101" i="3"/>
  <c r="Y101" i="3"/>
  <c r="W101" i="3"/>
  <c r="X101" i="3"/>
  <c r="V101" i="3"/>
  <c r="AA97" i="3"/>
  <c r="Y97" i="3"/>
  <c r="W97" i="3"/>
  <c r="Z97" i="3"/>
  <c r="X97" i="3"/>
  <c r="V97" i="3"/>
  <c r="AA93" i="3"/>
  <c r="Z93" i="3"/>
  <c r="Y93" i="3"/>
  <c r="W93" i="3"/>
  <c r="X93" i="3"/>
  <c r="V93" i="3"/>
  <c r="AA89" i="3"/>
  <c r="Y89" i="3"/>
  <c r="W89" i="3"/>
  <c r="Z89" i="3"/>
  <c r="X89" i="3"/>
  <c r="V89" i="3"/>
  <c r="AA85" i="3"/>
  <c r="Z85" i="3"/>
  <c r="Y85" i="3"/>
  <c r="W85" i="3"/>
  <c r="X85" i="3"/>
  <c r="V85" i="3"/>
  <c r="AA81" i="3"/>
  <c r="Y81" i="3"/>
  <c r="W81" i="3"/>
  <c r="Z81" i="3"/>
  <c r="X81" i="3"/>
  <c r="V81" i="3"/>
  <c r="AA77" i="3"/>
  <c r="Z77" i="3"/>
  <c r="Y77" i="3"/>
  <c r="W77" i="3"/>
  <c r="X77" i="3"/>
  <c r="V77" i="3"/>
  <c r="AA73" i="3"/>
  <c r="Y73" i="3"/>
  <c r="W73" i="3"/>
  <c r="Z73" i="3"/>
  <c r="X73" i="3"/>
  <c r="V73" i="3"/>
  <c r="AA69" i="3"/>
  <c r="Z69" i="3"/>
  <c r="Y69" i="3"/>
  <c r="W69" i="3"/>
  <c r="X69" i="3"/>
  <c r="V69" i="3"/>
  <c r="AA65" i="3"/>
  <c r="Y65" i="3"/>
  <c r="W65" i="3"/>
  <c r="Z65" i="3"/>
  <c r="X65" i="3"/>
  <c r="V65" i="3"/>
  <c r="AA61" i="3"/>
  <c r="Z61" i="3"/>
  <c r="Y61" i="3"/>
  <c r="W61" i="3"/>
  <c r="X61" i="3"/>
  <c r="V61" i="3"/>
  <c r="AA57" i="3"/>
  <c r="Y57" i="3"/>
  <c r="W57" i="3"/>
  <c r="Z57" i="3"/>
  <c r="X57" i="3"/>
  <c r="V57" i="3"/>
  <c r="AA53" i="3"/>
  <c r="Z53" i="3"/>
  <c r="Y53" i="3"/>
  <c r="W53" i="3"/>
  <c r="X53" i="3"/>
  <c r="V53" i="3"/>
  <c r="AA49" i="3"/>
  <c r="Y49" i="3"/>
  <c r="W49" i="3"/>
  <c r="Z49" i="3"/>
  <c r="X49" i="3"/>
  <c r="V49" i="3"/>
  <c r="AA45" i="3"/>
  <c r="X45" i="3"/>
  <c r="Z45" i="3"/>
  <c r="Y45" i="3"/>
  <c r="W45" i="3"/>
  <c r="V45" i="3"/>
  <c r="AA41" i="3"/>
  <c r="X41" i="3"/>
  <c r="Y41" i="3"/>
  <c r="W41" i="3"/>
  <c r="Z41" i="3"/>
  <c r="V41" i="3"/>
  <c r="AA37" i="3"/>
  <c r="X37" i="3"/>
  <c r="Z37" i="3"/>
  <c r="V37" i="3"/>
  <c r="Y37" i="3"/>
  <c r="W37" i="3"/>
  <c r="AA33" i="3"/>
  <c r="X33" i="3"/>
  <c r="Y33" i="3"/>
  <c r="V33" i="3"/>
  <c r="W33" i="3"/>
  <c r="Z33" i="3"/>
  <c r="AA29" i="3"/>
  <c r="X29" i="3"/>
  <c r="Z29" i="3"/>
  <c r="V29" i="3"/>
  <c r="Y29" i="3"/>
  <c r="W29" i="3"/>
  <c r="AA25" i="3"/>
  <c r="X25" i="3"/>
  <c r="Y25" i="3"/>
  <c r="V25" i="3"/>
  <c r="W25" i="3"/>
  <c r="Z25" i="3"/>
  <c r="AA21" i="3"/>
  <c r="X21" i="3"/>
  <c r="Z21" i="3"/>
  <c r="V21" i="3"/>
  <c r="Y21" i="3"/>
  <c r="W21" i="3"/>
  <c r="AA17" i="3"/>
  <c r="X17" i="3"/>
  <c r="Y17" i="3"/>
  <c r="V17" i="3"/>
  <c r="W17" i="3"/>
  <c r="Z17" i="3"/>
  <c r="Y92" i="3"/>
  <c r="Z92" i="3"/>
  <c r="W92" i="3"/>
  <c r="X92" i="3"/>
  <c r="AA92" i="3"/>
  <c r="V92" i="3"/>
  <c r="Y80" i="3"/>
  <c r="AA80" i="3"/>
  <c r="W80" i="3"/>
  <c r="Z80" i="3"/>
  <c r="X80" i="3"/>
  <c r="V80" i="3"/>
  <c r="Y76" i="3"/>
  <c r="Z76" i="3"/>
  <c r="W76" i="3"/>
  <c r="X76" i="3"/>
  <c r="AA76" i="3"/>
  <c r="V76" i="3"/>
  <c r="Y72" i="3"/>
  <c r="AA72" i="3"/>
  <c r="W72" i="3"/>
  <c r="Z72" i="3"/>
  <c r="X72" i="3"/>
  <c r="V72" i="3"/>
  <c r="Y68" i="3"/>
  <c r="Z68" i="3"/>
  <c r="W68" i="3"/>
  <c r="X68" i="3"/>
  <c r="AA68" i="3"/>
  <c r="V68" i="3"/>
  <c r="Y64" i="3"/>
  <c r="AA64" i="3"/>
  <c r="W64" i="3"/>
  <c r="Z64" i="3"/>
  <c r="X64" i="3"/>
  <c r="V64" i="3"/>
  <c r="Y60" i="3"/>
  <c r="Z60" i="3"/>
  <c r="W60" i="3"/>
  <c r="X60" i="3"/>
  <c r="AA60" i="3"/>
  <c r="V60" i="3"/>
  <c r="Y56" i="3"/>
  <c r="AA56" i="3"/>
  <c r="W56" i="3"/>
  <c r="Z56" i="3"/>
  <c r="X56" i="3"/>
  <c r="V56" i="3"/>
  <c r="Y52" i="3"/>
  <c r="Z52" i="3"/>
  <c r="W52" i="3"/>
  <c r="X52" i="3"/>
  <c r="AA52" i="3"/>
  <c r="V52" i="3"/>
  <c r="Y48" i="3"/>
  <c r="W48" i="3"/>
  <c r="AA48" i="3"/>
  <c r="Z48" i="3"/>
  <c r="X48" i="3"/>
  <c r="V48" i="3"/>
  <c r="X44" i="3"/>
  <c r="Y44" i="3"/>
  <c r="Z44" i="3"/>
  <c r="AA44" i="3"/>
  <c r="W44" i="3"/>
  <c r="V44" i="3"/>
  <c r="X40" i="3"/>
  <c r="Y40" i="3"/>
  <c r="AA40" i="3"/>
  <c r="W40" i="3"/>
  <c r="Z40" i="3"/>
  <c r="V40" i="3"/>
  <c r="AA36" i="3"/>
  <c r="X36" i="3"/>
  <c r="Y36" i="3"/>
  <c r="Z36" i="3"/>
  <c r="V36" i="3"/>
  <c r="W36" i="3"/>
  <c r="AA32" i="3"/>
  <c r="X32" i="3"/>
  <c r="Y32" i="3"/>
  <c r="V32" i="3"/>
  <c r="W32" i="3"/>
  <c r="Z32" i="3"/>
  <c r="AA28" i="3"/>
  <c r="X28" i="3"/>
  <c r="Y28" i="3"/>
  <c r="Z28" i="3"/>
  <c r="V28" i="3"/>
  <c r="W28" i="3"/>
  <c r="AA24" i="3"/>
  <c r="X24" i="3"/>
  <c r="Y24" i="3"/>
  <c r="V24" i="3"/>
  <c r="W24" i="3"/>
  <c r="Z24" i="3"/>
  <c r="AA20" i="3"/>
  <c r="X20" i="3"/>
  <c r="Y20" i="3"/>
  <c r="Z20" i="3"/>
  <c r="V20" i="3"/>
  <c r="W20" i="3"/>
  <c r="AA16" i="3"/>
  <c r="X16" i="3"/>
  <c r="Y16" i="3"/>
  <c r="V16" i="3"/>
  <c r="W16" i="3"/>
  <c r="Z16" i="3"/>
  <c r="AA12" i="3"/>
  <c r="X12" i="3"/>
  <c r="Y12" i="3"/>
  <c r="Z12" i="3"/>
  <c r="V12" i="3"/>
  <c r="W12" i="3"/>
  <c r="AA8" i="3"/>
  <c r="X8" i="3"/>
  <c r="Y8" i="3"/>
  <c r="V8" i="3"/>
  <c r="W8" i="3"/>
  <c r="Z8" i="3"/>
  <c r="AA4" i="3"/>
  <c r="X4" i="3"/>
  <c r="Y4" i="3"/>
  <c r="Z4" i="3"/>
  <c r="V4" i="3"/>
  <c r="W4" i="3"/>
  <c r="Y83" i="3"/>
  <c r="Z83" i="3"/>
  <c r="W83" i="3"/>
  <c r="X83" i="3"/>
  <c r="AA83" i="3"/>
  <c r="V83" i="3"/>
  <c r="Y67" i="3"/>
  <c r="Z67" i="3"/>
  <c r="W67" i="3"/>
  <c r="X67" i="3"/>
  <c r="AA67" i="3"/>
  <c r="V67" i="3"/>
  <c r="Y59" i="3"/>
  <c r="Z59" i="3"/>
  <c r="W59" i="3"/>
  <c r="X59" i="3"/>
  <c r="AA59" i="3"/>
  <c r="V59" i="3"/>
  <c r="Y55" i="3"/>
  <c r="Z55" i="3"/>
  <c r="AA55" i="3"/>
  <c r="W55" i="3"/>
  <c r="X55" i="3"/>
  <c r="V55" i="3"/>
  <c r="AA51" i="3"/>
  <c r="Y51" i="3"/>
  <c r="Z51" i="3"/>
  <c r="W51" i="3"/>
  <c r="X51" i="3"/>
  <c r="V51" i="3"/>
  <c r="AA47" i="3"/>
  <c r="Y47" i="3"/>
  <c r="Z47" i="3"/>
  <c r="W47" i="3"/>
  <c r="X47" i="3"/>
  <c r="V47" i="3"/>
  <c r="AA43" i="3"/>
  <c r="Y43" i="3"/>
  <c r="Z43" i="3"/>
  <c r="W43" i="3"/>
  <c r="X43" i="3"/>
  <c r="V43" i="3"/>
  <c r="AA39" i="3"/>
  <c r="Y39" i="3"/>
  <c r="Z39" i="3"/>
  <c r="W39" i="3"/>
  <c r="X39" i="3"/>
  <c r="V39" i="3"/>
  <c r="AA35" i="3"/>
  <c r="Y35" i="3"/>
  <c r="Z35" i="3"/>
  <c r="W35" i="3"/>
  <c r="X35" i="3"/>
  <c r="V35" i="3"/>
  <c r="AA31" i="3"/>
  <c r="Y31" i="3"/>
  <c r="Z31" i="3"/>
  <c r="W31" i="3"/>
  <c r="X31" i="3"/>
  <c r="V31" i="3"/>
  <c r="AA27" i="3"/>
  <c r="Y27" i="3"/>
  <c r="Z27" i="3"/>
  <c r="W27" i="3"/>
  <c r="X27" i="3"/>
  <c r="V27" i="3"/>
  <c r="AA23" i="3"/>
  <c r="Y23" i="3"/>
  <c r="Z23" i="3"/>
  <c r="W23" i="3"/>
  <c r="X23" i="3"/>
  <c r="V23" i="3"/>
  <c r="AA19" i="3"/>
  <c r="Y19" i="3"/>
  <c r="Z19" i="3"/>
  <c r="W19" i="3"/>
  <c r="X19" i="3"/>
  <c r="V19" i="3"/>
  <c r="AA15" i="3"/>
  <c r="Y15" i="3"/>
  <c r="Z15" i="3"/>
  <c r="W15" i="3"/>
  <c r="X15" i="3"/>
  <c r="V15" i="3"/>
  <c r="AA11" i="3"/>
  <c r="Y11" i="3"/>
  <c r="Z11" i="3"/>
  <c r="W11" i="3"/>
  <c r="X11" i="3"/>
  <c r="V11" i="3"/>
  <c r="AA7" i="3"/>
  <c r="Y7" i="3"/>
  <c r="Z7" i="3"/>
  <c r="W7" i="3"/>
  <c r="X7" i="3"/>
  <c r="V7" i="3"/>
  <c r="AA3" i="3"/>
  <c r="Y3" i="3"/>
  <c r="Z3" i="3"/>
  <c r="W3" i="3"/>
  <c r="X3" i="3"/>
  <c r="V3" i="3"/>
  <c r="AA13" i="3"/>
  <c r="X13" i="3"/>
  <c r="Z13" i="3"/>
  <c r="V13" i="3"/>
  <c r="Y13" i="3"/>
  <c r="W13" i="3"/>
  <c r="AA9" i="3"/>
  <c r="X9" i="3"/>
  <c r="Y9" i="3"/>
  <c r="V9" i="3"/>
  <c r="W9" i="3"/>
  <c r="Z9" i="3"/>
  <c r="AA5" i="3"/>
  <c r="X5" i="3"/>
  <c r="Z5" i="3"/>
  <c r="V5" i="3"/>
  <c r="Y5" i="3"/>
  <c r="W5" i="3"/>
  <c r="Z10" i="3"/>
  <c r="AA10" i="3"/>
  <c r="Y10" i="3"/>
  <c r="X10" i="3"/>
  <c r="V10" i="3"/>
  <c r="W10" i="3"/>
  <c r="Z6" i="3"/>
  <c r="AA6" i="3"/>
  <c r="X6" i="3"/>
  <c r="V6" i="3"/>
  <c r="Y6" i="3"/>
  <c r="W6" i="3"/>
  <c r="AM4" i="3"/>
  <c r="AN4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2" i="3"/>
  <c r="G3" i="3" l="1"/>
  <c r="G4" i="3"/>
  <c r="H4" i="3" s="1"/>
  <c r="M4" i="3" s="1"/>
  <c r="G5" i="3"/>
  <c r="H5" i="3" s="1"/>
  <c r="M5" i="3" s="1"/>
  <c r="G6" i="3"/>
  <c r="H6" i="3" s="1"/>
  <c r="M6" i="3" s="1"/>
  <c r="G7" i="3"/>
  <c r="G8" i="3"/>
  <c r="H8" i="3" s="1"/>
  <c r="M8" i="3" s="1"/>
  <c r="G9" i="3"/>
  <c r="H9" i="3" s="1"/>
  <c r="M9" i="3" s="1"/>
  <c r="G10" i="3"/>
  <c r="H10" i="3" s="1"/>
  <c r="M10" i="3" s="1"/>
  <c r="G11" i="3"/>
  <c r="H11" i="3" s="1"/>
  <c r="M11" i="3" s="1"/>
  <c r="G12" i="3"/>
  <c r="H12" i="3" s="1"/>
  <c r="M12" i="3" s="1"/>
  <c r="G13" i="3"/>
  <c r="H13" i="3" s="1"/>
  <c r="M13" i="3" s="1"/>
  <c r="G14" i="3"/>
  <c r="H14" i="3" s="1"/>
  <c r="M14" i="3" s="1"/>
  <c r="G15" i="3"/>
  <c r="G16" i="3"/>
  <c r="H16" i="3" s="1"/>
  <c r="M16" i="3" s="1"/>
  <c r="G17" i="3"/>
  <c r="G18" i="3"/>
  <c r="H18" i="3" s="1"/>
  <c r="M18" i="3" s="1"/>
  <c r="G19" i="3"/>
  <c r="H19" i="3" s="1"/>
  <c r="M19" i="3" s="1"/>
  <c r="G20" i="3"/>
  <c r="H20" i="3" s="1"/>
  <c r="M20" i="3" s="1"/>
  <c r="G21" i="3"/>
  <c r="H21" i="3" s="1"/>
  <c r="M21" i="3" s="1"/>
  <c r="G22" i="3"/>
  <c r="H22" i="3" s="1"/>
  <c r="M22" i="3" s="1"/>
  <c r="G23" i="3"/>
  <c r="G24" i="3"/>
  <c r="H24" i="3" s="1"/>
  <c r="M24" i="3" s="1"/>
  <c r="G25" i="3"/>
  <c r="G26" i="3"/>
  <c r="H26" i="3" s="1"/>
  <c r="M26" i="3" s="1"/>
  <c r="G27" i="3"/>
  <c r="H27" i="3" s="1"/>
  <c r="M27" i="3" s="1"/>
  <c r="G28" i="3"/>
  <c r="H28" i="3" s="1"/>
  <c r="M28" i="3" s="1"/>
  <c r="G29" i="3"/>
  <c r="H29" i="3" s="1"/>
  <c r="M29" i="3" s="1"/>
  <c r="G30" i="3"/>
  <c r="H30" i="3" s="1"/>
  <c r="M30" i="3" s="1"/>
  <c r="G31" i="3"/>
  <c r="G32" i="3"/>
  <c r="H32" i="3" s="1"/>
  <c r="M32" i="3" s="1"/>
  <c r="G33" i="3"/>
  <c r="G34" i="3"/>
  <c r="H34" i="3" s="1"/>
  <c r="M34" i="3" s="1"/>
  <c r="G35" i="3"/>
  <c r="H35" i="3" s="1"/>
  <c r="M35" i="3" s="1"/>
  <c r="G36" i="3"/>
  <c r="H36" i="3" s="1"/>
  <c r="M36" i="3" s="1"/>
  <c r="G37" i="3"/>
  <c r="H37" i="3" s="1"/>
  <c r="M37" i="3" s="1"/>
  <c r="G38" i="3"/>
  <c r="H38" i="3" s="1"/>
  <c r="M38" i="3" s="1"/>
  <c r="G39" i="3"/>
  <c r="G40" i="3"/>
  <c r="H40" i="3" s="1"/>
  <c r="M40" i="3" s="1"/>
  <c r="G41" i="3"/>
  <c r="G42" i="3"/>
  <c r="H42" i="3" s="1"/>
  <c r="M42" i="3" s="1"/>
  <c r="G43" i="3"/>
  <c r="H43" i="3" s="1"/>
  <c r="M43" i="3" s="1"/>
  <c r="G44" i="3"/>
  <c r="H44" i="3" s="1"/>
  <c r="M44" i="3" s="1"/>
  <c r="G45" i="3"/>
  <c r="H45" i="3" s="1"/>
  <c r="M45" i="3" s="1"/>
  <c r="G46" i="3"/>
  <c r="H46" i="3" s="1"/>
  <c r="M46" i="3" s="1"/>
  <c r="G47" i="3"/>
  <c r="H47" i="3" s="1"/>
  <c r="M47" i="3" s="1"/>
  <c r="G48" i="3"/>
  <c r="H48" i="3" s="1"/>
  <c r="M48" i="3" s="1"/>
  <c r="G49" i="3"/>
  <c r="H49" i="3" s="1"/>
  <c r="P49" i="3" s="1"/>
  <c r="G50" i="3"/>
  <c r="H50" i="3" s="1"/>
  <c r="G51" i="3"/>
  <c r="H51" i="3" s="1"/>
  <c r="G52" i="3"/>
  <c r="H52" i="3" s="1"/>
  <c r="M52" i="3" s="1"/>
  <c r="G53" i="3"/>
  <c r="H53" i="3" s="1"/>
  <c r="O53" i="3" s="1"/>
  <c r="G54" i="3"/>
  <c r="H54" i="3" s="1"/>
  <c r="G55" i="3"/>
  <c r="H55" i="3" s="1"/>
  <c r="G56" i="3"/>
  <c r="H56" i="3" s="1"/>
  <c r="Q56" i="3" s="1"/>
  <c r="G57" i="3"/>
  <c r="H57" i="3" s="1"/>
  <c r="M57" i="3" s="1"/>
  <c r="G58" i="3"/>
  <c r="H58" i="3" s="1"/>
  <c r="G59" i="3"/>
  <c r="H59" i="3" s="1"/>
  <c r="G60" i="3"/>
  <c r="H60" i="3" s="1"/>
  <c r="Q60" i="3" s="1"/>
  <c r="G61" i="3"/>
  <c r="H61" i="3" s="1"/>
  <c r="O61" i="3" s="1"/>
  <c r="G62" i="3"/>
  <c r="H62" i="3" s="1"/>
  <c r="G63" i="3"/>
  <c r="H63" i="3" s="1"/>
  <c r="G64" i="3"/>
  <c r="H64" i="3" s="1"/>
  <c r="G65" i="3"/>
  <c r="H65" i="3" s="1"/>
  <c r="M65" i="3" s="1"/>
  <c r="G66" i="3"/>
  <c r="H66" i="3" s="1"/>
  <c r="G67" i="3"/>
  <c r="H67" i="3" s="1"/>
  <c r="G68" i="3"/>
  <c r="H68" i="3" s="1"/>
  <c r="Q68" i="3" s="1"/>
  <c r="G69" i="3"/>
  <c r="H69" i="3" s="1"/>
  <c r="R69" i="3" s="1"/>
  <c r="G70" i="3"/>
  <c r="H70" i="3" s="1"/>
  <c r="G71" i="3"/>
  <c r="H71" i="3" s="1"/>
  <c r="G72" i="3"/>
  <c r="H72" i="3" s="1"/>
  <c r="M72" i="3" s="1"/>
  <c r="G73" i="3"/>
  <c r="H73" i="3" s="1"/>
  <c r="N73" i="3" s="1"/>
  <c r="G74" i="3"/>
  <c r="H74" i="3" s="1"/>
  <c r="G75" i="3"/>
  <c r="H75" i="3" s="1"/>
  <c r="G76" i="3"/>
  <c r="H76" i="3" s="1"/>
  <c r="Q76" i="3" s="1"/>
  <c r="G77" i="3"/>
  <c r="H77" i="3" s="1"/>
  <c r="M77" i="3" s="1"/>
  <c r="G78" i="3"/>
  <c r="H78" i="3" s="1"/>
  <c r="G79" i="3"/>
  <c r="H79" i="3" s="1"/>
  <c r="G80" i="3"/>
  <c r="H80" i="3" s="1"/>
  <c r="G81" i="3"/>
  <c r="H81" i="3" s="1"/>
  <c r="M81" i="3" s="1"/>
  <c r="G82" i="3"/>
  <c r="H82" i="3" s="1"/>
  <c r="G83" i="3"/>
  <c r="H83" i="3" s="1"/>
  <c r="G84" i="3"/>
  <c r="H84" i="3" s="1"/>
  <c r="R84" i="3" s="1"/>
  <c r="G85" i="3"/>
  <c r="H85" i="3" s="1"/>
  <c r="G86" i="3"/>
  <c r="H86" i="3" s="1"/>
  <c r="G87" i="3"/>
  <c r="H87" i="3" s="1"/>
  <c r="G88" i="3"/>
  <c r="H88" i="3" s="1"/>
  <c r="M88" i="3" s="1"/>
  <c r="G89" i="3"/>
  <c r="H89" i="3" s="1"/>
  <c r="O89" i="3" s="1"/>
  <c r="G90" i="3"/>
  <c r="H90" i="3" s="1"/>
  <c r="G91" i="3"/>
  <c r="H91" i="3" s="1"/>
  <c r="G92" i="3"/>
  <c r="H92" i="3" s="1"/>
  <c r="G93" i="3"/>
  <c r="H93" i="3" s="1"/>
  <c r="O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R101" i="3" s="1"/>
  <c r="G2" i="3"/>
  <c r="M97" i="3" l="1"/>
  <c r="P97" i="3"/>
  <c r="M100" i="3"/>
  <c r="R100" i="3"/>
  <c r="N100" i="3"/>
  <c r="O100" i="3"/>
  <c r="P100" i="3"/>
  <c r="M92" i="3"/>
  <c r="N92" i="3"/>
  <c r="R92" i="3"/>
  <c r="O92" i="3"/>
  <c r="P92" i="3"/>
  <c r="Q92" i="3"/>
  <c r="M80" i="3"/>
  <c r="P80" i="3"/>
  <c r="O80" i="3"/>
  <c r="M64" i="3"/>
  <c r="O64" i="3"/>
  <c r="N98" i="3"/>
  <c r="M98" i="3"/>
  <c r="Q98" i="3"/>
  <c r="N94" i="3"/>
  <c r="M94" i="3"/>
  <c r="P94" i="3"/>
  <c r="Q94" i="3"/>
  <c r="O90" i="3"/>
  <c r="Q90" i="3"/>
  <c r="M90" i="3"/>
  <c r="R90" i="3"/>
  <c r="N90" i="3"/>
  <c r="P90" i="3"/>
  <c r="Q86" i="3"/>
  <c r="M86" i="3"/>
  <c r="N86" i="3"/>
  <c r="R86" i="3"/>
  <c r="P86" i="3"/>
  <c r="O86" i="3"/>
  <c r="Q82" i="3"/>
  <c r="N82" i="3"/>
  <c r="R82" i="3"/>
  <c r="M82" i="3"/>
  <c r="O82" i="3"/>
  <c r="P82" i="3"/>
  <c r="O78" i="3"/>
  <c r="P78" i="3"/>
  <c r="M78" i="3"/>
  <c r="Q78" i="3"/>
  <c r="N78" i="3"/>
  <c r="R78" i="3"/>
  <c r="O74" i="3"/>
  <c r="P74" i="3"/>
  <c r="Q74" i="3"/>
  <c r="M74" i="3"/>
  <c r="R74" i="3"/>
  <c r="N74" i="3"/>
  <c r="O70" i="3"/>
  <c r="N70" i="3"/>
  <c r="P70" i="3"/>
  <c r="M70" i="3"/>
  <c r="Q70" i="3"/>
  <c r="R70" i="3"/>
  <c r="O66" i="3"/>
  <c r="Q66" i="3"/>
  <c r="R66" i="3"/>
  <c r="M66" i="3"/>
  <c r="N66" i="3"/>
  <c r="P66" i="3"/>
  <c r="O62" i="3"/>
  <c r="P62" i="3"/>
  <c r="Q62" i="3"/>
  <c r="M62" i="3"/>
  <c r="R62" i="3"/>
  <c r="N62" i="3"/>
  <c r="O58" i="3"/>
  <c r="R58" i="3"/>
  <c r="N58" i="3"/>
  <c r="M58" i="3"/>
  <c r="P58" i="3"/>
  <c r="Q58" i="3"/>
  <c r="O54" i="3"/>
  <c r="N54" i="3"/>
  <c r="P54" i="3"/>
  <c r="M54" i="3"/>
  <c r="Q54" i="3"/>
  <c r="R54" i="3"/>
  <c r="O50" i="3"/>
  <c r="Q50" i="3"/>
  <c r="R50" i="3"/>
  <c r="M50" i="3"/>
  <c r="N50" i="3"/>
  <c r="P50" i="3"/>
  <c r="P57" i="3"/>
  <c r="O72" i="3"/>
  <c r="Q84" i="3"/>
  <c r="O88" i="3"/>
  <c r="N89" i="3"/>
  <c r="Q101" i="3"/>
  <c r="Q64" i="3"/>
  <c r="Q77" i="3"/>
  <c r="N60" i="3"/>
  <c r="N56" i="3"/>
  <c r="P65" i="3"/>
  <c r="P77" i="3"/>
  <c r="R80" i="3"/>
  <c r="P88" i="3"/>
  <c r="O98" i="3"/>
  <c r="N101" i="3"/>
  <c r="R57" i="3"/>
  <c r="N76" i="3"/>
  <c r="N81" i="3"/>
  <c r="O97" i="3"/>
  <c r="N52" i="3"/>
  <c r="N65" i="3"/>
  <c r="Q72" i="3"/>
  <c r="M93" i="3"/>
  <c r="P93" i="3"/>
  <c r="P85" i="3"/>
  <c r="M85" i="3"/>
  <c r="P73" i="3"/>
  <c r="M73" i="3"/>
  <c r="Q73" i="3"/>
  <c r="M69" i="3"/>
  <c r="P69" i="3"/>
  <c r="P61" i="3"/>
  <c r="M61" i="3"/>
  <c r="Q61" i="3"/>
  <c r="M53" i="3"/>
  <c r="P53" i="3"/>
  <c r="Q53" i="3"/>
  <c r="Q49" i="3"/>
  <c r="M49" i="3"/>
  <c r="R53" i="3"/>
  <c r="R61" i="3"/>
  <c r="P76" i="3"/>
  <c r="Q97" i="3"/>
  <c r="O49" i="3"/>
  <c r="Q65" i="3"/>
  <c r="N69" i="3"/>
  <c r="N80" i="3"/>
  <c r="O85" i="3"/>
  <c r="O94" i="3"/>
  <c r="N97" i="3"/>
  <c r="N57" i="3"/>
  <c r="Q52" i="3"/>
  <c r="O77" i="3"/>
  <c r="R88" i="3"/>
  <c r="M101" i="3"/>
  <c r="P101" i="3"/>
  <c r="M76" i="3"/>
  <c r="O76" i="3"/>
  <c r="M68" i="3"/>
  <c r="O68" i="3"/>
  <c r="P68" i="3"/>
  <c r="P60" i="3"/>
  <c r="M60" i="3"/>
  <c r="O52" i="3"/>
  <c r="N53" i="3"/>
  <c r="O60" i="3"/>
  <c r="N61" i="3"/>
  <c r="R68" i="3"/>
  <c r="Q69" i="3"/>
  <c r="O73" i="3"/>
  <c r="P81" i="3"/>
  <c r="Q85" i="3"/>
  <c r="Q93" i="3"/>
  <c r="R98" i="3"/>
  <c r="R49" i="3"/>
  <c r="R64" i="3"/>
  <c r="P98" i="3"/>
  <c r="P52" i="3"/>
  <c r="Q57" i="3"/>
  <c r="P72" i="3"/>
  <c r="Q80" i="3"/>
  <c r="R85" i="3"/>
  <c r="N93" i="3"/>
  <c r="R97" i="3"/>
  <c r="Q100" i="3"/>
  <c r="O81" i="3"/>
  <c r="O101" i="3"/>
  <c r="O65" i="3"/>
  <c r="R72" i="3"/>
  <c r="R77" i="3"/>
  <c r="N88" i="3"/>
  <c r="M89" i="3"/>
  <c r="P89" i="3"/>
  <c r="Q89" i="3"/>
  <c r="M96" i="3"/>
  <c r="R96" i="3"/>
  <c r="N96" i="3"/>
  <c r="P96" i="3"/>
  <c r="O96" i="3"/>
  <c r="M84" i="3"/>
  <c r="O84" i="3"/>
  <c r="P84" i="3"/>
  <c r="M56" i="3"/>
  <c r="O56" i="3"/>
  <c r="P56" i="3"/>
  <c r="N99" i="3"/>
  <c r="R99" i="3"/>
  <c r="O99" i="3"/>
  <c r="Q99" i="3"/>
  <c r="M99" i="3"/>
  <c r="P99" i="3"/>
  <c r="Q95" i="3"/>
  <c r="N95" i="3"/>
  <c r="R95" i="3"/>
  <c r="M95" i="3"/>
  <c r="O95" i="3"/>
  <c r="P95" i="3"/>
  <c r="O91" i="3"/>
  <c r="P91" i="3"/>
  <c r="Q91" i="3"/>
  <c r="N91" i="3"/>
  <c r="M91" i="3"/>
  <c r="R91" i="3"/>
  <c r="N87" i="3"/>
  <c r="O87" i="3"/>
  <c r="P87" i="3"/>
  <c r="R87" i="3"/>
  <c r="M87" i="3"/>
  <c r="Q87" i="3"/>
  <c r="O83" i="3"/>
  <c r="P83" i="3"/>
  <c r="Q83" i="3"/>
  <c r="M83" i="3"/>
  <c r="N83" i="3"/>
  <c r="R83" i="3"/>
  <c r="Q79" i="3"/>
  <c r="N79" i="3"/>
  <c r="R79" i="3"/>
  <c r="O79" i="3"/>
  <c r="M79" i="3"/>
  <c r="P79" i="3"/>
  <c r="N75" i="3"/>
  <c r="R75" i="3"/>
  <c r="O75" i="3"/>
  <c r="P75" i="3"/>
  <c r="M75" i="3"/>
  <c r="Q75" i="3"/>
  <c r="Q71" i="3"/>
  <c r="N71" i="3"/>
  <c r="R71" i="3"/>
  <c r="O71" i="3"/>
  <c r="M71" i="3"/>
  <c r="P71" i="3"/>
  <c r="O67" i="3"/>
  <c r="P67" i="3"/>
  <c r="Q67" i="3"/>
  <c r="M67" i="3"/>
  <c r="N67" i="3"/>
  <c r="R67" i="3"/>
  <c r="N63" i="3"/>
  <c r="R63" i="3"/>
  <c r="O63" i="3"/>
  <c r="P63" i="3"/>
  <c r="M63" i="3"/>
  <c r="Q63" i="3"/>
  <c r="P59" i="3"/>
  <c r="Q59" i="3"/>
  <c r="N59" i="3"/>
  <c r="R59" i="3"/>
  <c r="M59" i="3"/>
  <c r="O59" i="3"/>
  <c r="Q55" i="3"/>
  <c r="N55" i="3"/>
  <c r="R55" i="3"/>
  <c r="O55" i="3"/>
  <c r="M55" i="3"/>
  <c r="P55" i="3"/>
  <c r="O51" i="3"/>
  <c r="P51" i="3"/>
  <c r="Q51" i="3"/>
  <c r="M51" i="3"/>
  <c r="N51" i="3"/>
  <c r="R51" i="3"/>
  <c r="P64" i="3"/>
  <c r="N68" i="3"/>
  <c r="R73" i="3"/>
  <c r="N84" i="3"/>
  <c r="R89" i="3"/>
  <c r="R94" i="3"/>
  <c r="N49" i="3"/>
  <c r="N64" i="3"/>
  <c r="R60" i="3"/>
  <c r="R56" i="3"/>
  <c r="O69" i="3"/>
  <c r="Q81" i="3"/>
  <c r="N85" i="3"/>
  <c r="R93" i="3"/>
  <c r="Q96" i="3"/>
  <c r="O57" i="3"/>
  <c r="R76" i="3"/>
  <c r="R81" i="3"/>
  <c r="R52" i="3"/>
  <c r="R65" i="3"/>
  <c r="N72" i="3"/>
  <c r="N77" i="3"/>
  <c r="Q88" i="3"/>
  <c r="Q43" i="3"/>
  <c r="R43" i="3"/>
  <c r="P43" i="3"/>
  <c r="O43" i="3"/>
  <c r="N43" i="3"/>
  <c r="H39" i="3"/>
  <c r="M39" i="3" s="1"/>
  <c r="H31" i="3"/>
  <c r="M31" i="3" s="1"/>
  <c r="H23" i="3"/>
  <c r="M23" i="3" s="1"/>
  <c r="H15" i="3"/>
  <c r="M15" i="3" s="1"/>
  <c r="H7" i="3"/>
  <c r="M7" i="3" s="1"/>
  <c r="Q46" i="3"/>
  <c r="R46" i="3"/>
  <c r="P46" i="3"/>
  <c r="O46" i="3"/>
  <c r="N46" i="3"/>
  <c r="Q34" i="3"/>
  <c r="O34" i="3"/>
  <c r="R34" i="3"/>
  <c r="P34" i="3"/>
  <c r="N34" i="3"/>
  <c r="Q26" i="3"/>
  <c r="O26" i="3"/>
  <c r="R26" i="3"/>
  <c r="P26" i="3"/>
  <c r="N26" i="3"/>
  <c r="Q18" i="3"/>
  <c r="O18" i="3"/>
  <c r="R18" i="3"/>
  <c r="P18" i="3"/>
  <c r="N18" i="3"/>
  <c r="Q10" i="3"/>
  <c r="O10" i="3"/>
  <c r="R10" i="3"/>
  <c r="P10" i="3"/>
  <c r="N10" i="3"/>
  <c r="Q47" i="3"/>
  <c r="O47" i="3"/>
  <c r="P47" i="3"/>
  <c r="N47" i="3"/>
  <c r="R47" i="3"/>
  <c r="Q35" i="3"/>
  <c r="R35" i="3"/>
  <c r="P35" i="3"/>
  <c r="N35" i="3"/>
  <c r="O35" i="3"/>
  <c r="Q27" i="3"/>
  <c r="R27" i="3"/>
  <c r="P27" i="3"/>
  <c r="O27" i="3"/>
  <c r="N27" i="3"/>
  <c r="Q19" i="3"/>
  <c r="R19" i="3"/>
  <c r="P19" i="3"/>
  <c r="O19" i="3"/>
  <c r="N19" i="3"/>
  <c r="Q11" i="3"/>
  <c r="R11" i="3"/>
  <c r="P11" i="3"/>
  <c r="O11" i="3"/>
  <c r="N11" i="3"/>
  <c r="H3" i="3"/>
  <c r="M3" i="3" s="1"/>
  <c r="N2" i="3"/>
  <c r="R2" i="3"/>
  <c r="Q2" i="3"/>
  <c r="P2" i="3"/>
  <c r="O2" i="3"/>
  <c r="Q42" i="3"/>
  <c r="R42" i="3"/>
  <c r="P42" i="3"/>
  <c r="O42" i="3"/>
  <c r="N42" i="3"/>
  <c r="Q38" i="3"/>
  <c r="O38" i="3"/>
  <c r="R38" i="3"/>
  <c r="P38" i="3"/>
  <c r="N38" i="3"/>
  <c r="Q30" i="3"/>
  <c r="O30" i="3"/>
  <c r="R30" i="3"/>
  <c r="P30" i="3"/>
  <c r="N30" i="3"/>
  <c r="Q22" i="3"/>
  <c r="O22" i="3"/>
  <c r="R22" i="3"/>
  <c r="P22" i="3"/>
  <c r="N22" i="3"/>
  <c r="Q14" i="3"/>
  <c r="O14" i="3"/>
  <c r="R14" i="3"/>
  <c r="P14" i="3"/>
  <c r="N14" i="3"/>
  <c r="Q6" i="3"/>
  <c r="O6" i="3"/>
  <c r="R6" i="3"/>
  <c r="P6" i="3"/>
  <c r="N6" i="3"/>
  <c r="R45" i="3"/>
  <c r="P45" i="3"/>
  <c r="N45" i="3"/>
  <c r="Q45" i="3"/>
  <c r="O45" i="3"/>
  <c r="H41" i="3"/>
  <c r="M41" i="3" s="1"/>
  <c r="R37" i="3"/>
  <c r="P37" i="3"/>
  <c r="O37" i="3"/>
  <c r="N37" i="3"/>
  <c r="Q37" i="3"/>
  <c r="H33" i="3"/>
  <c r="M33" i="3" s="1"/>
  <c r="R29" i="3"/>
  <c r="P29" i="3"/>
  <c r="N29" i="3"/>
  <c r="O29" i="3"/>
  <c r="Q29" i="3"/>
  <c r="H25" i="3"/>
  <c r="M25" i="3" s="1"/>
  <c r="R21" i="3"/>
  <c r="P21" i="3"/>
  <c r="O21" i="3"/>
  <c r="N21" i="3"/>
  <c r="Q21" i="3"/>
  <c r="H17" i="3"/>
  <c r="M17" i="3" s="1"/>
  <c r="R13" i="3"/>
  <c r="P13" i="3"/>
  <c r="N13" i="3"/>
  <c r="Q13" i="3"/>
  <c r="O13" i="3"/>
  <c r="R9" i="3"/>
  <c r="P9" i="3"/>
  <c r="N9" i="3"/>
  <c r="Q9" i="3"/>
  <c r="O9" i="3"/>
  <c r="R5" i="3"/>
  <c r="P5" i="3"/>
  <c r="O5" i="3"/>
  <c r="N5" i="3"/>
  <c r="Q5" i="3"/>
  <c r="Q48" i="3"/>
  <c r="O48" i="3"/>
  <c r="R48" i="3"/>
  <c r="N48" i="3"/>
  <c r="P48" i="3"/>
  <c r="R44" i="3"/>
  <c r="P44" i="3"/>
  <c r="N44" i="3"/>
  <c r="Q44" i="3"/>
  <c r="O44" i="3"/>
  <c r="Q40" i="3"/>
  <c r="O40" i="3"/>
  <c r="R40" i="3"/>
  <c r="P40" i="3"/>
  <c r="N40" i="3"/>
  <c r="R36" i="3"/>
  <c r="P36" i="3"/>
  <c r="Q36" i="3"/>
  <c r="N36" i="3"/>
  <c r="O36" i="3"/>
  <c r="Q32" i="3"/>
  <c r="O32" i="3"/>
  <c r="N32" i="3"/>
  <c r="P32" i="3"/>
  <c r="R32" i="3"/>
  <c r="R28" i="3"/>
  <c r="P28" i="3"/>
  <c r="O28" i="3"/>
  <c r="N28" i="3"/>
  <c r="Q28" i="3"/>
  <c r="Q24" i="3"/>
  <c r="P24" i="3"/>
  <c r="R24" i="3"/>
  <c r="O24" i="3"/>
  <c r="N24" i="3"/>
  <c r="R20" i="3"/>
  <c r="P20" i="3"/>
  <c r="Q20" i="3"/>
  <c r="O20" i="3"/>
  <c r="N20" i="3"/>
  <c r="Q16" i="3"/>
  <c r="O16" i="3"/>
  <c r="R16" i="3"/>
  <c r="N16" i="3"/>
  <c r="P16" i="3"/>
  <c r="R12" i="3"/>
  <c r="P12" i="3"/>
  <c r="O12" i="3"/>
  <c r="N12" i="3"/>
  <c r="Q12" i="3"/>
  <c r="Q8" i="3"/>
  <c r="O8" i="3"/>
  <c r="N8" i="3"/>
  <c r="R8" i="3"/>
  <c r="P8" i="3"/>
  <c r="R4" i="3"/>
  <c r="P4" i="3"/>
  <c r="Q4" i="3"/>
  <c r="O4" i="3"/>
  <c r="N4" i="3"/>
  <c r="R25" i="3" l="1"/>
  <c r="P25" i="3"/>
  <c r="N25" i="3"/>
  <c r="Q25" i="3"/>
  <c r="O25" i="3"/>
  <c r="R33" i="3"/>
  <c r="P33" i="3"/>
  <c r="N33" i="3"/>
  <c r="Q33" i="3"/>
  <c r="O33" i="3"/>
  <c r="Q39" i="3"/>
  <c r="O39" i="3"/>
  <c r="R39" i="3"/>
  <c r="P39" i="3"/>
  <c r="N39" i="3"/>
  <c r="Q3" i="3"/>
  <c r="R3" i="3"/>
  <c r="P3" i="3"/>
  <c r="N3" i="3"/>
  <c r="O3" i="3"/>
  <c r="Q15" i="3"/>
  <c r="P15" i="3"/>
  <c r="N15" i="3"/>
  <c r="R15" i="3"/>
  <c r="O15" i="3"/>
  <c r="Q31" i="3"/>
  <c r="P31" i="3"/>
  <c r="N31" i="3"/>
  <c r="O31" i="3"/>
  <c r="R31" i="3"/>
  <c r="R17" i="3"/>
  <c r="P17" i="3"/>
  <c r="N17" i="3"/>
  <c r="Q17" i="3"/>
  <c r="O17" i="3"/>
  <c r="R41" i="3"/>
  <c r="P41" i="3"/>
  <c r="N41" i="3"/>
  <c r="Q41" i="3"/>
  <c r="O41" i="3"/>
  <c r="Q7" i="3"/>
  <c r="O7" i="3"/>
  <c r="R7" i="3"/>
  <c r="P7" i="3"/>
  <c r="N7" i="3"/>
  <c r="Q23" i="3"/>
  <c r="O23" i="3"/>
  <c r="R23" i="3"/>
  <c r="P23" i="3"/>
  <c r="N23" i="3"/>
  <c r="E101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 l="1"/>
  <c r="L23" i="1" l="1"/>
  <c r="L6" i="1"/>
  <c r="K32" i="1"/>
  <c r="K12" i="1"/>
  <c r="K6" i="1"/>
  <c r="J37" i="1"/>
  <c r="J35" i="1"/>
  <c r="J27" i="1"/>
  <c r="J25" i="1"/>
  <c r="J24" i="1"/>
  <c r="J23" i="1"/>
  <c r="J19" i="1"/>
  <c r="J15" i="1"/>
  <c r="J12" i="1"/>
  <c r="L36" i="1" l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35" i="1"/>
  <c r="L24" i="1"/>
  <c r="L25" i="1"/>
  <c r="L26" i="1"/>
  <c r="L27" i="1"/>
  <c r="L28" i="1"/>
  <c r="L29" i="1"/>
  <c r="L30" i="1"/>
  <c r="L31" i="1"/>
  <c r="L32" i="1"/>
  <c r="L33" i="1"/>
  <c r="L34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5" i="1"/>
  <c r="K24" i="1"/>
  <c r="K25" i="1"/>
  <c r="K26" i="1"/>
  <c r="K27" i="1"/>
  <c r="K28" i="1"/>
  <c r="K29" i="1"/>
  <c r="K30" i="1"/>
  <c r="K31" i="1"/>
  <c r="K33" i="1"/>
  <c r="K34" i="1"/>
  <c r="K23" i="1"/>
  <c r="K3" i="1"/>
  <c r="K4" i="1"/>
  <c r="K5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6" i="1"/>
  <c r="J28" i="1"/>
  <c r="J29" i="1"/>
  <c r="J30" i="1"/>
  <c r="J31" i="1"/>
  <c r="J32" i="1"/>
  <c r="J33" i="1"/>
  <c r="J34" i="1"/>
  <c r="J3" i="1"/>
  <c r="J4" i="1"/>
  <c r="J5" i="1"/>
  <c r="J6" i="1"/>
  <c r="J7" i="1"/>
  <c r="J8" i="1"/>
  <c r="J9" i="1"/>
  <c r="J10" i="1"/>
  <c r="J11" i="1"/>
  <c r="J13" i="1"/>
  <c r="J14" i="1"/>
  <c r="J16" i="1"/>
  <c r="J17" i="1"/>
  <c r="J18" i="1"/>
  <c r="J20" i="1"/>
  <c r="J21" i="1"/>
  <c r="J22" i="1"/>
  <c r="J2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5" i="1"/>
  <c r="I24" i="1"/>
  <c r="I25" i="1"/>
  <c r="I26" i="1"/>
  <c r="I27" i="1"/>
  <c r="I28" i="1"/>
  <c r="I29" i="1"/>
  <c r="I30" i="1"/>
  <c r="I31" i="1"/>
  <c r="I32" i="1"/>
  <c r="I33" i="1"/>
  <c r="I34" i="1"/>
  <c r="I23" i="1"/>
  <c r="I12" i="1"/>
  <c r="I13" i="1"/>
  <c r="I14" i="1"/>
  <c r="I15" i="1"/>
  <c r="I16" i="1"/>
  <c r="I17" i="1"/>
  <c r="I18" i="1"/>
  <c r="I19" i="1"/>
  <c r="I20" i="1"/>
  <c r="I21" i="1"/>
  <c r="I22" i="1"/>
  <c r="I11" i="1"/>
  <c r="I6" i="1"/>
  <c r="I3" i="1"/>
  <c r="I4" i="1"/>
  <c r="I5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<sst xmlns="http://schemas.openxmlformats.org/spreadsheetml/2006/main" count="613" uniqueCount="272">
  <si>
    <t>fru</t>
  </si>
  <si>
    <t>glc</t>
  </si>
  <si>
    <t>gal</t>
  </si>
  <si>
    <t>man</t>
  </si>
  <si>
    <t>lcts</t>
  </si>
  <si>
    <t>malt</t>
  </si>
  <si>
    <t>sucr</t>
  </si>
  <si>
    <t>melib</t>
  </si>
  <si>
    <t>strch1</t>
  </si>
  <si>
    <t>Metabolite</t>
  </si>
  <si>
    <t>fructose</t>
  </si>
  <si>
    <t>glucose</t>
  </si>
  <si>
    <t>galactose</t>
  </si>
  <si>
    <t>mannose</t>
  </si>
  <si>
    <t>lactose</t>
  </si>
  <si>
    <t>sucrose</t>
  </si>
  <si>
    <t>melibiose</t>
  </si>
  <si>
    <t>starch (soluble)</t>
  </si>
  <si>
    <t>inulin</t>
  </si>
  <si>
    <t>levan</t>
  </si>
  <si>
    <t>starch (insoluble)</t>
  </si>
  <si>
    <t>arabinogalactan</t>
  </si>
  <si>
    <t>pectins</t>
  </si>
  <si>
    <t>pullulan</t>
  </si>
  <si>
    <t>amylose</t>
  </si>
  <si>
    <t>laminarin</t>
  </si>
  <si>
    <t>raffinose</t>
  </si>
  <si>
    <t>stachyose</t>
  </si>
  <si>
    <t>oligofructose</t>
  </si>
  <si>
    <t>dextran</t>
  </si>
  <si>
    <t>arachidonic acid</t>
  </si>
  <si>
    <t>cholesterol</t>
  </si>
  <si>
    <t>glycerol</t>
  </si>
  <si>
    <t>hexadecanoic acid</t>
  </si>
  <si>
    <t>ID</t>
  </si>
  <si>
    <t>pect</t>
  </si>
  <si>
    <t>maltose</t>
  </si>
  <si>
    <t>levan1000</t>
  </si>
  <si>
    <t>starch1200</t>
  </si>
  <si>
    <t>arabinogal</t>
  </si>
  <si>
    <t>pullulan1200</t>
  </si>
  <si>
    <t>amylose300</t>
  </si>
  <si>
    <t>lmn30</t>
  </si>
  <si>
    <t>raffin</t>
  </si>
  <si>
    <t>oligofru4</t>
  </si>
  <si>
    <t>dextran40</t>
  </si>
  <si>
    <t>arachd</t>
  </si>
  <si>
    <t>linoleic acid</t>
  </si>
  <si>
    <t>alpha linoleic acid</t>
  </si>
  <si>
    <t>gamma linoleic acid</t>
  </si>
  <si>
    <t>octadecanoate(C18:0)</t>
  </si>
  <si>
    <t>octadecanoate(C18:1)</t>
  </si>
  <si>
    <t>octanoate(C8:0)</t>
  </si>
  <si>
    <t>tetradecanoate(C14:0)</t>
  </si>
  <si>
    <t>hdca</t>
  </si>
  <si>
    <t>hdcea</t>
  </si>
  <si>
    <t>lnlc</t>
  </si>
  <si>
    <t>lnlnca</t>
  </si>
  <si>
    <t>lnlncg</t>
  </si>
  <si>
    <t>ocdca</t>
  </si>
  <si>
    <t>ocdcea</t>
  </si>
  <si>
    <t>octa</t>
  </si>
  <si>
    <t>ttdca</t>
  </si>
  <si>
    <t>l-alanine</t>
  </si>
  <si>
    <t>l-arginine</t>
  </si>
  <si>
    <t>glycine</t>
  </si>
  <si>
    <t>l-isoleucine</t>
  </si>
  <si>
    <t>l-leucine</t>
  </si>
  <si>
    <t>l-lysine</t>
  </si>
  <si>
    <t>l-methionine</t>
  </si>
  <si>
    <t>l-proline</t>
  </si>
  <si>
    <t>l-aspargine</t>
  </si>
  <si>
    <t>l-aspartate</t>
  </si>
  <si>
    <t>l-histidine</t>
  </si>
  <si>
    <t>l-phenylalanine</t>
  </si>
  <si>
    <t>l-serine</t>
  </si>
  <si>
    <t>l-threonine</t>
  </si>
  <si>
    <t>l-tryptophan</t>
  </si>
  <si>
    <t>l-tyrosine</t>
  </si>
  <si>
    <t>l-glutamine</t>
  </si>
  <si>
    <t>l-valine</t>
  </si>
  <si>
    <t>l-cysteine</t>
  </si>
  <si>
    <t>cys-L</t>
  </si>
  <si>
    <t>val-L</t>
  </si>
  <si>
    <t>gln-L</t>
  </si>
  <si>
    <t>tyr-L</t>
  </si>
  <si>
    <t>trp-L</t>
  </si>
  <si>
    <t>thr-L</t>
  </si>
  <si>
    <t>ser-L</t>
  </si>
  <si>
    <t>phe-L</t>
  </si>
  <si>
    <t>his-L</t>
  </si>
  <si>
    <t>asp-L</t>
  </si>
  <si>
    <t>asn-L</t>
  </si>
  <si>
    <t>pro-L</t>
  </si>
  <si>
    <t>met-L</t>
  </si>
  <si>
    <t>lys-L</t>
  </si>
  <si>
    <t>leu-L</t>
  </si>
  <si>
    <t>ile-L</t>
  </si>
  <si>
    <t>gly</t>
  </si>
  <si>
    <t>glu-L</t>
  </si>
  <si>
    <t>L-glutamate</t>
  </si>
  <si>
    <t>arg-L</t>
  </si>
  <si>
    <t>ala-L</t>
  </si>
  <si>
    <t>stys</t>
  </si>
  <si>
    <t>C65,F20,P15</t>
  </si>
  <si>
    <t>C55,F20,P25</t>
  </si>
  <si>
    <t>C45,F40,P15</t>
  </si>
  <si>
    <t>C35,F40,P25</t>
  </si>
  <si>
    <t>Western C50,F35,P15</t>
  </si>
  <si>
    <t>High Carb C75,F5,P20</t>
  </si>
  <si>
    <t>High Fat C5,F75,P20</t>
  </si>
  <si>
    <t>High Prot C5,F20,P75</t>
  </si>
  <si>
    <t>Basal uptake rate</t>
  </si>
  <si>
    <t>Fat</t>
  </si>
  <si>
    <t>Total</t>
  </si>
  <si>
    <t>Carb</t>
  </si>
  <si>
    <t>Prot</t>
  </si>
  <si>
    <t>rxn ID</t>
  </si>
  <si>
    <t>C9,F39,P52</t>
  </si>
  <si>
    <t>C50,F10,P40</t>
  </si>
  <si>
    <t>C6,F39,P55</t>
  </si>
  <si>
    <t>C13,F54,P33</t>
  </si>
  <si>
    <t>C34,F44,P22</t>
  </si>
  <si>
    <t>C15,F70,P15</t>
  </si>
  <si>
    <t>C34,F27,P39</t>
  </si>
  <si>
    <t>C52,F5,P43</t>
  </si>
  <si>
    <t>C54,F9,P37</t>
  </si>
  <si>
    <t>C16,F29,P55</t>
  </si>
  <si>
    <t>C37,F31,P32</t>
  </si>
  <si>
    <t>C29,F36,P35</t>
  </si>
  <si>
    <t>C49,F22,P29</t>
  </si>
  <si>
    <t>C30,F37,P33</t>
  </si>
  <si>
    <t>C39,F35,P26</t>
  </si>
  <si>
    <t>C20,F39,P41</t>
  </si>
  <si>
    <t>C36,F44,P20</t>
  </si>
  <si>
    <t>C62,F27,P11</t>
  </si>
  <si>
    <t>C32,F34,P34</t>
  </si>
  <si>
    <t>C19,F68,P13</t>
  </si>
  <si>
    <t>C15,F55,P30</t>
  </si>
  <si>
    <t>C32,F33,P35</t>
  </si>
  <si>
    <t>C61,F11,P28</t>
  </si>
  <si>
    <t>C43,F16,P41</t>
  </si>
  <si>
    <t>C12,F21,P67</t>
  </si>
  <si>
    <t>C28,F21,P51</t>
  </si>
  <si>
    <t>C28,F24,P48</t>
  </si>
  <si>
    <t>C22,F28,P50</t>
  </si>
  <si>
    <t>C48,F35,P17</t>
  </si>
  <si>
    <t>C38,F52,P10</t>
  </si>
  <si>
    <t>C21,F34,P45</t>
  </si>
  <si>
    <t>C30,F61,P9</t>
  </si>
  <si>
    <t>C5,F52,P43</t>
  </si>
  <si>
    <t>C39,F38,P23</t>
  </si>
  <si>
    <t>C15,F21,P64</t>
  </si>
  <si>
    <t>C11,F51,P38</t>
  </si>
  <si>
    <t>C35,F28,P37</t>
  </si>
  <si>
    <t>C15,F42,P43</t>
  </si>
  <si>
    <t>C26,F36,P38</t>
  </si>
  <si>
    <t>C36,F11,P53</t>
  </si>
  <si>
    <t>C59,F18,P23</t>
  </si>
  <si>
    <t>C67,F19,P14</t>
  </si>
  <si>
    <t>C8,F48,P44</t>
  </si>
  <si>
    <t>C39,F45,P16</t>
  </si>
  <si>
    <t>C39,F49,P12</t>
  </si>
  <si>
    <t>C22,F40,P38</t>
  </si>
  <si>
    <t>C37,F45,P18</t>
  </si>
  <si>
    <t>C64,F4,P32</t>
  </si>
  <si>
    <t>C25,F35,P40</t>
  </si>
  <si>
    <t>C55,F23,P22</t>
  </si>
  <si>
    <t>C17,F46,P37</t>
  </si>
  <si>
    <t>C60,F4,P36</t>
  </si>
  <si>
    <t>C36,F27,P37</t>
  </si>
  <si>
    <t>C32,F26,P42</t>
  </si>
  <si>
    <t>C43,F29,P28</t>
  </si>
  <si>
    <t>C45,F51,P4</t>
  </si>
  <si>
    <t>C23,F38,P39</t>
  </si>
  <si>
    <t>C12,F56,P32</t>
  </si>
  <si>
    <t>C55,F28,P17</t>
  </si>
  <si>
    <t>C7,F19,P74</t>
  </si>
  <si>
    <t>C33,F42,P25</t>
  </si>
  <si>
    <t>C39,F22,P39</t>
  </si>
  <si>
    <t>C52,F15,P33</t>
  </si>
  <si>
    <t>C17,F27,P56</t>
  </si>
  <si>
    <t>C28,F43,P29</t>
  </si>
  <si>
    <t>C32,F16,P52</t>
  </si>
  <si>
    <t>C39,F30,P31</t>
  </si>
  <si>
    <t>C22,F32,P46</t>
  </si>
  <si>
    <t>C42,F45,P13</t>
  </si>
  <si>
    <t>C37,F17,P46</t>
  </si>
  <si>
    <t>C40,F15,P45</t>
  </si>
  <si>
    <t>C20,F36,P44</t>
  </si>
  <si>
    <t>C29,F28,P43</t>
  </si>
  <si>
    <t>C31,F22,P47</t>
  </si>
  <si>
    <t>C46,F13,P41</t>
  </si>
  <si>
    <t>C10,F38,P52</t>
  </si>
  <si>
    <t>C29,F34,P37</t>
  </si>
  <si>
    <t>C25,F55,P20</t>
  </si>
  <si>
    <t>C24,F26,P50</t>
  </si>
  <si>
    <t>C27,F29,P44</t>
  </si>
  <si>
    <t>C20,F44,P36</t>
  </si>
  <si>
    <t>C0.5,F95,P4.5</t>
  </si>
  <si>
    <t>C80,F10,P10</t>
  </si>
  <si>
    <t>C90,F5,P5</t>
  </si>
  <si>
    <t>C10,F80,P10</t>
  </si>
  <si>
    <t>C5,F90,P5</t>
  </si>
  <si>
    <t>C10,F10,P80</t>
  </si>
  <si>
    <t>C5,F5,P90</t>
  </si>
  <si>
    <t>C95,F4.5,P0.5</t>
  </si>
  <si>
    <t>C4.5,F0.5,P95</t>
  </si>
  <si>
    <t>C40,F20,P40</t>
  </si>
  <si>
    <t>C20,F60,P20</t>
  </si>
  <si>
    <t>Gamma</t>
  </si>
  <si>
    <t>Carb2</t>
  </si>
  <si>
    <t>Fat2</t>
  </si>
  <si>
    <t>Prot2</t>
  </si>
  <si>
    <t>1-Gamma</t>
  </si>
  <si>
    <t>(1-gamma)*10</t>
  </si>
  <si>
    <t>minc</t>
  </si>
  <si>
    <t>maxc</t>
  </si>
  <si>
    <t>minf</t>
  </si>
  <si>
    <t>maxf</t>
  </si>
  <si>
    <t>minp</t>
  </si>
  <si>
    <t>maxp</t>
  </si>
  <si>
    <t>Diet No.</t>
  </si>
  <si>
    <t>2nd Gamma</t>
  </si>
  <si>
    <t>1-2ndGamma</t>
  </si>
  <si>
    <t>(1-2ndGamma)*10</t>
  </si>
  <si>
    <t>Carb 3</t>
  </si>
  <si>
    <t xml:space="preserve">Fat 3 </t>
  </si>
  <si>
    <t>Prot 3</t>
  </si>
  <si>
    <t>3rd Gamma</t>
  </si>
  <si>
    <t>1-3rdGamma</t>
  </si>
  <si>
    <t>(1-3rdGamma)*10</t>
  </si>
  <si>
    <t>Carb 4</t>
  </si>
  <si>
    <t>Fat 4</t>
  </si>
  <si>
    <t>Prot 4</t>
  </si>
  <si>
    <t>4th Gamma</t>
  </si>
  <si>
    <t>total</t>
  </si>
  <si>
    <t>glyc</t>
  </si>
  <si>
    <t>Fiber</t>
  </si>
  <si>
    <t>chsterol</t>
  </si>
  <si>
    <t>Sugars</t>
  </si>
  <si>
    <t>percentage</t>
  </si>
  <si>
    <t>g/day</t>
  </si>
  <si>
    <t>Carbohydrate uptake from "What we eat in America" (https://www.ars.usda.gov/northeast-area/beltsville-md/beltsville-human-nutrition-research-center/food-surveys-research-group/docs/wweianhanes-overview/)</t>
  </si>
  <si>
    <t>Fat uptake from "What we eat in America" (https://www.ars.usda.gov/northeast-area/beltsville-md/beltsville-human-nutrition-research-center/food-surveys-research-group/docs/wweianhanes-overview/)</t>
  </si>
  <si>
    <t>*molecular weight not considered, otherwise the few reactions these participate in won't work (reaction formulas do not correctly represent size of the molecules)</t>
  </si>
  <si>
    <t>Uptake Rate</t>
  </si>
  <si>
    <t>Protein (75%)</t>
  </si>
  <si>
    <t>Fat 20%)</t>
  </si>
  <si>
    <t>Fiber, 50,00% of total carbohydrate</t>
  </si>
  <si>
    <t>Sugars, 50,00% of total carbohydrate</t>
  </si>
  <si>
    <t>Protein (15%)</t>
  </si>
  <si>
    <t>Fat 10%)</t>
  </si>
  <si>
    <t>Fat (75%)</t>
  </si>
  <si>
    <t>Fiber,50,00% of total carbohydrate</t>
  </si>
  <si>
    <t>Fat (35%)</t>
  </si>
  <si>
    <t>Fiber, 5,64% of total carbohydrate</t>
  </si>
  <si>
    <t>Sugars, 94,36% of total carbohydrate</t>
  </si>
  <si>
    <t>Uptake adjusted to carbons/molecule</t>
  </si>
  <si>
    <t>Protein</t>
  </si>
  <si>
    <t>Sugars,  50% sugars, 50% soluble starch</t>
  </si>
  <si>
    <t>total carbohydrate 5%</t>
  </si>
  <si>
    <t>total carbohydrate 75%</t>
  </si>
  <si>
    <t>total carbohydrate 10%</t>
  </si>
  <si>
    <t>Sugars + fiber = 50%</t>
  </si>
  <si>
    <t>total carbohydrate 50%</t>
  </si>
  <si>
    <t>High protein Diet</t>
  </si>
  <si>
    <t>High carb Diet</t>
  </si>
  <si>
    <t>High fat Diet</t>
  </si>
  <si>
    <t>based on "What we eat in America"</t>
  </si>
  <si>
    <t>Western Diet</t>
  </si>
  <si>
    <t>Base uptake rate calculated based on number of C atoms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</si>
</sst>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000"/>
  </numFmts>
  <fonts count="6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3A7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3" borderId="2" xfId="0" applyFill="1" applyBorder="1"/>
    <xf numFmtId="0" fontId="0" fillId="6" borderId="3" xfId="0" applyFill="1" applyBorder="1"/>
    <xf numFmtId="0" fontId="0" fillId="7" borderId="3" xfId="0" applyFill="1" applyBorder="1"/>
    <xf numFmtId="0" fontId="0" fillId="4" borderId="3" xfId="0" applyFill="1" applyBorder="1"/>
    <xf numFmtId="0" fontId="0" fillId="3" borderId="3" xfId="0" applyFill="1" applyBorder="1"/>
    <xf numFmtId="0" fontId="0" fillId="4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2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8" borderId="4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/>
    <xf numFmtId="164" fontId="0" fillId="0" borderId="0" xfId="0" applyNumberFormat="1" applyFont="1" applyBorder="1" applyAlignment="1">
      <alignment vertical="top" wrapText="1"/>
    </xf>
    <xf numFmtId="0" fontId="0" fillId="5" borderId="2" xfId="0" applyFill="1" applyBorder="1"/>
    <xf numFmtId="0" fontId="0" fillId="0" borderId="7" xfId="0" applyFill="1" applyBorder="1"/>
    <xf numFmtId="0" fontId="0" fillId="2" borderId="6" xfId="0" applyFill="1" applyBorder="1"/>
    <xf numFmtId="164" fontId="0" fillId="0" borderId="7" xfId="0" applyNumberFormat="1" applyFont="1" applyBorder="1" applyAlignment="1">
      <alignment vertical="top" wrapText="1"/>
    </xf>
    <xf numFmtId="0" fontId="0" fillId="0" borderId="0" xfId="0"/>
    <xf numFmtId="0" fontId="0" fillId="0" borderId="0" xfId="0" applyBorder="1"/>
    <xf numFmtId="164" fontId="0" fillId="0" borderId="1" xfId="0" applyNumberFormat="1" applyFont="1" applyBorder="1" applyAlignment="1">
      <alignment vertical="top" wrapText="1"/>
    </xf>
    <xf numFmtId="0" fontId="0" fillId="0" borderId="7" xfId="0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4" xfId="0" applyFont="1" applyBorder="1"/>
    <xf numFmtId="0" fontId="1" fillId="0" borderId="5" xfId="0" applyFont="1" applyBorder="1"/>
    <xf numFmtId="0" fontId="1" fillId="0" borderId="5" xfId="0" applyFont="1" applyFill="1" applyBorder="1"/>
    <xf numFmtId="0" fontId="1" fillId="0" borderId="8" xfId="0" applyFont="1" applyBorder="1"/>
    <xf numFmtId="0" fontId="1" fillId="0" borderId="4" xfId="0" applyFont="1" applyBorder="1"/>
    <xf numFmtId="0" fontId="1" fillId="0" borderId="0" xfId="0" applyFont="1"/>
    <xf numFmtId="0" fontId="0" fillId="5" borderId="10" xfId="0" applyFill="1" applyBorder="1"/>
    <xf numFmtId="0" fontId="0" fillId="5" borderId="6" xfId="0" applyFill="1" applyBorder="1"/>
    <xf numFmtId="0" fontId="0" fillId="5" borderId="8" xfId="0" applyFill="1" applyBorder="1"/>
    <xf numFmtId="0" fontId="0" fillId="3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4" borderId="6" xfId="0" applyFill="1" applyBorder="1"/>
    <xf numFmtId="0" fontId="0" fillId="4" borderId="8" xfId="0" applyFill="1" applyBorder="1"/>
    <xf numFmtId="0" fontId="0" fillId="8" borderId="6" xfId="0" applyFill="1" applyBorder="1"/>
    <xf numFmtId="0" fontId="0" fillId="8" borderId="8" xfId="0" applyFill="1" applyBorder="1"/>
    <xf numFmtId="0" fontId="1" fillId="0" borderId="9" xfId="0" applyFont="1" applyFill="1" applyBorder="1"/>
    <xf numFmtId="11" fontId="0" fillId="0" borderId="0" xfId="0" applyNumberFormat="1" applyBorder="1"/>
    <xf numFmtId="0" fontId="2" fillId="0" borderId="8" xfId="0" applyFont="1" applyBorder="1"/>
    <xf numFmtId="11" fontId="0" fillId="0" borderId="0" xfId="0" applyNumberFormat="1"/>
    <xf numFmtId="11" fontId="0" fillId="0" borderId="1" xfId="0" applyNumberFormat="1" applyBorder="1"/>
    <xf numFmtId="11" fontId="0" fillId="0" borderId="3" xfId="0" applyNumberFormat="1" applyBorder="1"/>
    <xf numFmtId="1" fontId="3" fillId="0" borderId="0" xfId="0" applyNumberFormat="1" applyFont="1" applyFill="1"/>
    <xf numFmtId="0" fontId="3" fillId="0" borderId="0" xfId="0" applyFont="1" applyFill="1"/>
    <xf numFmtId="165" fontId="3" fillId="0" borderId="0" xfId="0" applyNumberFormat="1" applyFont="1" applyFill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5" fillId="0" borderId="0" xfId="0" applyNumberFormat="1" applyFont="1" applyBorder="1" applyAlignment="1">
      <alignment vertical="top" wrapText="1"/>
    </xf>
    <xf numFmtId="164" fontId="0" fillId="0" borderId="0" xfId="0" applyNumberFormat="1" applyBorder="1"/>
    <xf numFmtId="166" fontId="5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164" fontId="5" fillId="0" borderId="0" xfId="0" applyNumberFormat="1" applyFont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166" fontId="0" fillId="0" borderId="0" xfId="0" applyNumberFormat="1"/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/>
    <xf numFmtId="165" fontId="4" fillId="0" borderId="0" xfId="0" applyNumberFormat="1" applyFont="1"/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9BD"/>
      <color rgb="FFD3A7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69A6-0B9B-410F-8AD5-9CA228BB4451}">
  <dimension ref="A1:AU45"/>
  <sheetViews>
    <sheetView workbookViewId="0">
      <selection activeCell="A31" sqref="A31"/>
    </sheetView>
  </sheetViews>
  <sheetFormatPr defaultColWidth="9.140625" defaultRowHeight="15" x14ac:dyDescent="0.25"/>
  <cols>
    <col min="1" max="1" width="13.85546875" style="23" customWidth="1"/>
    <col min="2" max="2" width="11.42578125" style="56" customWidth="1"/>
    <col min="3" max="3" width="12.28515625" style="56" customWidth="1"/>
    <col min="4" max="4" width="11.42578125" style="56" customWidth="1"/>
    <col min="5" max="5" width="9.5703125" style="56" customWidth="1"/>
    <col min="6" max="6" width="12.140625" style="56" customWidth="1"/>
    <col min="7" max="7" width="9.140625" style="56"/>
    <col min="8" max="8" width="13" style="56" customWidth="1"/>
    <col min="9" max="9" width="10.5703125" style="23" customWidth="1"/>
    <col min="10" max="11" width="9.140625" style="23"/>
    <col min="12" max="12" width="9.7109375" style="55" customWidth="1"/>
    <col min="13" max="13" width="12.28515625" style="55" customWidth="1"/>
    <col min="14" max="14" width="9.7109375" style="55" customWidth="1"/>
    <col min="15" max="15" width="9.140625" style="55"/>
    <col min="16" max="16" width="9.7109375" style="55" customWidth="1"/>
    <col min="17" max="17" width="9.140625" style="55"/>
    <col min="18" max="18" width="9.7109375" style="55" customWidth="1"/>
    <col min="19" max="19" width="12.85546875" style="23" customWidth="1"/>
    <col min="20" max="21" width="9.140625" style="23"/>
    <col min="22" max="22" width="13.140625" style="55" customWidth="1"/>
    <col min="23" max="23" width="12.28515625" style="55" customWidth="1"/>
    <col min="24" max="24" width="18.7109375" style="55" customWidth="1"/>
    <col min="25" max="25" width="9.140625" style="55"/>
    <col min="26" max="26" width="10.7109375" style="55" customWidth="1"/>
    <col min="27" max="27" width="9.140625" style="55"/>
    <col min="28" max="28" width="15.42578125" style="55" customWidth="1"/>
    <col min="29" max="30" width="9.140625" style="23"/>
    <col min="31" max="31" width="13.140625" style="55" customWidth="1"/>
    <col min="32" max="32" width="11.42578125" style="55" customWidth="1"/>
    <col min="33" max="33" width="18.7109375" style="55" customWidth="1"/>
    <col min="34" max="34" width="9.140625" style="55"/>
    <col min="35" max="35" width="10.7109375" style="55" customWidth="1"/>
    <col min="36" max="36" width="9.140625" style="55"/>
    <col min="37" max="37" width="15.42578125" style="55" customWidth="1"/>
    <col min="38" max="40" width="9.140625" style="23"/>
    <col min="41" max="41" width="13.140625" style="55" customWidth="1"/>
    <col min="42" max="42" width="11.42578125" style="55" customWidth="1"/>
    <col min="43" max="43" width="18.7109375" style="55" customWidth="1"/>
    <col min="44" max="44" width="9.140625" style="55"/>
    <col min="45" max="45" width="12.5703125" style="55" customWidth="1"/>
    <col min="46" max="46" width="9.140625" style="55"/>
    <col min="47" max="47" width="15.42578125" style="55" customWidth="1"/>
    <col min="48" max="16384" width="9.140625" style="23"/>
  </cols>
  <sheetData>
    <row r="1" spans="1:47" x14ac:dyDescent="0.25">
      <c r="A1" s="68" t="s">
        <v>271</v>
      </c>
      <c r="B1" s="69"/>
      <c r="C1" s="69"/>
      <c r="D1" s="69"/>
      <c r="E1" s="69"/>
      <c r="F1" s="69"/>
      <c r="G1" s="69"/>
      <c r="H1" s="69"/>
      <c r="I1" s="68"/>
      <c r="J1" s="68"/>
      <c r="K1" s="68" t="s">
        <v>270</v>
      </c>
      <c r="L1" s="67"/>
      <c r="M1" s="67"/>
      <c r="N1" s="67" t="s">
        <v>269</v>
      </c>
      <c r="O1" s="67"/>
      <c r="P1" s="67"/>
      <c r="Q1" s="67"/>
      <c r="R1" s="67"/>
      <c r="U1" s="68" t="s">
        <v>268</v>
      </c>
      <c r="V1" s="67"/>
      <c r="W1" s="67"/>
      <c r="X1" s="67"/>
      <c r="Y1" s="67"/>
      <c r="Z1" s="67"/>
      <c r="AA1" s="67"/>
      <c r="AB1" s="67"/>
      <c r="AD1" s="68" t="s">
        <v>267</v>
      </c>
      <c r="AE1" s="67"/>
      <c r="AF1" s="67"/>
      <c r="AG1" s="67"/>
      <c r="AH1" s="67"/>
      <c r="AI1" s="67"/>
      <c r="AJ1" s="67"/>
      <c r="AK1" s="67"/>
      <c r="AN1" s="68" t="s">
        <v>266</v>
      </c>
      <c r="AO1" s="67"/>
      <c r="AP1" s="67"/>
      <c r="AQ1" s="67"/>
      <c r="AR1" s="67"/>
      <c r="AS1" s="67"/>
      <c r="AT1" s="67"/>
      <c r="AU1" s="67"/>
    </row>
    <row r="2" spans="1:47" x14ac:dyDescent="0.25">
      <c r="K2" s="23" t="s">
        <v>265</v>
      </c>
      <c r="N2" s="66" t="s">
        <v>264</v>
      </c>
      <c r="U2" s="23" t="s">
        <v>263</v>
      </c>
      <c r="X2" s="66"/>
      <c r="AD2" s="23" t="s">
        <v>262</v>
      </c>
      <c r="AG2" s="66"/>
      <c r="AN2" s="23" t="s">
        <v>261</v>
      </c>
      <c r="AQ2" s="66"/>
    </row>
    <row r="3" spans="1:47" ht="78.75" x14ac:dyDescent="0.25">
      <c r="A3" s="62" t="s">
        <v>260</v>
      </c>
      <c r="B3" s="62" t="s">
        <v>258</v>
      </c>
      <c r="C3" s="62" t="s">
        <v>238</v>
      </c>
      <c r="D3" s="62" t="s">
        <v>258</v>
      </c>
      <c r="E3" s="62" t="s">
        <v>113</v>
      </c>
      <c r="F3" s="62" t="s">
        <v>258</v>
      </c>
      <c r="G3" s="62" t="s">
        <v>259</v>
      </c>
      <c r="H3" s="62" t="s">
        <v>258</v>
      </c>
      <c r="K3" s="61" t="s">
        <v>257</v>
      </c>
      <c r="L3" s="62" t="s">
        <v>246</v>
      </c>
      <c r="M3" s="62" t="s">
        <v>256</v>
      </c>
      <c r="N3" s="62" t="s">
        <v>246</v>
      </c>
      <c r="O3" s="58" t="s">
        <v>255</v>
      </c>
      <c r="P3" s="62" t="s">
        <v>246</v>
      </c>
      <c r="Q3" s="58" t="s">
        <v>251</v>
      </c>
      <c r="R3" s="62" t="s">
        <v>246</v>
      </c>
      <c r="U3" s="61" t="s">
        <v>250</v>
      </c>
      <c r="V3" s="62" t="s">
        <v>246</v>
      </c>
      <c r="W3" s="62" t="s">
        <v>254</v>
      </c>
      <c r="X3" s="62" t="s">
        <v>246</v>
      </c>
      <c r="Y3" s="58" t="s">
        <v>253</v>
      </c>
      <c r="Z3" s="62" t="s">
        <v>246</v>
      </c>
      <c r="AA3" s="58" t="s">
        <v>251</v>
      </c>
      <c r="AB3" s="62" t="s">
        <v>246</v>
      </c>
      <c r="AD3" s="61" t="s">
        <v>250</v>
      </c>
      <c r="AE3" s="62" t="s">
        <v>246</v>
      </c>
      <c r="AF3" s="62" t="s">
        <v>249</v>
      </c>
      <c r="AG3" s="62" t="s">
        <v>246</v>
      </c>
      <c r="AH3" s="58" t="s">
        <v>252</v>
      </c>
      <c r="AI3" s="62" t="s">
        <v>246</v>
      </c>
      <c r="AJ3" s="58" t="s">
        <v>251</v>
      </c>
      <c r="AK3" s="62" t="s">
        <v>246</v>
      </c>
      <c r="AN3" s="61" t="s">
        <v>250</v>
      </c>
      <c r="AO3" s="62" t="s">
        <v>246</v>
      </c>
      <c r="AP3" s="62" t="s">
        <v>249</v>
      </c>
      <c r="AQ3" s="62" t="s">
        <v>246</v>
      </c>
      <c r="AR3" s="58" t="s">
        <v>248</v>
      </c>
      <c r="AS3" s="62" t="s">
        <v>246</v>
      </c>
      <c r="AT3" s="58" t="s">
        <v>247</v>
      </c>
      <c r="AU3" s="62" t="s">
        <v>246</v>
      </c>
    </row>
    <row r="4" spans="1:47" ht="15.75" x14ac:dyDescent="0.25">
      <c r="A4" s="62" t="s">
        <v>0</v>
      </c>
      <c r="B4" s="62">
        <f>0.25/8</f>
        <v>3.125E-2</v>
      </c>
      <c r="C4" s="23" t="s">
        <v>18</v>
      </c>
      <c r="D4" s="62">
        <f>(0.5/12)/30</f>
        <v>1.3888888888888887E-3</v>
      </c>
      <c r="E4" s="62" t="s">
        <v>46</v>
      </c>
      <c r="F4" s="62">
        <f>0.2988*F33</f>
        <v>5.5246938943216369E-4</v>
      </c>
      <c r="G4" s="62" t="s">
        <v>102</v>
      </c>
      <c r="H4" s="62">
        <v>0.1</v>
      </c>
      <c r="K4" s="62" t="s">
        <v>0</v>
      </c>
      <c r="L4" s="58">
        <f t="shared" ref="L4:L12" si="0">B4*9.43577</f>
        <v>0.29486781249999999</v>
      </c>
      <c r="M4" s="23" t="s">
        <v>18</v>
      </c>
      <c r="N4" s="62">
        <f t="shared" ref="N4:N15" si="1">D4*0.56423</f>
        <v>7.8365277777777765E-4</v>
      </c>
      <c r="O4" s="62" t="s">
        <v>46</v>
      </c>
      <c r="P4" s="58">
        <f t="shared" ref="P4:P15" si="2">F4*7</f>
        <v>3.8672857260251461E-3</v>
      </c>
      <c r="Q4" s="58" t="s">
        <v>102</v>
      </c>
      <c r="R4" s="58">
        <f t="shared" ref="R4:R24" si="3">H4*3</f>
        <v>0.30000000000000004</v>
      </c>
      <c r="U4" s="62" t="s">
        <v>0</v>
      </c>
      <c r="V4" s="60">
        <f t="shared" ref="V4:V12" si="4">B4*1</f>
        <v>3.125E-2</v>
      </c>
      <c r="W4" s="64" t="s">
        <v>18</v>
      </c>
      <c r="X4" s="60">
        <f t="shared" ref="X4:X15" si="5">D4*1</f>
        <v>1.3888888888888887E-3</v>
      </c>
      <c r="Y4" s="60" t="s">
        <v>46</v>
      </c>
      <c r="Z4" s="60">
        <f t="shared" ref="Z4:Z15" si="6">F4*15</f>
        <v>8.2870408414824556E-3</v>
      </c>
      <c r="AA4" s="60" t="s">
        <v>102</v>
      </c>
      <c r="AB4" s="60">
        <f t="shared" ref="AB4:AB24" si="7">H4*3</f>
        <v>0.30000000000000004</v>
      </c>
      <c r="AD4" s="62" t="s">
        <v>0</v>
      </c>
      <c r="AE4" s="60">
        <f t="shared" ref="AE4:AE12" si="8">B4*7.5</f>
        <v>0.234375</v>
      </c>
      <c r="AF4" s="64" t="s">
        <v>18</v>
      </c>
      <c r="AG4" s="60">
        <f t="shared" ref="AG4:AG15" si="9">D4*7.5</f>
        <v>1.0416666666666666E-2</v>
      </c>
      <c r="AH4" s="60" t="s">
        <v>46</v>
      </c>
      <c r="AI4" s="60">
        <f t="shared" ref="AI4:AI15" si="10">F4*2</f>
        <v>1.1049387788643274E-3</v>
      </c>
      <c r="AJ4" s="60" t="s">
        <v>102</v>
      </c>
      <c r="AK4" s="60">
        <f t="shared" ref="AK4:AK24" si="11">H4*3</f>
        <v>0.30000000000000004</v>
      </c>
      <c r="AN4" s="62" t="s">
        <v>0</v>
      </c>
      <c r="AO4" s="60">
        <f t="shared" ref="AO4:AO12" si="12">B4*0.5</f>
        <v>1.5625E-2</v>
      </c>
      <c r="AP4" s="64" t="s">
        <v>18</v>
      </c>
      <c r="AQ4" s="60">
        <f t="shared" ref="AQ4:AQ15" si="13">D4*0.5</f>
        <v>6.9444444444444436E-4</v>
      </c>
      <c r="AR4" s="60" t="s">
        <v>46</v>
      </c>
      <c r="AS4" s="60">
        <f t="shared" ref="AS4:AS15" si="14">F4*4</f>
        <v>2.2098775577286548E-3</v>
      </c>
      <c r="AT4" s="60" t="s">
        <v>102</v>
      </c>
      <c r="AU4" s="60">
        <f t="shared" ref="AU4:AU24" si="15">H4*15</f>
        <v>1.5</v>
      </c>
    </row>
    <row r="5" spans="1:47" ht="15.75" x14ac:dyDescent="0.25">
      <c r="A5" s="62" t="s">
        <v>1</v>
      </c>
      <c r="B5" s="62">
        <f>0.25/8</f>
        <v>3.125E-2</v>
      </c>
      <c r="C5" s="23" t="s">
        <v>37</v>
      </c>
      <c r="D5" s="62">
        <f>(0.5/12)/1000</f>
        <v>4.1666666666666665E-5</v>
      </c>
      <c r="E5" s="62" t="s">
        <v>239</v>
      </c>
      <c r="F5" s="62">
        <f>0.22128*F34</f>
        <v>8.2282192456241269E-4</v>
      </c>
      <c r="G5" s="62" t="s">
        <v>101</v>
      </c>
      <c r="H5" s="62">
        <v>0.05</v>
      </c>
      <c r="K5" s="62" t="s">
        <v>1</v>
      </c>
      <c r="L5" s="58">
        <f t="shared" si="0"/>
        <v>0.29486781249999999</v>
      </c>
      <c r="M5" s="23" t="s">
        <v>37</v>
      </c>
      <c r="N5" s="62">
        <f t="shared" si="1"/>
        <v>2.3509583333333333E-5</v>
      </c>
      <c r="O5" s="62" t="s">
        <v>239</v>
      </c>
      <c r="P5" s="58">
        <f t="shared" si="2"/>
        <v>5.7597534719368891E-3</v>
      </c>
      <c r="Q5" s="58" t="s">
        <v>101</v>
      </c>
      <c r="R5" s="58">
        <f t="shared" si="3"/>
        <v>0.15000000000000002</v>
      </c>
      <c r="U5" s="62" t="s">
        <v>1</v>
      </c>
      <c r="V5" s="60">
        <f t="shared" si="4"/>
        <v>3.125E-2</v>
      </c>
      <c r="W5" s="64" t="s">
        <v>37</v>
      </c>
      <c r="X5" s="60">
        <f t="shared" si="5"/>
        <v>4.1666666666666665E-5</v>
      </c>
      <c r="Y5" s="60" t="s">
        <v>239</v>
      </c>
      <c r="Z5" s="60">
        <f t="shared" si="6"/>
        <v>1.2342328868436191E-2</v>
      </c>
      <c r="AA5" s="60" t="s">
        <v>101</v>
      </c>
      <c r="AB5" s="60">
        <f t="shared" si="7"/>
        <v>0.15000000000000002</v>
      </c>
      <c r="AD5" s="62" t="s">
        <v>1</v>
      </c>
      <c r="AE5" s="60">
        <f t="shared" si="8"/>
        <v>0.234375</v>
      </c>
      <c r="AF5" s="64" t="s">
        <v>37</v>
      </c>
      <c r="AG5" s="60">
        <f t="shared" si="9"/>
        <v>3.1250000000000001E-4</v>
      </c>
      <c r="AH5" s="60" t="s">
        <v>239</v>
      </c>
      <c r="AI5" s="60">
        <f t="shared" si="10"/>
        <v>1.6456438491248254E-3</v>
      </c>
      <c r="AJ5" s="60" t="s">
        <v>101</v>
      </c>
      <c r="AK5" s="60">
        <f t="shared" si="11"/>
        <v>0.15000000000000002</v>
      </c>
      <c r="AN5" s="62" t="s">
        <v>1</v>
      </c>
      <c r="AO5" s="60">
        <f t="shared" si="12"/>
        <v>1.5625E-2</v>
      </c>
      <c r="AP5" s="64" t="s">
        <v>37</v>
      </c>
      <c r="AQ5" s="60">
        <f t="shared" si="13"/>
        <v>2.0833333333333333E-5</v>
      </c>
      <c r="AR5" s="60" t="s">
        <v>239</v>
      </c>
      <c r="AS5" s="60">
        <f t="shared" si="14"/>
        <v>3.2912876982496508E-3</v>
      </c>
      <c r="AT5" s="60" t="s">
        <v>101</v>
      </c>
      <c r="AU5" s="60">
        <f t="shared" si="15"/>
        <v>0.75</v>
      </c>
    </row>
    <row r="6" spans="1:47" ht="15.75" x14ac:dyDescent="0.25">
      <c r="A6" s="65" t="s">
        <v>2</v>
      </c>
      <c r="B6" s="62">
        <f>0.25/8</f>
        <v>3.125E-2</v>
      </c>
      <c r="C6" s="23" t="s">
        <v>38</v>
      </c>
      <c r="D6" s="62">
        <f>(0.5/12)/1200</f>
        <v>3.4722222222222222E-5</v>
      </c>
      <c r="E6" s="62" t="s">
        <v>237</v>
      </c>
      <c r="F6" s="62">
        <f>1.992*F35</f>
        <v>0.29874270687813292</v>
      </c>
      <c r="G6" s="62" t="s">
        <v>99</v>
      </c>
      <c r="H6" s="62">
        <v>0.06</v>
      </c>
      <c r="K6" s="65" t="s">
        <v>2</v>
      </c>
      <c r="L6" s="58">
        <f t="shared" si="0"/>
        <v>0.29486781249999999</v>
      </c>
      <c r="M6" s="23" t="s">
        <v>38</v>
      </c>
      <c r="N6" s="62">
        <f t="shared" si="1"/>
        <v>1.9591319444444444E-5</v>
      </c>
      <c r="O6" s="62" t="s">
        <v>237</v>
      </c>
      <c r="P6" s="58">
        <f t="shared" si="2"/>
        <v>2.0911989481469306</v>
      </c>
      <c r="Q6" s="58" t="s">
        <v>99</v>
      </c>
      <c r="R6" s="58">
        <f t="shared" si="3"/>
        <v>0.18</v>
      </c>
      <c r="U6" s="65" t="s">
        <v>2</v>
      </c>
      <c r="V6" s="60">
        <f t="shared" si="4"/>
        <v>3.125E-2</v>
      </c>
      <c r="W6" s="64" t="s">
        <v>38</v>
      </c>
      <c r="X6" s="60">
        <f t="shared" si="5"/>
        <v>3.4722222222222222E-5</v>
      </c>
      <c r="Y6" s="60" t="s">
        <v>237</v>
      </c>
      <c r="Z6" s="60">
        <f t="shared" si="6"/>
        <v>4.481140603171994</v>
      </c>
      <c r="AA6" s="60" t="s">
        <v>99</v>
      </c>
      <c r="AB6" s="60">
        <f t="shared" si="7"/>
        <v>0.18</v>
      </c>
      <c r="AD6" s="65" t="s">
        <v>2</v>
      </c>
      <c r="AE6" s="60">
        <f t="shared" si="8"/>
        <v>0.234375</v>
      </c>
      <c r="AF6" s="64" t="s">
        <v>38</v>
      </c>
      <c r="AG6" s="60">
        <f t="shared" si="9"/>
        <v>2.6041666666666666E-4</v>
      </c>
      <c r="AH6" s="60" t="s">
        <v>237</v>
      </c>
      <c r="AI6" s="60">
        <f t="shared" si="10"/>
        <v>0.59748541375626585</v>
      </c>
      <c r="AJ6" s="60" t="s">
        <v>99</v>
      </c>
      <c r="AK6" s="60">
        <f t="shared" si="11"/>
        <v>0.18</v>
      </c>
      <c r="AN6" s="65" t="s">
        <v>2</v>
      </c>
      <c r="AO6" s="60">
        <f t="shared" si="12"/>
        <v>1.5625E-2</v>
      </c>
      <c r="AP6" s="64" t="s">
        <v>38</v>
      </c>
      <c r="AQ6" s="60">
        <f t="shared" si="13"/>
        <v>1.7361111111111111E-5</v>
      </c>
      <c r="AR6" s="60" t="s">
        <v>237</v>
      </c>
      <c r="AS6" s="60">
        <f t="shared" si="14"/>
        <v>1.1949708275125317</v>
      </c>
      <c r="AT6" s="60" t="s">
        <v>99</v>
      </c>
      <c r="AU6" s="60">
        <f t="shared" si="15"/>
        <v>0.89999999999999991</v>
      </c>
    </row>
    <row r="7" spans="1:47" ht="15.75" x14ac:dyDescent="0.25">
      <c r="A7" s="65" t="s">
        <v>3</v>
      </c>
      <c r="B7" s="62">
        <f>0.25/8</f>
        <v>3.125E-2</v>
      </c>
      <c r="C7" s="23" t="s">
        <v>39</v>
      </c>
      <c r="D7" s="62">
        <f>(0.5/12)/643.6</f>
        <v>6.4740004143360263E-5</v>
      </c>
      <c r="E7" s="62" t="s">
        <v>54</v>
      </c>
      <c r="F7" s="62">
        <f>0.3735*F36</f>
        <v>6.5797569644177822E-2</v>
      </c>
      <c r="G7" s="62" t="s">
        <v>98</v>
      </c>
      <c r="H7" s="62">
        <v>0.15</v>
      </c>
      <c r="K7" s="65" t="s">
        <v>3</v>
      </c>
      <c r="L7" s="58">
        <f t="shared" si="0"/>
        <v>0.29486781249999999</v>
      </c>
      <c r="M7" s="23" t="s">
        <v>39</v>
      </c>
      <c r="N7" s="62">
        <f t="shared" si="1"/>
        <v>3.6528252537808163E-5</v>
      </c>
      <c r="O7" s="62" t="s">
        <v>54</v>
      </c>
      <c r="P7" s="58">
        <f t="shared" si="2"/>
        <v>0.46058298750924476</v>
      </c>
      <c r="Q7" s="58" t="s">
        <v>98</v>
      </c>
      <c r="R7" s="58">
        <f t="shared" si="3"/>
        <v>0.44999999999999996</v>
      </c>
      <c r="U7" s="65" t="s">
        <v>3</v>
      </c>
      <c r="V7" s="60">
        <f t="shared" si="4"/>
        <v>3.125E-2</v>
      </c>
      <c r="W7" s="64" t="s">
        <v>39</v>
      </c>
      <c r="X7" s="60">
        <f t="shared" si="5"/>
        <v>6.4740004143360263E-5</v>
      </c>
      <c r="Y7" s="60" t="s">
        <v>54</v>
      </c>
      <c r="Z7" s="60">
        <f t="shared" si="6"/>
        <v>0.98696354466266734</v>
      </c>
      <c r="AA7" s="60" t="s">
        <v>98</v>
      </c>
      <c r="AB7" s="60">
        <f t="shared" si="7"/>
        <v>0.44999999999999996</v>
      </c>
      <c r="AD7" s="65" t="s">
        <v>3</v>
      </c>
      <c r="AE7" s="60">
        <f t="shared" si="8"/>
        <v>0.234375</v>
      </c>
      <c r="AF7" s="64" t="s">
        <v>39</v>
      </c>
      <c r="AG7" s="60">
        <f t="shared" si="9"/>
        <v>4.8555003107520199E-4</v>
      </c>
      <c r="AH7" s="60" t="s">
        <v>54</v>
      </c>
      <c r="AI7" s="60">
        <f t="shared" si="10"/>
        <v>0.13159513928835564</v>
      </c>
      <c r="AJ7" s="60" t="s">
        <v>98</v>
      </c>
      <c r="AK7" s="60">
        <f t="shared" si="11"/>
        <v>0.44999999999999996</v>
      </c>
      <c r="AN7" s="65" t="s">
        <v>3</v>
      </c>
      <c r="AO7" s="60">
        <f t="shared" si="12"/>
        <v>1.5625E-2</v>
      </c>
      <c r="AP7" s="64" t="s">
        <v>39</v>
      </c>
      <c r="AQ7" s="60">
        <f t="shared" si="13"/>
        <v>3.2370002071680132E-5</v>
      </c>
      <c r="AR7" s="60" t="s">
        <v>54</v>
      </c>
      <c r="AS7" s="60">
        <f t="shared" si="14"/>
        <v>0.26319027857671129</v>
      </c>
      <c r="AT7" s="60" t="s">
        <v>98</v>
      </c>
      <c r="AU7" s="60">
        <f t="shared" si="15"/>
        <v>2.25</v>
      </c>
    </row>
    <row r="8" spans="1:47" ht="15.75" x14ac:dyDescent="0.25">
      <c r="A8" s="62" t="s">
        <v>4</v>
      </c>
      <c r="B8" s="62">
        <f>(0.25/8)*0.5</f>
        <v>1.5625E-2</v>
      </c>
      <c r="C8" s="23" t="s">
        <v>35</v>
      </c>
      <c r="D8" s="62">
        <f>(0.5/12)/422.5</f>
        <v>9.8619329388560155E-5</v>
      </c>
      <c r="E8" s="62" t="s">
        <v>55</v>
      </c>
      <c r="F8" s="62">
        <f>0.3735*F37</f>
        <v>6.0618169118251295E-3</v>
      </c>
      <c r="G8" s="62" t="s">
        <v>97</v>
      </c>
      <c r="H8" s="62">
        <v>0.05</v>
      </c>
      <c r="K8" s="62" t="s">
        <v>4</v>
      </c>
      <c r="L8" s="58">
        <f t="shared" si="0"/>
        <v>0.14743390625</v>
      </c>
      <c r="M8" s="23" t="s">
        <v>35</v>
      </c>
      <c r="N8" s="62">
        <f t="shared" si="1"/>
        <v>5.5643984220907298E-5</v>
      </c>
      <c r="O8" s="62" t="s">
        <v>55</v>
      </c>
      <c r="P8" s="58">
        <f t="shared" si="2"/>
        <v>4.2432718382775909E-2</v>
      </c>
      <c r="Q8" s="58" t="s">
        <v>97</v>
      </c>
      <c r="R8" s="58">
        <f t="shared" si="3"/>
        <v>0.15000000000000002</v>
      </c>
      <c r="U8" s="62" t="s">
        <v>4</v>
      </c>
      <c r="V8" s="60">
        <f t="shared" si="4"/>
        <v>1.5625E-2</v>
      </c>
      <c r="W8" s="64" t="s">
        <v>35</v>
      </c>
      <c r="X8" s="60">
        <f t="shared" si="5"/>
        <v>9.8619329388560155E-5</v>
      </c>
      <c r="Y8" s="60" t="s">
        <v>55</v>
      </c>
      <c r="Z8" s="60">
        <f t="shared" si="6"/>
        <v>9.0927253677376946E-2</v>
      </c>
      <c r="AA8" s="60" t="s">
        <v>97</v>
      </c>
      <c r="AB8" s="60">
        <f t="shared" si="7"/>
        <v>0.15000000000000002</v>
      </c>
      <c r="AD8" s="62" t="s">
        <v>4</v>
      </c>
      <c r="AE8" s="60">
        <f t="shared" si="8"/>
        <v>0.1171875</v>
      </c>
      <c r="AF8" s="64" t="s">
        <v>35</v>
      </c>
      <c r="AG8" s="60">
        <f t="shared" si="9"/>
        <v>7.3964497041420117E-4</v>
      </c>
      <c r="AH8" s="60" t="s">
        <v>55</v>
      </c>
      <c r="AI8" s="60">
        <f t="shared" si="10"/>
        <v>1.2123633823650259E-2</v>
      </c>
      <c r="AJ8" s="60" t="s">
        <v>97</v>
      </c>
      <c r="AK8" s="60">
        <f t="shared" si="11"/>
        <v>0.15000000000000002</v>
      </c>
      <c r="AN8" s="62" t="s">
        <v>4</v>
      </c>
      <c r="AO8" s="60">
        <f t="shared" si="12"/>
        <v>7.8125E-3</v>
      </c>
      <c r="AP8" s="64" t="s">
        <v>35</v>
      </c>
      <c r="AQ8" s="60">
        <f t="shared" si="13"/>
        <v>4.9309664694280077E-5</v>
      </c>
      <c r="AR8" s="60" t="s">
        <v>55</v>
      </c>
      <c r="AS8" s="60">
        <f t="shared" si="14"/>
        <v>2.4247267647300518E-2</v>
      </c>
      <c r="AT8" s="60" t="s">
        <v>97</v>
      </c>
      <c r="AU8" s="60">
        <f t="shared" si="15"/>
        <v>0.75</v>
      </c>
    </row>
    <row r="9" spans="1:47" ht="15.75" x14ac:dyDescent="0.25">
      <c r="A9" s="62" t="s">
        <v>5</v>
      </c>
      <c r="B9" s="62">
        <f>(0.25/8)*0.5</f>
        <v>1.5625E-2</v>
      </c>
      <c r="C9" s="23" t="s">
        <v>40</v>
      </c>
      <c r="D9" s="62">
        <f>(0.5/12)/1200</f>
        <v>3.4722222222222222E-5</v>
      </c>
      <c r="E9" s="62" t="s">
        <v>56</v>
      </c>
      <c r="F9" s="62">
        <f>0.332004*F38</f>
        <v>5.9612847399128942E-2</v>
      </c>
      <c r="G9" s="62" t="s">
        <v>96</v>
      </c>
      <c r="H9" s="62">
        <v>0.05</v>
      </c>
      <c r="K9" s="62" t="s">
        <v>5</v>
      </c>
      <c r="L9" s="58">
        <f t="shared" si="0"/>
        <v>0.14743390625</v>
      </c>
      <c r="M9" s="23" t="s">
        <v>40</v>
      </c>
      <c r="N9" s="62">
        <f t="shared" si="1"/>
        <v>1.9591319444444444E-5</v>
      </c>
      <c r="O9" s="62" t="s">
        <v>56</v>
      </c>
      <c r="P9" s="58">
        <f t="shared" si="2"/>
        <v>0.41728993179390261</v>
      </c>
      <c r="Q9" s="58" t="s">
        <v>96</v>
      </c>
      <c r="R9" s="58">
        <f t="shared" si="3"/>
        <v>0.15000000000000002</v>
      </c>
      <c r="U9" s="62" t="s">
        <v>5</v>
      </c>
      <c r="V9" s="60">
        <f t="shared" si="4"/>
        <v>1.5625E-2</v>
      </c>
      <c r="W9" s="64" t="s">
        <v>40</v>
      </c>
      <c r="X9" s="60">
        <f t="shared" si="5"/>
        <v>3.4722222222222222E-5</v>
      </c>
      <c r="Y9" s="60" t="s">
        <v>56</v>
      </c>
      <c r="Z9" s="60">
        <f t="shared" si="6"/>
        <v>0.89419271098693409</v>
      </c>
      <c r="AA9" s="60" t="s">
        <v>96</v>
      </c>
      <c r="AB9" s="60">
        <f t="shared" si="7"/>
        <v>0.15000000000000002</v>
      </c>
      <c r="AD9" s="62" t="s">
        <v>5</v>
      </c>
      <c r="AE9" s="60">
        <f t="shared" si="8"/>
        <v>0.1171875</v>
      </c>
      <c r="AF9" s="64" t="s">
        <v>40</v>
      </c>
      <c r="AG9" s="60">
        <f t="shared" si="9"/>
        <v>2.6041666666666666E-4</v>
      </c>
      <c r="AH9" s="60" t="s">
        <v>56</v>
      </c>
      <c r="AI9" s="60">
        <f t="shared" si="10"/>
        <v>0.11922569479825788</v>
      </c>
      <c r="AJ9" s="60" t="s">
        <v>96</v>
      </c>
      <c r="AK9" s="60">
        <f t="shared" si="11"/>
        <v>0.15000000000000002</v>
      </c>
      <c r="AN9" s="62" t="s">
        <v>5</v>
      </c>
      <c r="AO9" s="60">
        <f t="shared" si="12"/>
        <v>7.8125E-3</v>
      </c>
      <c r="AP9" s="64" t="s">
        <v>40</v>
      </c>
      <c r="AQ9" s="60">
        <f t="shared" si="13"/>
        <v>1.7361111111111111E-5</v>
      </c>
      <c r="AR9" s="60" t="s">
        <v>56</v>
      </c>
      <c r="AS9" s="60">
        <f t="shared" si="14"/>
        <v>0.23845138959651577</v>
      </c>
      <c r="AT9" s="60" t="s">
        <v>96</v>
      </c>
      <c r="AU9" s="60">
        <f t="shared" si="15"/>
        <v>0.75</v>
      </c>
    </row>
    <row r="10" spans="1:47" ht="15.75" x14ac:dyDescent="0.25">
      <c r="A10" s="62" t="s">
        <v>6</v>
      </c>
      <c r="B10" s="62">
        <f>(0.25/8)*0.5</f>
        <v>1.5625E-2</v>
      </c>
      <c r="C10" s="23" t="s">
        <v>41</v>
      </c>
      <c r="D10" s="62">
        <f>(0.5/12)/300</f>
        <v>1.3888888888888889E-4</v>
      </c>
      <c r="E10" s="62" t="s">
        <v>57</v>
      </c>
      <c r="F10" s="62">
        <f>0.332004*F39</f>
        <v>2.9158457966965241E-3</v>
      </c>
      <c r="G10" s="62" t="s">
        <v>95</v>
      </c>
      <c r="H10" s="62">
        <v>0.05</v>
      </c>
      <c r="K10" s="62" t="s">
        <v>6</v>
      </c>
      <c r="L10" s="58">
        <f t="shared" si="0"/>
        <v>0.14743390625</v>
      </c>
      <c r="M10" s="23" t="s">
        <v>41</v>
      </c>
      <c r="N10" s="62">
        <f t="shared" si="1"/>
        <v>7.8365277777777775E-5</v>
      </c>
      <c r="O10" s="62" t="s">
        <v>57</v>
      </c>
      <c r="P10" s="58">
        <f t="shared" si="2"/>
        <v>2.0410920576875668E-2</v>
      </c>
      <c r="Q10" s="58" t="s">
        <v>95</v>
      </c>
      <c r="R10" s="58">
        <f t="shared" si="3"/>
        <v>0.15000000000000002</v>
      </c>
      <c r="U10" s="62" t="s">
        <v>6</v>
      </c>
      <c r="V10" s="60">
        <f t="shared" si="4"/>
        <v>1.5625E-2</v>
      </c>
      <c r="W10" s="64" t="s">
        <v>41</v>
      </c>
      <c r="X10" s="60">
        <f t="shared" si="5"/>
        <v>1.3888888888888889E-4</v>
      </c>
      <c r="Y10" s="60" t="s">
        <v>57</v>
      </c>
      <c r="Z10" s="60">
        <f t="shared" si="6"/>
        <v>4.3737686950447864E-2</v>
      </c>
      <c r="AA10" s="60" t="s">
        <v>95</v>
      </c>
      <c r="AB10" s="60">
        <f t="shared" si="7"/>
        <v>0.15000000000000002</v>
      </c>
      <c r="AD10" s="62" t="s">
        <v>6</v>
      </c>
      <c r="AE10" s="60">
        <f t="shared" si="8"/>
        <v>0.1171875</v>
      </c>
      <c r="AF10" s="64" t="s">
        <v>41</v>
      </c>
      <c r="AG10" s="60">
        <f t="shared" si="9"/>
        <v>1.0416666666666667E-3</v>
      </c>
      <c r="AH10" s="60" t="s">
        <v>57</v>
      </c>
      <c r="AI10" s="60">
        <f t="shared" si="10"/>
        <v>5.8316915933930482E-3</v>
      </c>
      <c r="AJ10" s="60" t="s">
        <v>95</v>
      </c>
      <c r="AK10" s="60">
        <f t="shared" si="11"/>
        <v>0.15000000000000002</v>
      </c>
      <c r="AN10" s="62" t="s">
        <v>6</v>
      </c>
      <c r="AO10" s="60">
        <f t="shared" si="12"/>
        <v>7.8125E-3</v>
      </c>
      <c r="AP10" s="64" t="s">
        <v>41</v>
      </c>
      <c r="AQ10" s="60">
        <f t="shared" si="13"/>
        <v>6.9444444444444444E-5</v>
      </c>
      <c r="AR10" s="60" t="s">
        <v>57</v>
      </c>
      <c r="AS10" s="60">
        <f t="shared" si="14"/>
        <v>1.1663383186786096E-2</v>
      </c>
      <c r="AT10" s="60" t="s">
        <v>95</v>
      </c>
      <c r="AU10" s="60">
        <f t="shared" si="15"/>
        <v>0.75</v>
      </c>
    </row>
    <row r="11" spans="1:47" ht="15.75" x14ac:dyDescent="0.25">
      <c r="A11" s="23" t="s">
        <v>7</v>
      </c>
      <c r="B11" s="62">
        <f>(0.25/8)*0.5</f>
        <v>1.5625E-2</v>
      </c>
      <c r="C11" s="23" t="s">
        <v>42</v>
      </c>
      <c r="D11" s="62">
        <f>(0.5/12)/30</f>
        <v>1.3888888888888887E-3</v>
      </c>
      <c r="E11" s="62" t="s">
        <v>58</v>
      </c>
      <c r="F11" s="62">
        <f>0.332004*F40</f>
        <v>2.9158457966965241E-3</v>
      </c>
      <c r="G11" s="62" t="s">
        <v>94</v>
      </c>
      <c r="H11" s="62">
        <v>0.06</v>
      </c>
      <c r="K11" s="23" t="s">
        <v>7</v>
      </c>
      <c r="L11" s="58">
        <f t="shared" si="0"/>
        <v>0.14743390625</v>
      </c>
      <c r="M11" s="23" t="s">
        <v>42</v>
      </c>
      <c r="N11" s="62">
        <f t="shared" si="1"/>
        <v>7.8365277777777765E-4</v>
      </c>
      <c r="O11" s="62" t="s">
        <v>58</v>
      </c>
      <c r="P11" s="58">
        <f t="shared" si="2"/>
        <v>2.0410920576875668E-2</v>
      </c>
      <c r="Q11" s="58" t="s">
        <v>94</v>
      </c>
      <c r="R11" s="58">
        <f t="shared" si="3"/>
        <v>0.18</v>
      </c>
      <c r="U11" s="23" t="s">
        <v>7</v>
      </c>
      <c r="V11" s="60">
        <f t="shared" si="4"/>
        <v>1.5625E-2</v>
      </c>
      <c r="W11" s="64" t="s">
        <v>42</v>
      </c>
      <c r="X11" s="60">
        <f t="shared" si="5"/>
        <v>1.3888888888888887E-3</v>
      </c>
      <c r="Y11" s="60" t="s">
        <v>58</v>
      </c>
      <c r="Z11" s="60">
        <f t="shared" si="6"/>
        <v>4.3737686950447864E-2</v>
      </c>
      <c r="AA11" s="60" t="s">
        <v>94</v>
      </c>
      <c r="AB11" s="60">
        <f t="shared" si="7"/>
        <v>0.18</v>
      </c>
      <c r="AD11" s="23" t="s">
        <v>7</v>
      </c>
      <c r="AE11" s="60">
        <f t="shared" si="8"/>
        <v>0.1171875</v>
      </c>
      <c r="AF11" s="64" t="s">
        <v>42</v>
      </c>
      <c r="AG11" s="60">
        <f t="shared" si="9"/>
        <v>1.0416666666666666E-2</v>
      </c>
      <c r="AH11" s="60" t="s">
        <v>58</v>
      </c>
      <c r="AI11" s="60">
        <f t="shared" si="10"/>
        <v>5.8316915933930482E-3</v>
      </c>
      <c r="AJ11" s="60" t="s">
        <v>94</v>
      </c>
      <c r="AK11" s="60">
        <f t="shared" si="11"/>
        <v>0.18</v>
      </c>
      <c r="AN11" s="23" t="s">
        <v>7</v>
      </c>
      <c r="AO11" s="60">
        <f t="shared" si="12"/>
        <v>7.8125E-3</v>
      </c>
      <c r="AP11" s="64" t="s">
        <v>42</v>
      </c>
      <c r="AQ11" s="60">
        <f t="shared" si="13"/>
        <v>6.9444444444444436E-4</v>
      </c>
      <c r="AR11" s="60" t="s">
        <v>58</v>
      </c>
      <c r="AS11" s="60">
        <f t="shared" si="14"/>
        <v>1.1663383186786096E-2</v>
      </c>
      <c r="AT11" s="60" t="s">
        <v>94</v>
      </c>
      <c r="AU11" s="60">
        <f t="shared" si="15"/>
        <v>0.89999999999999991</v>
      </c>
    </row>
    <row r="12" spans="1:47" ht="15.75" x14ac:dyDescent="0.25">
      <c r="A12" s="62" t="s">
        <v>8</v>
      </c>
      <c r="B12" s="62">
        <f>0.25/11</f>
        <v>2.2727272727272728E-2</v>
      </c>
      <c r="C12" s="23" t="s">
        <v>43</v>
      </c>
      <c r="D12" s="62">
        <f>(0.5/12)/3</f>
        <v>1.3888888888888888E-2</v>
      </c>
      <c r="E12" s="62" t="s">
        <v>59</v>
      </c>
      <c r="F12" s="62">
        <f>0.332004*F41</f>
        <v>2.8101250719040186E-2</v>
      </c>
      <c r="G12" s="62" t="s">
        <v>93</v>
      </c>
      <c r="H12" s="62">
        <v>0.06</v>
      </c>
      <c r="K12" s="62" t="s">
        <v>8</v>
      </c>
      <c r="L12" s="58">
        <f t="shared" si="0"/>
        <v>0.21444931818181817</v>
      </c>
      <c r="M12" s="23" t="s">
        <v>43</v>
      </c>
      <c r="N12" s="62">
        <f t="shared" si="1"/>
        <v>7.8365277777777773E-3</v>
      </c>
      <c r="O12" s="62" t="s">
        <v>59</v>
      </c>
      <c r="P12" s="58">
        <f t="shared" si="2"/>
        <v>0.19670875503328131</v>
      </c>
      <c r="Q12" s="58" t="s">
        <v>93</v>
      </c>
      <c r="R12" s="58">
        <f t="shared" si="3"/>
        <v>0.18</v>
      </c>
      <c r="U12" s="62" t="s">
        <v>8</v>
      </c>
      <c r="V12" s="60">
        <f t="shared" si="4"/>
        <v>2.2727272727272728E-2</v>
      </c>
      <c r="W12" s="64" t="s">
        <v>43</v>
      </c>
      <c r="X12" s="60">
        <f t="shared" si="5"/>
        <v>1.3888888888888888E-2</v>
      </c>
      <c r="Y12" s="60" t="s">
        <v>59</v>
      </c>
      <c r="Z12" s="60">
        <f t="shared" si="6"/>
        <v>0.4215187607856028</v>
      </c>
      <c r="AA12" s="60" t="s">
        <v>93</v>
      </c>
      <c r="AB12" s="60">
        <f t="shared" si="7"/>
        <v>0.18</v>
      </c>
      <c r="AD12" s="62" t="s">
        <v>8</v>
      </c>
      <c r="AE12" s="60">
        <f t="shared" si="8"/>
        <v>0.17045454545454547</v>
      </c>
      <c r="AF12" s="64" t="s">
        <v>43</v>
      </c>
      <c r="AG12" s="60">
        <f t="shared" si="9"/>
        <v>0.10416666666666666</v>
      </c>
      <c r="AH12" s="60" t="s">
        <v>59</v>
      </c>
      <c r="AI12" s="60">
        <f t="shared" si="10"/>
        <v>5.6202501438080373E-2</v>
      </c>
      <c r="AJ12" s="60" t="s">
        <v>93</v>
      </c>
      <c r="AK12" s="60">
        <f t="shared" si="11"/>
        <v>0.18</v>
      </c>
      <c r="AN12" s="62" t="s">
        <v>8</v>
      </c>
      <c r="AO12" s="60">
        <f t="shared" si="12"/>
        <v>1.1363636363636364E-2</v>
      </c>
      <c r="AP12" s="64" t="s">
        <v>43</v>
      </c>
      <c r="AQ12" s="60">
        <f t="shared" si="13"/>
        <v>6.9444444444444441E-3</v>
      </c>
      <c r="AR12" s="60" t="s">
        <v>59</v>
      </c>
      <c r="AS12" s="60">
        <f t="shared" si="14"/>
        <v>0.11240500287616075</v>
      </c>
      <c r="AT12" s="60" t="s">
        <v>93</v>
      </c>
      <c r="AU12" s="60">
        <f t="shared" si="15"/>
        <v>0.89999999999999991</v>
      </c>
    </row>
    <row r="13" spans="1:47" ht="15.75" x14ac:dyDescent="0.25">
      <c r="C13" s="23" t="s">
        <v>103</v>
      </c>
      <c r="D13" s="62">
        <f>(0.5/12)/4</f>
        <v>1.0416666666666666E-2</v>
      </c>
      <c r="E13" s="62" t="s">
        <v>60</v>
      </c>
      <c r="F13" s="62">
        <f>0.332004*F42</f>
        <v>0.11312117552798095</v>
      </c>
      <c r="G13" s="62" t="s">
        <v>92</v>
      </c>
      <c r="H13" s="62">
        <v>7.4999999999999997E-2</v>
      </c>
      <c r="L13" s="58"/>
      <c r="M13" s="23" t="s">
        <v>103</v>
      </c>
      <c r="N13" s="62">
        <f t="shared" si="1"/>
        <v>5.8773958333333334E-3</v>
      </c>
      <c r="O13" s="62" t="s">
        <v>60</v>
      </c>
      <c r="P13" s="58">
        <f t="shared" si="2"/>
        <v>0.79184822869586668</v>
      </c>
      <c r="Q13" s="58" t="s">
        <v>92</v>
      </c>
      <c r="R13" s="58">
        <f t="shared" si="3"/>
        <v>0.22499999999999998</v>
      </c>
      <c r="V13" s="60"/>
      <c r="W13" s="64" t="s">
        <v>103</v>
      </c>
      <c r="X13" s="60">
        <f t="shared" si="5"/>
        <v>1.0416666666666666E-2</v>
      </c>
      <c r="Y13" s="60" t="s">
        <v>60</v>
      </c>
      <c r="Z13" s="60">
        <f t="shared" si="6"/>
        <v>1.6968176329197142</v>
      </c>
      <c r="AA13" s="60" t="s">
        <v>92</v>
      </c>
      <c r="AB13" s="60">
        <f t="shared" si="7"/>
        <v>0.22499999999999998</v>
      </c>
      <c r="AE13" s="60"/>
      <c r="AF13" s="64" t="s">
        <v>103</v>
      </c>
      <c r="AG13" s="60">
        <f t="shared" si="9"/>
        <v>7.8125E-2</v>
      </c>
      <c r="AH13" s="60" t="s">
        <v>60</v>
      </c>
      <c r="AI13" s="60">
        <f t="shared" si="10"/>
        <v>0.22624235105596191</v>
      </c>
      <c r="AJ13" s="60" t="s">
        <v>92</v>
      </c>
      <c r="AK13" s="60">
        <f t="shared" si="11"/>
        <v>0.22499999999999998</v>
      </c>
      <c r="AO13" s="60"/>
      <c r="AP13" s="64" t="s">
        <v>103</v>
      </c>
      <c r="AQ13" s="60">
        <f t="shared" si="13"/>
        <v>5.208333333333333E-3</v>
      </c>
      <c r="AR13" s="60" t="s">
        <v>60</v>
      </c>
      <c r="AS13" s="60">
        <f t="shared" si="14"/>
        <v>0.45248470211192382</v>
      </c>
      <c r="AT13" s="60" t="s">
        <v>92</v>
      </c>
      <c r="AU13" s="60">
        <f t="shared" si="15"/>
        <v>1.125</v>
      </c>
    </row>
    <row r="14" spans="1:47" ht="15.75" x14ac:dyDescent="0.25">
      <c r="C14" s="23" t="s">
        <v>44</v>
      </c>
      <c r="D14" s="62">
        <f>(0.5/12)/4</f>
        <v>1.0416666666666666E-2</v>
      </c>
      <c r="E14" s="62" t="s">
        <v>61</v>
      </c>
      <c r="F14" s="62">
        <f>0.747*F43</f>
        <v>2.14849207001397E-3</v>
      </c>
      <c r="G14" s="62" t="s">
        <v>91</v>
      </c>
      <c r="H14" s="62">
        <v>7.4999999999999997E-2</v>
      </c>
      <c r="L14" s="58"/>
      <c r="M14" s="23" t="s">
        <v>44</v>
      </c>
      <c r="N14" s="62">
        <f t="shared" si="1"/>
        <v>5.8773958333333334E-3</v>
      </c>
      <c r="O14" s="62" t="s">
        <v>61</v>
      </c>
      <c r="P14" s="58">
        <f t="shared" si="2"/>
        <v>1.503944449009779E-2</v>
      </c>
      <c r="Q14" s="58" t="s">
        <v>91</v>
      </c>
      <c r="R14" s="58">
        <f t="shared" si="3"/>
        <v>0.22499999999999998</v>
      </c>
      <c r="V14" s="60"/>
      <c r="W14" s="64" t="s">
        <v>44</v>
      </c>
      <c r="X14" s="60">
        <f t="shared" si="5"/>
        <v>1.0416666666666666E-2</v>
      </c>
      <c r="Y14" s="60" t="s">
        <v>61</v>
      </c>
      <c r="Z14" s="60">
        <f t="shared" si="6"/>
        <v>3.2227381050209551E-2</v>
      </c>
      <c r="AA14" s="60" t="s">
        <v>91</v>
      </c>
      <c r="AB14" s="60">
        <f t="shared" si="7"/>
        <v>0.22499999999999998</v>
      </c>
      <c r="AE14" s="60"/>
      <c r="AF14" s="64" t="s">
        <v>44</v>
      </c>
      <c r="AG14" s="60">
        <f t="shared" si="9"/>
        <v>7.8125E-2</v>
      </c>
      <c r="AH14" s="60" t="s">
        <v>61</v>
      </c>
      <c r="AI14" s="60">
        <f t="shared" si="10"/>
        <v>4.29698414002794E-3</v>
      </c>
      <c r="AJ14" s="60" t="s">
        <v>91</v>
      </c>
      <c r="AK14" s="60">
        <f t="shared" si="11"/>
        <v>0.22499999999999998</v>
      </c>
      <c r="AO14" s="60"/>
      <c r="AP14" s="64" t="s">
        <v>44</v>
      </c>
      <c r="AQ14" s="60">
        <f t="shared" si="13"/>
        <v>5.208333333333333E-3</v>
      </c>
      <c r="AR14" s="60" t="s">
        <v>61</v>
      </c>
      <c r="AS14" s="60">
        <f t="shared" si="14"/>
        <v>8.59396828005588E-3</v>
      </c>
      <c r="AT14" s="60" t="s">
        <v>91</v>
      </c>
      <c r="AU14" s="60">
        <f t="shared" si="15"/>
        <v>1.125</v>
      </c>
    </row>
    <row r="15" spans="1:47" ht="15.75" x14ac:dyDescent="0.25">
      <c r="C15" s="62" t="s">
        <v>45</v>
      </c>
      <c r="D15" s="62">
        <f>(0.5/12)/80</f>
        <v>5.2083333333333333E-4</v>
      </c>
      <c r="E15" s="62" t="s">
        <v>62</v>
      </c>
      <c r="F15" s="62">
        <f>0.42684*F44</f>
        <v>1.1399704166324267E-2</v>
      </c>
      <c r="G15" s="62" t="s">
        <v>90</v>
      </c>
      <c r="H15" s="62">
        <v>0.05</v>
      </c>
      <c r="L15" s="58"/>
      <c r="M15" s="58" t="s">
        <v>45</v>
      </c>
      <c r="N15" s="62">
        <f t="shared" si="1"/>
        <v>2.9386979166666667E-4</v>
      </c>
      <c r="O15" s="62" t="s">
        <v>62</v>
      </c>
      <c r="P15" s="58">
        <f t="shared" si="2"/>
        <v>7.9797929164269865E-2</v>
      </c>
      <c r="Q15" s="58" t="s">
        <v>90</v>
      </c>
      <c r="R15" s="58">
        <f t="shared" si="3"/>
        <v>0.15000000000000002</v>
      </c>
      <c r="V15" s="60"/>
      <c r="W15" s="60" t="s">
        <v>45</v>
      </c>
      <c r="X15" s="60">
        <f t="shared" si="5"/>
        <v>5.2083333333333333E-4</v>
      </c>
      <c r="Y15" s="60" t="s">
        <v>62</v>
      </c>
      <c r="Z15" s="60">
        <f t="shared" si="6"/>
        <v>0.170995562494864</v>
      </c>
      <c r="AA15" s="60" t="s">
        <v>90</v>
      </c>
      <c r="AB15" s="60">
        <f t="shared" si="7"/>
        <v>0.15000000000000002</v>
      </c>
      <c r="AE15" s="60"/>
      <c r="AF15" s="60" t="s">
        <v>45</v>
      </c>
      <c r="AG15" s="60">
        <f t="shared" si="9"/>
        <v>3.90625E-3</v>
      </c>
      <c r="AH15" s="60" t="s">
        <v>62</v>
      </c>
      <c r="AI15" s="60">
        <f t="shared" si="10"/>
        <v>2.2799408332648534E-2</v>
      </c>
      <c r="AJ15" s="60" t="s">
        <v>90</v>
      </c>
      <c r="AK15" s="60">
        <f t="shared" si="11"/>
        <v>0.15000000000000002</v>
      </c>
      <c r="AO15" s="60"/>
      <c r="AP15" s="60" t="s">
        <v>45</v>
      </c>
      <c r="AQ15" s="60">
        <f t="shared" si="13"/>
        <v>2.6041666666666666E-4</v>
      </c>
      <c r="AR15" s="60" t="s">
        <v>62</v>
      </c>
      <c r="AS15" s="60">
        <f t="shared" si="14"/>
        <v>4.5598816665297068E-2</v>
      </c>
      <c r="AT15" s="60" t="s">
        <v>90</v>
      </c>
      <c r="AU15" s="60">
        <f t="shared" si="15"/>
        <v>0.75</v>
      </c>
    </row>
    <row r="16" spans="1:47" ht="15.75" x14ac:dyDescent="0.25">
      <c r="C16" s="62"/>
      <c r="D16" s="62"/>
      <c r="G16" s="62" t="s">
        <v>89</v>
      </c>
      <c r="H16" s="62">
        <v>3.3000000000000002E-2</v>
      </c>
      <c r="L16" s="58"/>
      <c r="M16" s="58"/>
      <c r="N16" s="62"/>
      <c r="O16" s="58"/>
      <c r="P16" s="58"/>
      <c r="Q16" s="58" t="s">
        <v>89</v>
      </c>
      <c r="R16" s="58">
        <f t="shared" si="3"/>
        <v>9.9000000000000005E-2</v>
      </c>
      <c r="V16" s="60"/>
      <c r="W16" s="60"/>
      <c r="X16" s="60"/>
      <c r="Y16" s="60"/>
      <c r="Z16" s="60"/>
      <c r="AA16" s="60" t="s">
        <v>89</v>
      </c>
      <c r="AB16" s="60">
        <f t="shared" si="7"/>
        <v>9.9000000000000005E-2</v>
      </c>
      <c r="AE16" s="60"/>
      <c r="AF16" s="60"/>
      <c r="AG16" s="60"/>
      <c r="AH16" s="60"/>
      <c r="AI16" s="60"/>
      <c r="AJ16" s="60" t="s">
        <v>89</v>
      </c>
      <c r="AK16" s="60">
        <f t="shared" si="11"/>
        <v>9.9000000000000005E-2</v>
      </c>
      <c r="AO16" s="60"/>
      <c r="AP16" s="60"/>
      <c r="AQ16" s="60"/>
      <c r="AR16" s="60"/>
      <c r="AS16" s="60"/>
      <c r="AT16" s="60" t="s">
        <v>89</v>
      </c>
      <c r="AU16" s="60">
        <f t="shared" si="15"/>
        <v>0.495</v>
      </c>
    </row>
    <row r="17" spans="1:47" ht="15.75" x14ac:dyDescent="0.25">
      <c r="C17" s="62"/>
      <c r="D17" s="62"/>
      <c r="E17" s="62"/>
      <c r="F17" s="62"/>
      <c r="G17" s="62" t="s">
        <v>88</v>
      </c>
      <c r="H17" s="62">
        <v>0.1</v>
      </c>
      <c r="L17" s="58"/>
      <c r="M17" s="58"/>
      <c r="N17" s="62"/>
      <c r="O17" s="58"/>
      <c r="P17" s="58"/>
      <c r="Q17" s="58" t="s">
        <v>88</v>
      </c>
      <c r="R17" s="58">
        <f t="shared" si="3"/>
        <v>0.30000000000000004</v>
      </c>
      <c r="V17" s="60"/>
      <c r="W17" s="60"/>
      <c r="X17" s="60"/>
      <c r="Y17" s="60"/>
      <c r="Z17" s="60"/>
      <c r="AA17" s="60" t="s">
        <v>88</v>
      </c>
      <c r="AB17" s="60">
        <f t="shared" si="7"/>
        <v>0.30000000000000004</v>
      </c>
      <c r="AE17" s="60"/>
      <c r="AF17" s="60"/>
      <c r="AG17" s="60"/>
      <c r="AH17" s="60"/>
      <c r="AI17" s="60"/>
      <c r="AJ17" s="60" t="s">
        <v>88</v>
      </c>
      <c r="AK17" s="60">
        <f t="shared" si="11"/>
        <v>0.30000000000000004</v>
      </c>
      <c r="AO17" s="60"/>
      <c r="AP17" s="60"/>
      <c r="AQ17" s="60"/>
      <c r="AR17" s="60"/>
      <c r="AS17" s="60"/>
      <c r="AT17" s="60" t="s">
        <v>88</v>
      </c>
      <c r="AU17" s="60">
        <f t="shared" si="15"/>
        <v>1.5</v>
      </c>
    </row>
    <row r="18" spans="1:47" ht="15.75" x14ac:dyDescent="0.25">
      <c r="C18" s="62"/>
      <c r="D18" s="62"/>
      <c r="E18" s="62"/>
      <c r="F18" s="62"/>
      <c r="G18" s="62" t="s">
        <v>87</v>
      </c>
      <c r="H18" s="62">
        <v>7.4999999999999997E-2</v>
      </c>
      <c r="L18" s="58"/>
      <c r="M18" s="58"/>
      <c r="N18" s="62"/>
      <c r="O18" s="58"/>
      <c r="P18" s="58"/>
      <c r="Q18" s="58" t="s">
        <v>87</v>
      </c>
      <c r="R18" s="58">
        <f t="shared" si="3"/>
        <v>0.22499999999999998</v>
      </c>
      <c r="V18" s="60"/>
      <c r="W18" s="60"/>
      <c r="X18" s="60"/>
      <c r="Y18" s="60"/>
      <c r="Z18" s="60"/>
      <c r="AA18" s="60" t="s">
        <v>87</v>
      </c>
      <c r="AB18" s="60">
        <f t="shared" si="7"/>
        <v>0.22499999999999998</v>
      </c>
      <c r="AE18" s="60"/>
      <c r="AF18" s="60"/>
      <c r="AG18" s="60"/>
      <c r="AH18" s="60"/>
      <c r="AI18" s="60"/>
      <c r="AJ18" s="60" t="s">
        <v>87</v>
      </c>
      <c r="AK18" s="60">
        <f t="shared" si="11"/>
        <v>0.22499999999999998</v>
      </c>
      <c r="AO18" s="60"/>
      <c r="AP18" s="60"/>
      <c r="AQ18" s="60"/>
      <c r="AR18" s="60"/>
      <c r="AS18" s="60"/>
      <c r="AT18" s="60" t="s">
        <v>87</v>
      </c>
      <c r="AU18" s="60">
        <f t="shared" si="15"/>
        <v>1.125</v>
      </c>
    </row>
    <row r="19" spans="1:47" ht="15.75" x14ac:dyDescent="0.25">
      <c r="C19" s="62"/>
      <c r="D19" s="62"/>
      <c r="E19" s="62"/>
      <c r="F19" s="62"/>
      <c r="G19" s="62" t="s">
        <v>86</v>
      </c>
      <c r="H19" s="62">
        <v>2.7E-2</v>
      </c>
      <c r="L19" s="58"/>
      <c r="M19" s="58"/>
      <c r="N19" s="62"/>
      <c r="O19" s="58"/>
      <c r="P19" s="58"/>
      <c r="Q19" s="58" t="s">
        <v>86</v>
      </c>
      <c r="R19" s="58">
        <f t="shared" si="3"/>
        <v>8.1000000000000003E-2</v>
      </c>
      <c r="V19" s="60"/>
      <c r="W19" s="60"/>
      <c r="X19" s="60"/>
      <c r="Y19" s="60"/>
      <c r="Z19" s="60"/>
      <c r="AA19" s="60" t="s">
        <v>86</v>
      </c>
      <c r="AB19" s="60">
        <f t="shared" si="7"/>
        <v>8.1000000000000003E-2</v>
      </c>
      <c r="AE19" s="60"/>
      <c r="AF19" s="60"/>
      <c r="AG19" s="60"/>
      <c r="AH19" s="60"/>
      <c r="AI19" s="60"/>
      <c r="AJ19" s="60" t="s">
        <v>86</v>
      </c>
      <c r="AK19" s="60">
        <f t="shared" si="11"/>
        <v>8.1000000000000003E-2</v>
      </c>
      <c r="AO19" s="60"/>
      <c r="AP19" s="60"/>
      <c r="AQ19" s="60"/>
      <c r="AR19" s="60"/>
      <c r="AS19" s="60"/>
      <c r="AT19" s="60" t="s">
        <v>86</v>
      </c>
      <c r="AU19" s="60">
        <f t="shared" si="15"/>
        <v>0.40499999999999997</v>
      </c>
    </row>
    <row r="20" spans="1:47" ht="15.75" x14ac:dyDescent="0.25">
      <c r="C20" s="62"/>
      <c r="D20" s="62"/>
      <c r="E20" s="62"/>
      <c r="F20" s="62"/>
      <c r="G20" s="62" t="s">
        <v>85</v>
      </c>
      <c r="H20" s="62">
        <v>3.3000000000000002E-2</v>
      </c>
      <c r="K20" s="62"/>
      <c r="L20" s="58"/>
      <c r="M20" s="58"/>
      <c r="N20" s="62"/>
      <c r="O20" s="58"/>
      <c r="P20" s="58"/>
      <c r="Q20" s="58" t="s">
        <v>85</v>
      </c>
      <c r="R20" s="58">
        <f t="shared" si="3"/>
        <v>9.9000000000000005E-2</v>
      </c>
      <c r="U20" s="62"/>
      <c r="V20" s="60"/>
      <c r="W20" s="60"/>
      <c r="X20" s="60"/>
      <c r="Y20" s="60"/>
      <c r="Z20" s="60"/>
      <c r="AA20" s="60" t="s">
        <v>85</v>
      </c>
      <c r="AB20" s="60">
        <f t="shared" si="7"/>
        <v>9.9000000000000005E-2</v>
      </c>
      <c r="AD20" s="62"/>
      <c r="AE20" s="60"/>
      <c r="AF20" s="60"/>
      <c r="AG20" s="60"/>
      <c r="AH20" s="60"/>
      <c r="AI20" s="60"/>
      <c r="AJ20" s="60" t="s">
        <v>85</v>
      </c>
      <c r="AK20" s="60">
        <f t="shared" si="11"/>
        <v>9.9000000000000005E-2</v>
      </c>
      <c r="AN20" s="62"/>
      <c r="AO20" s="60"/>
      <c r="AP20" s="60"/>
      <c r="AQ20" s="60"/>
      <c r="AR20" s="60"/>
      <c r="AS20" s="60"/>
      <c r="AT20" s="60" t="s">
        <v>85</v>
      </c>
      <c r="AU20" s="60">
        <f t="shared" si="15"/>
        <v>0.495</v>
      </c>
    </row>
    <row r="21" spans="1:47" ht="15.75" x14ac:dyDescent="0.25">
      <c r="A21" s="62"/>
      <c r="B21" s="62"/>
      <c r="C21" s="63"/>
      <c r="D21" s="63"/>
      <c r="E21" s="62"/>
      <c r="F21" s="62"/>
      <c r="G21" s="62" t="s">
        <v>84</v>
      </c>
      <c r="H21" s="62">
        <v>0.06</v>
      </c>
      <c r="K21" s="61"/>
      <c r="L21" s="58"/>
      <c r="M21" s="58"/>
      <c r="N21" s="62"/>
      <c r="O21" s="58"/>
      <c r="P21" s="58"/>
      <c r="Q21" s="58" t="s">
        <v>84</v>
      </c>
      <c r="R21" s="58">
        <f t="shared" si="3"/>
        <v>0.18</v>
      </c>
      <c r="U21" s="61"/>
      <c r="V21" s="60"/>
      <c r="W21" s="60"/>
      <c r="X21" s="60"/>
      <c r="Y21" s="60"/>
      <c r="Z21" s="60"/>
      <c r="AA21" s="60" t="s">
        <v>84</v>
      </c>
      <c r="AB21" s="60">
        <f t="shared" si="7"/>
        <v>0.18</v>
      </c>
      <c r="AD21" s="61"/>
      <c r="AE21" s="60"/>
      <c r="AF21" s="60"/>
      <c r="AG21" s="60"/>
      <c r="AH21" s="60"/>
      <c r="AI21" s="60"/>
      <c r="AJ21" s="60" t="s">
        <v>84</v>
      </c>
      <c r="AK21" s="60">
        <f t="shared" si="11"/>
        <v>0.18</v>
      </c>
      <c r="AN21" s="61"/>
      <c r="AO21" s="60"/>
      <c r="AP21" s="60"/>
      <c r="AQ21" s="60"/>
      <c r="AR21" s="60"/>
      <c r="AS21" s="60"/>
      <c r="AT21" s="60" t="s">
        <v>84</v>
      </c>
      <c r="AU21" s="60">
        <f t="shared" si="15"/>
        <v>0.89999999999999991</v>
      </c>
    </row>
    <row r="22" spans="1:47" ht="15.75" x14ac:dyDescent="0.25">
      <c r="A22" s="61"/>
      <c r="B22" s="63"/>
      <c r="C22" s="62"/>
      <c r="D22" s="62"/>
      <c r="E22" s="62"/>
      <c r="F22" s="62"/>
      <c r="G22" s="62" t="s">
        <v>83</v>
      </c>
      <c r="H22" s="62">
        <v>0.06</v>
      </c>
      <c r="K22" s="61"/>
      <c r="L22" s="58"/>
      <c r="M22" s="58"/>
      <c r="N22" s="62"/>
      <c r="O22" s="58"/>
      <c r="P22" s="58"/>
      <c r="Q22" s="58" t="s">
        <v>83</v>
      </c>
      <c r="R22" s="58">
        <f t="shared" si="3"/>
        <v>0.18</v>
      </c>
      <c r="U22" s="61"/>
      <c r="V22" s="60"/>
      <c r="W22" s="60"/>
      <c r="X22" s="60"/>
      <c r="Y22" s="60"/>
      <c r="Z22" s="60"/>
      <c r="AA22" s="60" t="s">
        <v>83</v>
      </c>
      <c r="AB22" s="60">
        <f t="shared" si="7"/>
        <v>0.18</v>
      </c>
      <c r="AD22" s="61"/>
      <c r="AE22" s="60"/>
      <c r="AF22" s="60"/>
      <c r="AG22" s="60"/>
      <c r="AH22" s="60"/>
      <c r="AI22" s="60"/>
      <c r="AJ22" s="60" t="s">
        <v>83</v>
      </c>
      <c r="AK22" s="60">
        <f t="shared" si="11"/>
        <v>0.18</v>
      </c>
      <c r="AN22" s="61"/>
      <c r="AO22" s="60"/>
      <c r="AP22" s="60"/>
      <c r="AQ22" s="60"/>
      <c r="AR22" s="60"/>
      <c r="AS22" s="60"/>
      <c r="AT22" s="60" t="s">
        <v>83</v>
      </c>
      <c r="AU22" s="60">
        <f t="shared" si="15"/>
        <v>0.89999999999999991</v>
      </c>
    </row>
    <row r="23" spans="1:47" ht="15.75" x14ac:dyDescent="0.25">
      <c r="A23" s="61"/>
      <c r="B23" s="62"/>
      <c r="C23" s="62"/>
      <c r="D23" s="62"/>
      <c r="E23" s="62"/>
      <c r="F23" s="62"/>
      <c r="G23" s="62" t="s">
        <v>82</v>
      </c>
      <c r="H23" s="62">
        <v>0.1</v>
      </c>
      <c r="K23" s="61"/>
      <c r="L23" s="58"/>
      <c r="M23" s="58"/>
      <c r="N23" s="62"/>
      <c r="O23" s="58"/>
      <c r="P23" s="58"/>
      <c r="Q23" s="58" t="s">
        <v>82</v>
      </c>
      <c r="R23" s="58">
        <f t="shared" si="3"/>
        <v>0.30000000000000004</v>
      </c>
      <c r="U23" s="61"/>
      <c r="V23" s="60"/>
      <c r="W23" s="60"/>
      <c r="X23" s="60"/>
      <c r="Y23" s="60"/>
      <c r="Z23" s="60"/>
      <c r="AA23" s="60" t="s">
        <v>82</v>
      </c>
      <c r="AB23" s="60">
        <f t="shared" si="7"/>
        <v>0.30000000000000004</v>
      </c>
      <c r="AD23" s="61"/>
      <c r="AE23" s="60"/>
      <c r="AF23" s="60"/>
      <c r="AG23" s="60"/>
      <c r="AH23" s="60"/>
      <c r="AI23" s="60"/>
      <c r="AJ23" s="60" t="s">
        <v>82</v>
      </c>
      <c r="AK23" s="60">
        <f t="shared" si="11"/>
        <v>0.30000000000000004</v>
      </c>
      <c r="AN23" s="61"/>
      <c r="AO23" s="60"/>
      <c r="AP23" s="60"/>
      <c r="AQ23" s="60"/>
      <c r="AR23" s="60"/>
      <c r="AS23" s="60"/>
      <c r="AT23" s="60" t="s">
        <v>82</v>
      </c>
      <c r="AU23" s="60">
        <f t="shared" si="15"/>
        <v>1.5</v>
      </c>
    </row>
    <row r="24" spans="1:47" ht="15.75" x14ac:dyDescent="0.25">
      <c r="A24" s="61" t="s">
        <v>114</v>
      </c>
      <c r="B24" s="62">
        <v>1</v>
      </c>
      <c r="C24" s="62"/>
      <c r="D24" s="62">
        <v>1</v>
      </c>
      <c r="E24" s="62" t="s">
        <v>114</v>
      </c>
      <c r="F24" s="62">
        <v>1</v>
      </c>
      <c r="G24" s="62" t="s">
        <v>114</v>
      </c>
      <c r="H24" s="62">
        <v>1</v>
      </c>
      <c r="K24" s="61" t="s">
        <v>114</v>
      </c>
      <c r="L24" s="58">
        <f>B24*8.8255</f>
        <v>8.8254999999999999</v>
      </c>
      <c r="M24" s="61" t="s">
        <v>114</v>
      </c>
      <c r="N24" s="62">
        <f>D24*1.1745</f>
        <v>1.1745000000000001</v>
      </c>
      <c r="O24" s="58" t="s">
        <v>114</v>
      </c>
      <c r="P24" s="58">
        <f>F24*7</f>
        <v>7</v>
      </c>
      <c r="Q24" s="58" t="s">
        <v>114</v>
      </c>
      <c r="R24" s="58">
        <f t="shared" si="3"/>
        <v>3</v>
      </c>
      <c r="S24" s="56">
        <f>SUM(M24:R24)</f>
        <v>11.1745</v>
      </c>
      <c r="U24" s="61" t="s">
        <v>114</v>
      </c>
      <c r="V24" s="60">
        <f>B24*1</f>
        <v>1</v>
      </c>
      <c r="W24" s="61" t="s">
        <v>114</v>
      </c>
      <c r="X24" s="60">
        <f>D24*1</f>
        <v>1</v>
      </c>
      <c r="Y24" s="58" t="s">
        <v>114</v>
      </c>
      <c r="Z24" s="58">
        <f>F24*15</f>
        <v>15</v>
      </c>
      <c r="AA24" s="58" t="s">
        <v>114</v>
      </c>
      <c r="AB24" s="58">
        <f t="shared" si="7"/>
        <v>3</v>
      </c>
      <c r="AD24" s="61" t="s">
        <v>114</v>
      </c>
      <c r="AE24" s="60">
        <f>B24*7.5</f>
        <v>7.5</v>
      </c>
      <c r="AF24" s="61" t="s">
        <v>114</v>
      </c>
      <c r="AG24" s="60">
        <f>D24*7.5</f>
        <v>7.5</v>
      </c>
      <c r="AH24" s="58" t="s">
        <v>114</v>
      </c>
      <c r="AI24" s="60">
        <f>F24*2</f>
        <v>2</v>
      </c>
      <c r="AJ24" s="58" t="s">
        <v>114</v>
      </c>
      <c r="AK24" s="60">
        <f t="shared" si="11"/>
        <v>3</v>
      </c>
      <c r="AN24" s="61" t="s">
        <v>114</v>
      </c>
      <c r="AO24" s="60">
        <f>B24*0.5</f>
        <v>0.5</v>
      </c>
      <c r="AP24" s="61" t="s">
        <v>114</v>
      </c>
      <c r="AQ24" s="60">
        <f>D24*0.5</f>
        <v>0.5</v>
      </c>
      <c r="AR24" s="58" t="s">
        <v>114</v>
      </c>
      <c r="AS24" s="60">
        <f>F24*4</f>
        <v>4</v>
      </c>
      <c r="AT24" s="58" t="s">
        <v>114</v>
      </c>
      <c r="AU24" s="60">
        <f t="shared" si="15"/>
        <v>15</v>
      </c>
    </row>
    <row r="25" spans="1:47" ht="15.75" x14ac:dyDescent="0.25">
      <c r="A25" s="24"/>
      <c r="B25" s="59"/>
      <c r="C25" s="59"/>
      <c r="D25" s="59"/>
      <c r="E25" s="59"/>
      <c r="F25" s="59"/>
      <c r="G25" s="59"/>
      <c r="H25" s="59"/>
      <c r="M25" s="58"/>
      <c r="N25" s="58"/>
      <c r="W25" s="58"/>
      <c r="X25" s="58"/>
      <c r="AF25" s="58"/>
      <c r="AG25" s="58"/>
      <c r="AP25" s="58"/>
      <c r="AQ25" s="58"/>
    </row>
    <row r="29" spans="1:47" x14ac:dyDescent="0.25">
      <c r="D29" s="23" t="s">
        <v>245</v>
      </c>
    </row>
    <row r="31" spans="1:47" x14ac:dyDescent="0.25">
      <c r="D31" s="56" t="s">
        <v>244</v>
      </c>
      <c r="H31" s="56" t="s">
        <v>243</v>
      </c>
    </row>
    <row r="32" spans="1:47" x14ac:dyDescent="0.25">
      <c r="E32" s="56" t="s">
        <v>242</v>
      </c>
      <c r="F32" s="56" t="s">
        <v>241</v>
      </c>
      <c r="I32" s="56" t="s">
        <v>242</v>
      </c>
      <c r="J32" s="56" t="s">
        <v>241</v>
      </c>
    </row>
    <row r="33" spans="4:10" x14ac:dyDescent="0.25">
      <c r="D33" s="23" t="s">
        <v>46</v>
      </c>
      <c r="E33" s="57">
        <v>0.18</v>
      </c>
      <c r="F33" s="56">
        <f>E33*1/E45</f>
        <v>1.848960473333881E-3</v>
      </c>
      <c r="H33" s="56" t="s">
        <v>240</v>
      </c>
      <c r="I33" s="57">
        <v>296</v>
      </c>
      <c r="J33" s="56">
        <f>I33*1/I35</f>
        <v>0.94357666560408038</v>
      </c>
    </row>
    <row r="34" spans="4:10" x14ac:dyDescent="0.25">
      <c r="D34" s="23" t="s">
        <v>239</v>
      </c>
      <c r="E34" s="57">
        <v>0.36199999999999999</v>
      </c>
      <c r="F34" s="56">
        <f>E34*1/E45</f>
        <v>3.7184649519270275E-3</v>
      </c>
      <c r="H34" s="56" t="s">
        <v>238</v>
      </c>
      <c r="I34" s="57">
        <v>17.7</v>
      </c>
      <c r="J34" s="56">
        <f>I34*1/I35</f>
        <v>5.6423334395919671E-2</v>
      </c>
    </row>
    <row r="35" spans="4:10" x14ac:dyDescent="0.25">
      <c r="D35" s="23" t="s">
        <v>237</v>
      </c>
      <c r="E35" s="57">
        <v>14.6</v>
      </c>
      <c r="F35" s="56">
        <f>E35*1/E45</f>
        <v>0.14997123839263701</v>
      </c>
      <c r="H35" s="56" t="s">
        <v>236</v>
      </c>
      <c r="I35" s="56">
        <f>SUM(I33:I34)</f>
        <v>313.7</v>
      </c>
      <c r="J35" s="56">
        <f>SUM(J33:J34)</f>
        <v>1</v>
      </c>
    </row>
    <row r="36" spans="4:10" x14ac:dyDescent="0.25">
      <c r="D36" s="23" t="s">
        <v>54</v>
      </c>
      <c r="E36" s="57">
        <v>17.149999999999999</v>
      </c>
      <c r="F36" s="56">
        <f>E36*1/E45</f>
        <v>0.17616484509820032</v>
      </c>
    </row>
    <row r="37" spans="4:10" x14ac:dyDescent="0.25">
      <c r="D37" s="23" t="s">
        <v>55</v>
      </c>
      <c r="E37" s="57">
        <v>1.58</v>
      </c>
      <c r="F37" s="56">
        <f>E37*1/E45</f>
        <v>1.6229764154819623E-2</v>
      </c>
    </row>
    <row r="38" spans="4:10" x14ac:dyDescent="0.25">
      <c r="D38" s="23" t="s">
        <v>56</v>
      </c>
      <c r="E38" s="57">
        <v>17.48</v>
      </c>
      <c r="F38" s="56">
        <f>E38*1/E45</f>
        <v>0.17955460596597914</v>
      </c>
    </row>
    <row r="39" spans="4:10" x14ac:dyDescent="0.25">
      <c r="D39" s="23" t="s">
        <v>57</v>
      </c>
      <c r="E39" s="57">
        <v>0.85499999999999998</v>
      </c>
      <c r="F39" s="56">
        <f>E39*1/E45</f>
        <v>8.7825622483359359E-3</v>
      </c>
    </row>
    <row r="40" spans="4:10" x14ac:dyDescent="0.25">
      <c r="D40" s="23" t="s">
        <v>58</v>
      </c>
      <c r="E40" s="57">
        <v>0.85499999999999998</v>
      </c>
      <c r="F40" s="56">
        <f>E40*1/E45</f>
        <v>8.7825622483359359E-3</v>
      </c>
    </row>
    <row r="41" spans="4:10" x14ac:dyDescent="0.25">
      <c r="D41" s="23" t="s">
        <v>59</v>
      </c>
      <c r="E41" s="57">
        <v>8.24</v>
      </c>
      <c r="F41" s="56">
        <f>E41*1/E45</f>
        <v>8.4641301668173227E-2</v>
      </c>
    </row>
    <row r="42" spans="4:10" x14ac:dyDescent="0.25">
      <c r="D42" s="23" t="s">
        <v>60</v>
      </c>
      <c r="E42" s="57">
        <v>33.17</v>
      </c>
      <c r="F42" s="56">
        <f>E42*1/E45</f>
        <v>0.3407223272249158</v>
      </c>
    </row>
    <row r="43" spans="4:10" x14ac:dyDescent="0.25">
      <c r="D43" s="23" t="s">
        <v>61</v>
      </c>
      <c r="E43" s="57">
        <v>0.28000000000000003</v>
      </c>
      <c r="F43" s="56">
        <f>E43*1/E45</f>
        <v>2.8761607362971487E-3</v>
      </c>
    </row>
    <row r="44" spans="4:10" x14ac:dyDescent="0.25">
      <c r="D44" s="23" t="s">
        <v>62</v>
      </c>
      <c r="E44" s="57">
        <v>2.6</v>
      </c>
      <c r="F44" s="56">
        <f>E44*1/E45</f>
        <v>2.6707206837044951E-2</v>
      </c>
    </row>
    <row r="45" spans="4:10" x14ac:dyDescent="0.25">
      <c r="D45" s="56" t="s">
        <v>236</v>
      </c>
      <c r="E45" s="56">
        <f>SUM(E33:E44)</f>
        <v>97.352000000000004</v>
      </c>
      <c r="F45" s="56">
        <f>SUM(F33:F44)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55"/>
  <sheetViews>
    <sheetView zoomScale="90" zoomScaleNormal="90" workbookViewId="0">
      <selection activeCell="H2" sqref="H2"/>
    </sheetView>
  </sheetViews>
  <sheetFormatPr defaultRowHeight="15" x14ac:dyDescent="0.25"/>
  <cols>
    <col min="1" max="1" width="17.28515625" customWidth="1"/>
    <col min="2" max="2" width="20" customWidth="1"/>
    <col min="3" max="3" width="9" style="23" customWidth="1"/>
    <col min="4" max="4" width="16" style="1" customWidth="1"/>
    <col min="5" max="5" width="20" style="1" customWidth="1"/>
    <col min="6" max="6" width="20.5703125" style="1" customWidth="1"/>
    <col min="7" max="7" width="19" style="1" customWidth="1"/>
    <col min="8" max="8" width="19.5703125" style="1" customWidth="1"/>
    <col min="9" max="9" width="13" customWidth="1"/>
    <col min="10" max="10" width="13.140625" customWidth="1"/>
    <col min="11" max="11" width="11.28515625" customWidth="1"/>
    <col min="12" max="12" width="12.42578125" customWidth="1"/>
    <col min="13" max="13" width="10.85546875" customWidth="1"/>
    <col min="14" max="15" width="11.28515625" customWidth="1"/>
    <col min="16" max="16" width="11.42578125" customWidth="1"/>
    <col min="17" max="17" width="11.5703125" customWidth="1"/>
    <col min="18" max="18" width="11.7109375" customWidth="1"/>
    <col min="19" max="19" width="12.28515625" customWidth="1"/>
    <col min="20" max="20" width="10.85546875" customWidth="1"/>
    <col min="21" max="21" width="11" customWidth="1"/>
    <col min="22" max="22" width="12" customWidth="1"/>
    <col min="23" max="23" width="11.7109375" customWidth="1"/>
    <col min="24" max="24" width="11.140625" customWidth="1"/>
    <col min="25" max="25" width="12.140625" customWidth="1"/>
    <col min="26" max="26" width="11.42578125" customWidth="1"/>
    <col min="27" max="27" width="12.42578125" customWidth="1"/>
    <col min="28" max="28" width="12.28515625" customWidth="1"/>
    <col min="29" max="29" width="14.140625" customWidth="1"/>
    <col min="30" max="30" width="13.28515625" customWidth="1"/>
    <col min="31" max="32" width="13" customWidth="1"/>
    <col min="33" max="33" width="12.7109375" customWidth="1"/>
    <col min="34" max="34" width="11.42578125" customWidth="1"/>
    <col min="35" max="35" width="12.140625" customWidth="1"/>
    <col min="36" max="36" width="11.85546875" customWidth="1"/>
    <col min="37" max="37" width="12.7109375" customWidth="1"/>
    <col min="38" max="38" width="11.85546875" customWidth="1"/>
    <col min="39" max="39" width="12.42578125" customWidth="1"/>
    <col min="40" max="40" width="12.140625" customWidth="1"/>
    <col min="41" max="41" width="11.5703125" customWidth="1"/>
    <col min="42" max="42" width="12.42578125" customWidth="1"/>
    <col min="43" max="43" width="11.7109375" customWidth="1"/>
    <col min="44" max="44" width="11.42578125" customWidth="1"/>
    <col min="45" max="45" width="11.5703125" customWidth="1"/>
    <col min="46" max="46" width="12.42578125" customWidth="1"/>
    <col min="47" max="47" width="13.28515625" customWidth="1"/>
    <col min="48" max="48" width="12.7109375" customWidth="1"/>
    <col min="49" max="49" width="12.42578125" customWidth="1"/>
    <col min="50" max="50" width="11.5703125" customWidth="1"/>
    <col min="51" max="51" width="12" customWidth="1"/>
    <col min="52" max="52" width="12.28515625" customWidth="1"/>
    <col min="53" max="53" width="11.85546875" customWidth="1"/>
    <col min="54" max="54" width="12" customWidth="1"/>
    <col min="55" max="55" width="11.140625" customWidth="1"/>
    <col min="56" max="56" width="12.28515625" customWidth="1"/>
    <col min="57" max="57" width="11.28515625" customWidth="1"/>
    <col min="58" max="58" width="11.85546875" customWidth="1"/>
    <col min="59" max="59" width="13" customWidth="1"/>
    <col min="60" max="60" width="11.5703125" customWidth="1"/>
    <col min="61" max="61" width="12.85546875" customWidth="1"/>
    <col min="62" max="62" width="11.5703125" customWidth="1"/>
    <col min="63" max="63" width="9.140625" customWidth="1"/>
    <col min="64" max="64" width="10.140625" customWidth="1"/>
    <col min="65" max="65" width="12.42578125" customWidth="1"/>
    <col min="66" max="67" width="9.140625" customWidth="1"/>
    <col min="68" max="68" width="10.85546875" customWidth="1"/>
    <col min="69" max="69" width="12.42578125" customWidth="1"/>
    <col min="70" max="70" width="12.28515625" customWidth="1"/>
    <col min="71" max="71" width="11.85546875" customWidth="1"/>
    <col min="72" max="72" width="11.7109375" customWidth="1"/>
    <col min="73" max="73" width="12" customWidth="1"/>
    <col min="74" max="74" width="11.85546875" customWidth="1"/>
    <col min="75" max="75" width="12.28515625" customWidth="1"/>
    <col min="76" max="76" width="11.7109375" customWidth="1"/>
    <col min="77" max="78" width="12" customWidth="1"/>
    <col min="79" max="80" width="12.28515625" customWidth="1"/>
    <col min="81" max="81" width="13" customWidth="1"/>
    <col min="82" max="82" width="12" customWidth="1"/>
    <col min="83" max="83" width="11" customWidth="1"/>
    <col min="84" max="84" width="11.5703125" customWidth="1"/>
    <col min="85" max="85" width="11.42578125" customWidth="1"/>
    <col min="86" max="86" width="11.5703125" customWidth="1"/>
    <col min="87" max="87" width="13.140625" customWidth="1"/>
    <col min="88" max="88" width="11.42578125" customWidth="1"/>
    <col min="89" max="89" width="12" customWidth="1"/>
    <col min="90" max="90" width="11.7109375" customWidth="1"/>
    <col min="91" max="91" width="12.28515625" customWidth="1"/>
    <col min="92" max="93" width="11.85546875" customWidth="1"/>
    <col min="94" max="94" width="13" customWidth="1"/>
    <col min="95" max="95" width="11.5703125" customWidth="1"/>
    <col min="96" max="96" width="11.7109375" customWidth="1"/>
    <col min="97" max="97" width="11.140625" customWidth="1"/>
    <col min="98" max="98" width="9.140625" customWidth="1"/>
    <col min="99" max="99" width="11.140625" customWidth="1"/>
    <col min="101" max="101" width="12.140625" customWidth="1"/>
    <col min="102" max="102" width="13" customWidth="1"/>
    <col min="103" max="103" width="12" customWidth="1"/>
    <col min="104" max="104" width="11.7109375" style="24" customWidth="1"/>
  </cols>
  <sheetData>
    <row r="1" spans="1:104" s="35" customFormat="1" x14ac:dyDescent="0.25">
      <c r="A1" s="31" t="s">
        <v>34</v>
      </c>
      <c r="B1" s="31" t="s">
        <v>9</v>
      </c>
      <c r="C1" s="31" t="s">
        <v>117</v>
      </c>
      <c r="D1" s="46" t="s">
        <v>112</v>
      </c>
      <c r="E1" s="32" t="s">
        <v>108</v>
      </c>
      <c r="F1" s="32" t="s">
        <v>109</v>
      </c>
      <c r="G1" s="32" t="s">
        <v>110</v>
      </c>
      <c r="H1" s="32" t="s">
        <v>111</v>
      </c>
      <c r="I1" s="31" t="s">
        <v>104</v>
      </c>
      <c r="J1" s="31" t="s">
        <v>105</v>
      </c>
      <c r="K1" s="31" t="s">
        <v>106</v>
      </c>
      <c r="L1" s="31" t="s">
        <v>107</v>
      </c>
      <c r="M1" s="33" t="s">
        <v>118</v>
      </c>
      <c r="N1" s="34" t="s">
        <v>119</v>
      </c>
      <c r="O1" s="33" t="s">
        <v>120</v>
      </c>
      <c r="P1" s="33" t="s">
        <v>121</v>
      </c>
      <c r="Q1" s="33" t="s">
        <v>122</v>
      </c>
      <c r="R1" s="33" t="s">
        <v>123</v>
      </c>
      <c r="S1" s="33" t="s">
        <v>124</v>
      </c>
      <c r="T1" s="33" t="s">
        <v>125</v>
      </c>
      <c r="U1" s="33" t="s">
        <v>126</v>
      </c>
      <c r="V1" s="33" t="s">
        <v>127</v>
      </c>
      <c r="W1" s="33" t="s">
        <v>128</v>
      </c>
      <c r="X1" s="33" t="s">
        <v>129</v>
      </c>
      <c r="Y1" s="33" t="s">
        <v>130</v>
      </c>
      <c r="Z1" s="33" t="s">
        <v>131</v>
      </c>
      <c r="AA1" s="33" t="s">
        <v>132</v>
      </c>
      <c r="AB1" s="33" t="s">
        <v>133</v>
      </c>
      <c r="AC1" s="33" t="s">
        <v>134</v>
      </c>
      <c r="AD1" s="33" t="s">
        <v>135</v>
      </c>
      <c r="AE1" s="33" t="s">
        <v>136</v>
      </c>
      <c r="AF1" s="33" t="s">
        <v>137</v>
      </c>
      <c r="AG1" s="33" t="s">
        <v>138</v>
      </c>
      <c r="AH1" s="33" t="s">
        <v>139</v>
      </c>
      <c r="AI1" s="33" t="s">
        <v>140</v>
      </c>
      <c r="AJ1" s="33" t="s">
        <v>141</v>
      </c>
      <c r="AK1" s="33" t="s">
        <v>142</v>
      </c>
      <c r="AL1" s="33" t="s">
        <v>143</v>
      </c>
      <c r="AM1" s="33" t="s">
        <v>144</v>
      </c>
      <c r="AN1" s="33" t="s">
        <v>145</v>
      </c>
      <c r="AO1" s="33" t="s">
        <v>146</v>
      </c>
      <c r="AP1" s="33" t="s">
        <v>147</v>
      </c>
      <c r="AQ1" s="33" t="s">
        <v>148</v>
      </c>
      <c r="AR1" s="33" t="s">
        <v>149</v>
      </c>
      <c r="AS1" s="33" t="s">
        <v>150</v>
      </c>
      <c r="AT1" s="33" t="s">
        <v>151</v>
      </c>
      <c r="AU1" s="33" t="s">
        <v>152</v>
      </c>
      <c r="AV1" s="33" t="s">
        <v>153</v>
      </c>
      <c r="AW1" s="33" t="s">
        <v>154</v>
      </c>
      <c r="AX1" s="33" t="s">
        <v>155</v>
      </c>
      <c r="AY1" s="33" t="s">
        <v>156</v>
      </c>
      <c r="AZ1" s="33" t="s">
        <v>157</v>
      </c>
      <c r="BA1" s="33" t="s">
        <v>158</v>
      </c>
      <c r="BB1" s="33" t="s">
        <v>159</v>
      </c>
      <c r="BC1" s="33" t="s">
        <v>160</v>
      </c>
      <c r="BD1" s="33" t="s">
        <v>161</v>
      </c>
      <c r="BE1" s="33" t="s">
        <v>162</v>
      </c>
      <c r="BF1" s="33" t="s">
        <v>163</v>
      </c>
      <c r="BG1" s="33" t="s">
        <v>164</v>
      </c>
      <c r="BH1" s="33" t="s">
        <v>165</v>
      </c>
      <c r="BI1" s="33" t="s">
        <v>166</v>
      </c>
      <c r="BJ1" s="33" t="s">
        <v>167</v>
      </c>
      <c r="BK1" s="33" t="s">
        <v>168</v>
      </c>
      <c r="BL1" s="33" t="s">
        <v>169</v>
      </c>
      <c r="BM1" s="48" t="s">
        <v>170</v>
      </c>
      <c r="BN1" s="33" t="s">
        <v>171</v>
      </c>
      <c r="BO1" s="33" t="s">
        <v>172</v>
      </c>
      <c r="BP1" s="33" t="s">
        <v>173</v>
      </c>
      <c r="BQ1" s="33" t="s">
        <v>174</v>
      </c>
      <c r="BR1" s="33" t="s">
        <v>175</v>
      </c>
      <c r="BS1" s="33" t="s">
        <v>176</v>
      </c>
      <c r="BT1" s="33" t="s">
        <v>188</v>
      </c>
      <c r="BU1" s="33" t="s">
        <v>177</v>
      </c>
      <c r="BV1" s="33" t="s">
        <v>178</v>
      </c>
      <c r="BW1" s="33" t="s">
        <v>179</v>
      </c>
      <c r="BX1" s="33" t="s">
        <v>180</v>
      </c>
      <c r="BY1" s="33" t="s">
        <v>181</v>
      </c>
      <c r="BZ1" s="33" t="s">
        <v>182</v>
      </c>
      <c r="CA1" s="33" t="s">
        <v>183</v>
      </c>
      <c r="CB1" s="33" t="s">
        <v>184</v>
      </c>
      <c r="CC1" s="33" t="s">
        <v>185</v>
      </c>
      <c r="CD1" s="33" t="s">
        <v>186</v>
      </c>
      <c r="CE1" s="33" t="s">
        <v>187</v>
      </c>
      <c r="CF1" s="33" t="s">
        <v>189</v>
      </c>
      <c r="CG1" s="48" t="s">
        <v>190</v>
      </c>
      <c r="CH1" s="33" t="s">
        <v>191</v>
      </c>
      <c r="CI1" s="33" t="s">
        <v>192</v>
      </c>
      <c r="CJ1" s="33" t="s">
        <v>193</v>
      </c>
      <c r="CK1" s="33" t="s">
        <v>194</v>
      </c>
      <c r="CL1" s="33" t="s">
        <v>195</v>
      </c>
      <c r="CM1" s="33" t="s">
        <v>196</v>
      </c>
      <c r="CN1" s="33" t="s">
        <v>197</v>
      </c>
      <c r="CO1" s="33" t="s">
        <v>198</v>
      </c>
      <c r="CP1" s="33" t="s">
        <v>199</v>
      </c>
      <c r="CQ1" s="33" t="s">
        <v>200</v>
      </c>
      <c r="CR1" s="33" t="s">
        <v>201</v>
      </c>
      <c r="CS1" s="33" t="s">
        <v>202</v>
      </c>
      <c r="CT1" s="33" t="s">
        <v>203</v>
      </c>
      <c r="CU1" s="33" t="s">
        <v>204</v>
      </c>
      <c r="CV1" s="33" t="s">
        <v>205</v>
      </c>
      <c r="CW1" s="33" t="s">
        <v>206</v>
      </c>
      <c r="CX1" s="33" t="s">
        <v>207</v>
      </c>
      <c r="CY1" s="33" t="s">
        <v>208</v>
      </c>
      <c r="CZ1" s="33" t="s">
        <v>209</v>
      </c>
    </row>
    <row r="2" spans="1:104" x14ac:dyDescent="0.25">
      <c r="A2" s="14" t="s">
        <v>0</v>
      </c>
      <c r="B2" s="10" t="s">
        <v>10</v>
      </c>
      <c r="C2" s="21">
        <v>27693</v>
      </c>
      <c r="D2" s="18">
        <v>-3.125E-2</v>
      </c>
      <c r="E2" s="16">
        <v>-0.29487000000000002</v>
      </c>
      <c r="F2" s="16">
        <v>-0.234375</v>
      </c>
      <c r="G2" s="16">
        <v>-3.125E-2</v>
      </c>
      <c r="H2" s="16">
        <v>-1.5625E-2</v>
      </c>
      <c r="I2" s="24">
        <f t="shared" ref="I2:I22" si="0">D2*6.5</f>
        <v>-0.203125</v>
      </c>
      <c r="J2" s="24">
        <f t="shared" ref="J2:J22" si="1">D2*5.5</f>
        <v>-0.171875</v>
      </c>
      <c r="K2" s="24">
        <f t="shared" ref="K2:K22" si="2">D2*4.5</f>
        <v>-0.140625</v>
      </c>
      <c r="L2" s="24">
        <f t="shared" ref="L2:L22" si="3">D2*3.5</f>
        <v>-0.109375</v>
      </c>
      <c r="M2" s="26">
        <v>-2.8125000000000001E-2</v>
      </c>
      <c r="N2" s="26">
        <v>-0.15625</v>
      </c>
      <c r="O2" s="24">
        <v>-1.8749999999999999E-2</v>
      </c>
      <c r="P2" s="24">
        <v>-4.0625000000000001E-2</v>
      </c>
      <c r="Q2" s="24">
        <v>-0.10625</v>
      </c>
      <c r="R2" s="24">
        <v>-4.6875E-2</v>
      </c>
      <c r="S2" s="24">
        <v>-0.10625</v>
      </c>
      <c r="T2" s="24">
        <v>-0.16250000000000001</v>
      </c>
      <c r="U2" s="24">
        <v>-0.16875000000000001</v>
      </c>
      <c r="V2" s="24">
        <v>-0.05</v>
      </c>
      <c r="W2" s="24">
        <v>-0.11562500000000001</v>
      </c>
      <c r="X2" s="24">
        <v>-9.0624999999999997E-2</v>
      </c>
      <c r="Y2" s="24">
        <v>-0.15312500000000001</v>
      </c>
      <c r="Z2" s="24">
        <v>-9.375E-2</v>
      </c>
      <c r="AA2" s="24">
        <v>-0.121875</v>
      </c>
      <c r="AB2" s="24">
        <v>-6.25E-2</v>
      </c>
      <c r="AC2" s="24">
        <v>-0.1125</v>
      </c>
      <c r="AD2" s="24">
        <v>-0.19375000000000001</v>
      </c>
      <c r="AE2" s="24">
        <v>-0.1</v>
      </c>
      <c r="AF2" s="24">
        <v>-5.9374999999999997E-2</v>
      </c>
      <c r="AG2" s="24">
        <v>-4.6875E-2</v>
      </c>
      <c r="AH2" s="24">
        <v>-0.1</v>
      </c>
      <c r="AI2" s="24">
        <v>-0.19062499999999999</v>
      </c>
      <c r="AJ2" s="24">
        <v>-0.13437499999999999</v>
      </c>
      <c r="AK2" s="24">
        <v>-3.7499999999999999E-2</v>
      </c>
      <c r="AL2" s="24">
        <v>-8.7499999999999994E-2</v>
      </c>
      <c r="AM2" s="24">
        <v>-8.7499999999999994E-2</v>
      </c>
      <c r="AN2" s="24">
        <v>-6.8750000000000006E-2</v>
      </c>
      <c r="AO2" s="24">
        <v>-0.15</v>
      </c>
      <c r="AP2" s="24">
        <v>-0.11874999999999999</v>
      </c>
      <c r="AQ2" s="24">
        <v>-6.5625000000000003E-2</v>
      </c>
      <c r="AR2" s="24">
        <v>-9.375E-2</v>
      </c>
      <c r="AS2" s="24">
        <v>-1.5625E-2</v>
      </c>
      <c r="AT2" s="24">
        <v>-0.121875</v>
      </c>
      <c r="AU2" s="24">
        <v>-4.6875E-2</v>
      </c>
      <c r="AV2" s="24">
        <v>-3.4375000000000003E-2</v>
      </c>
      <c r="AW2" s="24">
        <v>-0.109375</v>
      </c>
      <c r="AX2" s="16">
        <v>-4.6875E-2</v>
      </c>
      <c r="AY2" s="24">
        <v>-8.1250000000000003E-2</v>
      </c>
      <c r="AZ2" s="24">
        <v>-0.1125</v>
      </c>
      <c r="BA2" s="24">
        <v>-0.18437500000000001</v>
      </c>
      <c r="BB2" s="24">
        <v>-0.20937500000000001</v>
      </c>
      <c r="BC2" s="24">
        <v>-2.5000000000000001E-2</v>
      </c>
      <c r="BD2" s="24">
        <v>-0.121875</v>
      </c>
      <c r="BE2" s="24">
        <v>-0.121875</v>
      </c>
      <c r="BF2" s="24">
        <v>-6.8750000000000006E-2</v>
      </c>
      <c r="BG2" s="24">
        <v>-0.11562500000000001</v>
      </c>
      <c r="BH2" s="24">
        <v>-0.2</v>
      </c>
      <c r="BI2" s="24">
        <v>-7.8125E-2</v>
      </c>
      <c r="BJ2" s="24">
        <v>-0.171875</v>
      </c>
      <c r="BK2" s="24">
        <v>-5.3124999999999999E-2</v>
      </c>
      <c r="BL2" s="24">
        <v>-0.1875</v>
      </c>
      <c r="BM2" s="24">
        <v>-0.1125</v>
      </c>
      <c r="BN2" s="24">
        <v>-0.1</v>
      </c>
      <c r="BO2" s="24">
        <v>-0.13437499999999999</v>
      </c>
      <c r="BP2" s="24">
        <v>-0.140625</v>
      </c>
      <c r="BQ2" s="24">
        <v>-7.1874999999999994E-2</v>
      </c>
      <c r="BR2" s="24">
        <v>-3.7499999999999999E-2</v>
      </c>
      <c r="BS2" s="24">
        <v>-0.171875</v>
      </c>
      <c r="BT2" s="24">
        <v>-0.125</v>
      </c>
      <c r="BU2" s="24">
        <v>-2.1874999999999999E-2</v>
      </c>
      <c r="BV2" s="24">
        <v>-0.10312499999999999</v>
      </c>
      <c r="BW2" s="24">
        <v>-0.121875</v>
      </c>
      <c r="BX2" s="24">
        <v>-0.16250000000000001</v>
      </c>
      <c r="BY2" s="24">
        <v>-5.3124999999999999E-2</v>
      </c>
      <c r="BZ2" s="24">
        <v>-8.7499999999999994E-2</v>
      </c>
      <c r="CA2" s="24">
        <v>-0.1</v>
      </c>
      <c r="CB2" s="24">
        <v>-0.121875</v>
      </c>
      <c r="CC2" s="24">
        <v>-6.8750000000000006E-2</v>
      </c>
      <c r="CD2" s="24">
        <v>-0.13125000000000001</v>
      </c>
      <c r="CE2" s="24">
        <v>-0.11562500000000001</v>
      </c>
      <c r="CF2" s="24">
        <v>-6.25E-2</v>
      </c>
      <c r="CG2" s="24">
        <v>-9.0624999999999997E-2</v>
      </c>
      <c r="CH2" s="24">
        <v>-9.6875000000000003E-2</v>
      </c>
      <c r="CI2" s="24">
        <v>-0.14374999999999999</v>
      </c>
      <c r="CJ2" s="24">
        <v>-3.125E-2</v>
      </c>
      <c r="CK2" s="24">
        <v>-9.0624999999999997E-2</v>
      </c>
      <c r="CL2" s="24">
        <v>-7.8125E-2</v>
      </c>
      <c r="CM2" s="23">
        <v>-7.4999999999999997E-2</v>
      </c>
      <c r="CN2" s="24">
        <v>-8.4375000000000006E-2</v>
      </c>
      <c r="CO2" s="24">
        <v>-6.25E-2</v>
      </c>
      <c r="CP2" s="24">
        <v>-1.5625000000000001E-3</v>
      </c>
      <c r="CQ2" s="24">
        <v>-0.25</v>
      </c>
      <c r="CR2" s="24">
        <v>-0.28125</v>
      </c>
      <c r="CS2" s="24">
        <v>-3.125E-2</v>
      </c>
      <c r="CT2" s="24">
        <v>-1.5625E-2</v>
      </c>
      <c r="CU2" s="24">
        <v>-3.125E-2</v>
      </c>
      <c r="CV2" s="24">
        <v>-1.5625E-2</v>
      </c>
      <c r="CW2" s="24">
        <v>-0.296875</v>
      </c>
      <c r="CX2" s="24">
        <v>-1.40625E-2</v>
      </c>
      <c r="CY2" s="24">
        <v>-0.125</v>
      </c>
      <c r="CZ2" s="29">
        <v>-6.25E-2</v>
      </c>
    </row>
    <row r="3" spans="1:104" x14ac:dyDescent="0.25">
      <c r="A3" s="10" t="s">
        <v>1</v>
      </c>
      <c r="B3" s="10" t="s">
        <v>11</v>
      </c>
      <c r="C3" s="21">
        <v>27744</v>
      </c>
      <c r="D3" s="18">
        <v>-3.125E-2</v>
      </c>
      <c r="E3" s="16">
        <v>-0.29487000000000002</v>
      </c>
      <c r="F3" s="16">
        <v>-0.234375</v>
      </c>
      <c r="G3" s="16">
        <v>-3.125E-2</v>
      </c>
      <c r="H3" s="16">
        <v>-1.5625E-2</v>
      </c>
      <c r="I3" s="24">
        <f t="shared" si="0"/>
        <v>-0.203125</v>
      </c>
      <c r="J3" s="24">
        <f t="shared" si="1"/>
        <v>-0.171875</v>
      </c>
      <c r="K3" s="24">
        <f t="shared" si="2"/>
        <v>-0.140625</v>
      </c>
      <c r="L3" s="24">
        <f t="shared" si="3"/>
        <v>-0.109375</v>
      </c>
      <c r="M3" s="24">
        <v>-2.8125000000000001E-2</v>
      </c>
      <c r="N3" s="24">
        <v>-0.15625</v>
      </c>
      <c r="O3" s="24">
        <v>-1.8749999999999999E-2</v>
      </c>
      <c r="P3" s="24">
        <v>-4.0625000000000001E-2</v>
      </c>
      <c r="Q3" s="24">
        <v>-0.10625</v>
      </c>
      <c r="R3" s="24">
        <v>-4.6875E-2</v>
      </c>
      <c r="S3" s="24">
        <v>-0.10625</v>
      </c>
      <c r="T3" s="24">
        <v>-0.16250000000000001</v>
      </c>
      <c r="U3" s="24">
        <v>-0.16875000000000001</v>
      </c>
      <c r="V3" s="24">
        <v>-0.05</v>
      </c>
      <c r="W3" s="24">
        <v>-0.11562500000000001</v>
      </c>
      <c r="X3" s="24">
        <v>-9.0624999999999997E-2</v>
      </c>
      <c r="Y3" s="24">
        <v>-0.15312500000000001</v>
      </c>
      <c r="Z3" s="24">
        <v>-9.375E-2</v>
      </c>
      <c r="AA3" s="24">
        <v>-0.121875</v>
      </c>
      <c r="AB3" s="24">
        <v>-6.25E-2</v>
      </c>
      <c r="AC3" s="24">
        <v>-0.1125</v>
      </c>
      <c r="AD3" s="24">
        <v>-0.19375000000000001</v>
      </c>
      <c r="AE3" s="24">
        <v>-0.1</v>
      </c>
      <c r="AF3" s="24">
        <v>-5.9374999999999997E-2</v>
      </c>
      <c r="AG3" s="24">
        <v>-4.6875E-2</v>
      </c>
      <c r="AH3" s="24">
        <v>-0.1</v>
      </c>
      <c r="AI3" s="24">
        <v>-0.19062499999999999</v>
      </c>
      <c r="AJ3" s="24">
        <v>-0.13437499999999999</v>
      </c>
      <c r="AK3" s="24">
        <v>-3.7499999999999999E-2</v>
      </c>
      <c r="AL3" s="24">
        <v>-8.7499999999999994E-2</v>
      </c>
      <c r="AM3" s="24">
        <v>-8.7499999999999994E-2</v>
      </c>
      <c r="AN3" s="24">
        <v>-6.8750000000000006E-2</v>
      </c>
      <c r="AO3" s="24">
        <v>-0.15</v>
      </c>
      <c r="AP3" s="24">
        <v>-0.11874999999999999</v>
      </c>
      <c r="AQ3" s="24">
        <v>-6.5625000000000003E-2</v>
      </c>
      <c r="AR3" s="24">
        <v>-9.375E-2</v>
      </c>
      <c r="AS3" s="24">
        <v>-1.5625E-2</v>
      </c>
      <c r="AT3" s="24">
        <v>-0.121875</v>
      </c>
      <c r="AU3" s="24">
        <v>-4.6875E-2</v>
      </c>
      <c r="AV3" s="24">
        <v>-3.4375000000000003E-2</v>
      </c>
      <c r="AW3" s="24">
        <v>-0.109375</v>
      </c>
      <c r="AX3" s="24">
        <v>-4.6875E-2</v>
      </c>
      <c r="AY3" s="24">
        <v>-8.1250000000000003E-2</v>
      </c>
      <c r="AZ3" s="24">
        <v>-0.1125</v>
      </c>
      <c r="BA3" s="24">
        <v>-0.18437500000000001</v>
      </c>
      <c r="BB3" s="24">
        <v>-0.20937500000000001</v>
      </c>
      <c r="BC3" s="24">
        <v>-2.5000000000000001E-2</v>
      </c>
      <c r="BD3" s="24">
        <v>-0.121875</v>
      </c>
      <c r="BE3" s="24">
        <v>-0.121875</v>
      </c>
      <c r="BF3" s="24">
        <v>-6.8750000000000006E-2</v>
      </c>
      <c r="BG3" s="24">
        <v>-0.11562500000000001</v>
      </c>
      <c r="BH3" s="24">
        <v>-0.2</v>
      </c>
      <c r="BI3" s="24">
        <v>-7.8125E-2</v>
      </c>
      <c r="BJ3" s="24">
        <v>-0.171875</v>
      </c>
      <c r="BK3" s="24">
        <v>-5.3124999999999999E-2</v>
      </c>
      <c r="BL3" s="24">
        <v>-0.1875</v>
      </c>
      <c r="BM3" s="24">
        <v>-0.1125</v>
      </c>
      <c r="BN3" s="24">
        <v>-0.1</v>
      </c>
      <c r="BO3" s="24">
        <v>-0.13437499999999999</v>
      </c>
      <c r="BP3" s="24">
        <v>-0.140625</v>
      </c>
      <c r="BQ3" s="24">
        <v>-7.1874999999999994E-2</v>
      </c>
      <c r="BR3" s="24">
        <v>-3.7499999999999999E-2</v>
      </c>
      <c r="BS3" s="24">
        <v>-0.171875</v>
      </c>
      <c r="BT3" s="24">
        <v>-0.125</v>
      </c>
      <c r="BU3" s="24">
        <v>-2.1874999999999999E-2</v>
      </c>
      <c r="BV3" s="24">
        <v>-0.10312499999999999</v>
      </c>
      <c r="BW3" s="24">
        <v>-0.121875</v>
      </c>
      <c r="BX3" s="24">
        <v>-0.16250000000000001</v>
      </c>
      <c r="BY3" s="24">
        <v>-5.3124999999999999E-2</v>
      </c>
      <c r="BZ3" s="24">
        <v>-8.7499999999999994E-2</v>
      </c>
      <c r="CA3" s="24">
        <v>-0.1</v>
      </c>
      <c r="CB3" s="24">
        <v>-0.121875</v>
      </c>
      <c r="CC3" s="24">
        <v>-6.8750000000000006E-2</v>
      </c>
      <c r="CD3" s="24">
        <v>-0.13125000000000001</v>
      </c>
      <c r="CE3" s="24">
        <v>-0.11562500000000001</v>
      </c>
      <c r="CF3" s="24">
        <v>-6.25E-2</v>
      </c>
      <c r="CG3" s="24">
        <v>-9.0624999999999997E-2</v>
      </c>
      <c r="CH3" s="24">
        <v>-9.6875000000000003E-2</v>
      </c>
      <c r="CI3" s="24">
        <v>-0.14374999999999999</v>
      </c>
      <c r="CJ3" s="24">
        <v>-3.125E-2</v>
      </c>
      <c r="CK3" s="24">
        <v>-9.0624999999999997E-2</v>
      </c>
      <c r="CL3" s="24">
        <v>-7.8125E-2</v>
      </c>
      <c r="CM3" s="23">
        <v>-7.4999999999999997E-2</v>
      </c>
      <c r="CN3" s="24">
        <v>-8.4375000000000006E-2</v>
      </c>
      <c r="CO3" s="24">
        <v>-6.25E-2</v>
      </c>
      <c r="CP3" s="24">
        <v>-1.5625000000000001E-3</v>
      </c>
      <c r="CQ3" s="24">
        <v>-0.25</v>
      </c>
      <c r="CR3" s="24">
        <v>-0.28125</v>
      </c>
      <c r="CS3" s="24">
        <v>-3.125E-2</v>
      </c>
      <c r="CT3" s="24">
        <v>-1.5625E-2</v>
      </c>
      <c r="CU3" s="24">
        <v>-3.125E-2</v>
      </c>
      <c r="CV3" s="24">
        <v>-1.5625E-2</v>
      </c>
      <c r="CW3" s="24">
        <v>-0.296875</v>
      </c>
      <c r="CX3" s="24">
        <v>-1.40625E-2</v>
      </c>
      <c r="CY3" s="24">
        <v>-0.125</v>
      </c>
      <c r="CZ3" s="29">
        <v>-6.25E-2</v>
      </c>
    </row>
    <row r="4" spans="1:104" x14ac:dyDescent="0.25">
      <c r="A4" s="10" t="s">
        <v>2</v>
      </c>
      <c r="B4" s="10" t="s">
        <v>12</v>
      </c>
      <c r="C4" s="21">
        <v>27720</v>
      </c>
      <c r="D4" s="18">
        <v>-3.125E-2</v>
      </c>
      <c r="E4" s="16">
        <v>-0.29487000000000002</v>
      </c>
      <c r="F4" s="16">
        <v>-0.234375</v>
      </c>
      <c r="G4" s="16">
        <v>-3.125E-2</v>
      </c>
      <c r="H4" s="16">
        <v>-1.5625E-2</v>
      </c>
      <c r="I4" s="24">
        <f t="shared" si="0"/>
        <v>-0.203125</v>
      </c>
      <c r="J4" s="24">
        <f t="shared" si="1"/>
        <v>-0.171875</v>
      </c>
      <c r="K4" s="24">
        <f t="shared" si="2"/>
        <v>-0.140625</v>
      </c>
      <c r="L4" s="24">
        <f t="shared" si="3"/>
        <v>-0.109375</v>
      </c>
      <c r="M4" s="24">
        <v>-2.8125000000000001E-2</v>
      </c>
      <c r="N4" s="24">
        <v>-0.15625</v>
      </c>
      <c r="O4" s="24">
        <v>-1.8749999999999999E-2</v>
      </c>
      <c r="P4" s="24">
        <v>-4.0625000000000001E-2</v>
      </c>
      <c r="Q4" s="24">
        <v>-0.10625</v>
      </c>
      <c r="R4" s="24">
        <v>-4.6875E-2</v>
      </c>
      <c r="S4" s="24">
        <v>-0.10625</v>
      </c>
      <c r="T4" s="24">
        <v>-0.16250000000000001</v>
      </c>
      <c r="U4" s="24">
        <v>-0.16875000000000001</v>
      </c>
      <c r="V4" s="24">
        <v>-0.05</v>
      </c>
      <c r="W4" s="24">
        <v>-0.11562500000000001</v>
      </c>
      <c r="X4" s="24">
        <v>-9.0624999999999997E-2</v>
      </c>
      <c r="Y4" s="24">
        <v>-0.15312500000000001</v>
      </c>
      <c r="Z4" s="24">
        <v>-9.375E-2</v>
      </c>
      <c r="AA4" s="24">
        <v>-0.121875</v>
      </c>
      <c r="AB4" s="24">
        <v>-6.25E-2</v>
      </c>
      <c r="AC4" s="24">
        <v>-0.1125</v>
      </c>
      <c r="AD4" s="24">
        <v>-0.19375000000000001</v>
      </c>
      <c r="AE4" s="24">
        <v>-0.1</v>
      </c>
      <c r="AF4" s="24">
        <v>-5.9374999999999997E-2</v>
      </c>
      <c r="AG4" s="24">
        <v>-4.6875E-2</v>
      </c>
      <c r="AH4" s="24">
        <v>-0.1</v>
      </c>
      <c r="AI4" s="24">
        <v>-0.19062499999999999</v>
      </c>
      <c r="AJ4" s="24">
        <v>-0.13437499999999999</v>
      </c>
      <c r="AK4" s="24">
        <v>-3.7499999999999999E-2</v>
      </c>
      <c r="AL4" s="24">
        <v>-8.7499999999999994E-2</v>
      </c>
      <c r="AM4" s="24">
        <v>-8.7499999999999994E-2</v>
      </c>
      <c r="AN4" s="24">
        <v>-6.8750000000000006E-2</v>
      </c>
      <c r="AO4" s="24">
        <v>-0.15</v>
      </c>
      <c r="AP4" s="24">
        <v>-0.11874999999999999</v>
      </c>
      <c r="AQ4" s="24">
        <v>-6.5625000000000003E-2</v>
      </c>
      <c r="AR4" s="24">
        <v>-9.375E-2</v>
      </c>
      <c r="AS4" s="24">
        <v>-1.5625E-2</v>
      </c>
      <c r="AT4" s="24">
        <v>-0.121875</v>
      </c>
      <c r="AU4" s="24">
        <v>-4.6875E-2</v>
      </c>
      <c r="AV4" s="24">
        <v>-3.4375000000000003E-2</v>
      </c>
      <c r="AW4" s="24">
        <v>-0.109375</v>
      </c>
      <c r="AX4" s="24">
        <v>-4.6875E-2</v>
      </c>
      <c r="AY4" s="24">
        <v>-8.1250000000000003E-2</v>
      </c>
      <c r="AZ4" s="24">
        <v>-0.1125</v>
      </c>
      <c r="BA4" s="24">
        <v>-0.18437500000000001</v>
      </c>
      <c r="BB4" s="24">
        <v>-0.20937500000000001</v>
      </c>
      <c r="BC4" s="24">
        <v>-2.5000000000000001E-2</v>
      </c>
      <c r="BD4" s="24">
        <v>-0.121875</v>
      </c>
      <c r="BE4" s="24">
        <v>-0.121875</v>
      </c>
      <c r="BF4" s="24">
        <v>-6.8750000000000006E-2</v>
      </c>
      <c r="BG4" s="24">
        <v>-0.11562500000000001</v>
      </c>
      <c r="BH4" s="24">
        <v>-0.2</v>
      </c>
      <c r="BI4" s="24">
        <v>-7.8125E-2</v>
      </c>
      <c r="BJ4" s="24">
        <v>-0.171875</v>
      </c>
      <c r="BK4" s="24">
        <v>-5.3124999999999999E-2</v>
      </c>
      <c r="BL4" s="24">
        <v>-0.1875</v>
      </c>
      <c r="BM4" s="24">
        <v>-0.1125</v>
      </c>
      <c r="BN4" s="24">
        <v>-0.1</v>
      </c>
      <c r="BO4" s="24">
        <v>-0.13437499999999999</v>
      </c>
      <c r="BP4" s="24">
        <v>-0.140625</v>
      </c>
      <c r="BQ4" s="24">
        <v>-7.1874999999999994E-2</v>
      </c>
      <c r="BR4" s="24">
        <v>-3.7499999999999999E-2</v>
      </c>
      <c r="BS4" s="24">
        <v>-0.171875</v>
      </c>
      <c r="BT4" s="24">
        <v>-0.125</v>
      </c>
      <c r="BU4" s="24">
        <v>-2.1874999999999999E-2</v>
      </c>
      <c r="BV4" s="24">
        <v>-0.10312499999999999</v>
      </c>
      <c r="BW4" s="24">
        <v>-0.121875</v>
      </c>
      <c r="BX4" s="24">
        <v>-0.16250000000000001</v>
      </c>
      <c r="BY4" s="24">
        <v>-5.3124999999999999E-2</v>
      </c>
      <c r="BZ4" s="24">
        <v>-8.7499999999999994E-2</v>
      </c>
      <c r="CA4" s="24">
        <v>-0.1</v>
      </c>
      <c r="CB4" s="24">
        <v>-0.121875</v>
      </c>
      <c r="CC4" s="24">
        <v>-6.8750000000000006E-2</v>
      </c>
      <c r="CD4" s="24">
        <v>-0.13125000000000001</v>
      </c>
      <c r="CE4" s="24">
        <v>-0.11562500000000001</v>
      </c>
      <c r="CF4" s="24">
        <v>-6.25E-2</v>
      </c>
      <c r="CG4" s="24">
        <v>-9.0624999999999997E-2</v>
      </c>
      <c r="CH4" s="24">
        <v>-9.6875000000000003E-2</v>
      </c>
      <c r="CI4" s="24">
        <v>-0.14374999999999999</v>
      </c>
      <c r="CJ4" s="24">
        <v>-3.125E-2</v>
      </c>
      <c r="CK4" s="24">
        <v>-9.0624999999999997E-2</v>
      </c>
      <c r="CL4" s="24">
        <v>-7.8125E-2</v>
      </c>
      <c r="CM4" s="23">
        <v>-7.4999999999999997E-2</v>
      </c>
      <c r="CN4" s="24">
        <v>-8.4375000000000006E-2</v>
      </c>
      <c r="CO4" s="24">
        <v>-6.25E-2</v>
      </c>
      <c r="CP4" s="24">
        <v>-1.5625000000000001E-3</v>
      </c>
      <c r="CQ4" s="24">
        <v>-0.25</v>
      </c>
      <c r="CR4" s="24">
        <v>-0.28125</v>
      </c>
      <c r="CS4" s="24">
        <v>-3.125E-2</v>
      </c>
      <c r="CT4" s="24">
        <v>-1.5625E-2</v>
      </c>
      <c r="CU4" s="24">
        <v>-3.125E-2</v>
      </c>
      <c r="CV4" s="24">
        <v>-1.5625E-2</v>
      </c>
      <c r="CW4" s="24">
        <v>-0.296875</v>
      </c>
      <c r="CX4" s="24">
        <v>-1.40625E-2</v>
      </c>
      <c r="CY4" s="24">
        <v>-0.125</v>
      </c>
      <c r="CZ4" s="29">
        <v>-6.25E-2</v>
      </c>
    </row>
    <row r="5" spans="1:104" x14ac:dyDescent="0.25">
      <c r="A5" s="10" t="s">
        <v>3</v>
      </c>
      <c r="B5" s="10" t="s">
        <v>13</v>
      </c>
      <c r="C5" s="21">
        <v>27922</v>
      </c>
      <c r="D5" s="18">
        <v>-3.125E-2</v>
      </c>
      <c r="E5" s="16">
        <v>-0.29487000000000002</v>
      </c>
      <c r="F5" s="16">
        <v>-0.234375</v>
      </c>
      <c r="G5" s="16">
        <v>-3.125E-2</v>
      </c>
      <c r="H5" s="16">
        <v>-1.5625E-2</v>
      </c>
      <c r="I5" s="24">
        <f t="shared" si="0"/>
        <v>-0.203125</v>
      </c>
      <c r="J5" s="24">
        <f t="shared" si="1"/>
        <v>-0.171875</v>
      </c>
      <c r="K5" s="24">
        <f t="shared" si="2"/>
        <v>-0.140625</v>
      </c>
      <c r="L5" s="24">
        <f t="shared" si="3"/>
        <v>-0.109375</v>
      </c>
      <c r="M5" s="24">
        <v>-2.8125000000000001E-2</v>
      </c>
      <c r="N5" s="24">
        <v>-0.15625</v>
      </c>
      <c r="O5" s="24">
        <v>-1.8749999999999999E-2</v>
      </c>
      <c r="P5" s="24">
        <v>-4.0625000000000001E-2</v>
      </c>
      <c r="Q5" s="24">
        <v>-0.10625</v>
      </c>
      <c r="R5" s="24">
        <v>-4.6875E-2</v>
      </c>
      <c r="S5" s="24">
        <v>-0.10625</v>
      </c>
      <c r="T5" s="24">
        <v>-0.16250000000000001</v>
      </c>
      <c r="U5" s="24">
        <v>-0.16875000000000001</v>
      </c>
      <c r="V5" s="24">
        <v>-0.05</v>
      </c>
      <c r="W5" s="24">
        <v>-0.11562500000000001</v>
      </c>
      <c r="X5" s="24">
        <v>-9.0624999999999997E-2</v>
      </c>
      <c r="Y5" s="24">
        <v>-0.15312500000000001</v>
      </c>
      <c r="Z5" s="24">
        <v>-9.375E-2</v>
      </c>
      <c r="AA5" s="24">
        <v>-0.121875</v>
      </c>
      <c r="AB5" s="24">
        <v>-6.25E-2</v>
      </c>
      <c r="AC5" s="24">
        <v>-0.1125</v>
      </c>
      <c r="AD5" s="24">
        <v>-0.19375000000000001</v>
      </c>
      <c r="AE5" s="24">
        <v>-0.1</v>
      </c>
      <c r="AF5" s="24">
        <v>-5.9374999999999997E-2</v>
      </c>
      <c r="AG5" s="24">
        <v>-4.6875E-2</v>
      </c>
      <c r="AH5" s="24">
        <v>-0.1</v>
      </c>
      <c r="AI5" s="24">
        <v>-0.19062499999999999</v>
      </c>
      <c r="AJ5" s="24">
        <v>-0.13437499999999999</v>
      </c>
      <c r="AK5" s="24">
        <v>-3.7499999999999999E-2</v>
      </c>
      <c r="AL5" s="24">
        <v>-8.7499999999999994E-2</v>
      </c>
      <c r="AM5" s="24">
        <v>-8.7499999999999994E-2</v>
      </c>
      <c r="AN5" s="24">
        <v>-6.8750000000000006E-2</v>
      </c>
      <c r="AO5" s="24">
        <v>-0.15</v>
      </c>
      <c r="AP5" s="24">
        <v>-0.11874999999999999</v>
      </c>
      <c r="AQ5" s="24">
        <v>-6.5625000000000003E-2</v>
      </c>
      <c r="AR5" s="24">
        <v>-9.375E-2</v>
      </c>
      <c r="AS5" s="24">
        <v>-1.5625E-2</v>
      </c>
      <c r="AT5" s="24">
        <v>-0.121875</v>
      </c>
      <c r="AU5" s="24">
        <v>-4.6875E-2</v>
      </c>
      <c r="AV5" s="24">
        <v>-3.4375000000000003E-2</v>
      </c>
      <c r="AW5" s="24">
        <v>-0.109375</v>
      </c>
      <c r="AX5" s="24">
        <v>-4.6875E-2</v>
      </c>
      <c r="AY5" s="24">
        <v>-8.1250000000000003E-2</v>
      </c>
      <c r="AZ5" s="24">
        <v>-0.1125</v>
      </c>
      <c r="BA5" s="24">
        <v>-0.18437500000000001</v>
      </c>
      <c r="BB5" s="24">
        <v>-0.20937500000000001</v>
      </c>
      <c r="BC5" s="24">
        <v>-2.5000000000000001E-2</v>
      </c>
      <c r="BD5" s="24">
        <v>-0.121875</v>
      </c>
      <c r="BE5" s="24">
        <v>-0.121875</v>
      </c>
      <c r="BF5" s="24">
        <v>-6.8750000000000006E-2</v>
      </c>
      <c r="BG5" s="24">
        <v>-0.11562500000000001</v>
      </c>
      <c r="BH5" s="24">
        <v>-0.2</v>
      </c>
      <c r="BI5" s="24">
        <v>-7.8125E-2</v>
      </c>
      <c r="BJ5" s="24">
        <v>-0.171875</v>
      </c>
      <c r="BK5" s="24">
        <v>-5.3124999999999999E-2</v>
      </c>
      <c r="BL5" s="24">
        <v>-0.1875</v>
      </c>
      <c r="BM5" s="24">
        <v>-0.1125</v>
      </c>
      <c r="BN5" s="24">
        <v>-0.1</v>
      </c>
      <c r="BO5" s="24">
        <v>-0.13437499999999999</v>
      </c>
      <c r="BP5" s="24">
        <v>-0.140625</v>
      </c>
      <c r="BQ5" s="24">
        <v>-7.1874999999999994E-2</v>
      </c>
      <c r="BR5" s="24">
        <v>-3.7499999999999999E-2</v>
      </c>
      <c r="BS5" s="24">
        <v>-0.171875</v>
      </c>
      <c r="BT5" s="24">
        <v>-0.125</v>
      </c>
      <c r="BU5" s="24">
        <v>-2.1874999999999999E-2</v>
      </c>
      <c r="BV5" s="24">
        <v>-0.10312499999999999</v>
      </c>
      <c r="BW5" s="24">
        <v>-0.121875</v>
      </c>
      <c r="BX5" s="24">
        <v>-0.16250000000000001</v>
      </c>
      <c r="BY5" s="24">
        <v>-5.3124999999999999E-2</v>
      </c>
      <c r="BZ5" s="24">
        <v>-8.7499999999999994E-2</v>
      </c>
      <c r="CA5" s="24">
        <v>-0.1</v>
      </c>
      <c r="CB5" s="24">
        <v>-0.121875</v>
      </c>
      <c r="CC5" s="24">
        <v>-6.8750000000000006E-2</v>
      </c>
      <c r="CD5" s="24">
        <v>-0.13125000000000001</v>
      </c>
      <c r="CE5" s="24">
        <v>-0.11562500000000001</v>
      </c>
      <c r="CF5" s="24">
        <v>-6.25E-2</v>
      </c>
      <c r="CG5" s="24">
        <v>-9.0624999999999997E-2</v>
      </c>
      <c r="CH5" s="24">
        <v>-9.6875000000000003E-2</v>
      </c>
      <c r="CI5" s="24">
        <v>-0.14374999999999999</v>
      </c>
      <c r="CJ5" s="24">
        <v>-3.125E-2</v>
      </c>
      <c r="CK5" s="24">
        <v>-9.0624999999999997E-2</v>
      </c>
      <c r="CL5" s="24">
        <v>-7.8125E-2</v>
      </c>
      <c r="CM5" s="23">
        <v>-7.4999999999999997E-2</v>
      </c>
      <c r="CN5" s="24">
        <v>-8.4375000000000006E-2</v>
      </c>
      <c r="CO5" s="24">
        <v>-6.25E-2</v>
      </c>
      <c r="CP5" s="24">
        <v>-1.5625000000000001E-3</v>
      </c>
      <c r="CQ5" s="24">
        <v>-0.25</v>
      </c>
      <c r="CR5" s="24">
        <v>-0.28125</v>
      </c>
      <c r="CS5" s="24">
        <v>-3.125E-2</v>
      </c>
      <c r="CT5" s="24">
        <v>-1.5625E-2</v>
      </c>
      <c r="CU5" s="24">
        <v>-3.125E-2</v>
      </c>
      <c r="CV5" s="24">
        <v>-1.5625E-2</v>
      </c>
      <c r="CW5" s="24">
        <v>-0.296875</v>
      </c>
      <c r="CX5" s="24">
        <v>-1.40625E-2</v>
      </c>
      <c r="CY5" s="24">
        <v>-0.125</v>
      </c>
      <c r="CZ5" s="29">
        <v>-6.25E-2</v>
      </c>
    </row>
    <row r="6" spans="1:104" x14ac:dyDescent="0.25">
      <c r="A6" s="10" t="s">
        <v>4</v>
      </c>
      <c r="B6" s="10" t="s">
        <v>14</v>
      </c>
      <c r="C6" s="21">
        <v>27881</v>
      </c>
      <c r="D6" s="18">
        <v>-1.5625E-2</v>
      </c>
      <c r="E6" s="16">
        <v>-0.14743000000000001</v>
      </c>
      <c r="F6" s="16">
        <v>-0.1171875</v>
      </c>
      <c r="G6" s="16">
        <v>-1.5625E-2</v>
      </c>
      <c r="H6" s="16">
        <v>-7.8125E-3</v>
      </c>
      <c r="I6" s="24">
        <f t="shared" si="0"/>
        <v>-0.1015625</v>
      </c>
      <c r="J6" s="24">
        <f t="shared" si="1"/>
        <v>-8.59375E-2</v>
      </c>
      <c r="K6" s="24">
        <f t="shared" si="2"/>
        <v>-7.03125E-2</v>
      </c>
      <c r="L6" s="24">
        <f t="shared" si="3"/>
        <v>-5.46875E-2</v>
      </c>
      <c r="M6" s="24">
        <v>-1.40625E-2</v>
      </c>
      <c r="N6" s="24">
        <v>-7.8125E-2</v>
      </c>
      <c r="O6" s="24">
        <v>-9.3749999999999997E-3</v>
      </c>
      <c r="P6" s="24">
        <v>-2.0312500000000001E-2</v>
      </c>
      <c r="Q6" s="24">
        <v>-5.3124999999999999E-2</v>
      </c>
      <c r="R6" s="24">
        <v>-2.34375E-2</v>
      </c>
      <c r="S6" s="24">
        <v>-5.3124999999999999E-2</v>
      </c>
      <c r="T6" s="24">
        <v>-8.1250000000000003E-2</v>
      </c>
      <c r="U6" s="24">
        <v>-8.4375000000000006E-2</v>
      </c>
      <c r="V6" s="24">
        <v>-2.5000000000000001E-2</v>
      </c>
      <c r="W6" s="24">
        <v>-5.7812500000000003E-2</v>
      </c>
      <c r="X6" s="24">
        <v>-4.5312499999999999E-2</v>
      </c>
      <c r="Y6" s="24">
        <v>-7.6562500000000006E-2</v>
      </c>
      <c r="Z6" s="24">
        <v>-4.6875E-2</v>
      </c>
      <c r="AA6" s="24">
        <v>-6.0937499999999999E-2</v>
      </c>
      <c r="AB6" s="24">
        <v>-3.125E-2</v>
      </c>
      <c r="AC6" s="24">
        <v>-5.6250000000000001E-2</v>
      </c>
      <c r="AD6" s="24">
        <v>-9.6875000000000003E-2</v>
      </c>
      <c r="AE6" s="24">
        <v>-0.05</v>
      </c>
      <c r="AF6" s="24">
        <v>-2.9687499999999999E-2</v>
      </c>
      <c r="AG6" s="24">
        <v>-2.34375E-2</v>
      </c>
      <c r="AH6" s="24">
        <v>-0.05</v>
      </c>
      <c r="AI6" s="24">
        <v>-9.5312499999999994E-2</v>
      </c>
      <c r="AJ6" s="24">
        <v>-6.7187499999999997E-2</v>
      </c>
      <c r="AK6" s="24">
        <v>-1.8749999999999999E-2</v>
      </c>
      <c r="AL6" s="24">
        <v>-4.3749999999999997E-2</v>
      </c>
      <c r="AM6" s="24">
        <v>-4.3749999999999997E-2</v>
      </c>
      <c r="AN6" s="24">
        <v>-3.4375000000000003E-2</v>
      </c>
      <c r="AO6" s="24">
        <v>-7.4999999999999997E-2</v>
      </c>
      <c r="AP6" s="24">
        <v>-5.9374999999999997E-2</v>
      </c>
      <c r="AQ6" s="24">
        <v>-3.2812500000000001E-2</v>
      </c>
      <c r="AR6" s="24">
        <v>-4.6875E-2</v>
      </c>
      <c r="AS6" s="24">
        <v>-7.8125E-3</v>
      </c>
      <c r="AT6" s="24">
        <v>-6.0937499999999999E-2</v>
      </c>
      <c r="AU6" s="24">
        <v>-2.34375E-2</v>
      </c>
      <c r="AV6" s="24">
        <v>-1.7187500000000001E-2</v>
      </c>
      <c r="AW6" s="24">
        <v>-5.46875E-2</v>
      </c>
      <c r="AX6" s="24">
        <v>-2.34375E-2</v>
      </c>
      <c r="AY6" s="24">
        <v>-4.0625000000000001E-2</v>
      </c>
      <c r="AZ6" s="24">
        <v>-5.6250000000000001E-2</v>
      </c>
      <c r="BA6" s="24">
        <v>-9.2187500000000006E-2</v>
      </c>
      <c r="BB6" s="24">
        <v>-0.1046875</v>
      </c>
      <c r="BC6" s="24">
        <v>-1.2500000000000001E-2</v>
      </c>
      <c r="BD6" s="24">
        <v>-6.0937499999999999E-2</v>
      </c>
      <c r="BE6" s="24">
        <v>-6.0937499999999999E-2</v>
      </c>
      <c r="BF6" s="24">
        <v>-3.4375000000000003E-2</v>
      </c>
      <c r="BG6" s="24">
        <v>-5.7812500000000003E-2</v>
      </c>
      <c r="BH6" s="24">
        <v>-0.1</v>
      </c>
      <c r="BI6" s="24">
        <v>-3.90625E-2</v>
      </c>
      <c r="BJ6" s="24">
        <v>-8.59375E-2</v>
      </c>
      <c r="BK6" s="24">
        <v>-2.6562499999999999E-2</v>
      </c>
      <c r="BL6" s="24">
        <v>-9.375E-2</v>
      </c>
      <c r="BM6" s="24">
        <v>-5.6250000000000001E-2</v>
      </c>
      <c r="BN6" s="24">
        <v>-0.05</v>
      </c>
      <c r="BO6" s="24">
        <v>-6.7187499999999997E-2</v>
      </c>
      <c r="BP6" s="24">
        <v>-7.03125E-2</v>
      </c>
      <c r="BQ6" s="24">
        <v>-3.5937499999999997E-2</v>
      </c>
      <c r="BR6" s="24">
        <v>-1.8749999999999999E-2</v>
      </c>
      <c r="BS6" s="24">
        <v>-8.59375E-2</v>
      </c>
      <c r="BT6" s="24">
        <v>-6.25E-2</v>
      </c>
      <c r="BU6" s="24">
        <v>-1.0937499999999999E-2</v>
      </c>
      <c r="BV6" s="24">
        <v>-5.1562499999999997E-2</v>
      </c>
      <c r="BW6" s="24">
        <v>-6.0937499999999999E-2</v>
      </c>
      <c r="BX6" s="24">
        <v>-8.1250000000000003E-2</v>
      </c>
      <c r="BY6" s="24">
        <v>-2.6562499999999999E-2</v>
      </c>
      <c r="BZ6" s="24">
        <v>-4.3749999999999997E-2</v>
      </c>
      <c r="CA6" s="24">
        <v>-0.05</v>
      </c>
      <c r="CB6" s="24">
        <v>-6.0937499999999999E-2</v>
      </c>
      <c r="CC6" s="24">
        <v>-3.4375000000000003E-2</v>
      </c>
      <c r="CD6" s="24">
        <v>-6.5625000000000003E-2</v>
      </c>
      <c r="CE6" s="24">
        <v>-5.7812500000000003E-2</v>
      </c>
      <c r="CF6" s="24">
        <v>-3.125E-2</v>
      </c>
      <c r="CG6" s="24">
        <v>-4.5312499999999999E-2</v>
      </c>
      <c r="CH6" s="24">
        <v>-4.8437500000000001E-2</v>
      </c>
      <c r="CI6" s="24">
        <v>-7.1874999999999994E-2</v>
      </c>
      <c r="CJ6" s="24">
        <v>-1.5625E-2</v>
      </c>
      <c r="CK6" s="24">
        <v>-4.5312499999999999E-2</v>
      </c>
      <c r="CL6" s="24">
        <v>-3.90625E-2</v>
      </c>
      <c r="CM6" s="23">
        <v>-3.7499999999999999E-2</v>
      </c>
      <c r="CN6" s="24">
        <v>-4.2187500000000003E-2</v>
      </c>
      <c r="CO6" s="24">
        <v>-3.125E-2</v>
      </c>
      <c r="CP6" s="24">
        <v>-7.8125000000000004E-4</v>
      </c>
      <c r="CQ6" s="24">
        <v>-0.125</v>
      </c>
      <c r="CR6" s="24">
        <v>-0.140625</v>
      </c>
      <c r="CS6" s="24">
        <v>-1.5625E-2</v>
      </c>
      <c r="CT6" s="24">
        <v>-7.8125E-3</v>
      </c>
      <c r="CU6" s="24">
        <v>-1.5625E-2</v>
      </c>
      <c r="CV6" s="24">
        <v>-7.8125E-3</v>
      </c>
      <c r="CW6" s="24">
        <v>-0.1484375</v>
      </c>
      <c r="CX6" s="24">
        <v>-7.0312500000000002E-3</v>
      </c>
      <c r="CY6" s="24">
        <v>-6.25E-2</v>
      </c>
      <c r="CZ6" s="29">
        <v>-3.125E-2</v>
      </c>
    </row>
    <row r="7" spans="1:104" x14ac:dyDescent="0.25">
      <c r="A7" s="10" t="s">
        <v>5</v>
      </c>
      <c r="B7" s="10" t="s">
        <v>36</v>
      </c>
      <c r="C7" s="21">
        <v>27915</v>
      </c>
      <c r="D7" s="18">
        <v>-1.5625E-2</v>
      </c>
      <c r="E7" s="16">
        <v>-0.14743000000000001</v>
      </c>
      <c r="F7" s="16">
        <v>-0.1171875</v>
      </c>
      <c r="G7" s="16">
        <v>-1.5625E-2</v>
      </c>
      <c r="H7" s="16">
        <v>-7.8125E-3</v>
      </c>
      <c r="I7" s="24">
        <f t="shared" si="0"/>
        <v>-0.1015625</v>
      </c>
      <c r="J7" s="24">
        <f t="shared" si="1"/>
        <v>-8.59375E-2</v>
      </c>
      <c r="K7" s="24">
        <f t="shared" si="2"/>
        <v>-7.03125E-2</v>
      </c>
      <c r="L7" s="24">
        <f t="shared" si="3"/>
        <v>-5.46875E-2</v>
      </c>
      <c r="M7" s="24">
        <v>-1.40625E-2</v>
      </c>
      <c r="N7" s="24">
        <v>-7.8125E-2</v>
      </c>
      <c r="O7" s="24">
        <v>-9.3749999999999997E-3</v>
      </c>
      <c r="P7" s="24">
        <v>-2.0312500000000001E-2</v>
      </c>
      <c r="Q7" s="24">
        <v>-5.3124999999999999E-2</v>
      </c>
      <c r="R7" s="24">
        <v>-2.34375E-2</v>
      </c>
      <c r="S7" s="24">
        <v>-5.3124999999999999E-2</v>
      </c>
      <c r="T7" s="24">
        <v>-8.1250000000000003E-2</v>
      </c>
      <c r="U7" s="24">
        <v>-8.4375000000000006E-2</v>
      </c>
      <c r="V7" s="24">
        <v>-2.5000000000000001E-2</v>
      </c>
      <c r="W7" s="24">
        <v>-5.7812500000000003E-2</v>
      </c>
      <c r="X7" s="24">
        <v>-4.5312499999999999E-2</v>
      </c>
      <c r="Y7" s="24">
        <v>-7.6562500000000006E-2</v>
      </c>
      <c r="Z7" s="24">
        <v>-4.6875E-2</v>
      </c>
      <c r="AA7" s="24">
        <v>-6.0937499999999999E-2</v>
      </c>
      <c r="AB7" s="24">
        <v>-3.125E-2</v>
      </c>
      <c r="AC7" s="24">
        <v>-5.6250000000000001E-2</v>
      </c>
      <c r="AD7" s="24">
        <v>-9.6875000000000003E-2</v>
      </c>
      <c r="AE7" s="24">
        <v>-0.05</v>
      </c>
      <c r="AF7" s="24">
        <v>-2.9687499999999999E-2</v>
      </c>
      <c r="AG7" s="24">
        <v>-2.34375E-2</v>
      </c>
      <c r="AH7" s="24">
        <v>-0.05</v>
      </c>
      <c r="AI7" s="24">
        <v>-9.5312499999999994E-2</v>
      </c>
      <c r="AJ7" s="24">
        <v>-6.7187499999999997E-2</v>
      </c>
      <c r="AK7" s="24">
        <v>-1.8749999999999999E-2</v>
      </c>
      <c r="AL7" s="24">
        <v>-4.3749999999999997E-2</v>
      </c>
      <c r="AM7" s="24">
        <v>-4.3749999999999997E-2</v>
      </c>
      <c r="AN7" s="24">
        <v>-3.4375000000000003E-2</v>
      </c>
      <c r="AO7" s="24">
        <v>-7.4999999999999997E-2</v>
      </c>
      <c r="AP7" s="24">
        <v>-5.9374999999999997E-2</v>
      </c>
      <c r="AQ7" s="24">
        <v>-3.2812500000000001E-2</v>
      </c>
      <c r="AR7" s="24">
        <v>-4.6875E-2</v>
      </c>
      <c r="AS7" s="24">
        <v>-7.8125E-3</v>
      </c>
      <c r="AT7" s="24">
        <v>-6.0937499999999999E-2</v>
      </c>
      <c r="AU7" s="24">
        <v>-2.34375E-2</v>
      </c>
      <c r="AV7" s="24">
        <v>-1.7187500000000001E-2</v>
      </c>
      <c r="AW7" s="24">
        <v>-5.46875E-2</v>
      </c>
      <c r="AX7" s="24">
        <v>-2.34375E-2</v>
      </c>
      <c r="AY7" s="24">
        <v>-4.0625000000000001E-2</v>
      </c>
      <c r="AZ7" s="24">
        <v>-5.6250000000000001E-2</v>
      </c>
      <c r="BA7" s="24">
        <v>-9.2187500000000006E-2</v>
      </c>
      <c r="BB7" s="24">
        <v>-0.1046875</v>
      </c>
      <c r="BC7" s="24">
        <v>-1.2500000000000001E-2</v>
      </c>
      <c r="BD7" s="24">
        <v>-6.0937499999999999E-2</v>
      </c>
      <c r="BE7" s="24">
        <v>-6.0937499999999999E-2</v>
      </c>
      <c r="BF7" s="24">
        <v>-3.4375000000000003E-2</v>
      </c>
      <c r="BG7" s="24">
        <v>-5.7812500000000003E-2</v>
      </c>
      <c r="BH7" s="24">
        <v>-0.1</v>
      </c>
      <c r="BI7" s="24">
        <v>-3.90625E-2</v>
      </c>
      <c r="BJ7" s="24">
        <v>-8.59375E-2</v>
      </c>
      <c r="BK7" s="24">
        <v>-2.6562499999999999E-2</v>
      </c>
      <c r="BL7" s="24">
        <v>-9.375E-2</v>
      </c>
      <c r="BM7" s="24">
        <v>-5.6250000000000001E-2</v>
      </c>
      <c r="BN7" s="24">
        <v>-0.05</v>
      </c>
      <c r="BO7" s="24">
        <v>-6.7187499999999997E-2</v>
      </c>
      <c r="BP7" s="24">
        <v>-7.03125E-2</v>
      </c>
      <c r="BQ7" s="24">
        <v>-3.5937499999999997E-2</v>
      </c>
      <c r="BR7" s="24">
        <v>-1.8749999999999999E-2</v>
      </c>
      <c r="BS7" s="24">
        <v>-8.59375E-2</v>
      </c>
      <c r="BT7" s="24">
        <v>-6.25E-2</v>
      </c>
      <c r="BU7" s="24">
        <v>-1.0937499999999999E-2</v>
      </c>
      <c r="BV7" s="24">
        <v>-5.1562499999999997E-2</v>
      </c>
      <c r="BW7" s="24">
        <v>-6.0937499999999999E-2</v>
      </c>
      <c r="BX7" s="24">
        <v>-8.1250000000000003E-2</v>
      </c>
      <c r="BY7" s="24">
        <v>-2.6562499999999999E-2</v>
      </c>
      <c r="BZ7" s="24">
        <v>-4.3749999999999997E-2</v>
      </c>
      <c r="CA7" s="24">
        <v>-0.05</v>
      </c>
      <c r="CB7" s="24">
        <v>-6.0937499999999999E-2</v>
      </c>
      <c r="CC7" s="24">
        <v>-3.4375000000000003E-2</v>
      </c>
      <c r="CD7" s="24">
        <v>-6.5625000000000003E-2</v>
      </c>
      <c r="CE7" s="24">
        <v>-5.7812500000000003E-2</v>
      </c>
      <c r="CF7" s="24">
        <v>-3.125E-2</v>
      </c>
      <c r="CG7" s="24">
        <v>-4.5312499999999999E-2</v>
      </c>
      <c r="CH7" s="24">
        <v>-4.8437500000000001E-2</v>
      </c>
      <c r="CI7" s="24">
        <v>-7.1874999999999994E-2</v>
      </c>
      <c r="CJ7" s="24">
        <v>-1.5625E-2</v>
      </c>
      <c r="CK7" s="24">
        <v>-4.5312499999999999E-2</v>
      </c>
      <c r="CL7" s="24">
        <v>-3.90625E-2</v>
      </c>
      <c r="CM7" s="23">
        <v>-3.7499999999999999E-2</v>
      </c>
      <c r="CN7" s="24">
        <v>-4.2187500000000003E-2</v>
      </c>
      <c r="CO7" s="24">
        <v>-3.125E-2</v>
      </c>
      <c r="CP7" s="24">
        <v>-7.8125000000000004E-4</v>
      </c>
      <c r="CQ7" s="24">
        <v>-0.125</v>
      </c>
      <c r="CR7" s="24">
        <v>-0.140625</v>
      </c>
      <c r="CS7" s="24">
        <v>-1.5625E-2</v>
      </c>
      <c r="CT7" s="24">
        <v>-7.8125E-3</v>
      </c>
      <c r="CU7" s="24">
        <v>-1.5625E-2</v>
      </c>
      <c r="CV7" s="24">
        <v>-7.8125E-3</v>
      </c>
      <c r="CW7" s="24">
        <v>-0.1484375</v>
      </c>
      <c r="CX7" s="24">
        <v>-7.0312500000000002E-3</v>
      </c>
      <c r="CY7" s="24">
        <v>-6.25E-2</v>
      </c>
      <c r="CZ7" s="29">
        <v>-3.125E-2</v>
      </c>
    </row>
    <row r="8" spans="1:104" x14ac:dyDescent="0.25">
      <c r="A8" s="10" t="s">
        <v>6</v>
      </c>
      <c r="B8" s="10" t="s">
        <v>15</v>
      </c>
      <c r="C8" s="21">
        <v>28113</v>
      </c>
      <c r="D8" s="18">
        <v>-1.5625E-2</v>
      </c>
      <c r="E8" s="16">
        <v>-0.14743000000000001</v>
      </c>
      <c r="F8" s="16">
        <v>-0.1171875</v>
      </c>
      <c r="G8" s="16">
        <v>-1.5625E-2</v>
      </c>
      <c r="H8" s="16">
        <v>-7.8125E-3</v>
      </c>
      <c r="I8" s="24">
        <f t="shared" si="0"/>
        <v>-0.1015625</v>
      </c>
      <c r="J8" s="24">
        <f t="shared" si="1"/>
        <v>-8.59375E-2</v>
      </c>
      <c r="K8" s="24">
        <f t="shared" si="2"/>
        <v>-7.03125E-2</v>
      </c>
      <c r="L8" s="24">
        <f t="shared" si="3"/>
        <v>-5.46875E-2</v>
      </c>
      <c r="M8" s="24">
        <v>-1.40625E-2</v>
      </c>
      <c r="N8" s="24">
        <v>-7.8125E-2</v>
      </c>
      <c r="O8" s="24">
        <v>-9.3749999999999997E-3</v>
      </c>
      <c r="P8" s="24">
        <v>-2.0312500000000001E-2</v>
      </c>
      <c r="Q8" s="24">
        <v>-5.3124999999999999E-2</v>
      </c>
      <c r="R8" s="24">
        <v>-2.34375E-2</v>
      </c>
      <c r="S8" s="24">
        <v>-5.3124999999999999E-2</v>
      </c>
      <c r="T8" s="24">
        <v>-8.1250000000000003E-2</v>
      </c>
      <c r="U8" s="24">
        <v>-8.4375000000000006E-2</v>
      </c>
      <c r="V8" s="24">
        <v>-2.5000000000000001E-2</v>
      </c>
      <c r="W8" s="24">
        <v>-5.7812500000000003E-2</v>
      </c>
      <c r="X8" s="24">
        <v>-4.5312499999999999E-2</v>
      </c>
      <c r="Y8" s="24">
        <v>-7.6562500000000006E-2</v>
      </c>
      <c r="Z8" s="24">
        <v>-4.6875E-2</v>
      </c>
      <c r="AA8" s="24">
        <v>-6.0937499999999999E-2</v>
      </c>
      <c r="AB8" s="24">
        <v>-3.125E-2</v>
      </c>
      <c r="AC8" s="24">
        <v>-5.6250000000000001E-2</v>
      </c>
      <c r="AD8" s="24">
        <v>-9.6875000000000003E-2</v>
      </c>
      <c r="AE8" s="24">
        <v>-0.05</v>
      </c>
      <c r="AF8" s="24">
        <v>-2.9687499999999999E-2</v>
      </c>
      <c r="AG8" s="24">
        <v>-2.34375E-2</v>
      </c>
      <c r="AH8" s="24">
        <v>-0.05</v>
      </c>
      <c r="AI8" s="24">
        <v>-9.5312499999999994E-2</v>
      </c>
      <c r="AJ8" s="24">
        <v>-6.7187499999999997E-2</v>
      </c>
      <c r="AK8" s="24">
        <v>-1.8749999999999999E-2</v>
      </c>
      <c r="AL8" s="24">
        <v>-4.3749999999999997E-2</v>
      </c>
      <c r="AM8" s="24">
        <v>-4.3749999999999997E-2</v>
      </c>
      <c r="AN8" s="24">
        <v>-3.4375000000000003E-2</v>
      </c>
      <c r="AO8" s="24">
        <v>-7.4999999999999997E-2</v>
      </c>
      <c r="AP8" s="24">
        <v>-5.9374999999999997E-2</v>
      </c>
      <c r="AQ8" s="24">
        <v>-3.2812500000000001E-2</v>
      </c>
      <c r="AR8" s="24">
        <v>-4.6875E-2</v>
      </c>
      <c r="AS8" s="24">
        <v>-7.8125E-3</v>
      </c>
      <c r="AT8" s="24">
        <v>-6.0937499999999999E-2</v>
      </c>
      <c r="AU8" s="24">
        <v>-2.34375E-2</v>
      </c>
      <c r="AV8" s="24">
        <v>-1.7187500000000001E-2</v>
      </c>
      <c r="AW8" s="24">
        <v>-5.46875E-2</v>
      </c>
      <c r="AX8" s="24">
        <v>-2.34375E-2</v>
      </c>
      <c r="AY8" s="24">
        <v>-4.0625000000000001E-2</v>
      </c>
      <c r="AZ8" s="24">
        <v>-5.6250000000000001E-2</v>
      </c>
      <c r="BA8" s="24">
        <v>-9.2187500000000006E-2</v>
      </c>
      <c r="BB8" s="24">
        <v>-0.1046875</v>
      </c>
      <c r="BC8" s="24">
        <v>-1.2500000000000001E-2</v>
      </c>
      <c r="BD8" s="24">
        <v>-6.0937499999999999E-2</v>
      </c>
      <c r="BE8" s="24">
        <v>-6.0937499999999999E-2</v>
      </c>
      <c r="BF8" s="24">
        <v>-3.4375000000000003E-2</v>
      </c>
      <c r="BG8" s="24">
        <v>-5.7812500000000003E-2</v>
      </c>
      <c r="BH8" s="24">
        <v>-0.1</v>
      </c>
      <c r="BI8" s="24">
        <v>-3.90625E-2</v>
      </c>
      <c r="BJ8" s="24">
        <v>-8.59375E-2</v>
      </c>
      <c r="BK8" s="24">
        <v>-2.6562499999999999E-2</v>
      </c>
      <c r="BL8" s="24">
        <v>-9.375E-2</v>
      </c>
      <c r="BM8" s="24">
        <v>-5.6250000000000001E-2</v>
      </c>
      <c r="BN8" s="24">
        <v>-0.05</v>
      </c>
      <c r="BO8" s="24">
        <v>-6.7187499999999997E-2</v>
      </c>
      <c r="BP8" s="24">
        <v>-7.03125E-2</v>
      </c>
      <c r="BQ8" s="24">
        <v>-3.5937499999999997E-2</v>
      </c>
      <c r="BR8" s="24">
        <v>-1.8749999999999999E-2</v>
      </c>
      <c r="BS8" s="24">
        <v>-8.59375E-2</v>
      </c>
      <c r="BT8" s="24">
        <v>-6.25E-2</v>
      </c>
      <c r="BU8" s="24">
        <v>-1.0937499999999999E-2</v>
      </c>
      <c r="BV8" s="24">
        <v>-5.1562499999999997E-2</v>
      </c>
      <c r="BW8" s="24">
        <v>-6.0937499999999999E-2</v>
      </c>
      <c r="BX8" s="24">
        <v>-8.1250000000000003E-2</v>
      </c>
      <c r="BY8" s="24">
        <v>-2.6562499999999999E-2</v>
      </c>
      <c r="BZ8" s="24">
        <v>-4.3749999999999997E-2</v>
      </c>
      <c r="CA8" s="24">
        <v>-0.05</v>
      </c>
      <c r="CB8" s="24">
        <v>-6.0937499999999999E-2</v>
      </c>
      <c r="CC8" s="24">
        <v>-3.4375000000000003E-2</v>
      </c>
      <c r="CD8" s="24">
        <v>-6.5625000000000003E-2</v>
      </c>
      <c r="CE8" s="24">
        <v>-5.7812500000000003E-2</v>
      </c>
      <c r="CF8" s="24">
        <v>-3.125E-2</v>
      </c>
      <c r="CG8" s="24">
        <v>-4.5312499999999999E-2</v>
      </c>
      <c r="CH8" s="24">
        <v>-4.8437500000000001E-2</v>
      </c>
      <c r="CI8" s="24">
        <v>-7.1874999999999994E-2</v>
      </c>
      <c r="CJ8" s="24">
        <v>-1.5625E-2</v>
      </c>
      <c r="CK8" s="24">
        <v>-4.5312499999999999E-2</v>
      </c>
      <c r="CL8" s="24">
        <v>-3.90625E-2</v>
      </c>
      <c r="CM8" s="23">
        <v>-3.7499999999999999E-2</v>
      </c>
      <c r="CN8" s="24">
        <v>-4.2187500000000003E-2</v>
      </c>
      <c r="CO8" s="24">
        <v>-3.125E-2</v>
      </c>
      <c r="CP8" s="24">
        <v>-7.8125000000000004E-4</v>
      </c>
      <c r="CQ8" s="24">
        <v>-0.125</v>
      </c>
      <c r="CR8" s="24">
        <v>-0.140625</v>
      </c>
      <c r="CS8" s="24">
        <v>-1.5625E-2</v>
      </c>
      <c r="CT8" s="24">
        <v>-7.8125E-3</v>
      </c>
      <c r="CU8" s="24">
        <v>-1.5625E-2</v>
      </c>
      <c r="CV8" s="24">
        <v>-7.8125E-3</v>
      </c>
      <c r="CW8" s="24">
        <v>-0.1484375</v>
      </c>
      <c r="CX8" s="24">
        <v>-7.0312500000000002E-3</v>
      </c>
      <c r="CY8" s="24">
        <v>-6.25E-2</v>
      </c>
      <c r="CZ8" s="29">
        <v>-3.125E-2</v>
      </c>
    </row>
    <row r="9" spans="1:104" x14ac:dyDescent="0.25">
      <c r="A9" s="10" t="s">
        <v>7</v>
      </c>
      <c r="B9" s="10" t="s">
        <v>16</v>
      </c>
      <c r="C9" s="21">
        <v>27929</v>
      </c>
      <c r="D9" s="18">
        <v>-1.5625E-2</v>
      </c>
      <c r="E9" s="16">
        <v>-0.14743000000000001</v>
      </c>
      <c r="F9" s="16">
        <v>-0.1171875</v>
      </c>
      <c r="G9" s="16">
        <v>-1.5625E-2</v>
      </c>
      <c r="H9" s="16">
        <v>-7.8125E-3</v>
      </c>
      <c r="I9" s="24">
        <f t="shared" si="0"/>
        <v>-0.1015625</v>
      </c>
      <c r="J9" s="24">
        <f t="shared" si="1"/>
        <v>-8.59375E-2</v>
      </c>
      <c r="K9" s="24">
        <f t="shared" si="2"/>
        <v>-7.03125E-2</v>
      </c>
      <c r="L9" s="24">
        <f t="shared" si="3"/>
        <v>-5.46875E-2</v>
      </c>
      <c r="M9" s="24">
        <v>-1.40625E-2</v>
      </c>
      <c r="N9" s="24">
        <v>-7.8125E-2</v>
      </c>
      <c r="O9" s="24">
        <v>-9.3749999999999997E-3</v>
      </c>
      <c r="P9" s="24">
        <v>-2.0312500000000001E-2</v>
      </c>
      <c r="Q9" s="24">
        <v>-5.3124999999999999E-2</v>
      </c>
      <c r="R9" s="24">
        <v>-2.34375E-2</v>
      </c>
      <c r="S9" s="24">
        <v>-5.3124999999999999E-2</v>
      </c>
      <c r="T9" s="24">
        <v>-8.1250000000000003E-2</v>
      </c>
      <c r="U9" s="24">
        <v>-8.4375000000000006E-2</v>
      </c>
      <c r="V9" s="24">
        <v>-2.5000000000000001E-2</v>
      </c>
      <c r="W9" s="24">
        <v>-5.7812500000000003E-2</v>
      </c>
      <c r="X9" s="24">
        <v>-4.5312499999999999E-2</v>
      </c>
      <c r="Y9" s="24">
        <v>-7.6562500000000006E-2</v>
      </c>
      <c r="Z9" s="24">
        <v>-4.6875E-2</v>
      </c>
      <c r="AA9" s="24">
        <v>-6.0937499999999999E-2</v>
      </c>
      <c r="AB9" s="24">
        <v>-3.125E-2</v>
      </c>
      <c r="AC9" s="24">
        <v>-5.6250000000000001E-2</v>
      </c>
      <c r="AD9" s="24">
        <v>-9.6875000000000003E-2</v>
      </c>
      <c r="AE9" s="24">
        <v>-0.05</v>
      </c>
      <c r="AF9" s="24">
        <v>-2.9687499999999999E-2</v>
      </c>
      <c r="AG9" s="24">
        <v>-2.34375E-2</v>
      </c>
      <c r="AH9" s="24">
        <v>-0.05</v>
      </c>
      <c r="AI9" s="24">
        <v>-9.5312499999999994E-2</v>
      </c>
      <c r="AJ9" s="24">
        <v>-6.7187499999999997E-2</v>
      </c>
      <c r="AK9" s="24">
        <v>-1.8749999999999999E-2</v>
      </c>
      <c r="AL9" s="24">
        <v>-4.3749999999999997E-2</v>
      </c>
      <c r="AM9" s="24">
        <v>-4.3749999999999997E-2</v>
      </c>
      <c r="AN9" s="24">
        <v>-3.4375000000000003E-2</v>
      </c>
      <c r="AO9" s="24">
        <v>-7.4999999999999997E-2</v>
      </c>
      <c r="AP9" s="24">
        <v>-5.9374999999999997E-2</v>
      </c>
      <c r="AQ9" s="24">
        <v>-3.2812500000000001E-2</v>
      </c>
      <c r="AR9" s="24">
        <v>-4.6875E-2</v>
      </c>
      <c r="AS9" s="24">
        <v>-7.8125E-3</v>
      </c>
      <c r="AT9" s="24">
        <v>-6.0937499999999999E-2</v>
      </c>
      <c r="AU9" s="24">
        <v>-2.34375E-2</v>
      </c>
      <c r="AV9" s="24">
        <v>-1.7187500000000001E-2</v>
      </c>
      <c r="AW9" s="24">
        <v>-5.46875E-2</v>
      </c>
      <c r="AX9" s="24">
        <v>-2.34375E-2</v>
      </c>
      <c r="AY9" s="24">
        <v>-4.0625000000000001E-2</v>
      </c>
      <c r="AZ9" s="24">
        <v>-5.6250000000000001E-2</v>
      </c>
      <c r="BA9" s="24">
        <v>-9.2187500000000006E-2</v>
      </c>
      <c r="BB9" s="24">
        <v>-0.1046875</v>
      </c>
      <c r="BC9" s="24">
        <v>-1.2500000000000001E-2</v>
      </c>
      <c r="BD9" s="24">
        <v>-6.0937499999999999E-2</v>
      </c>
      <c r="BE9" s="24">
        <v>-6.0937499999999999E-2</v>
      </c>
      <c r="BF9" s="24">
        <v>-3.4375000000000003E-2</v>
      </c>
      <c r="BG9" s="24">
        <v>-5.7812500000000003E-2</v>
      </c>
      <c r="BH9" s="24">
        <v>-0.1</v>
      </c>
      <c r="BI9" s="24">
        <v>-3.90625E-2</v>
      </c>
      <c r="BJ9" s="24">
        <v>-8.59375E-2</v>
      </c>
      <c r="BK9" s="24">
        <v>-2.6562499999999999E-2</v>
      </c>
      <c r="BL9" s="24">
        <v>-9.375E-2</v>
      </c>
      <c r="BM9" s="24">
        <v>-5.6250000000000001E-2</v>
      </c>
      <c r="BN9" s="24">
        <v>-0.05</v>
      </c>
      <c r="BO9" s="24">
        <v>-6.7187499999999997E-2</v>
      </c>
      <c r="BP9" s="24">
        <v>-7.03125E-2</v>
      </c>
      <c r="BQ9" s="24">
        <v>-3.5937499999999997E-2</v>
      </c>
      <c r="BR9" s="24">
        <v>-1.8749999999999999E-2</v>
      </c>
      <c r="BS9" s="24">
        <v>-8.59375E-2</v>
      </c>
      <c r="BT9" s="24">
        <v>-6.25E-2</v>
      </c>
      <c r="BU9" s="24">
        <v>-1.0937499999999999E-2</v>
      </c>
      <c r="BV9" s="24">
        <v>-5.1562499999999997E-2</v>
      </c>
      <c r="BW9" s="24">
        <v>-6.0937499999999999E-2</v>
      </c>
      <c r="BX9" s="24">
        <v>-8.1250000000000003E-2</v>
      </c>
      <c r="BY9" s="24">
        <v>-2.6562499999999999E-2</v>
      </c>
      <c r="BZ9" s="24">
        <v>-4.3749999999999997E-2</v>
      </c>
      <c r="CA9" s="24">
        <v>-0.05</v>
      </c>
      <c r="CB9" s="24">
        <v>-6.0937499999999999E-2</v>
      </c>
      <c r="CC9" s="24">
        <v>-3.4375000000000003E-2</v>
      </c>
      <c r="CD9" s="24">
        <v>-6.5625000000000003E-2</v>
      </c>
      <c r="CE9" s="24">
        <v>-5.7812500000000003E-2</v>
      </c>
      <c r="CF9" s="24">
        <v>-3.125E-2</v>
      </c>
      <c r="CG9" s="24">
        <v>-4.5312499999999999E-2</v>
      </c>
      <c r="CH9" s="24">
        <v>-4.8437500000000001E-2</v>
      </c>
      <c r="CI9" s="24">
        <v>-7.1874999999999994E-2</v>
      </c>
      <c r="CJ9" s="24">
        <v>-1.5625E-2</v>
      </c>
      <c r="CK9" s="24">
        <v>-4.5312499999999999E-2</v>
      </c>
      <c r="CL9" s="24">
        <v>-3.90625E-2</v>
      </c>
      <c r="CM9" s="23">
        <v>-3.7499999999999999E-2</v>
      </c>
      <c r="CN9" s="24">
        <v>-4.2187500000000003E-2</v>
      </c>
      <c r="CO9" s="24">
        <v>-3.125E-2</v>
      </c>
      <c r="CP9" s="24">
        <v>-7.8125000000000004E-4</v>
      </c>
      <c r="CQ9" s="24">
        <v>-0.125</v>
      </c>
      <c r="CR9" s="24">
        <v>-0.140625</v>
      </c>
      <c r="CS9" s="24">
        <v>-1.5625E-2</v>
      </c>
      <c r="CT9" s="24">
        <v>-7.8125E-3</v>
      </c>
      <c r="CU9" s="24">
        <v>-1.5625E-2</v>
      </c>
      <c r="CV9" s="24">
        <v>-7.8125E-3</v>
      </c>
      <c r="CW9" s="24">
        <v>-0.1484375</v>
      </c>
      <c r="CX9" s="24">
        <v>-7.0312500000000002E-3</v>
      </c>
      <c r="CY9" s="24">
        <v>-6.25E-2</v>
      </c>
      <c r="CZ9" s="29">
        <v>-3.125E-2</v>
      </c>
    </row>
    <row r="10" spans="1:104" x14ac:dyDescent="0.25">
      <c r="A10" s="10" t="s">
        <v>8</v>
      </c>
      <c r="B10" s="21" t="s">
        <v>17</v>
      </c>
      <c r="C10" s="21">
        <v>28108</v>
      </c>
      <c r="D10" s="18">
        <v>-2.27272727272727E-2</v>
      </c>
      <c r="E10" s="16">
        <v>-0.21445</v>
      </c>
      <c r="F10" s="16">
        <v>-0.17045450000000001</v>
      </c>
      <c r="G10" s="16">
        <v>-2.2727299999999999E-2</v>
      </c>
      <c r="H10" s="16">
        <v>-1.13636E-2</v>
      </c>
      <c r="I10" s="24">
        <f t="shared" si="0"/>
        <v>-0.14772727272727254</v>
      </c>
      <c r="J10" s="17">
        <f t="shared" si="1"/>
        <v>-0.12499999999999985</v>
      </c>
      <c r="K10" s="17">
        <f t="shared" si="2"/>
        <v>-0.10227272727272715</v>
      </c>
      <c r="L10" s="17">
        <f t="shared" si="3"/>
        <v>-7.9545454545454447E-2</v>
      </c>
      <c r="M10" s="24">
        <v>-2.0454300000000002E-2</v>
      </c>
      <c r="N10" s="17">
        <v>-0.113635</v>
      </c>
      <c r="O10" s="17">
        <v>-1.3636199999999999E-2</v>
      </c>
      <c r="P10" s="17">
        <v>-2.9545100000000001E-2</v>
      </c>
      <c r="Q10" s="17">
        <v>-7.7271800000000002E-2</v>
      </c>
      <c r="R10" s="17">
        <v>-3.4090500000000003E-2</v>
      </c>
      <c r="S10" s="17">
        <v>-7.7271800000000002E-2</v>
      </c>
      <c r="T10" s="17">
        <v>-0.1181804</v>
      </c>
      <c r="U10" s="17">
        <v>-0.1227258</v>
      </c>
      <c r="V10" s="17">
        <v>-3.6363199999999998E-2</v>
      </c>
      <c r="W10" s="17">
        <v>-8.4089899999999995E-2</v>
      </c>
      <c r="X10" s="17">
        <v>-6.5908300000000003E-2</v>
      </c>
      <c r="Y10" s="17">
        <v>-0.1113623</v>
      </c>
      <c r="Z10" s="17">
        <v>-6.8181000000000005E-2</v>
      </c>
      <c r="AA10" s="17">
        <v>-8.86353E-2</v>
      </c>
      <c r="AB10" s="17">
        <v>-4.5454000000000001E-2</v>
      </c>
      <c r="AC10" s="17">
        <v>-8.1817200000000007E-2</v>
      </c>
      <c r="AD10" s="17">
        <v>-0.14090739999999999</v>
      </c>
      <c r="AE10" s="17">
        <v>-7.2726399999999997E-2</v>
      </c>
      <c r="AF10" s="17">
        <v>-4.3181299999999999E-2</v>
      </c>
      <c r="AG10" s="17">
        <v>-3.4090500000000003E-2</v>
      </c>
      <c r="AH10" s="17">
        <v>-7.2726399999999997E-2</v>
      </c>
      <c r="AI10" s="17">
        <v>-0.1386347</v>
      </c>
      <c r="AJ10" s="17">
        <v>-9.7726099999999996E-2</v>
      </c>
      <c r="AK10" s="17">
        <v>-2.7272399999999999E-2</v>
      </c>
      <c r="AL10" s="17">
        <v>-6.36356E-2</v>
      </c>
      <c r="AM10" s="17">
        <v>-6.36356E-2</v>
      </c>
      <c r="AN10" s="17">
        <v>-4.9999399999999999E-2</v>
      </c>
      <c r="AO10" s="17">
        <v>-0.10908959999999999</v>
      </c>
      <c r="AP10" s="17">
        <v>-8.6362599999999998E-2</v>
      </c>
      <c r="AQ10" s="17">
        <v>-4.7726699999999997E-2</v>
      </c>
      <c r="AR10" s="17">
        <v>-6.8181000000000005E-2</v>
      </c>
      <c r="AS10" s="17">
        <v>-1.13635E-2</v>
      </c>
      <c r="AT10" s="17">
        <v>-8.86353E-2</v>
      </c>
      <c r="AU10" s="17">
        <v>-3.4090500000000003E-2</v>
      </c>
      <c r="AV10" s="17">
        <v>-2.49997E-2</v>
      </c>
      <c r="AW10" s="17">
        <v>-7.9544500000000004E-2</v>
      </c>
      <c r="AX10" s="17">
        <v>-3.4090500000000003E-2</v>
      </c>
      <c r="AY10" s="17">
        <v>-5.9090200000000002E-2</v>
      </c>
      <c r="AZ10" s="17">
        <v>-8.1817200000000007E-2</v>
      </c>
      <c r="BA10" s="17">
        <v>-0.13408929999999999</v>
      </c>
      <c r="BB10" s="17">
        <v>-0.15227089999999999</v>
      </c>
      <c r="BC10" s="17">
        <v>-1.8181599999999999E-2</v>
      </c>
      <c r="BD10" s="17">
        <v>-8.86353E-2</v>
      </c>
      <c r="BE10" s="17">
        <v>-8.86353E-2</v>
      </c>
      <c r="BF10" s="17">
        <v>-4.9999399999999999E-2</v>
      </c>
      <c r="BG10" s="17">
        <v>-8.4089899999999995E-2</v>
      </c>
      <c r="BH10" s="17">
        <v>-0.14545279999999999</v>
      </c>
      <c r="BI10" s="17">
        <v>-5.68175E-2</v>
      </c>
      <c r="BJ10" s="17">
        <v>-0.1249985</v>
      </c>
      <c r="BK10" s="17">
        <v>-3.8635900000000001E-2</v>
      </c>
      <c r="BL10" s="17">
        <v>-0.13636200000000001</v>
      </c>
      <c r="BM10" s="17">
        <v>-8.1817200000000007E-2</v>
      </c>
      <c r="BN10" s="17">
        <v>-7.2726399999999997E-2</v>
      </c>
      <c r="BO10" s="17">
        <v>-9.7726099999999996E-2</v>
      </c>
      <c r="BP10" s="17">
        <v>-0.1022715</v>
      </c>
      <c r="BQ10" s="17">
        <v>-5.2272100000000002E-2</v>
      </c>
      <c r="BR10" s="17">
        <v>-2.7272399999999999E-2</v>
      </c>
      <c r="BS10" s="17">
        <v>-0.1249985</v>
      </c>
      <c r="BT10" s="17">
        <v>-9.0908000000000003E-2</v>
      </c>
      <c r="BU10" s="17">
        <v>-1.59089E-2</v>
      </c>
      <c r="BV10" s="17">
        <v>-7.4999099999999999E-2</v>
      </c>
      <c r="BW10" s="17">
        <v>-8.86353E-2</v>
      </c>
      <c r="BX10" s="17">
        <v>-0.1181804</v>
      </c>
      <c r="BY10" s="17">
        <v>-3.8635900000000001E-2</v>
      </c>
      <c r="BZ10" s="17">
        <v>-6.36356E-2</v>
      </c>
      <c r="CA10" s="17">
        <v>-7.2726399999999997E-2</v>
      </c>
      <c r="CB10" s="17">
        <v>-8.86353E-2</v>
      </c>
      <c r="CC10" s="17">
        <v>-4.9999399999999999E-2</v>
      </c>
      <c r="CD10" s="17">
        <v>-9.5453399999999994E-2</v>
      </c>
      <c r="CE10" s="17">
        <v>-8.4089899999999995E-2</v>
      </c>
      <c r="CF10" s="17">
        <v>-4.5454000000000001E-2</v>
      </c>
      <c r="CG10" s="17">
        <v>-6.5908300000000003E-2</v>
      </c>
      <c r="CH10" s="17">
        <v>-7.0453699999999994E-2</v>
      </c>
      <c r="CI10" s="28">
        <v>-0.1045442</v>
      </c>
      <c r="CJ10" s="28">
        <v>-2.2727000000000001E-2</v>
      </c>
      <c r="CK10" s="28">
        <v>-6.5908300000000003E-2</v>
      </c>
      <c r="CL10" s="28">
        <v>-5.68175E-2</v>
      </c>
      <c r="CM10" s="17">
        <v>-5.4544799999999997E-2</v>
      </c>
      <c r="CN10" s="28">
        <v>-6.1362899999999998E-2</v>
      </c>
      <c r="CO10" s="28">
        <v>-4.5454000000000001E-2</v>
      </c>
      <c r="CP10" s="28">
        <v>-1.1363499999999999E-3</v>
      </c>
      <c r="CQ10" s="28">
        <v>-0.18181600000000001</v>
      </c>
      <c r="CR10" s="28">
        <v>-0.204543</v>
      </c>
      <c r="CS10" s="28">
        <v>-2.2727000000000001E-2</v>
      </c>
      <c r="CT10" s="28">
        <v>-1.13635E-2</v>
      </c>
      <c r="CU10" s="28">
        <v>-2.2727000000000001E-2</v>
      </c>
      <c r="CV10" s="28">
        <v>-1.13635E-2</v>
      </c>
      <c r="CW10" s="28">
        <v>-0.2159065</v>
      </c>
      <c r="CX10" s="28">
        <v>-1.0227150000000001E-2</v>
      </c>
      <c r="CY10" s="28">
        <v>-9.0908000000000003E-2</v>
      </c>
      <c r="CZ10" s="30">
        <v>-4.5454000000000001E-2</v>
      </c>
    </row>
    <row r="11" spans="1:104" x14ac:dyDescent="0.25">
      <c r="A11" s="19" t="s">
        <v>18</v>
      </c>
      <c r="B11" s="19" t="s">
        <v>18</v>
      </c>
      <c r="C11" s="36">
        <v>27856</v>
      </c>
      <c r="D11" s="22">
        <v>-1.38888888888889E-3</v>
      </c>
      <c r="E11" s="20">
        <v>-7.8399999999999997E-4</v>
      </c>
      <c r="F11" s="20">
        <v>-1.0416699999999999E-2</v>
      </c>
      <c r="G11" s="20">
        <v>-1.3889E-3</v>
      </c>
      <c r="H11" s="20">
        <v>-6.9439999999999997E-4</v>
      </c>
      <c r="I11" s="26">
        <f t="shared" si="0"/>
        <v>-9.0277777777777856E-3</v>
      </c>
      <c r="J11" s="24">
        <f t="shared" si="1"/>
        <v>-7.6388888888888947E-3</v>
      </c>
      <c r="K11" s="24">
        <f t="shared" si="2"/>
        <v>-6.2500000000000056E-3</v>
      </c>
      <c r="L11" s="24">
        <f t="shared" si="3"/>
        <v>-4.8611111111111147E-3</v>
      </c>
      <c r="M11" s="26">
        <v>-1.2501000000000001E-3</v>
      </c>
      <c r="N11" s="24">
        <v>-6.9449999999999998E-3</v>
      </c>
      <c r="O11" s="24">
        <v>-8.3339999999999998E-4</v>
      </c>
      <c r="P11" s="24">
        <v>-1.8056999999999999E-3</v>
      </c>
      <c r="Q11" s="24">
        <v>-4.7226000000000004E-3</v>
      </c>
      <c r="R11" s="24">
        <v>-2.0834999999999998E-3</v>
      </c>
      <c r="S11" s="24">
        <v>-4.7226000000000004E-3</v>
      </c>
      <c r="T11" s="24">
        <v>-7.2227999999999997E-3</v>
      </c>
      <c r="U11" s="24">
        <v>-7.5005999999999996E-3</v>
      </c>
      <c r="V11" s="24">
        <v>-2.2223999999999998E-3</v>
      </c>
      <c r="W11" s="24">
        <v>-5.1393000000000003E-3</v>
      </c>
      <c r="X11" s="24">
        <v>-4.0280999999999997E-3</v>
      </c>
      <c r="Y11" s="24">
        <v>-6.8060999999999998E-3</v>
      </c>
      <c r="Z11" s="24">
        <v>-4.1669999999999997E-3</v>
      </c>
      <c r="AA11" s="24">
        <v>-5.4171000000000002E-3</v>
      </c>
      <c r="AB11" s="24">
        <v>-2.7780000000000001E-3</v>
      </c>
      <c r="AC11" s="24">
        <v>-5.0004000000000003E-3</v>
      </c>
      <c r="AD11" s="24">
        <v>-8.6117999999999993E-3</v>
      </c>
      <c r="AE11" s="24">
        <v>-4.4447999999999996E-3</v>
      </c>
      <c r="AF11" s="24">
        <v>-2.6391000000000001E-3</v>
      </c>
      <c r="AG11" s="24">
        <v>-2.0834999999999998E-3</v>
      </c>
      <c r="AH11" s="24">
        <v>-4.4447999999999996E-3</v>
      </c>
      <c r="AI11" s="24">
        <v>-8.4729000000000002E-3</v>
      </c>
      <c r="AJ11" s="24">
        <v>-5.9727000000000001E-3</v>
      </c>
      <c r="AK11" s="24">
        <v>-1.6668E-3</v>
      </c>
      <c r="AL11" s="24">
        <v>-3.8892000000000002E-3</v>
      </c>
      <c r="AM11" s="24">
        <v>-3.8892000000000002E-3</v>
      </c>
      <c r="AN11" s="24">
        <v>-3.0558E-3</v>
      </c>
      <c r="AO11" s="24">
        <v>-6.6671999999999999E-3</v>
      </c>
      <c r="AP11" s="24">
        <v>-5.2782000000000003E-3</v>
      </c>
      <c r="AQ11" s="24">
        <v>-2.9169E-3</v>
      </c>
      <c r="AR11" s="24">
        <v>-4.1669999999999997E-3</v>
      </c>
      <c r="AS11" s="24">
        <v>-6.9450000000000002E-4</v>
      </c>
      <c r="AT11" s="24">
        <v>-5.4171000000000002E-3</v>
      </c>
      <c r="AU11" s="24">
        <v>-2.0834999999999998E-3</v>
      </c>
      <c r="AV11" s="24">
        <v>-1.5279E-3</v>
      </c>
      <c r="AW11" s="24">
        <v>-4.8615000000000004E-3</v>
      </c>
      <c r="AX11" s="24">
        <v>-2.0834999999999998E-3</v>
      </c>
      <c r="AY11" s="24">
        <v>-3.6113999999999999E-3</v>
      </c>
      <c r="AZ11" s="24">
        <v>-5.0004000000000003E-3</v>
      </c>
      <c r="BA11" s="24">
        <v>-8.1951000000000003E-3</v>
      </c>
      <c r="BB11" s="24">
        <v>-9.3063E-3</v>
      </c>
      <c r="BC11" s="24">
        <v>-1.1111999999999999E-3</v>
      </c>
      <c r="BD11" s="24">
        <v>-5.4171000000000002E-3</v>
      </c>
      <c r="BE11" s="24">
        <v>-5.4171000000000002E-3</v>
      </c>
      <c r="BF11" s="24">
        <v>-3.0558E-3</v>
      </c>
      <c r="BG11" s="24">
        <v>-5.1393000000000003E-3</v>
      </c>
      <c r="BH11" s="24">
        <v>-8.8895999999999992E-3</v>
      </c>
      <c r="BI11" s="24">
        <v>-3.4724999999999999E-3</v>
      </c>
      <c r="BJ11" s="24">
        <v>-7.6394999999999996E-3</v>
      </c>
      <c r="BK11" s="24">
        <v>-2.3613000000000002E-3</v>
      </c>
      <c r="BL11" s="24">
        <v>-8.3339999999999994E-3</v>
      </c>
      <c r="BM11" s="24">
        <v>-5.0004000000000003E-3</v>
      </c>
      <c r="BN11" s="24">
        <v>-4.4447999999999996E-3</v>
      </c>
      <c r="BO11" s="24">
        <v>-5.9727000000000001E-3</v>
      </c>
      <c r="BP11" s="24">
        <v>-6.2505E-3</v>
      </c>
      <c r="BQ11" s="24">
        <v>-3.1947E-3</v>
      </c>
      <c r="BR11" s="24">
        <v>-1.6668E-3</v>
      </c>
      <c r="BS11" s="24">
        <v>-7.6394999999999996E-3</v>
      </c>
      <c r="BT11" s="24">
        <v>-5.5560000000000002E-3</v>
      </c>
      <c r="BU11" s="24">
        <v>-9.7230000000000005E-4</v>
      </c>
      <c r="BV11" s="24">
        <v>-4.5836999999999996E-3</v>
      </c>
      <c r="BW11" s="24">
        <v>-5.4171000000000002E-3</v>
      </c>
      <c r="BX11" s="24">
        <v>-7.2227999999999997E-3</v>
      </c>
      <c r="BY11" s="24">
        <v>-2.3613000000000002E-3</v>
      </c>
      <c r="BZ11" s="24">
        <v>-3.8892000000000002E-3</v>
      </c>
      <c r="CA11" s="24">
        <v>-4.4447999999999996E-3</v>
      </c>
      <c r="CB11" s="24">
        <v>-5.4171000000000002E-3</v>
      </c>
      <c r="CC11" s="24">
        <v>-3.0558E-3</v>
      </c>
      <c r="CD11" s="24">
        <v>-5.8338000000000001E-3</v>
      </c>
      <c r="CE11" s="24">
        <v>-5.1393000000000003E-3</v>
      </c>
      <c r="CF11" s="24">
        <v>-2.7780000000000001E-3</v>
      </c>
      <c r="CG11" s="24">
        <v>-4.0280999999999997E-3</v>
      </c>
      <c r="CH11" s="24">
        <v>-4.3058999999999997E-3</v>
      </c>
      <c r="CI11" s="24">
        <v>-6.3893999999999999E-3</v>
      </c>
      <c r="CJ11" s="24">
        <v>-1.389E-3</v>
      </c>
      <c r="CK11" s="24">
        <v>-4.0280999999999997E-3</v>
      </c>
      <c r="CL11" s="24">
        <v>-3.4724999999999999E-3</v>
      </c>
      <c r="CM11" s="23">
        <v>-3.3335999999999999E-3</v>
      </c>
      <c r="CN11" s="24">
        <v>-3.7502999999999998E-3</v>
      </c>
      <c r="CO11" s="24">
        <v>-2.7780000000000001E-3</v>
      </c>
      <c r="CP11" s="47">
        <v>-6.9449999999999994E-5</v>
      </c>
      <c r="CQ11" s="24">
        <v>-1.1112E-2</v>
      </c>
      <c r="CR11" s="24">
        <v>-1.2501E-2</v>
      </c>
      <c r="CS11" s="24">
        <v>-1.389E-3</v>
      </c>
      <c r="CT11" s="24">
        <v>-6.9450000000000002E-4</v>
      </c>
      <c r="CU11" s="24">
        <v>-1.389E-3</v>
      </c>
      <c r="CV11" s="24">
        <v>-6.9450000000000002E-4</v>
      </c>
      <c r="CW11" s="24">
        <v>-1.3195500000000001E-2</v>
      </c>
      <c r="CX11" s="24">
        <v>-6.2505000000000004E-4</v>
      </c>
      <c r="CY11" s="24">
        <v>-5.5560000000000002E-3</v>
      </c>
      <c r="CZ11" s="29">
        <v>-2.7780000000000001E-3</v>
      </c>
    </row>
    <row r="12" spans="1:104" x14ac:dyDescent="0.25">
      <c r="A12" s="11" t="s">
        <v>37</v>
      </c>
      <c r="B12" s="11" t="s">
        <v>19</v>
      </c>
      <c r="C12" s="37">
        <v>27891</v>
      </c>
      <c r="D12" s="18">
        <v>-4.1666666666666699E-5</v>
      </c>
      <c r="E12" s="16">
        <v>-2.4000000000000001E-5</v>
      </c>
      <c r="F12" s="16">
        <v>-3.1250000000000001E-4</v>
      </c>
      <c r="G12" s="16">
        <v>-4.1699999999999997E-5</v>
      </c>
      <c r="H12" s="16">
        <v>-2.0800000000000001E-5</v>
      </c>
      <c r="I12" s="24">
        <f t="shared" si="0"/>
        <v>-2.7083333333333354E-4</v>
      </c>
      <c r="J12" s="24">
        <f t="shared" si="1"/>
        <v>-2.2916666666666685E-4</v>
      </c>
      <c r="K12" s="24">
        <f t="shared" si="2"/>
        <v>-1.8750000000000014E-4</v>
      </c>
      <c r="L12" s="24">
        <f t="shared" si="3"/>
        <v>-1.4583333333333345E-4</v>
      </c>
      <c r="M12" s="47">
        <v>-3.7799999999999997E-5</v>
      </c>
      <c r="N12" s="24">
        <v>-2.1000000000000001E-4</v>
      </c>
      <c r="O12" s="47">
        <v>-2.5199999999999999E-5</v>
      </c>
      <c r="P12" s="47">
        <v>-5.4599999999999999E-5</v>
      </c>
      <c r="Q12" s="24">
        <v>-1.428E-4</v>
      </c>
      <c r="R12" s="47">
        <v>-6.3E-5</v>
      </c>
      <c r="S12" s="24">
        <v>-1.428E-4</v>
      </c>
      <c r="T12" s="24">
        <v>-2.184E-4</v>
      </c>
      <c r="U12" s="24">
        <v>-2.2680000000000001E-4</v>
      </c>
      <c r="V12" s="47">
        <v>-6.7199999999999994E-5</v>
      </c>
      <c r="W12" s="24">
        <v>-1.5540000000000001E-4</v>
      </c>
      <c r="X12" s="24">
        <v>-1.2180000000000001E-4</v>
      </c>
      <c r="Y12" s="24">
        <v>-2.0579999999999999E-4</v>
      </c>
      <c r="Z12" s="24">
        <v>-1.26E-4</v>
      </c>
      <c r="AA12" s="24">
        <v>-1.638E-4</v>
      </c>
      <c r="AB12" s="47">
        <v>-8.3999999999999995E-5</v>
      </c>
      <c r="AC12" s="24">
        <v>-1.5119999999999999E-4</v>
      </c>
      <c r="AD12" s="24">
        <v>-2.6039999999999999E-4</v>
      </c>
      <c r="AE12" s="24">
        <v>-1.3439999999999999E-4</v>
      </c>
      <c r="AF12" s="47">
        <v>-7.9800000000000002E-5</v>
      </c>
      <c r="AG12" s="47">
        <v>-6.3E-5</v>
      </c>
      <c r="AH12" s="24">
        <v>-1.3439999999999999E-4</v>
      </c>
      <c r="AI12" s="24">
        <v>-2.5619999999999999E-4</v>
      </c>
      <c r="AJ12" s="24">
        <v>-1.806E-4</v>
      </c>
      <c r="AK12" s="47">
        <v>-5.0399999999999999E-5</v>
      </c>
      <c r="AL12" s="24">
        <v>-1.176E-4</v>
      </c>
      <c r="AM12" s="24">
        <v>-1.176E-4</v>
      </c>
      <c r="AN12" s="47">
        <v>-9.2399999999999996E-5</v>
      </c>
      <c r="AO12" s="24">
        <v>-2.0159999999999999E-4</v>
      </c>
      <c r="AP12" s="24">
        <v>-1.596E-4</v>
      </c>
      <c r="AQ12" s="47">
        <v>-8.8200000000000003E-5</v>
      </c>
      <c r="AR12" s="24">
        <v>-1.26E-4</v>
      </c>
      <c r="AS12" s="47">
        <v>-2.0999999999999999E-5</v>
      </c>
      <c r="AT12" s="24">
        <v>-1.638E-4</v>
      </c>
      <c r="AU12" s="47">
        <v>-6.3E-5</v>
      </c>
      <c r="AV12" s="47">
        <v>-4.6199999999999998E-5</v>
      </c>
      <c r="AW12" s="24">
        <v>-1.47E-4</v>
      </c>
      <c r="AX12" s="47">
        <v>-6.3E-5</v>
      </c>
      <c r="AY12" s="24">
        <v>-1.092E-4</v>
      </c>
      <c r="AZ12" s="24">
        <v>-1.5119999999999999E-4</v>
      </c>
      <c r="BA12" s="24">
        <v>-2.4780000000000001E-4</v>
      </c>
      <c r="BB12" s="24">
        <v>-2.8140000000000001E-4</v>
      </c>
      <c r="BC12" s="47">
        <v>-3.3599999999999997E-5</v>
      </c>
      <c r="BD12" s="24">
        <v>-1.638E-4</v>
      </c>
      <c r="BE12" s="24">
        <v>-1.638E-4</v>
      </c>
      <c r="BF12" s="47">
        <v>-9.2399999999999996E-5</v>
      </c>
      <c r="BG12" s="24">
        <v>-1.5540000000000001E-4</v>
      </c>
      <c r="BH12" s="24">
        <v>-2.6879999999999997E-4</v>
      </c>
      <c r="BI12" s="24">
        <v>-1.05E-4</v>
      </c>
      <c r="BJ12" s="24">
        <v>-2.31E-4</v>
      </c>
      <c r="BK12" s="47">
        <v>-7.1400000000000001E-5</v>
      </c>
      <c r="BL12" s="24">
        <v>-2.52E-4</v>
      </c>
      <c r="BM12" s="24">
        <v>-1.5119999999999999E-4</v>
      </c>
      <c r="BN12" s="24">
        <v>-1.3439999999999999E-4</v>
      </c>
      <c r="BO12" s="24">
        <v>-1.806E-4</v>
      </c>
      <c r="BP12" s="24">
        <v>-1.8900000000000001E-4</v>
      </c>
      <c r="BQ12" s="47">
        <v>-9.6600000000000003E-5</v>
      </c>
      <c r="BR12" s="47">
        <v>-5.0399999999999999E-5</v>
      </c>
      <c r="BS12" s="24">
        <v>-2.31E-4</v>
      </c>
      <c r="BT12" s="24">
        <v>-1.6799999999999999E-4</v>
      </c>
      <c r="BU12" s="47">
        <v>-2.94E-5</v>
      </c>
      <c r="BV12" s="24">
        <v>-1.3860000000000001E-4</v>
      </c>
      <c r="BW12" s="24">
        <v>-1.638E-4</v>
      </c>
      <c r="BX12" s="24">
        <v>-2.184E-4</v>
      </c>
      <c r="BY12" s="47">
        <v>-7.1400000000000001E-5</v>
      </c>
      <c r="BZ12" s="24">
        <v>-1.176E-4</v>
      </c>
      <c r="CA12" s="24">
        <v>-1.3439999999999999E-4</v>
      </c>
      <c r="CB12" s="24">
        <v>-1.638E-4</v>
      </c>
      <c r="CC12" s="47">
        <v>-9.2399999999999996E-5</v>
      </c>
      <c r="CD12" s="24">
        <v>-1.7640000000000001E-4</v>
      </c>
      <c r="CE12" s="24">
        <v>-1.5540000000000001E-4</v>
      </c>
      <c r="CF12" s="47">
        <v>-8.3999999999999995E-5</v>
      </c>
      <c r="CG12" s="24">
        <v>-1.2180000000000001E-4</v>
      </c>
      <c r="CH12" s="24">
        <v>-1.3019999999999999E-4</v>
      </c>
      <c r="CI12" s="24">
        <v>-1.9320000000000001E-4</v>
      </c>
      <c r="CJ12" s="47">
        <v>-4.1999999999999998E-5</v>
      </c>
      <c r="CK12" s="24">
        <v>-1.2180000000000001E-4</v>
      </c>
      <c r="CL12" s="24">
        <v>-1.05E-4</v>
      </c>
      <c r="CM12" s="23">
        <v>-1.008E-4</v>
      </c>
      <c r="CN12" s="24">
        <v>-1.1340000000000001E-4</v>
      </c>
      <c r="CO12" s="47">
        <v>-8.3999999999999995E-5</v>
      </c>
      <c r="CP12" s="47">
        <v>-2.0999999999999998E-6</v>
      </c>
      <c r="CQ12" s="24">
        <v>-3.3599999999999998E-4</v>
      </c>
      <c r="CR12" s="24">
        <v>-3.7800000000000003E-4</v>
      </c>
      <c r="CS12" s="47">
        <v>-4.1999999999999998E-5</v>
      </c>
      <c r="CT12" s="47">
        <v>-2.0999999999999999E-5</v>
      </c>
      <c r="CU12" s="47">
        <v>-4.1999999999999998E-5</v>
      </c>
      <c r="CV12" s="47">
        <v>-2.0999999999999999E-5</v>
      </c>
      <c r="CW12" s="24">
        <v>-3.9899999999999999E-4</v>
      </c>
      <c r="CX12" s="47">
        <v>-1.8899999999999999E-5</v>
      </c>
      <c r="CY12" s="24">
        <v>-1.6799999999999999E-4</v>
      </c>
      <c r="CZ12" s="51">
        <v>-8.3999999999999995E-5</v>
      </c>
    </row>
    <row r="13" spans="1:104" x14ac:dyDescent="0.25">
      <c r="A13" s="11" t="s">
        <v>38</v>
      </c>
      <c r="B13" s="11" t="s">
        <v>20</v>
      </c>
      <c r="C13" s="37">
        <v>28107</v>
      </c>
      <c r="D13" s="18">
        <v>-3.4722222222222202E-5</v>
      </c>
      <c r="E13" s="16">
        <v>-2.0000000000000002E-5</v>
      </c>
      <c r="F13" s="16">
        <v>-2.6039999999999999E-4</v>
      </c>
      <c r="G13" s="16">
        <v>-3.4700000000000003E-5</v>
      </c>
      <c r="H13" s="16">
        <v>-1.7399999999999999E-5</v>
      </c>
      <c r="I13" s="24">
        <f t="shared" si="0"/>
        <v>-2.2569444444444433E-4</v>
      </c>
      <c r="J13" s="24">
        <f t="shared" si="1"/>
        <v>-1.909722222222221E-4</v>
      </c>
      <c r="K13" s="24">
        <f t="shared" si="2"/>
        <v>-1.5624999999999992E-4</v>
      </c>
      <c r="L13" s="24">
        <f t="shared" si="3"/>
        <v>-1.2152777777777771E-4</v>
      </c>
      <c r="M13" s="47">
        <v>-3.15E-5</v>
      </c>
      <c r="N13" s="24">
        <v>-1.75E-4</v>
      </c>
      <c r="O13" s="47">
        <v>-2.0999999999999999E-5</v>
      </c>
      <c r="P13" s="47">
        <v>-4.5500000000000001E-5</v>
      </c>
      <c r="Q13" s="24">
        <v>-1.1900000000000001E-4</v>
      </c>
      <c r="R13" s="47">
        <v>-5.2500000000000002E-5</v>
      </c>
      <c r="S13" s="24">
        <v>-1.1900000000000001E-4</v>
      </c>
      <c r="T13" s="24">
        <v>-1.8200000000000001E-4</v>
      </c>
      <c r="U13" s="24">
        <v>-1.8900000000000001E-4</v>
      </c>
      <c r="V13" s="47">
        <v>-5.5999999999999999E-5</v>
      </c>
      <c r="W13" s="24">
        <v>-1.295E-4</v>
      </c>
      <c r="X13" s="24">
        <v>-1.015E-4</v>
      </c>
      <c r="Y13" s="24">
        <v>-1.7149999999999999E-4</v>
      </c>
      <c r="Z13" s="24">
        <v>-1.05E-4</v>
      </c>
      <c r="AA13" s="24">
        <v>-1.3650000000000001E-4</v>
      </c>
      <c r="AB13" s="47">
        <v>-6.9999999999999994E-5</v>
      </c>
      <c r="AC13" s="24">
        <v>-1.26E-4</v>
      </c>
      <c r="AD13" s="24">
        <v>-2.1699999999999999E-4</v>
      </c>
      <c r="AE13" s="24">
        <v>-1.12E-4</v>
      </c>
      <c r="AF13" s="47">
        <v>-6.6500000000000004E-5</v>
      </c>
      <c r="AG13" s="47">
        <v>-5.2500000000000002E-5</v>
      </c>
      <c r="AH13" s="24">
        <v>-1.12E-4</v>
      </c>
      <c r="AI13" s="24">
        <v>-2.1350000000000001E-4</v>
      </c>
      <c r="AJ13" s="24">
        <v>-1.505E-4</v>
      </c>
      <c r="AK13" s="47">
        <v>-4.1999999999999998E-5</v>
      </c>
      <c r="AL13" s="47">
        <v>-9.7999999999999997E-5</v>
      </c>
      <c r="AM13" s="47">
        <v>-9.7999999999999997E-5</v>
      </c>
      <c r="AN13" s="47">
        <v>-7.7000000000000001E-5</v>
      </c>
      <c r="AO13" s="24">
        <v>-1.6799999999999999E-4</v>
      </c>
      <c r="AP13" s="24">
        <v>-1.3300000000000001E-4</v>
      </c>
      <c r="AQ13" s="47">
        <v>-7.3499999999999998E-5</v>
      </c>
      <c r="AR13" s="24">
        <v>-1.05E-4</v>
      </c>
      <c r="AS13" s="47">
        <v>-1.7499999999999998E-5</v>
      </c>
      <c r="AT13" s="24">
        <v>-1.3650000000000001E-4</v>
      </c>
      <c r="AU13" s="47">
        <v>-5.2500000000000002E-5</v>
      </c>
      <c r="AV13" s="47">
        <v>-3.8500000000000001E-5</v>
      </c>
      <c r="AW13" s="24">
        <v>-1.225E-4</v>
      </c>
      <c r="AX13" s="47">
        <v>-5.2500000000000002E-5</v>
      </c>
      <c r="AY13" s="47">
        <v>-9.1000000000000003E-5</v>
      </c>
      <c r="AZ13" s="24">
        <v>-1.26E-4</v>
      </c>
      <c r="BA13" s="24">
        <v>-2.065E-4</v>
      </c>
      <c r="BB13" s="24">
        <v>-2.3450000000000001E-4</v>
      </c>
      <c r="BC13" s="47">
        <v>-2.8E-5</v>
      </c>
      <c r="BD13" s="24">
        <v>-1.3650000000000001E-4</v>
      </c>
      <c r="BE13" s="24">
        <v>-1.3650000000000001E-4</v>
      </c>
      <c r="BF13" s="47">
        <v>-7.7000000000000001E-5</v>
      </c>
      <c r="BG13" s="24">
        <v>-1.295E-4</v>
      </c>
      <c r="BH13" s="24">
        <v>-2.24E-4</v>
      </c>
      <c r="BI13" s="47">
        <v>-8.7499999999999999E-5</v>
      </c>
      <c r="BJ13" s="24">
        <v>-1.9249999999999999E-4</v>
      </c>
      <c r="BK13" s="47">
        <v>-5.9500000000000003E-5</v>
      </c>
      <c r="BL13" s="24">
        <v>-2.1000000000000001E-4</v>
      </c>
      <c r="BM13" s="24">
        <v>-1.26E-4</v>
      </c>
      <c r="BN13" s="24">
        <v>-1.12E-4</v>
      </c>
      <c r="BO13" s="24">
        <v>-1.505E-4</v>
      </c>
      <c r="BP13" s="24">
        <v>-1.5750000000000001E-4</v>
      </c>
      <c r="BQ13" s="47">
        <v>-8.0500000000000005E-5</v>
      </c>
      <c r="BR13" s="47">
        <v>-4.1999999999999998E-5</v>
      </c>
      <c r="BS13" s="24">
        <v>-1.9249999999999999E-4</v>
      </c>
      <c r="BT13" s="24">
        <v>-1.3999999999999999E-4</v>
      </c>
      <c r="BU13" s="47">
        <v>-2.4499999999999999E-5</v>
      </c>
      <c r="BV13" s="24">
        <v>-1.155E-4</v>
      </c>
      <c r="BW13" s="24">
        <v>-1.3650000000000001E-4</v>
      </c>
      <c r="BX13" s="24">
        <v>-1.8200000000000001E-4</v>
      </c>
      <c r="BY13" s="47">
        <v>-5.9500000000000003E-5</v>
      </c>
      <c r="BZ13" s="47">
        <v>-9.7999999999999997E-5</v>
      </c>
      <c r="CA13" s="24">
        <v>-1.12E-4</v>
      </c>
      <c r="CB13" s="24">
        <v>-1.3650000000000001E-4</v>
      </c>
      <c r="CC13" s="47">
        <v>-7.7000000000000001E-5</v>
      </c>
      <c r="CD13" s="24">
        <v>-1.47E-4</v>
      </c>
      <c r="CE13" s="24">
        <v>-1.295E-4</v>
      </c>
      <c r="CF13" s="47">
        <v>-6.9999999999999994E-5</v>
      </c>
      <c r="CG13" s="24">
        <v>-1.015E-4</v>
      </c>
      <c r="CH13" s="24">
        <v>-1.0849999999999999E-4</v>
      </c>
      <c r="CI13" s="24">
        <v>-1.6100000000000001E-4</v>
      </c>
      <c r="CJ13" s="47">
        <v>-3.4999999999999997E-5</v>
      </c>
      <c r="CK13" s="24">
        <v>-1.015E-4</v>
      </c>
      <c r="CL13" s="47">
        <v>-8.7499999999999999E-5</v>
      </c>
      <c r="CM13" s="49">
        <v>-8.3999999999999995E-5</v>
      </c>
      <c r="CN13" s="47">
        <v>-9.4500000000000007E-5</v>
      </c>
      <c r="CO13" s="47">
        <v>-6.9999999999999994E-5</v>
      </c>
      <c r="CP13" s="47">
        <v>-1.75E-6</v>
      </c>
      <c r="CQ13" s="24">
        <v>-2.7999999999999998E-4</v>
      </c>
      <c r="CR13" s="24">
        <v>-3.1500000000000001E-4</v>
      </c>
      <c r="CS13" s="47">
        <v>-3.4999999999999997E-5</v>
      </c>
      <c r="CT13" s="47">
        <v>-1.7499999999999998E-5</v>
      </c>
      <c r="CU13" s="47">
        <v>-3.4999999999999997E-5</v>
      </c>
      <c r="CV13" s="47">
        <v>-1.7499999999999998E-5</v>
      </c>
      <c r="CW13" s="24">
        <v>-3.325E-4</v>
      </c>
      <c r="CX13" s="47">
        <v>-1.575E-5</v>
      </c>
      <c r="CY13" s="24">
        <v>-1.3999999999999999E-4</v>
      </c>
      <c r="CZ13" s="51">
        <v>-6.9999999999999994E-5</v>
      </c>
    </row>
    <row r="14" spans="1:104" x14ac:dyDescent="0.25">
      <c r="A14" s="11" t="s">
        <v>39</v>
      </c>
      <c r="B14" s="11" t="s">
        <v>21</v>
      </c>
      <c r="C14" s="37">
        <v>27479</v>
      </c>
      <c r="D14" s="18">
        <v>-6.4740004143360304E-5</v>
      </c>
      <c r="E14" s="16">
        <v>-3.6999999999999998E-5</v>
      </c>
      <c r="F14" s="16">
        <v>-4.8559999999999999E-4</v>
      </c>
      <c r="G14" s="16">
        <v>-6.4700000000000001E-5</v>
      </c>
      <c r="H14" s="16">
        <v>-3.2400000000000001E-5</v>
      </c>
      <c r="I14" s="24">
        <f t="shared" si="0"/>
        <v>-4.2081002693184199E-4</v>
      </c>
      <c r="J14" s="24">
        <f t="shared" si="1"/>
        <v>-3.5607002278848166E-4</v>
      </c>
      <c r="K14" s="24">
        <f t="shared" si="2"/>
        <v>-2.9133001864512138E-4</v>
      </c>
      <c r="L14" s="24">
        <f t="shared" si="3"/>
        <v>-2.2659001450176105E-4</v>
      </c>
      <c r="M14" s="47">
        <v>-5.8499999999999999E-5</v>
      </c>
      <c r="N14" s="24">
        <v>-3.2499999999999999E-4</v>
      </c>
      <c r="O14" s="47">
        <v>-3.8999999999999999E-5</v>
      </c>
      <c r="P14" s="47">
        <v>-8.4499999999999994E-5</v>
      </c>
      <c r="Q14" s="24">
        <v>-2.2100000000000001E-4</v>
      </c>
      <c r="R14" s="47">
        <v>-9.7499999999999998E-5</v>
      </c>
      <c r="S14" s="24">
        <v>-2.2100000000000001E-4</v>
      </c>
      <c r="T14" s="24">
        <v>-3.3799999999999998E-4</v>
      </c>
      <c r="U14" s="24">
        <v>-3.5100000000000002E-4</v>
      </c>
      <c r="V14" s="24">
        <v>-1.0399999999999999E-4</v>
      </c>
      <c r="W14" s="24">
        <v>-2.4049999999999999E-4</v>
      </c>
      <c r="X14" s="24">
        <v>-1.885E-4</v>
      </c>
      <c r="Y14" s="24">
        <v>-3.1849999999999999E-4</v>
      </c>
      <c r="Z14" s="24">
        <v>-1.95E-4</v>
      </c>
      <c r="AA14" s="24">
        <v>-2.5349999999999998E-4</v>
      </c>
      <c r="AB14" s="24">
        <v>-1.2999999999999999E-4</v>
      </c>
      <c r="AC14" s="24">
        <v>-2.34E-4</v>
      </c>
      <c r="AD14" s="24">
        <v>-4.0299999999999998E-4</v>
      </c>
      <c r="AE14" s="24">
        <v>-2.0799999999999999E-4</v>
      </c>
      <c r="AF14" s="24">
        <v>-1.2349999999999999E-4</v>
      </c>
      <c r="AG14" s="47">
        <v>-9.7499999999999998E-5</v>
      </c>
      <c r="AH14" s="24">
        <v>-2.0799999999999999E-4</v>
      </c>
      <c r="AI14" s="24">
        <v>-3.9649999999999999E-4</v>
      </c>
      <c r="AJ14" s="24">
        <v>-2.7950000000000002E-4</v>
      </c>
      <c r="AK14" s="47">
        <v>-7.7999999999999999E-5</v>
      </c>
      <c r="AL14" s="24">
        <v>-1.8200000000000001E-4</v>
      </c>
      <c r="AM14" s="24">
        <v>-1.8200000000000001E-4</v>
      </c>
      <c r="AN14" s="24">
        <v>-1.4300000000000001E-4</v>
      </c>
      <c r="AO14" s="24">
        <v>-3.1199999999999999E-4</v>
      </c>
      <c r="AP14" s="24">
        <v>-2.4699999999999999E-4</v>
      </c>
      <c r="AQ14" s="24">
        <v>-1.3650000000000001E-4</v>
      </c>
      <c r="AR14" s="24">
        <v>-1.95E-4</v>
      </c>
      <c r="AS14" s="47">
        <v>-3.2499999999999997E-5</v>
      </c>
      <c r="AT14" s="24">
        <v>-2.5349999999999998E-4</v>
      </c>
      <c r="AU14" s="47">
        <v>-9.7499999999999998E-5</v>
      </c>
      <c r="AV14" s="47">
        <v>-7.1500000000000003E-5</v>
      </c>
      <c r="AW14" s="24">
        <v>-2.275E-4</v>
      </c>
      <c r="AX14" s="47">
        <v>-9.7499999999999998E-5</v>
      </c>
      <c r="AY14" s="24">
        <v>-1.6899999999999999E-4</v>
      </c>
      <c r="AZ14" s="24">
        <v>-2.34E-4</v>
      </c>
      <c r="BA14" s="24">
        <v>-3.835E-4</v>
      </c>
      <c r="BB14" s="24">
        <v>-4.3550000000000001E-4</v>
      </c>
      <c r="BC14" s="47">
        <v>-5.1999999999999997E-5</v>
      </c>
      <c r="BD14" s="24">
        <v>-2.5349999999999998E-4</v>
      </c>
      <c r="BE14" s="24">
        <v>-2.5349999999999998E-4</v>
      </c>
      <c r="BF14" s="24">
        <v>-1.4300000000000001E-4</v>
      </c>
      <c r="BG14" s="24">
        <v>-2.4049999999999999E-4</v>
      </c>
      <c r="BH14" s="24">
        <v>-4.1599999999999997E-4</v>
      </c>
      <c r="BI14" s="24">
        <v>-1.6249999999999999E-4</v>
      </c>
      <c r="BJ14" s="24">
        <v>-3.5750000000000002E-4</v>
      </c>
      <c r="BK14" s="24">
        <v>-1.105E-4</v>
      </c>
      <c r="BL14" s="24">
        <v>-3.8999999999999999E-4</v>
      </c>
      <c r="BM14" s="24">
        <v>-2.34E-4</v>
      </c>
      <c r="BN14" s="24">
        <v>-2.0799999999999999E-4</v>
      </c>
      <c r="BO14" s="24">
        <v>-2.7950000000000002E-4</v>
      </c>
      <c r="BP14" s="24">
        <v>-2.9250000000000001E-4</v>
      </c>
      <c r="BQ14" s="24">
        <v>-1.495E-4</v>
      </c>
      <c r="BR14" s="47">
        <v>-7.7999999999999999E-5</v>
      </c>
      <c r="BS14" s="24">
        <v>-3.5750000000000002E-4</v>
      </c>
      <c r="BT14" s="24">
        <v>-2.5999999999999998E-4</v>
      </c>
      <c r="BU14" s="47">
        <v>-4.5500000000000001E-5</v>
      </c>
      <c r="BV14" s="24">
        <v>-2.1450000000000001E-4</v>
      </c>
      <c r="BW14" s="24">
        <v>-2.5349999999999998E-4</v>
      </c>
      <c r="BX14" s="24">
        <v>-3.3799999999999998E-4</v>
      </c>
      <c r="BY14" s="24">
        <v>-1.105E-4</v>
      </c>
      <c r="BZ14" s="24">
        <v>-1.8200000000000001E-4</v>
      </c>
      <c r="CA14" s="24">
        <v>-2.0799999999999999E-4</v>
      </c>
      <c r="CB14" s="24">
        <v>-2.5349999999999998E-4</v>
      </c>
      <c r="CC14" s="24">
        <v>-1.4300000000000001E-4</v>
      </c>
      <c r="CD14" s="24">
        <v>-2.7300000000000002E-4</v>
      </c>
      <c r="CE14" s="24">
        <v>-2.4049999999999999E-4</v>
      </c>
      <c r="CF14" s="24">
        <v>-1.2999999999999999E-4</v>
      </c>
      <c r="CG14" s="24">
        <v>-1.885E-4</v>
      </c>
      <c r="CH14" s="24">
        <v>-2.0149999999999999E-4</v>
      </c>
      <c r="CI14" s="24">
        <v>-2.99E-4</v>
      </c>
      <c r="CJ14" s="47">
        <v>-6.4999999999999994E-5</v>
      </c>
      <c r="CK14" s="24">
        <v>-1.885E-4</v>
      </c>
      <c r="CL14" s="24">
        <v>-1.6249999999999999E-4</v>
      </c>
      <c r="CM14" s="23">
        <v>-1.56E-4</v>
      </c>
      <c r="CN14" s="24">
        <v>-1.7550000000000001E-4</v>
      </c>
      <c r="CO14" s="24">
        <v>-1.2999999999999999E-4</v>
      </c>
      <c r="CP14" s="47">
        <v>-3.2499999999999998E-6</v>
      </c>
      <c r="CQ14" s="24">
        <v>-5.1999999999999995E-4</v>
      </c>
      <c r="CR14" s="24">
        <v>-5.8500000000000002E-4</v>
      </c>
      <c r="CS14" s="47">
        <v>-6.4999999999999994E-5</v>
      </c>
      <c r="CT14" s="47">
        <v>-3.2499999999999997E-5</v>
      </c>
      <c r="CU14" s="47">
        <v>-6.4999999999999994E-5</v>
      </c>
      <c r="CV14" s="47">
        <v>-3.2499999999999997E-5</v>
      </c>
      <c r="CW14" s="24">
        <v>-6.1749999999999999E-4</v>
      </c>
      <c r="CX14" s="47">
        <v>-2.9249999999999999E-5</v>
      </c>
      <c r="CY14" s="24">
        <v>-2.5999999999999998E-4</v>
      </c>
      <c r="CZ14" s="29">
        <v>-1.2999999999999999E-4</v>
      </c>
    </row>
    <row r="15" spans="1:104" x14ac:dyDescent="0.25">
      <c r="A15" s="11" t="s">
        <v>35</v>
      </c>
      <c r="B15" s="11" t="s">
        <v>22</v>
      </c>
      <c r="C15" s="37">
        <v>28002</v>
      </c>
      <c r="D15" s="18">
        <v>-9.8619329388560195E-5</v>
      </c>
      <c r="E15" s="16">
        <v>-5.5999999999999999E-5</v>
      </c>
      <c r="F15" s="16">
        <v>-7.3959999999999998E-4</v>
      </c>
      <c r="G15" s="16">
        <v>-9.8599999999999998E-5</v>
      </c>
      <c r="H15" s="16">
        <v>-4.9299999999999999E-5</v>
      </c>
      <c r="I15" s="24">
        <f t="shared" si="0"/>
        <v>-6.4102564102564124E-4</v>
      </c>
      <c r="J15" s="24">
        <f t="shared" si="1"/>
        <v>-5.424063116370811E-4</v>
      </c>
      <c r="K15" s="24">
        <f t="shared" si="2"/>
        <v>-4.4378698224852085E-4</v>
      </c>
      <c r="L15" s="24">
        <f t="shared" si="3"/>
        <v>-3.4516765285996071E-4</v>
      </c>
      <c r="M15" s="47">
        <v>-8.9099999999999997E-5</v>
      </c>
      <c r="N15" s="24">
        <v>-4.95E-4</v>
      </c>
      <c r="O15" s="47">
        <v>-5.94E-5</v>
      </c>
      <c r="P15" s="24">
        <v>-1.2870000000000001E-4</v>
      </c>
      <c r="Q15" s="24">
        <v>-3.366E-4</v>
      </c>
      <c r="R15" s="24">
        <v>-1.485E-4</v>
      </c>
      <c r="S15" s="24">
        <v>-3.366E-4</v>
      </c>
      <c r="T15" s="24">
        <v>-5.1480000000000004E-4</v>
      </c>
      <c r="U15" s="24">
        <v>-5.3459999999999998E-4</v>
      </c>
      <c r="V15" s="24">
        <v>-1.584E-4</v>
      </c>
      <c r="W15" s="24">
        <v>-3.6630000000000001E-4</v>
      </c>
      <c r="X15" s="24">
        <v>-2.8709999999999999E-4</v>
      </c>
      <c r="Y15" s="24">
        <v>-4.8509999999999997E-4</v>
      </c>
      <c r="Z15" s="24">
        <v>-2.9700000000000001E-4</v>
      </c>
      <c r="AA15" s="24">
        <v>-3.8610000000000001E-4</v>
      </c>
      <c r="AB15" s="24">
        <v>-1.9799999999999999E-4</v>
      </c>
      <c r="AC15" s="24">
        <v>-3.5639999999999999E-4</v>
      </c>
      <c r="AD15" s="24">
        <v>-6.1379999999999996E-4</v>
      </c>
      <c r="AE15" s="24">
        <v>-3.168E-4</v>
      </c>
      <c r="AF15" s="24">
        <v>-1.8809999999999999E-4</v>
      </c>
      <c r="AG15" s="24">
        <v>-1.485E-4</v>
      </c>
      <c r="AH15" s="24">
        <v>-3.168E-4</v>
      </c>
      <c r="AI15" s="24">
        <v>-6.0389999999999999E-4</v>
      </c>
      <c r="AJ15" s="24">
        <v>-4.2569999999999999E-4</v>
      </c>
      <c r="AK15" s="24">
        <v>-1.188E-4</v>
      </c>
      <c r="AL15" s="24">
        <v>-2.7720000000000002E-4</v>
      </c>
      <c r="AM15" s="24">
        <v>-2.7720000000000002E-4</v>
      </c>
      <c r="AN15" s="24">
        <v>-2.1780000000000001E-4</v>
      </c>
      <c r="AO15" s="24">
        <v>-4.752E-4</v>
      </c>
      <c r="AP15" s="24">
        <v>-3.7619999999999998E-4</v>
      </c>
      <c r="AQ15" s="24">
        <v>-2.0790000000000001E-4</v>
      </c>
      <c r="AR15" s="24">
        <v>-2.9700000000000001E-4</v>
      </c>
      <c r="AS15" s="47">
        <v>-4.9499999999999997E-5</v>
      </c>
      <c r="AT15" s="24">
        <v>-3.8610000000000001E-4</v>
      </c>
      <c r="AU15" s="24">
        <v>-1.485E-4</v>
      </c>
      <c r="AV15" s="24">
        <v>-1.089E-4</v>
      </c>
      <c r="AW15" s="24">
        <v>-3.4650000000000002E-4</v>
      </c>
      <c r="AX15" s="24">
        <v>-1.485E-4</v>
      </c>
      <c r="AY15" s="24">
        <v>-2.5740000000000002E-4</v>
      </c>
      <c r="AZ15" s="24">
        <v>-3.5639999999999999E-4</v>
      </c>
      <c r="BA15" s="24">
        <v>-5.8410000000000005E-4</v>
      </c>
      <c r="BB15" s="24">
        <v>-6.6330000000000002E-4</v>
      </c>
      <c r="BC15" s="47">
        <v>-7.9200000000000001E-5</v>
      </c>
      <c r="BD15" s="24">
        <v>-3.8610000000000001E-4</v>
      </c>
      <c r="BE15" s="24">
        <v>-3.8610000000000001E-4</v>
      </c>
      <c r="BF15" s="24">
        <v>-2.1780000000000001E-4</v>
      </c>
      <c r="BG15" s="24">
        <v>-3.6630000000000001E-4</v>
      </c>
      <c r="BH15" s="24">
        <v>-6.3360000000000001E-4</v>
      </c>
      <c r="BI15" s="24">
        <v>-2.475E-4</v>
      </c>
      <c r="BJ15" s="24">
        <v>-5.4449999999999995E-4</v>
      </c>
      <c r="BK15" s="24">
        <v>-1.683E-4</v>
      </c>
      <c r="BL15" s="24">
        <v>-5.9400000000000002E-4</v>
      </c>
      <c r="BM15" s="24">
        <v>-3.5639999999999999E-4</v>
      </c>
      <c r="BN15" s="24">
        <v>-3.168E-4</v>
      </c>
      <c r="BO15" s="24">
        <v>-4.2569999999999999E-4</v>
      </c>
      <c r="BP15" s="24">
        <v>-4.4549999999999999E-4</v>
      </c>
      <c r="BQ15" s="24">
        <v>-2.2770000000000001E-4</v>
      </c>
      <c r="BR15" s="24">
        <v>-1.188E-4</v>
      </c>
      <c r="BS15" s="24">
        <v>-5.4449999999999995E-4</v>
      </c>
      <c r="BT15" s="24">
        <v>-3.9599999999999998E-4</v>
      </c>
      <c r="BU15" s="47">
        <v>-6.9300000000000004E-5</v>
      </c>
      <c r="BV15" s="24">
        <v>-3.2670000000000003E-4</v>
      </c>
      <c r="BW15" s="24">
        <v>-3.8610000000000001E-4</v>
      </c>
      <c r="BX15" s="24">
        <v>-5.1480000000000004E-4</v>
      </c>
      <c r="BY15" s="24">
        <v>-1.683E-4</v>
      </c>
      <c r="BZ15" s="24">
        <v>-2.7720000000000002E-4</v>
      </c>
      <c r="CA15" s="24">
        <v>-3.168E-4</v>
      </c>
      <c r="CB15" s="24">
        <v>-3.8610000000000001E-4</v>
      </c>
      <c r="CC15" s="24">
        <v>-2.1780000000000001E-4</v>
      </c>
      <c r="CD15" s="24">
        <v>-4.1580000000000002E-4</v>
      </c>
      <c r="CE15" s="24">
        <v>-3.6630000000000001E-4</v>
      </c>
      <c r="CF15" s="24">
        <v>-1.9799999999999999E-4</v>
      </c>
      <c r="CG15" s="24">
        <v>-2.8709999999999999E-4</v>
      </c>
      <c r="CH15" s="24">
        <v>-3.0689999999999998E-4</v>
      </c>
      <c r="CI15" s="24">
        <v>-4.5540000000000001E-4</v>
      </c>
      <c r="CJ15" s="47">
        <v>-9.8999999999999994E-5</v>
      </c>
      <c r="CK15" s="24">
        <v>-2.8709999999999999E-4</v>
      </c>
      <c r="CL15" s="24">
        <v>-2.475E-4</v>
      </c>
      <c r="CM15" s="23">
        <v>-2.376E-4</v>
      </c>
      <c r="CN15" s="24">
        <v>-2.6729999999999999E-4</v>
      </c>
      <c r="CO15" s="24">
        <v>-1.9799999999999999E-4</v>
      </c>
      <c r="CP15" s="47">
        <v>-4.95E-6</v>
      </c>
      <c r="CQ15" s="24">
        <v>-7.9199999999999995E-4</v>
      </c>
      <c r="CR15" s="24">
        <v>-8.9099999999999997E-4</v>
      </c>
      <c r="CS15" s="47">
        <v>-9.8999999999999994E-5</v>
      </c>
      <c r="CT15" s="47">
        <v>-4.9499999999999997E-5</v>
      </c>
      <c r="CU15" s="47">
        <v>-9.8999999999999994E-5</v>
      </c>
      <c r="CV15" s="47">
        <v>-4.9499999999999997E-5</v>
      </c>
      <c r="CW15" s="24">
        <v>-9.4050000000000004E-4</v>
      </c>
      <c r="CX15" s="47">
        <v>-4.4549999999999999E-5</v>
      </c>
      <c r="CY15" s="24">
        <v>-3.9599999999999998E-4</v>
      </c>
      <c r="CZ15" s="29">
        <v>-1.9799999999999999E-4</v>
      </c>
    </row>
    <row r="16" spans="1:104" x14ac:dyDescent="0.25">
      <c r="A16" s="11" t="s">
        <v>40</v>
      </c>
      <c r="B16" s="11" t="s">
        <v>23</v>
      </c>
      <c r="C16" s="37">
        <v>28051</v>
      </c>
      <c r="D16" s="18">
        <v>-3.4722222222222202E-5</v>
      </c>
      <c r="E16" s="16">
        <v>-2.0000000000000002E-5</v>
      </c>
      <c r="F16" s="16">
        <v>-2.6039999999999999E-4</v>
      </c>
      <c r="G16" s="16">
        <v>-3.4700000000000003E-5</v>
      </c>
      <c r="H16" s="16">
        <v>-1.7399999999999999E-5</v>
      </c>
      <c r="I16" s="24">
        <f t="shared" si="0"/>
        <v>-2.2569444444444433E-4</v>
      </c>
      <c r="J16" s="24">
        <f t="shared" si="1"/>
        <v>-1.909722222222221E-4</v>
      </c>
      <c r="K16" s="24">
        <f t="shared" si="2"/>
        <v>-1.5624999999999992E-4</v>
      </c>
      <c r="L16" s="24">
        <f t="shared" si="3"/>
        <v>-1.2152777777777771E-4</v>
      </c>
      <c r="M16" s="47">
        <v>-3.15E-5</v>
      </c>
      <c r="N16" s="24">
        <v>-1.75E-4</v>
      </c>
      <c r="O16" s="47">
        <v>-2.0999999999999999E-5</v>
      </c>
      <c r="P16" s="47">
        <v>-4.5500000000000001E-5</v>
      </c>
      <c r="Q16" s="24">
        <v>-1.1900000000000001E-4</v>
      </c>
      <c r="R16" s="47">
        <v>-5.2500000000000002E-5</v>
      </c>
      <c r="S16" s="24">
        <v>-1.1900000000000001E-4</v>
      </c>
      <c r="T16" s="24">
        <v>-1.8200000000000001E-4</v>
      </c>
      <c r="U16" s="24">
        <v>-1.8900000000000001E-4</v>
      </c>
      <c r="V16" s="47">
        <v>-5.5999999999999999E-5</v>
      </c>
      <c r="W16" s="24">
        <v>-1.295E-4</v>
      </c>
      <c r="X16" s="24">
        <v>-1.015E-4</v>
      </c>
      <c r="Y16" s="24">
        <v>-1.7149999999999999E-4</v>
      </c>
      <c r="Z16" s="24">
        <v>-1.05E-4</v>
      </c>
      <c r="AA16" s="24">
        <v>-1.3650000000000001E-4</v>
      </c>
      <c r="AB16" s="47">
        <v>-6.9999999999999994E-5</v>
      </c>
      <c r="AC16" s="24">
        <v>-1.26E-4</v>
      </c>
      <c r="AD16" s="24">
        <v>-2.1699999999999999E-4</v>
      </c>
      <c r="AE16" s="24">
        <v>-1.12E-4</v>
      </c>
      <c r="AF16" s="47">
        <v>-6.6500000000000004E-5</v>
      </c>
      <c r="AG16" s="47">
        <v>-5.2500000000000002E-5</v>
      </c>
      <c r="AH16" s="24">
        <v>-1.12E-4</v>
      </c>
      <c r="AI16" s="24">
        <v>-2.1350000000000001E-4</v>
      </c>
      <c r="AJ16" s="24">
        <v>-1.505E-4</v>
      </c>
      <c r="AK16" s="47">
        <v>-4.1999999999999998E-5</v>
      </c>
      <c r="AL16" s="47">
        <v>-9.7999999999999997E-5</v>
      </c>
      <c r="AM16" s="47">
        <v>-9.7999999999999997E-5</v>
      </c>
      <c r="AN16" s="47">
        <v>-7.7000000000000001E-5</v>
      </c>
      <c r="AO16" s="24">
        <v>-1.6799999999999999E-4</v>
      </c>
      <c r="AP16" s="24">
        <v>-1.3300000000000001E-4</v>
      </c>
      <c r="AQ16" s="47">
        <v>-7.3499999999999998E-5</v>
      </c>
      <c r="AR16" s="24">
        <v>-1.05E-4</v>
      </c>
      <c r="AS16" s="47">
        <v>-1.7499999999999998E-5</v>
      </c>
      <c r="AT16" s="24">
        <v>-1.3650000000000001E-4</v>
      </c>
      <c r="AU16" s="47">
        <v>-5.2500000000000002E-5</v>
      </c>
      <c r="AV16" s="47">
        <v>-3.8500000000000001E-5</v>
      </c>
      <c r="AW16" s="24">
        <v>-1.225E-4</v>
      </c>
      <c r="AX16" s="47">
        <v>-5.2500000000000002E-5</v>
      </c>
      <c r="AY16" s="47">
        <v>-9.1000000000000003E-5</v>
      </c>
      <c r="AZ16" s="24">
        <v>-1.26E-4</v>
      </c>
      <c r="BA16" s="24">
        <v>-2.065E-4</v>
      </c>
      <c r="BB16" s="24">
        <v>-2.3450000000000001E-4</v>
      </c>
      <c r="BC16" s="47">
        <v>-2.8E-5</v>
      </c>
      <c r="BD16" s="24">
        <v>-1.3650000000000001E-4</v>
      </c>
      <c r="BE16" s="24">
        <v>-1.3650000000000001E-4</v>
      </c>
      <c r="BF16" s="47">
        <v>-7.7000000000000001E-5</v>
      </c>
      <c r="BG16" s="24">
        <v>-1.295E-4</v>
      </c>
      <c r="BH16" s="24">
        <v>-2.24E-4</v>
      </c>
      <c r="BI16" s="47">
        <v>-8.7499999999999999E-5</v>
      </c>
      <c r="BJ16" s="24">
        <v>-1.9249999999999999E-4</v>
      </c>
      <c r="BK16" s="47">
        <v>-5.9500000000000003E-5</v>
      </c>
      <c r="BL16" s="24">
        <v>-2.1000000000000001E-4</v>
      </c>
      <c r="BM16" s="24">
        <v>-1.26E-4</v>
      </c>
      <c r="BN16" s="24">
        <v>-1.12E-4</v>
      </c>
      <c r="BO16" s="24">
        <v>-1.505E-4</v>
      </c>
      <c r="BP16" s="24">
        <v>-1.5750000000000001E-4</v>
      </c>
      <c r="BQ16" s="47">
        <v>-8.0500000000000005E-5</v>
      </c>
      <c r="BR16" s="47">
        <v>-4.1999999999999998E-5</v>
      </c>
      <c r="BS16" s="24">
        <v>-1.9249999999999999E-4</v>
      </c>
      <c r="BT16" s="24">
        <v>-1.3999999999999999E-4</v>
      </c>
      <c r="BU16" s="47">
        <v>-2.4499999999999999E-5</v>
      </c>
      <c r="BV16" s="24">
        <v>-1.155E-4</v>
      </c>
      <c r="BW16" s="24">
        <v>-1.3650000000000001E-4</v>
      </c>
      <c r="BX16" s="24">
        <v>-1.8200000000000001E-4</v>
      </c>
      <c r="BY16" s="47">
        <v>-5.9500000000000003E-5</v>
      </c>
      <c r="BZ16" s="47">
        <v>-9.7999999999999997E-5</v>
      </c>
      <c r="CA16" s="24">
        <v>-1.12E-4</v>
      </c>
      <c r="CB16" s="24">
        <v>-1.3650000000000001E-4</v>
      </c>
      <c r="CC16" s="47">
        <v>-7.7000000000000001E-5</v>
      </c>
      <c r="CD16" s="24">
        <v>-1.47E-4</v>
      </c>
      <c r="CE16" s="24">
        <v>-1.295E-4</v>
      </c>
      <c r="CF16" s="47">
        <v>-6.9999999999999994E-5</v>
      </c>
      <c r="CG16" s="24">
        <v>-1.015E-4</v>
      </c>
      <c r="CH16" s="24">
        <v>-1.0849999999999999E-4</v>
      </c>
      <c r="CI16" s="24">
        <v>-1.6100000000000001E-4</v>
      </c>
      <c r="CJ16" s="47">
        <v>-3.4999999999999997E-5</v>
      </c>
      <c r="CK16" s="24">
        <v>-1.015E-4</v>
      </c>
      <c r="CL16" s="47">
        <v>-8.7499999999999999E-5</v>
      </c>
      <c r="CM16" s="49">
        <v>-8.3999999999999995E-5</v>
      </c>
      <c r="CN16" s="47">
        <v>-9.4500000000000007E-5</v>
      </c>
      <c r="CO16" s="47">
        <v>-6.9999999999999994E-5</v>
      </c>
      <c r="CP16" s="47">
        <v>-1.75E-6</v>
      </c>
      <c r="CQ16" s="24">
        <v>-2.7999999999999998E-4</v>
      </c>
      <c r="CR16" s="24">
        <v>-3.1500000000000001E-4</v>
      </c>
      <c r="CS16" s="47">
        <v>-3.4999999999999997E-5</v>
      </c>
      <c r="CT16" s="47">
        <v>-1.7499999999999998E-5</v>
      </c>
      <c r="CU16" s="47">
        <v>-3.4999999999999997E-5</v>
      </c>
      <c r="CV16" s="47">
        <v>-1.7499999999999998E-5</v>
      </c>
      <c r="CW16" s="24">
        <v>-3.325E-4</v>
      </c>
      <c r="CX16" s="47">
        <v>-1.575E-5</v>
      </c>
      <c r="CY16" s="24">
        <v>-1.3999999999999999E-4</v>
      </c>
      <c r="CZ16" s="51">
        <v>-6.9999999999999994E-5</v>
      </c>
    </row>
    <row r="17" spans="1:104" x14ac:dyDescent="0.25">
      <c r="A17" s="11" t="s">
        <v>41</v>
      </c>
      <c r="B17" s="11" t="s">
        <v>24</v>
      </c>
      <c r="C17" s="37">
        <v>27466</v>
      </c>
      <c r="D17" s="18">
        <v>-1.38888888888889E-4</v>
      </c>
      <c r="E17" s="16">
        <v>-7.7999999999999999E-5</v>
      </c>
      <c r="F17" s="16">
        <v>-1.0417E-3</v>
      </c>
      <c r="G17" s="16">
        <v>-1.3889999999999999E-4</v>
      </c>
      <c r="H17" s="16">
        <v>-6.9400000000000006E-5</v>
      </c>
      <c r="I17" s="24">
        <f t="shared" si="0"/>
        <v>-9.027777777777785E-4</v>
      </c>
      <c r="J17" s="24">
        <f t="shared" si="1"/>
        <v>-7.6388888888888947E-4</v>
      </c>
      <c r="K17" s="24">
        <f t="shared" si="2"/>
        <v>-6.2500000000000045E-4</v>
      </c>
      <c r="L17" s="24">
        <f t="shared" si="3"/>
        <v>-4.8611111111111148E-4</v>
      </c>
      <c r="M17" s="24">
        <v>-1.2510000000000001E-4</v>
      </c>
      <c r="N17" s="24">
        <v>-6.9499999999999998E-4</v>
      </c>
      <c r="O17" s="47">
        <v>-8.3399999999999994E-5</v>
      </c>
      <c r="P17" s="24">
        <v>-1.807E-4</v>
      </c>
      <c r="Q17" s="24">
        <v>-4.7259999999999999E-4</v>
      </c>
      <c r="R17" s="24">
        <v>-2.085E-4</v>
      </c>
      <c r="S17" s="24">
        <v>-4.7259999999999999E-4</v>
      </c>
      <c r="T17" s="24">
        <v>-7.228E-4</v>
      </c>
      <c r="U17" s="24">
        <v>-7.5060000000000003E-4</v>
      </c>
      <c r="V17" s="24">
        <v>-2.2240000000000001E-4</v>
      </c>
      <c r="W17" s="24">
        <v>-5.1429999999999998E-4</v>
      </c>
      <c r="X17" s="24">
        <v>-4.0309999999999999E-4</v>
      </c>
      <c r="Y17" s="24">
        <v>-6.8110000000000002E-4</v>
      </c>
      <c r="Z17" s="24">
        <v>-4.17E-4</v>
      </c>
      <c r="AA17" s="24">
        <v>-5.421E-4</v>
      </c>
      <c r="AB17" s="24">
        <v>-2.7799999999999998E-4</v>
      </c>
      <c r="AC17" s="24">
        <v>-5.0040000000000002E-4</v>
      </c>
      <c r="AD17" s="24">
        <v>-8.6180000000000002E-4</v>
      </c>
      <c r="AE17" s="24">
        <v>-4.4480000000000002E-4</v>
      </c>
      <c r="AF17" s="24">
        <v>-2.6410000000000002E-4</v>
      </c>
      <c r="AG17" s="24">
        <v>-2.085E-4</v>
      </c>
      <c r="AH17" s="24">
        <v>-4.4480000000000002E-4</v>
      </c>
      <c r="AI17" s="24">
        <v>-8.4789999999999996E-4</v>
      </c>
      <c r="AJ17" s="24">
        <v>-5.9770000000000005E-4</v>
      </c>
      <c r="AK17" s="24">
        <v>-1.6679999999999999E-4</v>
      </c>
      <c r="AL17" s="24">
        <v>-3.8919999999999997E-4</v>
      </c>
      <c r="AM17" s="24">
        <v>-3.8919999999999997E-4</v>
      </c>
      <c r="AN17" s="24">
        <v>-3.0580000000000001E-4</v>
      </c>
      <c r="AO17" s="24">
        <v>-6.6719999999999995E-4</v>
      </c>
      <c r="AP17" s="24">
        <v>-5.2820000000000005E-4</v>
      </c>
      <c r="AQ17" s="24">
        <v>-2.9189999999999999E-4</v>
      </c>
      <c r="AR17" s="24">
        <v>-4.17E-4</v>
      </c>
      <c r="AS17" s="47">
        <v>-6.9499999999999995E-5</v>
      </c>
      <c r="AT17" s="24">
        <v>-5.421E-4</v>
      </c>
      <c r="AU17" s="24">
        <v>-2.085E-4</v>
      </c>
      <c r="AV17" s="24">
        <v>-1.529E-4</v>
      </c>
      <c r="AW17" s="24">
        <v>-4.8650000000000001E-4</v>
      </c>
      <c r="AX17" s="24">
        <v>-2.085E-4</v>
      </c>
      <c r="AY17" s="24">
        <v>-3.614E-4</v>
      </c>
      <c r="AZ17" s="24">
        <v>-5.0040000000000002E-4</v>
      </c>
      <c r="BA17" s="24">
        <v>-8.2010000000000004E-4</v>
      </c>
      <c r="BB17" s="24">
        <v>-9.3130000000000003E-4</v>
      </c>
      <c r="BC17" s="24">
        <v>-1.1120000000000001E-4</v>
      </c>
      <c r="BD17" s="24">
        <v>-5.421E-4</v>
      </c>
      <c r="BE17" s="24">
        <v>-5.421E-4</v>
      </c>
      <c r="BF17" s="24">
        <v>-3.0580000000000001E-4</v>
      </c>
      <c r="BG17" s="24">
        <v>-5.1429999999999998E-4</v>
      </c>
      <c r="BH17" s="24">
        <v>-8.8960000000000005E-4</v>
      </c>
      <c r="BI17" s="24">
        <v>-3.4749999999999999E-4</v>
      </c>
      <c r="BJ17" s="24">
        <v>-7.6449999999999999E-4</v>
      </c>
      <c r="BK17" s="24">
        <v>-2.363E-4</v>
      </c>
      <c r="BL17" s="24">
        <v>-8.34E-4</v>
      </c>
      <c r="BM17" s="24">
        <v>-5.0040000000000002E-4</v>
      </c>
      <c r="BN17" s="24">
        <v>-4.4480000000000002E-4</v>
      </c>
      <c r="BO17" s="24">
        <v>-5.9770000000000005E-4</v>
      </c>
      <c r="BP17" s="24">
        <v>-6.2549999999999997E-4</v>
      </c>
      <c r="BQ17" s="24">
        <v>-3.1970000000000002E-4</v>
      </c>
      <c r="BR17" s="24">
        <v>-1.6679999999999999E-4</v>
      </c>
      <c r="BS17" s="24">
        <v>-7.6449999999999999E-4</v>
      </c>
      <c r="BT17" s="24">
        <v>-5.5599999999999996E-4</v>
      </c>
      <c r="BU17" s="47">
        <v>-9.7299999999999993E-5</v>
      </c>
      <c r="BV17" s="24">
        <v>-4.5869999999999998E-4</v>
      </c>
      <c r="BW17" s="24">
        <v>-5.421E-4</v>
      </c>
      <c r="BX17" s="24">
        <v>-7.228E-4</v>
      </c>
      <c r="BY17" s="24">
        <v>-2.363E-4</v>
      </c>
      <c r="BZ17" s="24">
        <v>-3.8919999999999997E-4</v>
      </c>
      <c r="CA17" s="24">
        <v>-4.4480000000000002E-4</v>
      </c>
      <c r="CB17" s="24">
        <v>-5.421E-4</v>
      </c>
      <c r="CC17" s="24">
        <v>-3.0580000000000001E-4</v>
      </c>
      <c r="CD17" s="24">
        <v>-5.8379999999999999E-4</v>
      </c>
      <c r="CE17" s="24">
        <v>-5.1429999999999998E-4</v>
      </c>
      <c r="CF17" s="24">
        <v>-2.7799999999999998E-4</v>
      </c>
      <c r="CG17" s="24">
        <v>-4.0309999999999999E-4</v>
      </c>
      <c r="CH17" s="24">
        <v>-4.3090000000000001E-4</v>
      </c>
      <c r="CI17" s="24">
        <v>-6.3940000000000004E-4</v>
      </c>
      <c r="CJ17" s="24">
        <v>-1.3899999999999999E-4</v>
      </c>
      <c r="CK17" s="24">
        <v>-4.0309999999999999E-4</v>
      </c>
      <c r="CL17" s="24">
        <v>-3.4749999999999999E-4</v>
      </c>
      <c r="CM17" s="23">
        <v>-3.3359999999999998E-4</v>
      </c>
      <c r="CN17" s="24">
        <v>-3.7530000000000002E-4</v>
      </c>
      <c r="CO17" s="24">
        <v>-2.7799999999999998E-4</v>
      </c>
      <c r="CP17" s="47">
        <v>-6.9500000000000004E-6</v>
      </c>
      <c r="CQ17" s="24">
        <v>-1.1119999999999999E-3</v>
      </c>
      <c r="CR17" s="24">
        <v>-1.2509999999999999E-3</v>
      </c>
      <c r="CS17" s="24">
        <v>-1.3899999999999999E-4</v>
      </c>
      <c r="CT17" s="47">
        <v>-6.9499999999999995E-5</v>
      </c>
      <c r="CU17" s="24">
        <v>-1.3899999999999999E-4</v>
      </c>
      <c r="CV17" s="47">
        <v>-6.9499999999999995E-5</v>
      </c>
      <c r="CW17" s="24">
        <v>-1.3205000000000001E-3</v>
      </c>
      <c r="CX17" s="47">
        <v>-6.2550000000000003E-5</v>
      </c>
      <c r="CY17" s="24">
        <v>-5.5599999999999996E-4</v>
      </c>
      <c r="CZ17" s="29">
        <v>-2.7799999999999998E-4</v>
      </c>
    </row>
    <row r="18" spans="1:104" x14ac:dyDescent="0.25">
      <c r="A18" s="11" t="s">
        <v>42</v>
      </c>
      <c r="B18" s="11" t="s">
        <v>25</v>
      </c>
      <c r="C18" s="37">
        <v>27901</v>
      </c>
      <c r="D18" s="18">
        <v>-1.38888888888889E-3</v>
      </c>
      <c r="E18" s="16">
        <v>-7.8399999999999997E-4</v>
      </c>
      <c r="F18" s="16">
        <v>-1.0416699999999999E-2</v>
      </c>
      <c r="G18" s="16">
        <v>-1.3889E-3</v>
      </c>
      <c r="H18" s="16">
        <v>-6.9439999999999997E-4</v>
      </c>
      <c r="I18" s="24">
        <f t="shared" si="0"/>
        <v>-9.0277777777777856E-3</v>
      </c>
      <c r="J18" s="24">
        <f t="shared" si="1"/>
        <v>-7.6388888888888947E-3</v>
      </c>
      <c r="K18" s="24">
        <f t="shared" si="2"/>
        <v>-6.2500000000000056E-3</v>
      </c>
      <c r="L18" s="24">
        <f t="shared" si="3"/>
        <v>-4.8611111111111147E-3</v>
      </c>
      <c r="M18" s="24">
        <v>-1.2501000000000001E-3</v>
      </c>
      <c r="N18" s="24">
        <v>-6.9449999999999998E-3</v>
      </c>
      <c r="O18" s="24">
        <v>-8.3339999999999998E-4</v>
      </c>
      <c r="P18" s="24">
        <v>-1.8056999999999999E-3</v>
      </c>
      <c r="Q18" s="24">
        <v>-4.7226000000000004E-3</v>
      </c>
      <c r="R18" s="24">
        <v>-2.0834999999999998E-3</v>
      </c>
      <c r="S18" s="24">
        <v>-4.7226000000000004E-3</v>
      </c>
      <c r="T18" s="24">
        <v>-7.2227999999999997E-3</v>
      </c>
      <c r="U18" s="24">
        <v>-7.5005999999999996E-3</v>
      </c>
      <c r="V18" s="24">
        <v>-2.2223999999999998E-3</v>
      </c>
      <c r="W18" s="24">
        <v>-5.1393000000000003E-3</v>
      </c>
      <c r="X18" s="24">
        <v>-4.0280999999999997E-3</v>
      </c>
      <c r="Y18" s="24">
        <v>-6.8060999999999998E-3</v>
      </c>
      <c r="Z18" s="24">
        <v>-4.1669999999999997E-3</v>
      </c>
      <c r="AA18" s="24">
        <v>-5.4171000000000002E-3</v>
      </c>
      <c r="AB18" s="24">
        <v>-2.7780000000000001E-3</v>
      </c>
      <c r="AC18" s="24">
        <v>-5.0004000000000003E-3</v>
      </c>
      <c r="AD18" s="24">
        <v>-8.6117999999999993E-3</v>
      </c>
      <c r="AE18" s="24">
        <v>-4.4447999999999996E-3</v>
      </c>
      <c r="AF18" s="24">
        <v>-2.6391000000000001E-3</v>
      </c>
      <c r="AG18" s="24">
        <v>-2.0834999999999998E-3</v>
      </c>
      <c r="AH18" s="24">
        <v>-4.4447999999999996E-3</v>
      </c>
      <c r="AI18" s="24">
        <v>-8.4729000000000002E-3</v>
      </c>
      <c r="AJ18" s="24">
        <v>-5.9727000000000001E-3</v>
      </c>
      <c r="AK18" s="24">
        <v>-1.6668E-3</v>
      </c>
      <c r="AL18" s="24">
        <v>-3.8892000000000002E-3</v>
      </c>
      <c r="AM18" s="24">
        <v>-3.8892000000000002E-3</v>
      </c>
      <c r="AN18" s="24">
        <v>-3.0558E-3</v>
      </c>
      <c r="AO18" s="24">
        <v>-6.6671999999999999E-3</v>
      </c>
      <c r="AP18" s="24">
        <v>-5.2782000000000003E-3</v>
      </c>
      <c r="AQ18" s="24">
        <v>-2.9169E-3</v>
      </c>
      <c r="AR18" s="24">
        <v>-4.1669999999999997E-3</v>
      </c>
      <c r="AS18" s="24">
        <v>-6.9450000000000002E-4</v>
      </c>
      <c r="AT18" s="24">
        <v>-5.4171000000000002E-3</v>
      </c>
      <c r="AU18" s="24">
        <v>-2.0834999999999998E-3</v>
      </c>
      <c r="AV18" s="24">
        <v>-1.5279E-3</v>
      </c>
      <c r="AW18" s="24">
        <v>-4.8615000000000004E-3</v>
      </c>
      <c r="AX18" s="24">
        <v>-2.0834999999999998E-3</v>
      </c>
      <c r="AY18" s="24">
        <v>-3.6113999999999999E-3</v>
      </c>
      <c r="AZ18" s="24">
        <v>-5.0004000000000003E-3</v>
      </c>
      <c r="BA18" s="24">
        <v>-8.1951000000000003E-3</v>
      </c>
      <c r="BB18" s="24">
        <v>-9.3063E-3</v>
      </c>
      <c r="BC18" s="24">
        <v>-1.1111999999999999E-3</v>
      </c>
      <c r="BD18" s="24">
        <v>-5.4171000000000002E-3</v>
      </c>
      <c r="BE18" s="24">
        <v>-5.4171000000000002E-3</v>
      </c>
      <c r="BF18" s="24">
        <v>-3.0558E-3</v>
      </c>
      <c r="BG18" s="24">
        <v>-5.1393000000000003E-3</v>
      </c>
      <c r="BH18" s="24">
        <v>-8.8895999999999992E-3</v>
      </c>
      <c r="BI18" s="24">
        <v>-3.4724999999999999E-3</v>
      </c>
      <c r="BJ18" s="24">
        <v>-7.6394999999999996E-3</v>
      </c>
      <c r="BK18" s="24">
        <v>-2.3613000000000002E-3</v>
      </c>
      <c r="BL18" s="24">
        <v>-8.3339999999999994E-3</v>
      </c>
      <c r="BM18" s="24">
        <v>-5.0004000000000003E-3</v>
      </c>
      <c r="BN18" s="24">
        <v>-4.4447999999999996E-3</v>
      </c>
      <c r="BO18" s="24">
        <v>-5.9727000000000001E-3</v>
      </c>
      <c r="BP18" s="24">
        <v>-6.2505E-3</v>
      </c>
      <c r="BQ18" s="24">
        <v>-3.1947E-3</v>
      </c>
      <c r="BR18" s="24">
        <v>-1.6668E-3</v>
      </c>
      <c r="BS18" s="24">
        <v>-7.6394999999999996E-3</v>
      </c>
      <c r="BT18" s="24">
        <v>-5.5560000000000002E-3</v>
      </c>
      <c r="BU18" s="24">
        <v>-9.7230000000000005E-4</v>
      </c>
      <c r="BV18" s="24">
        <v>-4.5836999999999996E-3</v>
      </c>
      <c r="BW18" s="24">
        <v>-5.4171000000000002E-3</v>
      </c>
      <c r="BX18" s="24">
        <v>-7.2227999999999997E-3</v>
      </c>
      <c r="BY18" s="24">
        <v>-2.3613000000000002E-3</v>
      </c>
      <c r="BZ18" s="24">
        <v>-3.8892000000000002E-3</v>
      </c>
      <c r="CA18" s="24">
        <v>-4.4447999999999996E-3</v>
      </c>
      <c r="CB18" s="24">
        <v>-5.4171000000000002E-3</v>
      </c>
      <c r="CC18" s="24">
        <v>-3.0558E-3</v>
      </c>
      <c r="CD18" s="24">
        <v>-5.8338000000000001E-3</v>
      </c>
      <c r="CE18" s="24">
        <v>-5.1393000000000003E-3</v>
      </c>
      <c r="CF18" s="24">
        <v>-2.7780000000000001E-3</v>
      </c>
      <c r="CG18" s="24">
        <v>-4.0280999999999997E-3</v>
      </c>
      <c r="CH18" s="24">
        <v>-4.3058999999999997E-3</v>
      </c>
      <c r="CI18" s="24">
        <v>-6.3893999999999999E-3</v>
      </c>
      <c r="CJ18" s="24">
        <v>-1.389E-3</v>
      </c>
      <c r="CK18" s="24">
        <v>-4.0280999999999997E-3</v>
      </c>
      <c r="CL18" s="24">
        <v>-3.4724999999999999E-3</v>
      </c>
      <c r="CM18" s="23">
        <v>-3.3335999999999999E-3</v>
      </c>
      <c r="CN18" s="24">
        <v>-3.7502999999999998E-3</v>
      </c>
      <c r="CO18" s="24">
        <v>-2.7780000000000001E-3</v>
      </c>
      <c r="CP18" s="47">
        <v>-6.9449999999999994E-5</v>
      </c>
      <c r="CQ18" s="24">
        <v>-1.1112E-2</v>
      </c>
      <c r="CR18" s="24">
        <v>-1.2501E-2</v>
      </c>
      <c r="CS18" s="24">
        <v>-1.389E-3</v>
      </c>
      <c r="CT18" s="24">
        <v>-6.9450000000000002E-4</v>
      </c>
      <c r="CU18" s="24">
        <v>-1.389E-3</v>
      </c>
      <c r="CV18" s="24">
        <v>-6.9450000000000002E-4</v>
      </c>
      <c r="CW18" s="24">
        <v>-1.3195500000000001E-2</v>
      </c>
      <c r="CX18" s="24">
        <v>-6.2505000000000004E-4</v>
      </c>
      <c r="CY18" s="24">
        <v>-5.5560000000000002E-3</v>
      </c>
      <c r="CZ18" s="29">
        <v>-2.7780000000000001E-3</v>
      </c>
    </row>
    <row r="19" spans="1:104" x14ac:dyDescent="0.25">
      <c r="A19" s="11" t="s">
        <v>43</v>
      </c>
      <c r="B19" s="11" t="s">
        <v>26</v>
      </c>
      <c r="C19" s="37">
        <v>28060</v>
      </c>
      <c r="D19" s="18">
        <v>-1.38888888888889E-2</v>
      </c>
      <c r="E19" s="16">
        <v>-7.8370000000000002E-3</v>
      </c>
      <c r="F19" s="16">
        <v>-0.104167</v>
      </c>
      <c r="G19" s="16">
        <v>-1.3889E-2</v>
      </c>
      <c r="H19" s="16">
        <v>-6.9443999999999999E-3</v>
      </c>
      <c r="I19" s="24">
        <f t="shared" si="0"/>
        <v>-9.0277777777777846E-2</v>
      </c>
      <c r="J19" s="24">
        <f t="shared" si="1"/>
        <v>-7.6388888888888951E-2</v>
      </c>
      <c r="K19" s="24">
        <f t="shared" si="2"/>
        <v>-6.2500000000000056E-2</v>
      </c>
      <c r="L19" s="24">
        <f t="shared" si="3"/>
        <v>-4.8611111111111154E-2</v>
      </c>
      <c r="M19" s="24">
        <v>-1.25001E-2</v>
      </c>
      <c r="N19" s="24">
        <v>-6.9445000000000007E-2</v>
      </c>
      <c r="O19" s="24">
        <v>-8.3333999999999995E-3</v>
      </c>
      <c r="P19" s="24">
        <v>-1.8055700000000001E-2</v>
      </c>
      <c r="Q19" s="24">
        <v>-4.7222600000000003E-2</v>
      </c>
      <c r="R19" s="24">
        <v>-2.0833500000000001E-2</v>
      </c>
      <c r="S19" s="24">
        <v>-4.7222600000000003E-2</v>
      </c>
      <c r="T19" s="24">
        <v>-7.2222800000000004E-2</v>
      </c>
      <c r="U19" s="24">
        <v>-7.5000600000000001E-2</v>
      </c>
      <c r="V19" s="24">
        <v>-2.22224E-2</v>
      </c>
      <c r="W19" s="24">
        <v>-5.1389299999999999E-2</v>
      </c>
      <c r="X19" s="24">
        <v>-4.0278099999999997E-2</v>
      </c>
      <c r="Y19" s="24">
        <v>-6.8056099999999994E-2</v>
      </c>
      <c r="Z19" s="24">
        <v>-4.1667000000000003E-2</v>
      </c>
      <c r="AA19" s="24">
        <v>-5.4167100000000003E-2</v>
      </c>
      <c r="AB19" s="24">
        <v>-2.7778000000000001E-2</v>
      </c>
      <c r="AC19" s="24">
        <v>-5.00004E-2</v>
      </c>
      <c r="AD19" s="24">
        <v>-8.6111800000000002E-2</v>
      </c>
      <c r="AE19" s="24">
        <v>-4.44448E-2</v>
      </c>
      <c r="AF19" s="24">
        <v>-2.6389099999999999E-2</v>
      </c>
      <c r="AG19" s="24">
        <v>-2.0833500000000001E-2</v>
      </c>
      <c r="AH19" s="24">
        <v>-4.44448E-2</v>
      </c>
      <c r="AI19" s="24">
        <v>-8.4722900000000004E-2</v>
      </c>
      <c r="AJ19" s="24">
        <v>-5.9722699999999997E-2</v>
      </c>
      <c r="AK19" s="24">
        <v>-1.6666799999999999E-2</v>
      </c>
      <c r="AL19" s="24">
        <v>-3.8889199999999999E-2</v>
      </c>
      <c r="AM19" s="24">
        <v>-3.8889199999999999E-2</v>
      </c>
      <c r="AN19" s="24">
        <v>-3.0555800000000001E-2</v>
      </c>
      <c r="AO19" s="24">
        <v>-6.6667199999999996E-2</v>
      </c>
      <c r="AP19" s="24">
        <v>-5.2778199999999997E-2</v>
      </c>
      <c r="AQ19" s="24">
        <v>-2.9166899999999999E-2</v>
      </c>
      <c r="AR19" s="24">
        <v>-4.1667000000000003E-2</v>
      </c>
      <c r="AS19" s="24">
        <v>-6.9445000000000002E-3</v>
      </c>
      <c r="AT19" s="24">
        <v>-5.4167100000000003E-2</v>
      </c>
      <c r="AU19" s="24">
        <v>-2.0833500000000001E-2</v>
      </c>
      <c r="AV19" s="24">
        <v>-1.5277900000000001E-2</v>
      </c>
      <c r="AW19" s="24">
        <v>-4.8611500000000002E-2</v>
      </c>
      <c r="AX19" s="24">
        <v>-2.0833500000000001E-2</v>
      </c>
      <c r="AY19" s="24">
        <v>-3.6111400000000002E-2</v>
      </c>
      <c r="AZ19" s="24">
        <v>-5.00004E-2</v>
      </c>
      <c r="BA19" s="24">
        <v>-8.1945100000000007E-2</v>
      </c>
      <c r="BB19" s="24">
        <v>-9.3056299999999995E-2</v>
      </c>
      <c r="BC19" s="24">
        <v>-1.11112E-2</v>
      </c>
      <c r="BD19" s="24">
        <v>-5.4167100000000003E-2</v>
      </c>
      <c r="BE19" s="24">
        <v>-5.4167100000000003E-2</v>
      </c>
      <c r="BF19" s="24">
        <v>-3.0555800000000001E-2</v>
      </c>
      <c r="BG19" s="24">
        <v>-5.1389299999999999E-2</v>
      </c>
      <c r="BH19" s="24">
        <v>-8.8889599999999999E-2</v>
      </c>
      <c r="BI19" s="24">
        <v>-3.4722500000000003E-2</v>
      </c>
      <c r="BJ19" s="24">
        <v>-7.6389499999999999E-2</v>
      </c>
      <c r="BK19" s="24">
        <v>-2.3611300000000002E-2</v>
      </c>
      <c r="BL19" s="24">
        <v>-8.3334000000000005E-2</v>
      </c>
      <c r="BM19" s="24">
        <v>-5.00004E-2</v>
      </c>
      <c r="BN19" s="24">
        <v>-4.44448E-2</v>
      </c>
      <c r="BO19" s="24">
        <v>-5.9722699999999997E-2</v>
      </c>
      <c r="BP19" s="24">
        <v>-6.2500500000000001E-2</v>
      </c>
      <c r="BQ19" s="24">
        <v>-3.1944699999999999E-2</v>
      </c>
      <c r="BR19" s="24">
        <v>-1.6666799999999999E-2</v>
      </c>
      <c r="BS19" s="24">
        <v>-7.6389499999999999E-2</v>
      </c>
      <c r="BT19" s="24">
        <v>-5.5556000000000001E-2</v>
      </c>
      <c r="BU19" s="24">
        <v>-9.7222999999999997E-3</v>
      </c>
      <c r="BV19" s="24">
        <v>-4.5833699999999998E-2</v>
      </c>
      <c r="BW19" s="24">
        <v>-5.4167100000000003E-2</v>
      </c>
      <c r="BX19" s="24">
        <v>-7.2222800000000004E-2</v>
      </c>
      <c r="BY19" s="24">
        <v>-2.3611300000000002E-2</v>
      </c>
      <c r="BZ19" s="24">
        <v>-3.8889199999999999E-2</v>
      </c>
      <c r="CA19" s="24">
        <v>-4.44448E-2</v>
      </c>
      <c r="CB19" s="24">
        <v>-5.4167100000000003E-2</v>
      </c>
      <c r="CC19" s="24">
        <v>-3.0555800000000001E-2</v>
      </c>
      <c r="CD19" s="24">
        <v>-5.8333799999999998E-2</v>
      </c>
      <c r="CE19" s="24">
        <v>-5.1389299999999999E-2</v>
      </c>
      <c r="CF19" s="24">
        <v>-2.7778000000000001E-2</v>
      </c>
      <c r="CG19" s="24">
        <v>-4.0278099999999997E-2</v>
      </c>
      <c r="CH19" s="24">
        <v>-4.3055900000000001E-2</v>
      </c>
      <c r="CI19" s="24">
        <v>-6.3889399999999999E-2</v>
      </c>
      <c r="CJ19" s="24">
        <v>-1.3889E-2</v>
      </c>
      <c r="CK19" s="24">
        <v>-4.0278099999999997E-2</v>
      </c>
      <c r="CL19" s="24">
        <v>-3.4722500000000003E-2</v>
      </c>
      <c r="CM19" s="23">
        <v>-3.3333599999999998E-2</v>
      </c>
      <c r="CN19" s="24">
        <v>-3.75003E-2</v>
      </c>
      <c r="CO19" s="24">
        <v>-2.7778000000000001E-2</v>
      </c>
      <c r="CP19" s="24">
        <v>-6.9444999999999999E-4</v>
      </c>
      <c r="CQ19" s="24">
        <v>-0.111112</v>
      </c>
      <c r="CR19" s="24">
        <v>-0.125001</v>
      </c>
      <c r="CS19" s="24">
        <v>-1.3889E-2</v>
      </c>
      <c r="CT19" s="24">
        <v>-6.9445000000000002E-3</v>
      </c>
      <c r="CU19" s="24">
        <v>-1.3889E-2</v>
      </c>
      <c r="CV19" s="24">
        <v>-6.9445000000000002E-3</v>
      </c>
      <c r="CW19" s="24">
        <v>-0.13194549999999999</v>
      </c>
      <c r="CX19" s="24">
        <v>-6.2500500000000001E-3</v>
      </c>
      <c r="CY19" s="24">
        <v>-5.5556000000000001E-2</v>
      </c>
      <c r="CZ19" s="29">
        <v>-2.7778000000000001E-2</v>
      </c>
    </row>
    <row r="20" spans="1:104" x14ac:dyDescent="0.25">
      <c r="A20" s="11" t="s">
        <v>103</v>
      </c>
      <c r="B20" s="11" t="s">
        <v>27</v>
      </c>
      <c r="C20" s="37">
        <v>28111</v>
      </c>
      <c r="D20" s="18">
        <v>-1.0416666666666701E-2</v>
      </c>
      <c r="E20" s="16">
        <v>-5.8770000000000003E-3</v>
      </c>
      <c r="F20" s="16">
        <v>-7.8125E-2</v>
      </c>
      <c r="G20" s="16">
        <v>-1.0416699999999999E-2</v>
      </c>
      <c r="H20" s="16">
        <v>-5.2082999999999999E-3</v>
      </c>
      <c r="I20" s="24">
        <f t="shared" si="0"/>
        <v>-6.7708333333333551E-2</v>
      </c>
      <c r="J20" s="24">
        <f t="shared" si="1"/>
        <v>-5.7291666666666852E-2</v>
      </c>
      <c r="K20" s="24">
        <f t="shared" si="2"/>
        <v>-4.6875000000000153E-2</v>
      </c>
      <c r="L20" s="24">
        <f t="shared" si="3"/>
        <v>-3.6458333333333454E-2</v>
      </c>
      <c r="M20" s="24">
        <v>-9.3752999999999996E-3</v>
      </c>
      <c r="N20" s="24">
        <v>-5.2084999999999999E-2</v>
      </c>
      <c r="O20" s="24">
        <v>-6.2502E-3</v>
      </c>
      <c r="P20" s="24">
        <v>-1.35421E-2</v>
      </c>
      <c r="Q20" s="24">
        <v>-3.5417799999999999E-2</v>
      </c>
      <c r="R20" s="24">
        <v>-1.5625500000000001E-2</v>
      </c>
      <c r="S20" s="24">
        <v>-3.5417799999999999E-2</v>
      </c>
      <c r="T20" s="24">
        <v>-5.4168399999999998E-2</v>
      </c>
      <c r="U20" s="24">
        <v>-5.6251799999999998E-2</v>
      </c>
      <c r="V20" s="24">
        <v>-1.66672E-2</v>
      </c>
      <c r="W20" s="24">
        <v>-3.8542899999999998E-2</v>
      </c>
      <c r="X20" s="24">
        <v>-3.0209300000000001E-2</v>
      </c>
      <c r="Y20" s="24">
        <v>-5.10433E-2</v>
      </c>
      <c r="Z20" s="24">
        <v>-3.1251000000000001E-2</v>
      </c>
      <c r="AA20" s="24">
        <v>-4.0626299999999997E-2</v>
      </c>
      <c r="AB20" s="24">
        <v>-2.0833999999999998E-2</v>
      </c>
      <c r="AC20" s="24">
        <v>-3.7501199999999998E-2</v>
      </c>
      <c r="AD20" s="24">
        <v>-6.4585400000000001E-2</v>
      </c>
      <c r="AE20" s="24">
        <v>-3.33344E-2</v>
      </c>
      <c r="AF20" s="24">
        <v>-1.9792299999999999E-2</v>
      </c>
      <c r="AG20" s="24">
        <v>-1.5625500000000001E-2</v>
      </c>
      <c r="AH20" s="24">
        <v>-3.33344E-2</v>
      </c>
      <c r="AI20" s="24">
        <v>-6.3543699999999995E-2</v>
      </c>
      <c r="AJ20" s="24">
        <v>-4.4793100000000002E-2</v>
      </c>
      <c r="AK20" s="24">
        <v>-1.25004E-2</v>
      </c>
      <c r="AL20" s="24">
        <v>-2.9167599999999998E-2</v>
      </c>
      <c r="AM20" s="24">
        <v>-2.9167599999999998E-2</v>
      </c>
      <c r="AN20" s="24">
        <v>-2.2917400000000001E-2</v>
      </c>
      <c r="AO20" s="24">
        <v>-5.00016E-2</v>
      </c>
      <c r="AP20" s="24">
        <v>-3.9584599999999998E-2</v>
      </c>
      <c r="AQ20" s="24">
        <v>-2.1875700000000001E-2</v>
      </c>
      <c r="AR20" s="24">
        <v>-3.1251000000000001E-2</v>
      </c>
      <c r="AS20" s="24">
        <v>-5.2084999999999996E-3</v>
      </c>
      <c r="AT20" s="24">
        <v>-4.0626299999999997E-2</v>
      </c>
      <c r="AU20" s="24">
        <v>-1.5625500000000001E-2</v>
      </c>
      <c r="AV20" s="24">
        <v>-1.14587E-2</v>
      </c>
      <c r="AW20" s="24">
        <v>-3.6459499999999999E-2</v>
      </c>
      <c r="AX20" s="24">
        <v>-1.5625500000000001E-2</v>
      </c>
      <c r="AY20" s="24">
        <v>-2.7084199999999999E-2</v>
      </c>
      <c r="AZ20" s="24">
        <v>-3.7501199999999998E-2</v>
      </c>
      <c r="BA20" s="24">
        <v>-6.1460300000000002E-2</v>
      </c>
      <c r="BB20" s="24">
        <v>-6.9793900000000006E-2</v>
      </c>
      <c r="BC20" s="24">
        <v>-8.3336E-3</v>
      </c>
      <c r="BD20" s="24">
        <v>-4.0626299999999997E-2</v>
      </c>
      <c r="BE20" s="24">
        <v>-4.0626299999999997E-2</v>
      </c>
      <c r="BF20" s="24">
        <v>-2.2917400000000001E-2</v>
      </c>
      <c r="BG20" s="24">
        <v>-3.8542899999999998E-2</v>
      </c>
      <c r="BH20" s="24">
        <v>-6.66688E-2</v>
      </c>
      <c r="BI20" s="24">
        <v>-2.60425E-2</v>
      </c>
      <c r="BJ20" s="24">
        <v>-5.7293499999999997E-2</v>
      </c>
      <c r="BK20" s="24">
        <v>-1.77089E-2</v>
      </c>
      <c r="BL20" s="24">
        <v>-6.2502000000000002E-2</v>
      </c>
      <c r="BM20" s="24">
        <v>-3.7501199999999998E-2</v>
      </c>
      <c r="BN20" s="24">
        <v>-3.33344E-2</v>
      </c>
      <c r="BO20" s="24">
        <v>-4.4793100000000002E-2</v>
      </c>
      <c r="BP20" s="24">
        <v>-4.6876500000000002E-2</v>
      </c>
      <c r="BQ20" s="24">
        <v>-2.3959100000000001E-2</v>
      </c>
      <c r="BR20" s="24">
        <v>-1.25004E-2</v>
      </c>
      <c r="BS20" s="24">
        <v>-5.7293499999999997E-2</v>
      </c>
      <c r="BT20" s="24">
        <v>-4.1667999999999997E-2</v>
      </c>
      <c r="BU20" s="24">
        <v>-7.2918999999999996E-3</v>
      </c>
      <c r="BV20" s="24">
        <v>-3.43761E-2</v>
      </c>
      <c r="BW20" s="24">
        <v>-4.0626299999999997E-2</v>
      </c>
      <c r="BX20" s="24">
        <v>-5.4168399999999998E-2</v>
      </c>
      <c r="BY20" s="24">
        <v>-1.77089E-2</v>
      </c>
      <c r="BZ20" s="24">
        <v>-2.9167599999999998E-2</v>
      </c>
      <c r="CA20" s="24">
        <v>-3.33344E-2</v>
      </c>
      <c r="CB20" s="24">
        <v>-4.0626299999999997E-2</v>
      </c>
      <c r="CC20" s="24">
        <v>-2.2917400000000001E-2</v>
      </c>
      <c r="CD20" s="24">
        <v>-4.3751400000000003E-2</v>
      </c>
      <c r="CE20" s="24">
        <v>-3.8542899999999998E-2</v>
      </c>
      <c r="CF20" s="24">
        <v>-2.0833999999999998E-2</v>
      </c>
      <c r="CG20" s="24">
        <v>-3.0209300000000001E-2</v>
      </c>
      <c r="CH20" s="24">
        <v>-3.2292700000000001E-2</v>
      </c>
      <c r="CI20" s="24">
        <v>-4.7918200000000001E-2</v>
      </c>
      <c r="CJ20" s="24">
        <v>-1.0416999999999999E-2</v>
      </c>
      <c r="CK20" s="24">
        <v>-3.0209300000000001E-2</v>
      </c>
      <c r="CL20" s="24">
        <v>-2.60425E-2</v>
      </c>
      <c r="CM20" s="23">
        <v>-2.50008E-2</v>
      </c>
      <c r="CN20" s="24">
        <v>-2.8125899999999999E-2</v>
      </c>
      <c r="CO20" s="24">
        <v>-2.0833999999999998E-2</v>
      </c>
      <c r="CP20" s="24">
        <v>-5.2085E-4</v>
      </c>
      <c r="CQ20" s="24">
        <v>-8.3335999999999993E-2</v>
      </c>
      <c r="CR20" s="24">
        <v>-9.3753000000000003E-2</v>
      </c>
      <c r="CS20" s="24">
        <v>-1.0416999999999999E-2</v>
      </c>
      <c r="CT20" s="24">
        <v>-5.2084999999999996E-3</v>
      </c>
      <c r="CU20" s="24">
        <v>-1.0416999999999999E-2</v>
      </c>
      <c r="CV20" s="24">
        <v>-5.2084999999999996E-3</v>
      </c>
      <c r="CW20" s="24">
        <v>-9.8961499999999994E-2</v>
      </c>
      <c r="CX20" s="24">
        <v>-4.6876499999999998E-3</v>
      </c>
      <c r="CY20" s="24">
        <v>-4.1667999999999997E-2</v>
      </c>
      <c r="CZ20" s="29">
        <v>-2.0833999999999998E-2</v>
      </c>
    </row>
    <row r="21" spans="1:104" x14ac:dyDescent="0.25">
      <c r="A21" s="11" t="s">
        <v>44</v>
      </c>
      <c r="B21" s="11" t="s">
        <v>28</v>
      </c>
      <c r="C21" s="37">
        <v>27985</v>
      </c>
      <c r="D21" s="18">
        <v>-1.0416666666666701E-2</v>
      </c>
      <c r="E21" s="16">
        <v>-5.8770000000000003E-3</v>
      </c>
      <c r="F21" s="16">
        <v>-7.8125E-2</v>
      </c>
      <c r="G21" s="16">
        <v>-1.0416699999999999E-2</v>
      </c>
      <c r="H21" s="16">
        <v>-5.2082999999999999E-3</v>
      </c>
      <c r="I21" s="24">
        <f t="shared" si="0"/>
        <v>-6.7708333333333551E-2</v>
      </c>
      <c r="J21" s="24">
        <f t="shared" si="1"/>
        <v>-5.7291666666666852E-2</v>
      </c>
      <c r="K21" s="24">
        <f t="shared" si="2"/>
        <v>-4.6875000000000153E-2</v>
      </c>
      <c r="L21" s="24">
        <f t="shared" si="3"/>
        <v>-3.6458333333333454E-2</v>
      </c>
      <c r="M21" s="24">
        <v>-9.3752999999999996E-3</v>
      </c>
      <c r="N21" s="24">
        <v>-5.2084999999999999E-2</v>
      </c>
      <c r="O21" s="24">
        <v>-6.2502E-3</v>
      </c>
      <c r="P21" s="24">
        <v>-1.35421E-2</v>
      </c>
      <c r="Q21" s="24">
        <v>-3.5417799999999999E-2</v>
      </c>
      <c r="R21" s="24">
        <v>-1.5625500000000001E-2</v>
      </c>
      <c r="S21" s="24">
        <v>-3.5417799999999999E-2</v>
      </c>
      <c r="T21" s="24">
        <v>-5.4168399999999998E-2</v>
      </c>
      <c r="U21" s="24">
        <v>-5.6251799999999998E-2</v>
      </c>
      <c r="V21" s="24">
        <v>-1.66672E-2</v>
      </c>
      <c r="W21" s="24">
        <v>-3.8542899999999998E-2</v>
      </c>
      <c r="X21" s="24">
        <v>-3.0209300000000001E-2</v>
      </c>
      <c r="Y21" s="24">
        <v>-5.10433E-2</v>
      </c>
      <c r="Z21" s="24">
        <v>-3.1251000000000001E-2</v>
      </c>
      <c r="AA21" s="24">
        <v>-4.0626299999999997E-2</v>
      </c>
      <c r="AB21" s="24">
        <v>-2.0833999999999998E-2</v>
      </c>
      <c r="AC21" s="24">
        <v>-3.7501199999999998E-2</v>
      </c>
      <c r="AD21" s="24">
        <v>-6.4585400000000001E-2</v>
      </c>
      <c r="AE21" s="24">
        <v>-3.33344E-2</v>
      </c>
      <c r="AF21" s="24">
        <v>-1.9792299999999999E-2</v>
      </c>
      <c r="AG21" s="24">
        <v>-1.5625500000000001E-2</v>
      </c>
      <c r="AH21" s="24">
        <v>-3.33344E-2</v>
      </c>
      <c r="AI21" s="24">
        <v>-6.3543699999999995E-2</v>
      </c>
      <c r="AJ21" s="24">
        <v>-4.4793100000000002E-2</v>
      </c>
      <c r="AK21" s="24">
        <v>-1.25004E-2</v>
      </c>
      <c r="AL21" s="24">
        <v>-2.9167599999999998E-2</v>
      </c>
      <c r="AM21" s="24">
        <v>-2.9167599999999998E-2</v>
      </c>
      <c r="AN21" s="24">
        <v>-2.2917400000000001E-2</v>
      </c>
      <c r="AO21" s="24">
        <v>-5.00016E-2</v>
      </c>
      <c r="AP21" s="24">
        <v>-3.9584599999999998E-2</v>
      </c>
      <c r="AQ21" s="24">
        <v>-2.1875700000000001E-2</v>
      </c>
      <c r="AR21" s="24">
        <v>-3.1251000000000001E-2</v>
      </c>
      <c r="AS21" s="24">
        <v>-5.2084999999999996E-3</v>
      </c>
      <c r="AT21" s="24">
        <v>-4.0626299999999997E-2</v>
      </c>
      <c r="AU21" s="24">
        <v>-1.5625500000000001E-2</v>
      </c>
      <c r="AV21" s="24">
        <v>-1.14587E-2</v>
      </c>
      <c r="AW21" s="24">
        <v>-3.6459499999999999E-2</v>
      </c>
      <c r="AX21" s="24">
        <v>-1.5625500000000001E-2</v>
      </c>
      <c r="AY21" s="24">
        <v>-2.7084199999999999E-2</v>
      </c>
      <c r="AZ21" s="24">
        <v>-3.7501199999999998E-2</v>
      </c>
      <c r="BA21" s="24">
        <v>-6.1460300000000002E-2</v>
      </c>
      <c r="BB21" s="24">
        <v>-6.9793900000000006E-2</v>
      </c>
      <c r="BC21" s="24">
        <v>-8.3336E-3</v>
      </c>
      <c r="BD21" s="24">
        <v>-4.0626299999999997E-2</v>
      </c>
      <c r="BE21" s="24">
        <v>-4.0626299999999997E-2</v>
      </c>
      <c r="BF21" s="24">
        <v>-2.2917400000000001E-2</v>
      </c>
      <c r="BG21" s="24">
        <v>-3.8542899999999998E-2</v>
      </c>
      <c r="BH21" s="24">
        <v>-6.66688E-2</v>
      </c>
      <c r="BI21" s="24">
        <v>-2.60425E-2</v>
      </c>
      <c r="BJ21" s="24">
        <v>-5.7293499999999997E-2</v>
      </c>
      <c r="BK21" s="24">
        <v>-1.77089E-2</v>
      </c>
      <c r="BL21" s="24">
        <v>-6.2502000000000002E-2</v>
      </c>
      <c r="BM21" s="24">
        <v>-3.7501199999999998E-2</v>
      </c>
      <c r="BN21" s="24">
        <v>-3.33344E-2</v>
      </c>
      <c r="BO21" s="24">
        <v>-4.4793100000000002E-2</v>
      </c>
      <c r="BP21" s="24">
        <v>-4.6876500000000002E-2</v>
      </c>
      <c r="BQ21" s="24">
        <v>-2.3959100000000001E-2</v>
      </c>
      <c r="BR21" s="24">
        <v>-1.25004E-2</v>
      </c>
      <c r="BS21" s="24">
        <v>-5.7293499999999997E-2</v>
      </c>
      <c r="BT21" s="24">
        <v>-4.1667999999999997E-2</v>
      </c>
      <c r="BU21" s="24">
        <v>-7.2918999999999996E-3</v>
      </c>
      <c r="BV21" s="24">
        <v>-3.43761E-2</v>
      </c>
      <c r="BW21" s="24">
        <v>-4.0626299999999997E-2</v>
      </c>
      <c r="BX21" s="24">
        <v>-5.4168399999999998E-2</v>
      </c>
      <c r="BY21" s="24">
        <v>-1.77089E-2</v>
      </c>
      <c r="BZ21" s="24">
        <v>-2.9167599999999998E-2</v>
      </c>
      <c r="CA21" s="24">
        <v>-3.33344E-2</v>
      </c>
      <c r="CB21" s="24">
        <v>-4.0626299999999997E-2</v>
      </c>
      <c r="CC21" s="24">
        <v>-2.2917400000000001E-2</v>
      </c>
      <c r="CD21" s="24">
        <v>-4.3751400000000003E-2</v>
      </c>
      <c r="CE21" s="24">
        <v>-3.8542899999999998E-2</v>
      </c>
      <c r="CF21" s="24">
        <v>-2.0833999999999998E-2</v>
      </c>
      <c r="CG21" s="24">
        <v>-3.0209300000000001E-2</v>
      </c>
      <c r="CH21" s="24">
        <v>-3.2292700000000001E-2</v>
      </c>
      <c r="CI21" s="24">
        <v>-4.7918200000000001E-2</v>
      </c>
      <c r="CJ21" s="24">
        <v>-1.0416999999999999E-2</v>
      </c>
      <c r="CK21" s="24">
        <v>-3.0209300000000001E-2</v>
      </c>
      <c r="CL21" s="24">
        <v>-2.60425E-2</v>
      </c>
      <c r="CM21" s="23">
        <v>-2.50008E-2</v>
      </c>
      <c r="CN21" s="24">
        <v>-2.8125899999999999E-2</v>
      </c>
      <c r="CO21" s="24">
        <v>-2.0833999999999998E-2</v>
      </c>
      <c r="CP21" s="24">
        <v>-5.2085E-4</v>
      </c>
      <c r="CQ21" s="24">
        <v>-8.3335999999999993E-2</v>
      </c>
      <c r="CR21" s="24">
        <v>-9.3753000000000003E-2</v>
      </c>
      <c r="CS21" s="24">
        <v>-1.0416999999999999E-2</v>
      </c>
      <c r="CT21" s="24">
        <v>-5.2084999999999996E-3</v>
      </c>
      <c r="CU21" s="24">
        <v>-1.0416999999999999E-2</v>
      </c>
      <c r="CV21" s="24">
        <v>-5.2084999999999996E-3</v>
      </c>
      <c r="CW21" s="24">
        <v>-9.8961499999999994E-2</v>
      </c>
      <c r="CX21" s="24">
        <v>-4.6876499999999998E-3</v>
      </c>
      <c r="CY21" s="24">
        <v>-4.1667999999999997E-2</v>
      </c>
      <c r="CZ21" s="29">
        <v>-2.0833999999999998E-2</v>
      </c>
    </row>
    <row r="22" spans="1:104" x14ac:dyDescent="0.25">
      <c r="A22" s="12" t="s">
        <v>45</v>
      </c>
      <c r="B22" s="12" t="s">
        <v>29</v>
      </c>
      <c r="C22" s="38">
        <v>27614</v>
      </c>
      <c r="D22" s="18">
        <v>-5.20833333333333E-4</v>
      </c>
      <c r="E22" s="15">
        <v>-2.9399999999999999E-4</v>
      </c>
      <c r="F22" s="15">
        <v>-3.9062999999999997E-3</v>
      </c>
      <c r="G22" s="15">
        <v>-5.2079999999999997E-4</v>
      </c>
      <c r="H22" s="15">
        <v>-2.6039999999999999E-4</v>
      </c>
      <c r="I22" s="17">
        <f t="shared" si="0"/>
        <v>-3.3854166666666646E-3</v>
      </c>
      <c r="J22" s="17">
        <f t="shared" si="1"/>
        <v>-2.8645833333333314E-3</v>
      </c>
      <c r="K22" s="17">
        <f t="shared" si="2"/>
        <v>-2.3437499999999986E-3</v>
      </c>
      <c r="L22" s="17">
        <f t="shared" si="3"/>
        <v>-1.8229166666666654E-3</v>
      </c>
      <c r="M22" s="24">
        <v>-4.6890000000000001E-4</v>
      </c>
      <c r="N22" s="17">
        <v>-2.6050000000000001E-3</v>
      </c>
      <c r="O22" s="17">
        <v>-3.1260000000000001E-4</v>
      </c>
      <c r="P22" s="17">
        <v>-6.7730000000000004E-4</v>
      </c>
      <c r="Q22" s="17">
        <v>-1.7714E-3</v>
      </c>
      <c r="R22" s="17">
        <v>-7.8149999999999997E-4</v>
      </c>
      <c r="S22" s="17">
        <v>-1.7714E-3</v>
      </c>
      <c r="T22" s="17">
        <v>-2.7092000000000001E-3</v>
      </c>
      <c r="U22" s="17">
        <v>-2.8134000000000002E-3</v>
      </c>
      <c r="V22" s="17">
        <v>-8.3359999999999999E-4</v>
      </c>
      <c r="W22" s="17">
        <v>-1.9277000000000001E-3</v>
      </c>
      <c r="X22" s="17">
        <v>-1.5108999999999999E-3</v>
      </c>
      <c r="Y22" s="17">
        <v>-2.5528999999999999E-3</v>
      </c>
      <c r="Z22" s="17">
        <v>-1.5629999999999999E-3</v>
      </c>
      <c r="AA22" s="17">
        <v>-2.0319000000000001E-3</v>
      </c>
      <c r="AB22" s="17">
        <v>-1.042E-3</v>
      </c>
      <c r="AC22" s="17">
        <v>-1.8756000000000001E-3</v>
      </c>
      <c r="AD22" s="17">
        <v>-3.2301999999999999E-3</v>
      </c>
      <c r="AE22" s="17">
        <v>-1.6672E-3</v>
      </c>
      <c r="AF22" s="17">
        <v>-9.8989999999999994E-4</v>
      </c>
      <c r="AG22" s="17">
        <v>-7.8149999999999997E-4</v>
      </c>
      <c r="AH22" s="17">
        <v>-1.6672E-3</v>
      </c>
      <c r="AI22" s="17">
        <v>-3.1781000000000001E-3</v>
      </c>
      <c r="AJ22" s="17">
        <v>-2.2403000000000002E-3</v>
      </c>
      <c r="AK22" s="17">
        <v>-6.2520000000000002E-4</v>
      </c>
      <c r="AL22" s="17">
        <v>-1.4587999999999999E-3</v>
      </c>
      <c r="AM22" s="17">
        <v>-1.4587999999999999E-3</v>
      </c>
      <c r="AN22" s="17">
        <v>-1.1462E-3</v>
      </c>
      <c r="AO22" s="17">
        <v>-2.5008000000000001E-3</v>
      </c>
      <c r="AP22" s="17">
        <v>-1.9797999999999999E-3</v>
      </c>
      <c r="AQ22" s="17">
        <v>-1.0941E-3</v>
      </c>
      <c r="AR22" s="17">
        <v>-1.5629999999999999E-3</v>
      </c>
      <c r="AS22" s="17">
        <v>-2.6049999999999999E-4</v>
      </c>
      <c r="AT22" s="17">
        <v>-2.0319000000000001E-3</v>
      </c>
      <c r="AU22" s="17">
        <v>-7.8149999999999997E-4</v>
      </c>
      <c r="AV22" s="17">
        <v>-5.731E-4</v>
      </c>
      <c r="AW22" s="17">
        <v>-1.8235E-3</v>
      </c>
      <c r="AX22" s="17">
        <v>-7.8149999999999997E-4</v>
      </c>
      <c r="AY22" s="17">
        <v>-1.3546000000000001E-3</v>
      </c>
      <c r="AZ22" s="17">
        <v>-1.8756000000000001E-3</v>
      </c>
      <c r="BA22" s="17">
        <v>-3.0739000000000001E-3</v>
      </c>
      <c r="BB22" s="17">
        <v>-3.4906999999999998E-3</v>
      </c>
      <c r="BC22" s="17">
        <v>-4.1679999999999999E-4</v>
      </c>
      <c r="BD22" s="17">
        <v>-2.0319000000000001E-3</v>
      </c>
      <c r="BE22" s="17">
        <v>-2.0319000000000001E-3</v>
      </c>
      <c r="BF22" s="17">
        <v>-1.1462E-3</v>
      </c>
      <c r="BG22" s="17">
        <v>-1.9277000000000001E-3</v>
      </c>
      <c r="BH22" s="17">
        <v>-3.3344E-3</v>
      </c>
      <c r="BI22" s="17">
        <v>-1.3025000000000001E-3</v>
      </c>
      <c r="BJ22" s="17">
        <v>-2.8655E-3</v>
      </c>
      <c r="BK22" s="17">
        <v>-8.8570000000000001E-4</v>
      </c>
      <c r="BL22" s="17">
        <v>-3.1259999999999999E-3</v>
      </c>
      <c r="BM22" s="17">
        <v>-1.8756000000000001E-3</v>
      </c>
      <c r="BN22" s="17">
        <v>-1.6672E-3</v>
      </c>
      <c r="BO22" s="17">
        <v>-2.2403000000000002E-3</v>
      </c>
      <c r="BP22" s="17">
        <v>-2.3444999999999998E-3</v>
      </c>
      <c r="BQ22" s="17">
        <v>-1.1983E-3</v>
      </c>
      <c r="BR22" s="17">
        <v>-6.2520000000000002E-4</v>
      </c>
      <c r="BS22" s="17">
        <v>-2.8655E-3</v>
      </c>
      <c r="BT22" s="17">
        <v>-2.0839999999999999E-3</v>
      </c>
      <c r="BU22" s="17">
        <v>-3.6469999999999997E-4</v>
      </c>
      <c r="BV22" s="17">
        <v>-1.7193E-3</v>
      </c>
      <c r="BW22" s="17">
        <v>-2.0319000000000001E-3</v>
      </c>
      <c r="BX22" s="17">
        <v>-2.7092000000000001E-3</v>
      </c>
      <c r="BY22" s="17">
        <v>-8.8570000000000001E-4</v>
      </c>
      <c r="BZ22" s="17">
        <v>-1.4587999999999999E-3</v>
      </c>
      <c r="CA22" s="17">
        <v>-1.6672E-3</v>
      </c>
      <c r="CB22" s="17">
        <v>-2.0319000000000001E-3</v>
      </c>
      <c r="CC22" s="17">
        <v>-1.1462E-3</v>
      </c>
      <c r="CD22" s="17">
        <v>-2.1882E-3</v>
      </c>
      <c r="CE22" s="17">
        <v>-1.9277000000000001E-3</v>
      </c>
      <c r="CF22" s="17">
        <v>-1.042E-3</v>
      </c>
      <c r="CG22" s="17">
        <v>-1.5108999999999999E-3</v>
      </c>
      <c r="CH22" s="17">
        <v>-1.6151E-3</v>
      </c>
      <c r="CI22" s="17">
        <v>-2.3966E-3</v>
      </c>
      <c r="CJ22" s="17">
        <v>-5.2099999999999998E-4</v>
      </c>
      <c r="CK22" s="17">
        <v>-1.5108999999999999E-3</v>
      </c>
      <c r="CL22" s="17">
        <v>-1.3025000000000001E-3</v>
      </c>
      <c r="CM22" s="23">
        <v>-1.2504E-3</v>
      </c>
      <c r="CN22" s="17">
        <v>-1.4067000000000001E-3</v>
      </c>
      <c r="CO22" s="17">
        <v>-1.042E-3</v>
      </c>
      <c r="CP22" s="50">
        <v>-2.605E-5</v>
      </c>
      <c r="CQ22" s="17">
        <v>-4.1679999999999998E-3</v>
      </c>
      <c r="CR22" s="17">
        <v>-4.6889999999999996E-3</v>
      </c>
      <c r="CS22" s="17">
        <v>-5.2099999999999998E-4</v>
      </c>
      <c r="CT22" s="17">
        <v>-2.6049999999999999E-4</v>
      </c>
      <c r="CU22" s="17">
        <v>-5.2099999999999998E-4</v>
      </c>
      <c r="CV22" s="17">
        <v>-2.6049999999999999E-4</v>
      </c>
      <c r="CW22" s="17">
        <v>-4.9494999999999999E-3</v>
      </c>
      <c r="CX22" s="17">
        <v>-2.3445000000000001E-4</v>
      </c>
      <c r="CY22" s="17">
        <v>-2.0839999999999999E-3</v>
      </c>
      <c r="CZ22" s="27">
        <v>-1.042E-3</v>
      </c>
    </row>
    <row r="23" spans="1:104" x14ac:dyDescent="0.25">
      <c r="A23" s="6" t="s">
        <v>46</v>
      </c>
      <c r="B23" s="2" t="s">
        <v>30</v>
      </c>
      <c r="C23" s="39">
        <v>27483</v>
      </c>
      <c r="D23" s="22">
        <v>-5.5246938943216402E-4</v>
      </c>
      <c r="E23" s="16">
        <v>-3.8700000000000002E-3</v>
      </c>
      <c r="F23" s="16">
        <v>-1.1049E-3</v>
      </c>
      <c r="G23" s="16">
        <v>-8.2869999999999992E-3</v>
      </c>
      <c r="H23" s="16">
        <v>-2.2098999999999999E-3</v>
      </c>
      <c r="I23" s="16">
        <f t="shared" ref="I23:I34" si="4">D23*4</f>
        <v>-2.2098775577286561E-3</v>
      </c>
      <c r="J23" s="24">
        <f t="shared" ref="J23:J34" si="5">D23*4</f>
        <v>-2.2098775577286561E-3</v>
      </c>
      <c r="K23" s="24">
        <f t="shared" ref="K23:K34" si="6">D23*8</f>
        <v>-4.4197551154573122E-3</v>
      </c>
      <c r="L23" s="24">
        <f t="shared" ref="L23:L34" si="7">D23*8</f>
        <v>-4.4197551154573122E-3</v>
      </c>
      <c r="M23" s="26">
        <v>-4.3055999999999997E-3</v>
      </c>
      <c r="N23" s="24">
        <v>-1.1039999999999999E-3</v>
      </c>
      <c r="O23" s="24">
        <v>-4.3055999999999997E-3</v>
      </c>
      <c r="P23" s="24">
        <v>-5.9616000000000001E-3</v>
      </c>
      <c r="Q23" s="24">
        <v>-4.8576000000000001E-3</v>
      </c>
      <c r="R23" s="24">
        <v>-7.7279999999999996E-3</v>
      </c>
      <c r="S23" s="24">
        <v>-2.9808E-3</v>
      </c>
      <c r="T23" s="24">
        <v>-5.5199999999999997E-4</v>
      </c>
      <c r="U23" s="24">
        <v>-9.9360000000000008E-4</v>
      </c>
      <c r="V23" s="24">
        <v>-3.2016000000000002E-3</v>
      </c>
      <c r="W23" s="24">
        <v>-3.4223999999999999E-3</v>
      </c>
      <c r="X23" s="24">
        <v>-3.9744000000000003E-3</v>
      </c>
      <c r="Y23" s="24">
        <v>-2.4288000000000001E-3</v>
      </c>
      <c r="Z23" s="24">
        <v>-4.0848000000000004E-3</v>
      </c>
      <c r="AA23" s="24">
        <v>-3.8639999999999998E-3</v>
      </c>
      <c r="AB23" s="24">
        <v>-4.3055999999999997E-3</v>
      </c>
      <c r="AC23" s="24">
        <v>-4.8576000000000001E-3</v>
      </c>
      <c r="AD23" s="24">
        <v>-2.9808E-3</v>
      </c>
      <c r="AE23" s="24">
        <v>-3.7536000000000002E-3</v>
      </c>
      <c r="AF23" s="24">
        <v>-7.5072000000000003E-3</v>
      </c>
      <c r="AG23" s="24">
        <v>-6.0720000000000001E-3</v>
      </c>
      <c r="AH23" s="24">
        <v>-3.6432000000000001E-3</v>
      </c>
      <c r="AI23" s="24">
        <v>-1.2144E-3</v>
      </c>
      <c r="AJ23" s="24">
        <v>-1.7664E-3</v>
      </c>
      <c r="AK23" s="24">
        <v>-2.3184E-3</v>
      </c>
      <c r="AL23" s="24">
        <v>-2.3184E-3</v>
      </c>
      <c r="AM23" s="24">
        <v>-2.6495999999999998E-3</v>
      </c>
      <c r="AN23" s="24">
        <v>-3.0912000000000001E-3</v>
      </c>
      <c r="AO23" s="24">
        <v>-3.8639999999999998E-3</v>
      </c>
      <c r="AP23" s="24">
        <v>-5.7407999999999999E-3</v>
      </c>
      <c r="AQ23" s="24">
        <v>-3.7536000000000002E-3</v>
      </c>
      <c r="AR23" s="24">
        <v>-6.7343999999999998E-3</v>
      </c>
      <c r="AS23" s="24">
        <v>-5.7407999999999999E-3</v>
      </c>
      <c r="AT23" s="24">
        <v>-4.1951999999999996E-3</v>
      </c>
      <c r="AU23" s="24">
        <v>-2.3184E-3</v>
      </c>
      <c r="AV23" s="24">
        <v>-5.6303999999999998E-3</v>
      </c>
      <c r="AW23" s="24">
        <v>-3.0912000000000001E-3</v>
      </c>
      <c r="AX23" s="24">
        <v>-4.6367999999999999E-3</v>
      </c>
      <c r="AY23" s="24">
        <v>-3.9744000000000003E-3</v>
      </c>
      <c r="AZ23" s="24">
        <v>-1.2144E-3</v>
      </c>
      <c r="BA23" s="24">
        <v>-1.9872000000000002E-3</v>
      </c>
      <c r="BB23" s="24">
        <v>-2.0975999999999998E-3</v>
      </c>
      <c r="BC23" s="24">
        <v>-5.2991999999999996E-3</v>
      </c>
      <c r="BD23" s="24">
        <v>-4.9680000000000002E-3</v>
      </c>
      <c r="BE23" s="24">
        <v>-5.4095999999999997E-3</v>
      </c>
      <c r="BF23" s="24">
        <v>-4.4159999999999998E-3</v>
      </c>
      <c r="BG23" s="24">
        <v>-4.9680000000000002E-3</v>
      </c>
      <c r="BH23" s="24">
        <v>-4.416E-4</v>
      </c>
      <c r="BI23" s="24">
        <v>-3.8639999999999998E-3</v>
      </c>
      <c r="BJ23" s="24">
        <v>-2.5392000000000001E-3</v>
      </c>
      <c r="BK23" s="24">
        <v>-5.0784000000000003E-3</v>
      </c>
      <c r="BL23" s="24">
        <v>-4.416E-4</v>
      </c>
      <c r="BM23" s="24">
        <v>-2.9808E-3</v>
      </c>
      <c r="BN23" s="24">
        <v>-2.8703999999999999E-3</v>
      </c>
      <c r="BO23" s="24">
        <v>-3.2016000000000002E-3</v>
      </c>
      <c r="BP23" s="24">
        <v>-5.6303999999999998E-3</v>
      </c>
      <c r="BQ23" s="24">
        <v>-4.1951999999999996E-3</v>
      </c>
      <c r="BR23" s="24">
        <v>-6.1824000000000002E-3</v>
      </c>
      <c r="BS23" s="24">
        <v>-3.0912000000000001E-3</v>
      </c>
      <c r="BT23" s="24">
        <v>-1.6559999999999999E-3</v>
      </c>
      <c r="BU23" s="24">
        <v>-2.0975999999999998E-3</v>
      </c>
      <c r="BV23" s="24">
        <v>-4.6367999999999999E-3</v>
      </c>
      <c r="BW23" s="24">
        <v>-2.4288000000000001E-3</v>
      </c>
      <c r="BX23" s="24">
        <v>-1.6559999999999999E-3</v>
      </c>
      <c r="BY23" s="24">
        <v>-2.9808E-3</v>
      </c>
      <c r="BZ23" s="24">
        <v>-4.7472E-3</v>
      </c>
      <c r="CA23" s="24">
        <v>-1.7664E-3</v>
      </c>
      <c r="CB23" s="24">
        <v>-3.3119999999999998E-3</v>
      </c>
      <c r="CC23" s="24">
        <v>-3.5328E-3</v>
      </c>
      <c r="CD23" s="24">
        <v>-4.9680000000000002E-3</v>
      </c>
      <c r="CE23" s="24">
        <v>-1.8768000000000001E-3</v>
      </c>
      <c r="CF23" s="24">
        <v>-3.9744000000000003E-3</v>
      </c>
      <c r="CG23" s="24">
        <v>-3.0912000000000001E-3</v>
      </c>
      <c r="CH23" s="24">
        <v>-2.4288000000000001E-3</v>
      </c>
      <c r="CI23" s="24">
        <v>-1.4352E-3</v>
      </c>
      <c r="CJ23" s="24">
        <v>-4.1951999999999996E-3</v>
      </c>
      <c r="CK23" s="24">
        <v>-3.7536000000000002E-3</v>
      </c>
      <c r="CL23" s="24">
        <v>-6.0720000000000001E-3</v>
      </c>
      <c r="CM23" s="23">
        <v>-2.8703999999999999E-3</v>
      </c>
      <c r="CN23" s="24">
        <v>-3.2016000000000002E-3</v>
      </c>
      <c r="CO23" s="24">
        <v>-4.8576000000000001E-3</v>
      </c>
      <c r="CP23" s="24">
        <v>-1.0488000000000001E-2</v>
      </c>
      <c r="CQ23" s="24">
        <v>-1.1039999999999999E-3</v>
      </c>
      <c r="CR23" s="24">
        <v>-5.5199999999999997E-4</v>
      </c>
      <c r="CS23" s="24">
        <v>-8.8319999999999996E-3</v>
      </c>
      <c r="CT23" s="24">
        <v>-9.9360000000000004E-3</v>
      </c>
      <c r="CU23" s="24">
        <v>-1.1039999999999999E-3</v>
      </c>
      <c r="CV23" s="24">
        <v>-5.5199999999999997E-4</v>
      </c>
      <c r="CW23" s="24">
        <v>-4.9680000000000004E-4</v>
      </c>
      <c r="CX23" s="47">
        <v>-5.52E-5</v>
      </c>
      <c r="CY23" s="24">
        <v>-2.2079999999999999E-3</v>
      </c>
      <c r="CZ23" s="29">
        <v>-6.6239999999999997E-3</v>
      </c>
    </row>
    <row r="24" spans="1:104" x14ac:dyDescent="0.25">
      <c r="A24" s="3" t="s">
        <v>31</v>
      </c>
      <c r="B24" s="3" t="s">
        <v>31</v>
      </c>
      <c r="C24" s="40">
        <v>27545</v>
      </c>
      <c r="D24" s="18">
        <v>-8.2282192456241301E-4</v>
      </c>
      <c r="E24" s="16">
        <v>-5.7600000000000004E-3</v>
      </c>
      <c r="F24" s="16">
        <v>-1.6456000000000001E-3</v>
      </c>
      <c r="G24" s="16">
        <v>-1.23423E-2</v>
      </c>
      <c r="H24" s="16">
        <v>-3.2913E-3</v>
      </c>
      <c r="I24" s="16">
        <f t="shared" si="4"/>
        <v>-3.2912876982496521E-3</v>
      </c>
      <c r="J24" s="24">
        <f t="shared" si="5"/>
        <v>-3.2912876982496521E-3</v>
      </c>
      <c r="K24" s="24">
        <f t="shared" si="6"/>
        <v>-6.5825753964993041E-3</v>
      </c>
      <c r="L24" s="24">
        <f t="shared" si="7"/>
        <v>-6.5825753964993041E-3</v>
      </c>
      <c r="M24" s="24">
        <v>-6.4193999999999996E-3</v>
      </c>
      <c r="N24" s="24">
        <v>-1.6459999999999999E-3</v>
      </c>
      <c r="O24" s="24">
        <v>-6.4193999999999996E-3</v>
      </c>
      <c r="P24" s="24">
        <v>-8.8883999999999994E-3</v>
      </c>
      <c r="Q24" s="24">
        <v>-7.2424000000000004E-3</v>
      </c>
      <c r="R24" s="24">
        <v>-1.1521999999999999E-2</v>
      </c>
      <c r="S24" s="24">
        <v>-4.4441999999999997E-3</v>
      </c>
      <c r="T24" s="24">
        <v>-8.2299999999999995E-4</v>
      </c>
      <c r="U24" s="24">
        <v>-1.4813999999999999E-3</v>
      </c>
      <c r="V24" s="24">
        <v>-4.7733999999999997E-3</v>
      </c>
      <c r="W24" s="24">
        <v>-5.1025999999999997E-3</v>
      </c>
      <c r="X24" s="24">
        <v>-5.9255999999999996E-3</v>
      </c>
      <c r="Y24" s="24">
        <v>-3.6212000000000002E-3</v>
      </c>
      <c r="Z24" s="24">
        <v>-6.0901999999999996E-3</v>
      </c>
      <c r="AA24" s="24">
        <v>-5.7609999999999996E-3</v>
      </c>
      <c r="AB24" s="24">
        <v>-6.4193999999999996E-3</v>
      </c>
      <c r="AC24" s="24">
        <v>-7.2424000000000004E-3</v>
      </c>
      <c r="AD24" s="24">
        <v>-4.4441999999999997E-3</v>
      </c>
      <c r="AE24" s="24">
        <v>-5.5963999999999996E-3</v>
      </c>
      <c r="AF24" s="24">
        <v>-1.1192799999999999E-2</v>
      </c>
      <c r="AG24" s="24">
        <v>-9.0530000000000003E-3</v>
      </c>
      <c r="AH24" s="24">
        <v>-5.4317999999999996E-3</v>
      </c>
      <c r="AI24" s="24">
        <v>-1.8106000000000001E-3</v>
      </c>
      <c r="AJ24" s="24">
        <v>-2.6335999999999998E-3</v>
      </c>
      <c r="AK24" s="24">
        <v>-3.4566000000000002E-3</v>
      </c>
      <c r="AL24" s="24">
        <v>-3.4566000000000002E-3</v>
      </c>
      <c r="AM24" s="24">
        <v>-3.9503999999999997E-3</v>
      </c>
      <c r="AN24" s="24">
        <v>-4.6087999999999997E-3</v>
      </c>
      <c r="AO24" s="24">
        <v>-5.7609999999999996E-3</v>
      </c>
      <c r="AP24" s="24">
        <v>-8.5591999999999994E-3</v>
      </c>
      <c r="AQ24" s="24">
        <v>-5.5963999999999996E-3</v>
      </c>
      <c r="AR24" s="24">
        <v>-1.00406E-2</v>
      </c>
      <c r="AS24" s="24">
        <v>-8.5591999999999994E-3</v>
      </c>
      <c r="AT24" s="24">
        <v>-6.2547999999999996E-3</v>
      </c>
      <c r="AU24" s="24">
        <v>-3.4566000000000002E-3</v>
      </c>
      <c r="AV24" s="24">
        <v>-8.3946000000000003E-3</v>
      </c>
      <c r="AW24" s="24">
        <v>-4.6087999999999997E-3</v>
      </c>
      <c r="AX24" s="24">
        <v>-6.9132000000000004E-3</v>
      </c>
      <c r="AY24" s="24">
        <v>-5.9255999999999996E-3</v>
      </c>
      <c r="AZ24" s="24">
        <v>-1.8106000000000001E-3</v>
      </c>
      <c r="BA24" s="24">
        <v>-2.9627999999999998E-3</v>
      </c>
      <c r="BB24" s="24">
        <v>-3.1273999999999998E-3</v>
      </c>
      <c r="BC24" s="24">
        <v>-7.9007999999999995E-3</v>
      </c>
      <c r="BD24" s="24">
        <v>-7.4070000000000004E-3</v>
      </c>
      <c r="BE24" s="24">
        <v>-8.0654000000000003E-3</v>
      </c>
      <c r="BF24" s="24">
        <v>-6.5839999999999996E-3</v>
      </c>
      <c r="BG24" s="24">
        <v>-7.4070000000000004E-3</v>
      </c>
      <c r="BH24" s="24">
        <v>-6.5839999999999996E-4</v>
      </c>
      <c r="BI24" s="24">
        <v>-5.7609999999999996E-3</v>
      </c>
      <c r="BJ24" s="24">
        <v>-3.7858000000000002E-3</v>
      </c>
      <c r="BK24" s="24">
        <v>-7.5716000000000004E-3</v>
      </c>
      <c r="BL24" s="24">
        <v>-6.5839999999999996E-4</v>
      </c>
      <c r="BM24" s="24">
        <v>-4.4441999999999997E-3</v>
      </c>
      <c r="BN24" s="24">
        <v>-4.2795999999999997E-3</v>
      </c>
      <c r="BO24" s="24">
        <v>-4.7733999999999997E-3</v>
      </c>
      <c r="BP24" s="24">
        <v>-8.3946000000000003E-3</v>
      </c>
      <c r="BQ24" s="24">
        <v>-6.2547999999999996E-3</v>
      </c>
      <c r="BR24" s="24">
        <v>-9.2175999999999994E-3</v>
      </c>
      <c r="BS24" s="24">
        <v>-4.6087999999999997E-3</v>
      </c>
      <c r="BT24" s="24">
        <v>-2.4689999999999998E-3</v>
      </c>
      <c r="BU24" s="24">
        <v>-3.1273999999999998E-3</v>
      </c>
      <c r="BV24" s="24">
        <v>-6.9132000000000004E-3</v>
      </c>
      <c r="BW24" s="24">
        <v>-3.6212000000000002E-3</v>
      </c>
      <c r="BX24" s="24">
        <v>-2.4689999999999998E-3</v>
      </c>
      <c r="BY24" s="24">
        <v>-4.4441999999999997E-3</v>
      </c>
      <c r="BZ24" s="24">
        <v>-7.0778000000000004E-3</v>
      </c>
      <c r="CA24" s="24">
        <v>-2.6335999999999998E-3</v>
      </c>
      <c r="CB24" s="24">
        <v>-4.9379999999999997E-3</v>
      </c>
      <c r="CC24" s="24">
        <v>-5.2671999999999997E-3</v>
      </c>
      <c r="CD24" s="24">
        <v>-7.4070000000000004E-3</v>
      </c>
      <c r="CE24" s="24">
        <v>-2.7981999999999998E-3</v>
      </c>
      <c r="CF24" s="24">
        <v>-5.9255999999999996E-3</v>
      </c>
      <c r="CG24" s="24">
        <v>-4.6087999999999997E-3</v>
      </c>
      <c r="CH24" s="24">
        <v>-3.6212000000000002E-3</v>
      </c>
      <c r="CI24" s="24">
        <v>-2.1397999999999999E-3</v>
      </c>
      <c r="CJ24" s="24">
        <v>-6.2547999999999996E-3</v>
      </c>
      <c r="CK24" s="24">
        <v>-5.5963999999999996E-3</v>
      </c>
      <c r="CL24" s="24">
        <v>-9.0530000000000003E-3</v>
      </c>
      <c r="CM24" s="23">
        <v>-4.2795999999999997E-3</v>
      </c>
      <c r="CN24" s="24">
        <v>-4.7733999999999997E-3</v>
      </c>
      <c r="CO24" s="24">
        <v>-7.2424000000000004E-3</v>
      </c>
      <c r="CP24" s="24">
        <v>-1.5637000000000002E-2</v>
      </c>
      <c r="CQ24" s="24">
        <v>-1.6459999999999999E-3</v>
      </c>
      <c r="CR24" s="24">
        <v>-8.2299999999999995E-4</v>
      </c>
      <c r="CS24" s="24">
        <v>-1.3167999999999999E-2</v>
      </c>
      <c r="CT24" s="24">
        <v>-1.4814000000000001E-2</v>
      </c>
      <c r="CU24" s="24">
        <v>-1.6459999999999999E-3</v>
      </c>
      <c r="CV24" s="24">
        <v>-8.2299999999999995E-4</v>
      </c>
      <c r="CW24" s="24">
        <v>-7.4069999999999995E-4</v>
      </c>
      <c r="CX24" s="47">
        <v>-8.2299999999999995E-5</v>
      </c>
      <c r="CY24" s="24">
        <v>-3.2919999999999998E-3</v>
      </c>
      <c r="CZ24" s="29">
        <v>-9.8759999999999994E-3</v>
      </c>
    </row>
    <row r="25" spans="1:104" x14ac:dyDescent="0.25">
      <c r="A25" s="4" t="s">
        <v>32</v>
      </c>
      <c r="B25" s="4" t="s">
        <v>32</v>
      </c>
      <c r="C25" s="41">
        <v>27765</v>
      </c>
      <c r="D25" s="18">
        <v>-0.29874270687813298</v>
      </c>
      <c r="E25" s="16">
        <v>-2.0912000000000002</v>
      </c>
      <c r="F25" s="16">
        <v>-0.59748540000000006</v>
      </c>
      <c r="G25" s="16">
        <v>-4.4811405999999998</v>
      </c>
      <c r="H25" s="16">
        <v>-1.1949708000000001</v>
      </c>
      <c r="I25" s="16">
        <f t="shared" si="4"/>
        <v>-1.1949708275125319</v>
      </c>
      <c r="J25" s="24">
        <f t="shared" si="5"/>
        <v>-1.1949708275125319</v>
      </c>
      <c r="K25" s="24">
        <f t="shared" si="6"/>
        <v>-2.3899416550250638</v>
      </c>
      <c r="L25" s="24">
        <f t="shared" si="7"/>
        <v>-2.3899416550250638</v>
      </c>
      <c r="M25" s="24">
        <v>-2.3301954</v>
      </c>
      <c r="N25" s="24">
        <v>-0.59748599999999996</v>
      </c>
      <c r="O25" s="24">
        <v>-2.3301954</v>
      </c>
      <c r="P25" s="24">
        <v>-3.2264244</v>
      </c>
      <c r="Q25" s="24">
        <v>-2.6289384</v>
      </c>
      <c r="R25" s="24">
        <v>-4.1824019999999997</v>
      </c>
      <c r="S25" s="24">
        <v>-1.6132122</v>
      </c>
      <c r="T25" s="24">
        <v>-0.29874299999999998</v>
      </c>
      <c r="U25" s="24">
        <v>-0.53773740000000003</v>
      </c>
      <c r="V25" s="24">
        <v>-1.7327094000000001</v>
      </c>
      <c r="W25" s="24">
        <v>-1.8522065999999999</v>
      </c>
      <c r="X25" s="24">
        <v>-2.1509496000000001</v>
      </c>
      <c r="Y25" s="24">
        <v>-1.3144692</v>
      </c>
      <c r="Z25" s="24">
        <v>-2.2106981999999999</v>
      </c>
      <c r="AA25" s="24">
        <v>-2.0912009999999999</v>
      </c>
      <c r="AB25" s="24">
        <v>-2.3301954</v>
      </c>
      <c r="AC25" s="24">
        <v>-2.6289384</v>
      </c>
      <c r="AD25" s="24">
        <v>-1.6132122</v>
      </c>
      <c r="AE25" s="24">
        <v>-2.0314524</v>
      </c>
      <c r="AF25" s="24">
        <v>-4.0629048000000001</v>
      </c>
      <c r="AG25" s="24">
        <v>-3.2861729999999998</v>
      </c>
      <c r="AH25" s="24">
        <v>-1.9717038</v>
      </c>
      <c r="AI25" s="24">
        <v>-0.6572346</v>
      </c>
      <c r="AJ25" s="24">
        <v>-0.95597759999999998</v>
      </c>
      <c r="AK25" s="24">
        <v>-1.2547206</v>
      </c>
      <c r="AL25" s="24">
        <v>-1.2547206</v>
      </c>
      <c r="AM25" s="24">
        <v>-1.4339664000000001</v>
      </c>
      <c r="AN25" s="24">
        <v>-1.6729608</v>
      </c>
      <c r="AO25" s="24">
        <v>-2.0912009999999999</v>
      </c>
      <c r="AP25" s="24">
        <v>-3.1069271999999999</v>
      </c>
      <c r="AQ25" s="24">
        <v>-2.0314524</v>
      </c>
      <c r="AR25" s="24">
        <v>-3.6446646</v>
      </c>
      <c r="AS25" s="24">
        <v>-3.1069271999999999</v>
      </c>
      <c r="AT25" s="24">
        <v>-2.2704468000000002</v>
      </c>
      <c r="AU25" s="24">
        <v>-1.2547206</v>
      </c>
      <c r="AV25" s="24">
        <v>-3.0471786000000001</v>
      </c>
      <c r="AW25" s="24">
        <v>-1.6729608</v>
      </c>
      <c r="AX25" s="24">
        <v>-2.5094411999999999</v>
      </c>
      <c r="AY25" s="24">
        <v>-2.1509496000000001</v>
      </c>
      <c r="AZ25" s="24">
        <v>-0.6572346</v>
      </c>
      <c r="BA25" s="24">
        <v>-1.0754748000000001</v>
      </c>
      <c r="BB25" s="24">
        <v>-1.1352234000000001</v>
      </c>
      <c r="BC25" s="24">
        <v>-2.8679328000000002</v>
      </c>
      <c r="BD25" s="24">
        <v>-2.6886869999999998</v>
      </c>
      <c r="BE25" s="24">
        <v>-2.9276814</v>
      </c>
      <c r="BF25" s="24">
        <v>-2.3899439999999998</v>
      </c>
      <c r="BG25" s="24">
        <v>-2.6886869999999998</v>
      </c>
      <c r="BH25" s="24">
        <v>-0.2389944</v>
      </c>
      <c r="BI25" s="24">
        <v>-2.0912009999999999</v>
      </c>
      <c r="BJ25" s="24">
        <v>-1.3742178</v>
      </c>
      <c r="BK25" s="24">
        <v>-2.7484356000000001</v>
      </c>
      <c r="BL25" s="24">
        <v>-0.2389944</v>
      </c>
      <c r="BM25" s="24">
        <v>-1.6132122</v>
      </c>
      <c r="BN25" s="24">
        <v>-1.5534635999999999</v>
      </c>
      <c r="BO25" s="24">
        <v>-1.7327094000000001</v>
      </c>
      <c r="BP25" s="24">
        <v>-3.0471786000000001</v>
      </c>
      <c r="BQ25" s="24">
        <v>-2.2704468000000002</v>
      </c>
      <c r="BR25" s="24">
        <v>-3.3459216000000001</v>
      </c>
      <c r="BS25" s="24">
        <v>-1.6729608</v>
      </c>
      <c r="BT25" s="24">
        <v>-0.89622900000000005</v>
      </c>
      <c r="BU25" s="24">
        <v>-1.1352234000000001</v>
      </c>
      <c r="BV25" s="24">
        <v>-2.5094411999999999</v>
      </c>
      <c r="BW25" s="24">
        <v>-1.3144692</v>
      </c>
      <c r="BX25" s="24">
        <v>-0.89622900000000005</v>
      </c>
      <c r="BY25" s="24">
        <v>-1.6132122</v>
      </c>
      <c r="BZ25" s="24">
        <v>-2.5691898000000002</v>
      </c>
      <c r="CA25" s="24">
        <v>-0.95597759999999998</v>
      </c>
      <c r="CB25" s="24">
        <v>-1.7924580000000001</v>
      </c>
      <c r="CC25" s="24">
        <v>-1.9119552</v>
      </c>
      <c r="CD25" s="24">
        <v>-2.6886869999999998</v>
      </c>
      <c r="CE25" s="24">
        <v>-1.0157262</v>
      </c>
      <c r="CF25" s="24">
        <v>-2.1509496000000001</v>
      </c>
      <c r="CG25" s="24">
        <v>-1.6729608</v>
      </c>
      <c r="CH25" s="24">
        <v>-1.3144692</v>
      </c>
      <c r="CI25" s="24">
        <v>-0.77673179999999997</v>
      </c>
      <c r="CJ25" s="24">
        <v>-2.2704468000000002</v>
      </c>
      <c r="CK25" s="24">
        <v>-2.0314524</v>
      </c>
      <c r="CL25" s="24">
        <v>-3.2861729999999998</v>
      </c>
      <c r="CM25" s="23">
        <v>-1.5534635999999999</v>
      </c>
      <c r="CN25" s="24">
        <v>-1.7327094000000001</v>
      </c>
      <c r="CO25" s="24">
        <v>-2.6289384</v>
      </c>
      <c r="CP25" s="24">
        <v>-5.6761169999999996</v>
      </c>
      <c r="CQ25" s="24">
        <v>-0.59748599999999996</v>
      </c>
      <c r="CR25" s="24">
        <v>-0.29874299999999998</v>
      </c>
      <c r="CS25" s="24">
        <v>-4.7798879999999997</v>
      </c>
      <c r="CT25" s="24">
        <v>-5.3773739999999997</v>
      </c>
      <c r="CU25" s="24">
        <v>-0.59748599999999996</v>
      </c>
      <c r="CV25" s="24">
        <v>-0.29874299999999998</v>
      </c>
      <c r="CW25" s="24">
        <v>-0.26886870000000002</v>
      </c>
      <c r="CX25" s="24">
        <v>-2.9874299999999999E-2</v>
      </c>
      <c r="CY25" s="24">
        <v>-1.1949719999999999</v>
      </c>
      <c r="CZ25" s="29">
        <v>-3.5849160000000002</v>
      </c>
    </row>
    <row r="26" spans="1:104" x14ac:dyDescent="0.25">
      <c r="A26" s="5" t="s">
        <v>54</v>
      </c>
      <c r="B26" s="5" t="s">
        <v>33</v>
      </c>
      <c r="C26" s="42">
        <v>27812</v>
      </c>
      <c r="D26" s="18">
        <v>-6.5797569644177795E-2</v>
      </c>
      <c r="E26" s="16">
        <v>-0.46057999999999999</v>
      </c>
      <c r="F26" s="16">
        <v>-0.13159509999999999</v>
      </c>
      <c r="G26" s="16">
        <v>-0.98696349999999999</v>
      </c>
      <c r="H26" s="16">
        <v>-0.26319029999999999</v>
      </c>
      <c r="I26" s="16">
        <f t="shared" si="4"/>
        <v>-0.26319027857671118</v>
      </c>
      <c r="J26" s="24">
        <f t="shared" si="5"/>
        <v>-0.26319027857671118</v>
      </c>
      <c r="K26" s="24">
        <f t="shared" si="6"/>
        <v>-0.52638055715342236</v>
      </c>
      <c r="L26" s="24">
        <f t="shared" si="7"/>
        <v>-0.52638055715342236</v>
      </c>
      <c r="M26" s="24">
        <v>-0.51322440000000003</v>
      </c>
      <c r="N26" s="24">
        <v>-0.13159599999999999</v>
      </c>
      <c r="O26" s="24">
        <v>-0.51322440000000003</v>
      </c>
      <c r="P26" s="24">
        <v>-0.71061839999999998</v>
      </c>
      <c r="Q26" s="24">
        <v>-0.57902240000000005</v>
      </c>
      <c r="R26" s="24">
        <v>-0.92117199999999999</v>
      </c>
      <c r="S26" s="24">
        <v>-0.35530919999999999</v>
      </c>
      <c r="T26" s="24">
        <v>-6.5797999999999995E-2</v>
      </c>
      <c r="U26" s="24">
        <v>-0.1184364</v>
      </c>
      <c r="V26" s="24">
        <v>-0.38162839999999998</v>
      </c>
      <c r="W26" s="24">
        <v>-0.40794760000000002</v>
      </c>
      <c r="X26" s="24">
        <v>-0.47374559999999999</v>
      </c>
      <c r="Y26" s="24">
        <v>-0.28951120000000002</v>
      </c>
      <c r="Z26" s="24">
        <v>-0.48690519999999998</v>
      </c>
      <c r="AA26" s="24">
        <v>-0.460586</v>
      </c>
      <c r="AB26" s="24">
        <v>-0.51322440000000003</v>
      </c>
      <c r="AC26" s="24">
        <v>-0.57902240000000005</v>
      </c>
      <c r="AD26" s="24">
        <v>-0.35530919999999999</v>
      </c>
      <c r="AE26" s="24">
        <v>-0.4474264</v>
      </c>
      <c r="AF26" s="24">
        <v>-0.8948528</v>
      </c>
      <c r="AG26" s="24">
        <v>-0.72377800000000003</v>
      </c>
      <c r="AH26" s="24">
        <v>-0.43426680000000001</v>
      </c>
      <c r="AI26" s="24">
        <v>-0.14475560000000001</v>
      </c>
      <c r="AJ26" s="24">
        <v>-0.21055360000000001</v>
      </c>
      <c r="AK26" s="24">
        <v>-0.27635159999999998</v>
      </c>
      <c r="AL26" s="24">
        <v>-0.27635159999999998</v>
      </c>
      <c r="AM26" s="24">
        <v>-0.31583040000000001</v>
      </c>
      <c r="AN26" s="24">
        <v>-0.36846879999999999</v>
      </c>
      <c r="AO26" s="24">
        <v>-0.460586</v>
      </c>
      <c r="AP26" s="24">
        <v>-0.6842992</v>
      </c>
      <c r="AQ26" s="24">
        <v>-0.4474264</v>
      </c>
      <c r="AR26" s="24">
        <v>-0.80273559999999999</v>
      </c>
      <c r="AS26" s="24">
        <v>-0.6842992</v>
      </c>
      <c r="AT26" s="24">
        <v>-0.50006479999999998</v>
      </c>
      <c r="AU26" s="24">
        <v>-0.27635159999999998</v>
      </c>
      <c r="AV26" s="24">
        <v>-0.67113959999999995</v>
      </c>
      <c r="AW26" s="24">
        <v>-0.36846879999999999</v>
      </c>
      <c r="AX26" s="24">
        <v>-0.55270319999999995</v>
      </c>
      <c r="AY26" s="24">
        <v>-0.47374559999999999</v>
      </c>
      <c r="AZ26" s="24">
        <v>-0.14475560000000001</v>
      </c>
      <c r="BA26" s="24">
        <v>-0.23687279999999999</v>
      </c>
      <c r="BB26" s="24">
        <v>-0.25003239999999999</v>
      </c>
      <c r="BC26" s="24">
        <v>-0.63166080000000002</v>
      </c>
      <c r="BD26" s="24">
        <v>-0.59218199999999999</v>
      </c>
      <c r="BE26" s="24">
        <v>-0.64482039999999996</v>
      </c>
      <c r="BF26" s="24">
        <v>-0.52638399999999996</v>
      </c>
      <c r="BG26" s="24">
        <v>-0.59218199999999999</v>
      </c>
      <c r="BH26" s="24">
        <v>-5.2638400000000002E-2</v>
      </c>
      <c r="BI26" s="24">
        <v>-0.460586</v>
      </c>
      <c r="BJ26" s="24">
        <v>-0.30267080000000002</v>
      </c>
      <c r="BK26" s="24">
        <v>-0.60534160000000004</v>
      </c>
      <c r="BL26" s="24">
        <v>-5.2638400000000002E-2</v>
      </c>
      <c r="BM26" s="24">
        <v>-0.35530919999999999</v>
      </c>
      <c r="BN26" s="24">
        <v>-0.3421496</v>
      </c>
      <c r="BO26" s="24">
        <v>-0.38162839999999998</v>
      </c>
      <c r="BP26" s="24">
        <v>-0.67113959999999995</v>
      </c>
      <c r="BQ26" s="24">
        <v>-0.50006479999999998</v>
      </c>
      <c r="BR26" s="24">
        <v>-0.73693759999999997</v>
      </c>
      <c r="BS26" s="24">
        <v>-0.36846879999999999</v>
      </c>
      <c r="BT26" s="24">
        <v>-0.19739399999999999</v>
      </c>
      <c r="BU26" s="24">
        <v>-0.25003239999999999</v>
      </c>
      <c r="BV26" s="24">
        <v>-0.55270319999999995</v>
      </c>
      <c r="BW26" s="24">
        <v>-0.28951120000000002</v>
      </c>
      <c r="BX26" s="24">
        <v>-0.19739399999999999</v>
      </c>
      <c r="BY26" s="24">
        <v>-0.35530919999999999</v>
      </c>
      <c r="BZ26" s="24">
        <v>-0.5658628</v>
      </c>
      <c r="CA26" s="24">
        <v>-0.21055360000000001</v>
      </c>
      <c r="CB26" s="24">
        <v>-0.39478799999999997</v>
      </c>
      <c r="CC26" s="24">
        <v>-0.42110720000000001</v>
      </c>
      <c r="CD26" s="24">
        <v>-0.59218199999999999</v>
      </c>
      <c r="CE26" s="24">
        <v>-0.2237132</v>
      </c>
      <c r="CF26" s="24">
        <v>-0.47374559999999999</v>
      </c>
      <c r="CG26" s="24">
        <v>-0.36846879999999999</v>
      </c>
      <c r="CH26" s="24">
        <v>-0.28951120000000002</v>
      </c>
      <c r="CI26" s="24">
        <v>-0.1710748</v>
      </c>
      <c r="CJ26" s="24">
        <v>-0.50006479999999998</v>
      </c>
      <c r="CK26" s="24">
        <v>-0.4474264</v>
      </c>
      <c r="CL26" s="24">
        <v>-0.72377800000000003</v>
      </c>
      <c r="CM26" s="23">
        <v>-0.3421496</v>
      </c>
      <c r="CN26" s="24">
        <v>-0.38162839999999998</v>
      </c>
      <c r="CO26" s="24">
        <v>-0.57902240000000005</v>
      </c>
      <c r="CP26" s="24">
        <v>-1.250162</v>
      </c>
      <c r="CQ26" s="24">
        <v>-0.13159599999999999</v>
      </c>
      <c r="CR26" s="24">
        <v>-6.5797999999999995E-2</v>
      </c>
      <c r="CS26" s="24">
        <v>-1.0527679999999999</v>
      </c>
      <c r="CT26" s="24">
        <v>-1.184364</v>
      </c>
      <c r="CU26" s="24">
        <v>-0.13159599999999999</v>
      </c>
      <c r="CV26" s="24">
        <v>-6.5797999999999995E-2</v>
      </c>
      <c r="CW26" s="24">
        <v>-5.9218199999999999E-2</v>
      </c>
      <c r="CX26" s="24">
        <v>-6.5798000000000002E-3</v>
      </c>
      <c r="CY26" s="24">
        <v>-0.26319199999999998</v>
      </c>
      <c r="CZ26" s="29">
        <v>-0.78957599999999994</v>
      </c>
    </row>
    <row r="27" spans="1:104" x14ac:dyDescent="0.25">
      <c r="A27" s="6" t="s">
        <v>55</v>
      </c>
      <c r="B27" s="6" t="s">
        <v>33</v>
      </c>
      <c r="C27" s="39">
        <v>27813</v>
      </c>
      <c r="D27" s="18">
        <v>-6.0618169118251304E-3</v>
      </c>
      <c r="E27" s="16">
        <v>-4.2430000000000002E-2</v>
      </c>
      <c r="F27" s="16">
        <v>-1.21236E-2</v>
      </c>
      <c r="G27" s="16">
        <v>-9.0927300000000003E-2</v>
      </c>
      <c r="H27" s="16">
        <v>-2.4247299999999999E-2</v>
      </c>
      <c r="I27" s="16">
        <f t="shared" si="4"/>
        <v>-2.4247267647300522E-2</v>
      </c>
      <c r="J27" s="24">
        <f t="shared" si="5"/>
        <v>-2.4247267647300522E-2</v>
      </c>
      <c r="K27" s="24">
        <f t="shared" si="6"/>
        <v>-4.8494535294601043E-2</v>
      </c>
      <c r="L27" s="24">
        <f t="shared" si="7"/>
        <v>-4.8494535294601043E-2</v>
      </c>
      <c r="M27" s="24">
        <v>-4.7283600000000002E-2</v>
      </c>
      <c r="N27" s="24">
        <v>-1.2123999999999999E-2</v>
      </c>
      <c r="O27" s="24">
        <v>-4.7283600000000002E-2</v>
      </c>
      <c r="P27" s="24">
        <v>-6.5469600000000003E-2</v>
      </c>
      <c r="Q27" s="24">
        <v>-5.33456E-2</v>
      </c>
      <c r="R27" s="24">
        <v>-8.4867999999999999E-2</v>
      </c>
      <c r="S27" s="24">
        <v>-3.2734800000000001E-2</v>
      </c>
      <c r="T27" s="24">
        <v>-6.0619999999999997E-3</v>
      </c>
      <c r="U27" s="24">
        <v>-1.09116E-2</v>
      </c>
      <c r="V27" s="24">
        <v>-3.5159599999999999E-2</v>
      </c>
      <c r="W27" s="24">
        <v>-3.7584399999999997E-2</v>
      </c>
      <c r="X27" s="24">
        <v>-4.3646400000000002E-2</v>
      </c>
      <c r="Y27" s="24">
        <v>-2.66728E-2</v>
      </c>
      <c r="Z27" s="24">
        <v>-4.4858799999999997E-2</v>
      </c>
      <c r="AA27" s="24">
        <v>-4.2433999999999999E-2</v>
      </c>
      <c r="AB27" s="24">
        <v>-4.7283600000000002E-2</v>
      </c>
      <c r="AC27" s="24">
        <v>-5.33456E-2</v>
      </c>
      <c r="AD27" s="24">
        <v>-3.2734800000000001E-2</v>
      </c>
      <c r="AE27" s="24">
        <v>-4.1221599999999997E-2</v>
      </c>
      <c r="AF27" s="24">
        <v>-8.2443199999999994E-2</v>
      </c>
      <c r="AG27" s="24">
        <v>-6.6682000000000005E-2</v>
      </c>
      <c r="AH27" s="24">
        <v>-4.0009200000000002E-2</v>
      </c>
      <c r="AI27" s="24">
        <v>-1.33364E-2</v>
      </c>
      <c r="AJ27" s="24">
        <v>-1.93984E-2</v>
      </c>
      <c r="AK27" s="24">
        <v>-2.5460400000000001E-2</v>
      </c>
      <c r="AL27" s="24">
        <v>-2.5460400000000001E-2</v>
      </c>
      <c r="AM27" s="24">
        <v>-2.9097600000000001E-2</v>
      </c>
      <c r="AN27" s="24">
        <v>-3.3947199999999997E-2</v>
      </c>
      <c r="AO27" s="24">
        <v>-4.2433999999999999E-2</v>
      </c>
      <c r="AP27" s="24">
        <v>-6.3044799999999998E-2</v>
      </c>
      <c r="AQ27" s="24">
        <v>-4.1221599999999997E-2</v>
      </c>
      <c r="AR27" s="24">
        <v>-7.3956400000000005E-2</v>
      </c>
      <c r="AS27" s="24">
        <v>-6.3044799999999998E-2</v>
      </c>
      <c r="AT27" s="24">
        <v>-4.60712E-2</v>
      </c>
      <c r="AU27" s="24">
        <v>-2.5460400000000001E-2</v>
      </c>
      <c r="AV27" s="24">
        <v>-6.1832400000000003E-2</v>
      </c>
      <c r="AW27" s="24">
        <v>-3.3947199999999997E-2</v>
      </c>
      <c r="AX27" s="24">
        <v>-5.0920800000000002E-2</v>
      </c>
      <c r="AY27" s="24">
        <v>-4.3646400000000002E-2</v>
      </c>
      <c r="AZ27" s="24">
        <v>-1.33364E-2</v>
      </c>
      <c r="BA27" s="24">
        <v>-2.1823200000000001E-2</v>
      </c>
      <c r="BB27" s="24">
        <v>-2.30356E-2</v>
      </c>
      <c r="BC27" s="24">
        <v>-5.8195200000000002E-2</v>
      </c>
      <c r="BD27" s="24">
        <v>-5.4558000000000002E-2</v>
      </c>
      <c r="BE27" s="24">
        <v>-5.9407599999999998E-2</v>
      </c>
      <c r="BF27" s="24">
        <v>-4.8495999999999997E-2</v>
      </c>
      <c r="BG27" s="24">
        <v>-5.4558000000000002E-2</v>
      </c>
      <c r="BH27" s="24">
        <v>-4.8495999999999999E-3</v>
      </c>
      <c r="BI27" s="24">
        <v>-4.2433999999999999E-2</v>
      </c>
      <c r="BJ27" s="24">
        <v>-2.7885199999999999E-2</v>
      </c>
      <c r="BK27" s="24">
        <v>-5.5770399999999998E-2</v>
      </c>
      <c r="BL27" s="24">
        <v>-4.8495999999999999E-3</v>
      </c>
      <c r="BM27" s="24">
        <v>-3.2734800000000001E-2</v>
      </c>
      <c r="BN27" s="24">
        <v>-3.1522399999999999E-2</v>
      </c>
      <c r="BO27" s="24">
        <v>-3.5159599999999999E-2</v>
      </c>
      <c r="BP27" s="24">
        <v>-6.1832400000000003E-2</v>
      </c>
      <c r="BQ27" s="24">
        <v>-4.60712E-2</v>
      </c>
      <c r="BR27" s="24">
        <v>-6.7894399999999994E-2</v>
      </c>
      <c r="BS27" s="24">
        <v>-3.3947199999999997E-2</v>
      </c>
      <c r="BT27" s="24">
        <v>-1.8186000000000001E-2</v>
      </c>
      <c r="BU27" s="24">
        <v>-2.30356E-2</v>
      </c>
      <c r="BV27" s="24">
        <v>-5.0920800000000002E-2</v>
      </c>
      <c r="BW27" s="24">
        <v>-2.66728E-2</v>
      </c>
      <c r="BX27" s="24">
        <v>-1.8186000000000001E-2</v>
      </c>
      <c r="BY27" s="24">
        <v>-3.2734800000000001E-2</v>
      </c>
      <c r="BZ27" s="24">
        <v>-5.2133199999999998E-2</v>
      </c>
      <c r="CA27" s="24">
        <v>-1.93984E-2</v>
      </c>
      <c r="CB27" s="24">
        <v>-3.6372000000000002E-2</v>
      </c>
      <c r="CC27" s="24">
        <v>-3.8796799999999999E-2</v>
      </c>
      <c r="CD27" s="24">
        <v>-5.4558000000000002E-2</v>
      </c>
      <c r="CE27" s="24">
        <v>-2.0610799999999999E-2</v>
      </c>
      <c r="CF27" s="24">
        <v>-4.3646400000000002E-2</v>
      </c>
      <c r="CG27" s="24">
        <v>-3.3947199999999997E-2</v>
      </c>
      <c r="CH27" s="24">
        <v>-2.66728E-2</v>
      </c>
      <c r="CI27" s="24">
        <v>-1.57612E-2</v>
      </c>
      <c r="CJ27" s="24">
        <v>-4.60712E-2</v>
      </c>
      <c r="CK27" s="24">
        <v>-4.1221599999999997E-2</v>
      </c>
      <c r="CL27" s="24">
        <v>-6.6682000000000005E-2</v>
      </c>
      <c r="CM27" s="23">
        <v>-3.1522399999999999E-2</v>
      </c>
      <c r="CN27" s="24">
        <v>-3.5159599999999999E-2</v>
      </c>
      <c r="CO27" s="24">
        <v>-5.33456E-2</v>
      </c>
      <c r="CP27" s="24">
        <v>-0.115178</v>
      </c>
      <c r="CQ27" s="24">
        <v>-1.2123999999999999E-2</v>
      </c>
      <c r="CR27" s="24">
        <v>-6.0619999999999997E-3</v>
      </c>
      <c r="CS27" s="24">
        <v>-9.6991999999999995E-2</v>
      </c>
      <c r="CT27" s="24">
        <v>-0.109116</v>
      </c>
      <c r="CU27" s="24">
        <v>-1.2123999999999999E-2</v>
      </c>
      <c r="CV27" s="24">
        <v>-6.0619999999999997E-3</v>
      </c>
      <c r="CW27" s="24">
        <v>-5.4558000000000002E-3</v>
      </c>
      <c r="CX27" s="24">
        <v>-6.0619999999999999E-4</v>
      </c>
      <c r="CY27" s="24">
        <v>-2.4247999999999999E-2</v>
      </c>
      <c r="CZ27" s="29">
        <v>-7.2744000000000003E-2</v>
      </c>
    </row>
    <row r="28" spans="1:104" x14ac:dyDescent="0.25">
      <c r="A28" s="6" t="s">
        <v>56</v>
      </c>
      <c r="B28" s="6" t="s">
        <v>47</v>
      </c>
      <c r="C28" s="39">
        <v>27903</v>
      </c>
      <c r="D28" s="18">
        <v>-5.96128473991289E-2</v>
      </c>
      <c r="E28" s="16">
        <v>-0.41728999999999999</v>
      </c>
      <c r="F28" s="16">
        <v>-0.1192257</v>
      </c>
      <c r="G28" s="16">
        <v>-0.89419269999999995</v>
      </c>
      <c r="H28" s="16">
        <v>-0.23845140000000001</v>
      </c>
      <c r="I28" s="16">
        <f t="shared" si="4"/>
        <v>-0.2384513895965156</v>
      </c>
      <c r="J28" s="24">
        <f t="shared" si="5"/>
        <v>-0.2384513895965156</v>
      </c>
      <c r="K28" s="24">
        <f t="shared" si="6"/>
        <v>-0.4769027791930312</v>
      </c>
      <c r="L28" s="24">
        <f t="shared" si="7"/>
        <v>-0.4769027791930312</v>
      </c>
      <c r="M28" s="24">
        <v>-0.46498139999999999</v>
      </c>
      <c r="N28" s="24">
        <v>-0.119226</v>
      </c>
      <c r="O28" s="24">
        <v>-0.46498139999999999</v>
      </c>
      <c r="P28" s="24">
        <v>-0.64382039999999996</v>
      </c>
      <c r="Q28" s="24">
        <v>-0.52459440000000002</v>
      </c>
      <c r="R28" s="24">
        <v>-0.83458200000000005</v>
      </c>
      <c r="S28" s="24">
        <v>-0.32191019999999998</v>
      </c>
      <c r="T28" s="24">
        <v>-5.9612999999999999E-2</v>
      </c>
      <c r="U28" s="24">
        <v>-0.10730339999999999</v>
      </c>
      <c r="V28" s="24">
        <v>-0.34575539999999999</v>
      </c>
      <c r="W28" s="24">
        <v>-0.3696006</v>
      </c>
      <c r="X28" s="24">
        <v>-0.42921359999999997</v>
      </c>
      <c r="Y28" s="24">
        <v>-0.26229720000000001</v>
      </c>
      <c r="Z28" s="24">
        <v>-0.44113619999999998</v>
      </c>
      <c r="AA28" s="24">
        <v>-0.41729100000000002</v>
      </c>
      <c r="AB28" s="24">
        <v>-0.46498139999999999</v>
      </c>
      <c r="AC28" s="24">
        <v>-0.52459440000000002</v>
      </c>
      <c r="AD28" s="24">
        <v>-0.32191019999999998</v>
      </c>
      <c r="AE28" s="24">
        <v>-0.40536840000000002</v>
      </c>
      <c r="AF28" s="24">
        <v>-0.81073680000000004</v>
      </c>
      <c r="AG28" s="24">
        <v>-0.65574299999999996</v>
      </c>
      <c r="AH28" s="24">
        <v>-0.39344580000000001</v>
      </c>
      <c r="AI28" s="24">
        <v>-0.1311486</v>
      </c>
      <c r="AJ28" s="24">
        <v>-0.1907616</v>
      </c>
      <c r="AK28" s="24">
        <v>-0.2503746</v>
      </c>
      <c r="AL28" s="24">
        <v>-0.2503746</v>
      </c>
      <c r="AM28" s="24">
        <v>-0.28614240000000002</v>
      </c>
      <c r="AN28" s="24">
        <v>-0.33383279999999999</v>
      </c>
      <c r="AO28" s="24">
        <v>-0.41729100000000002</v>
      </c>
      <c r="AP28" s="24">
        <v>-0.61997519999999995</v>
      </c>
      <c r="AQ28" s="24">
        <v>-0.40536840000000002</v>
      </c>
      <c r="AR28" s="24">
        <v>-0.7272786</v>
      </c>
      <c r="AS28" s="24">
        <v>-0.61997519999999995</v>
      </c>
      <c r="AT28" s="24">
        <v>-0.45305879999999998</v>
      </c>
      <c r="AU28" s="24">
        <v>-0.2503746</v>
      </c>
      <c r="AV28" s="24">
        <v>-0.60805260000000005</v>
      </c>
      <c r="AW28" s="24">
        <v>-0.33383279999999999</v>
      </c>
      <c r="AX28" s="24">
        <v>-0.50074920000000001</v>
      </c>
      <c r="AY28" s="24">
        <v>-0.42921359999999997</v>
      </c>
      <c r="AZ28" s="24">
        <v>-0.1311486</v>
      </c>
      <c r="BA28" s="24">
        <v>-0.21460679999999999</v>
      </c>
      <c r="BB28" s="24">
        <v>-0.22652939999999999</v>
      </c>
      <c r="BC28" s="24">
        <v>-0.57228480000000004</v>
      </c>
      <c r="BD28" s="24">
        <v>-0.53651700000000002</v>
      </c>
      <c r="BE28" s="24">
        <v>-0.58420740000000004</v>
      </c>
      <c r="BF28" s="24">
        <v>-0.47690399999999999</v>
      </c>
      <c r="BG28" s="24">
        <v>-0.53651700000000002</v>
      </c>
      <c r="BH28" s="24">
        <v>-4.7690400000000001E-2</v>
      </c>
      <c r="BI28" s="24">
        <v>-0.41729100000000002</v>
      </c>
      <c r="BJ28" s="24">
        <v>-0.27421980000000001</v>
      </c>
      <c r="BK28" s="24">
        <v>-0.54843960000000003</v>
      </c>
      <c r="BL28" s="24">
        <v>-4.7690400000000001E-2</v>
      </c>
      <c r="BM28" s="24">
        <v>-0.32191019999999998</v>
      </c>
      <c r="BN28" s="24">
        <v>-0.30998759999999997</v>
      </c>
      <c r="BO28" s="24">
        <v>-0.34575539999999999</v>
      </c>
      <c r="BP28" s="24">
        <v>-0.60805260000000005</v>
      </c>
      <c r="BQ28" s="24">
        <v>-0.45305879999999998</v>
      </c>
      <c r="BR28" s="24">
        <v>-0.66766559999999997</v>
      </c>
      <c r="BS28" s="24">
        <v>-0.33383279999999999</v>
      </c>
      <c r="BT28" s="24">
        <v>-0.178839</v>
      </c>
      <c r="BU28" s="24">
        <v>-0.22652939999999999</v>
      </c>
      <c r="BV28" s="24">
        <v>-0.50074920000000001</v>
      </c>
      <c r="BW28" s="24">
        <v>-0.26229720000000001</v>
      </c>
      <c r="BX28" s="24">
        <v>-0.178839</v>
      </c>
      <c r="BY28" s="24">
        <v>-0.32191019999999998</v>
      </c>
      <c r="BZ28" s="24">
        <v>-0.51267180000000001</v>
      </c>
      <c r="CA28" s="24">
        <v>-0.1907616</v>
      </c>
      <c r="CB28" s="24">
        <v>-0.357678</v>
      </c>
      <c r="CC28" s="24">
        <v>-0.38152320000000001</v>
      </c>
      <c r="CD28" s="24">
        <v>-0.53651700000000002</v>
      </c>
      <c r="CE28" s="24">
        <v>-0.20268420000000001</v>
      </c>
      <c r="CF28" s="24">
        <v>-0.42921359999999997</v>
      </c>
      <c r="CG28" s="24">
        <v>-0.33383279999999999</v>
      </c>
      <c r="CH28" s="24">
        <v>-0.26229720000000001</v>
      </c>
      <c r="CI28" s="24">
        <v>-0.15499379999999999</v>
      </c>
      <c r="CJ28" s="24">
        <v>-0.45305879999999998</v>
      </c>
      <c r="CK28" s="24">
        <v>-0.40536840000000002</v>
      </c>
      <c r="CL28" s="24">
        <v>-0.65574299999999996</v>
      </c>
      <c r="CM28" s="23">
        <v>-0.30998759999999997</v>
      </c>
      <c r="CN28" s="24">
        <v>-0.34575539999999999</v>
      </c>
      <c r="CO28" s="24">
        <v>-0.52459440000000002</v>
      </c>
      <c r="CP28" s="24">
        <v>-1.132647</v>
      </c>
      <c r="CQ28" s="24">
        <v>-0.119226</v>
      </c>
      <c r="CR28" s="24">
        <v>-5.9612999999999999E-2</v>
      </c>
      <c r="CS28" s="24">
        <v>-0.95380799999999999</v>
      </c>
      <c r="CT28" s="24">
        <v>-1.073034</v>
      </c>
      <c r="CU28" s="24">
        <v>-0.119226</v>
      </c>
      <c r="CV28" s="24">
        <v>-5.9612999999999999E-2</v>
      </c>
      <c r="CW28" s="24">
        <v>-5.3651699999999997E-2</v>
      </c>
      <c r="CX28" s="24">
        <v>-5.9613000000000001E-3</v>
      </c>
      <c r="CY28" s="24">
        <v>-0.238452</v>
      </c>
      <c r="CZ28" s="29">
        <v>-0.71535599999999999</v>
      </c>
    </row>
    <row r="29" spans="1:104" x14ac:dyDescent="0.25">
      <c r="A29" s="6" t="s">
        <v>57</v>
      </c>
      <c r="B29" s="6" t="s">
        <v>48</v>
      </c>
      <c r="C29" s="39">
        <v>27904</v>
      </c>
      <c r="D29" s="18">
        <v>-2.9158457966965202E-3</v>
      </c>
      <c r="E29" s="16">
        <v>-2.0410000000000001E-2</v>
      </c>
      <c r="F29" s="16">
        <v>-5.8317000000000004E-3</v>
      </c>
      <c r="G29" s="16">
        <v>-4.3737699999999997E-2</v>
      </c>
      <c r="H29" s="16">
        <v>-1.1663400000000001E-2</v>
      </c>
      <c r="I29" s="16">
        <f t="shared" si="4"/>
        <v>-1.1663383186786081E-2</v>
      </c>
      <c r="J29" s="24">
        <f t="shared" si="5"/>
        <v>-1.1663383186786081E-2</v>
      </c>
      <c r="K29" s="24">
        <f t="shared" si="6"/>
        <v>-2.3326766373572162E-2</v>
      </c>
      <c r="L29" s="24">
        <f t="shared" si="7"/>
        <v>-2.3326766373572162E-2</v>
      </c>
      <c r="M29" s="24">
        <v>-2.2744799999999999E-2</v>
      </c>
      <c r="N29" s="24">
        <v>-5.8320000000000004E-3</v>
      </c>
      <c r="O29" s="24">
        <v>-2.2744799999999999E-2</v>
      </c>
      <c r="P29" s="24">
        <v>-3.1492800000000001E-2</v>
      </c>
      <c r="Q29" s="24">
        <v>-2.5660800000000001E-2</v>
      </c>
      <c r="R29" s="24">
        <v>-4.0823999999999999E-2</v>
      </c>
      <c r="S29" s="24">
        <v>-1.5746400000000001E-2</v>
      </c>
      <c r="T29" s="24">
        <v>-2.9160000000000002E-3</v>
      </c>
      <c r="U29" s="24">
        <v>-5.2487999999999996E-3</v>
      </c>
      <c r="V29" s="24">
        <v>-1.6912799999999999E-2</v>
      </c>
      <c r="W29" s="24">
        <v>-1.80792E-2</v>
      </c>
      <c r="X29" s="24">
        <v>-2.0995199999999999E-2</v>
      </c>
      <c r="Y29" s="24">
        <v>-1.28304E-2</v>
      </c>
      <c r="Z29" s="24">
        <v>-2.1578400000000001E-2</v>
      </c>
      <c r="AA29" s="24">
        <v>-2.0412E-2</v>
      </c>
      <c r="AB29" s="24">
        <v>-2.2744799999999999E-2</v>
      </c>
      <c r="AC29" s="24">
        <v>-2.5660800000000001E-2</v>
      </c>
      <c r="AD29" s="24">
        <v>-1.5746400000000001E-2</v>
      </c>
      <c r="AE29" s="24">
        <v>-1.9828800000000001E-2</v>
      </c>
      <c r="AF29" s="24">
        <v>-3.9657600000000001E-2</v>
      </c>
      <c r="AG29" s="24">
        <v>-3.2076E-2</v>
      </c>
      <c r="AH29" s="24">
        <v>-1.9245600000000002E-2</v>
      </c>
      <c r="AI29" s="24">
        <v>-6.4152000000000002E-3</v>
      </c>
      <c r="AJ29" s="24">
        <v>-9.3311999999999996E-3</v>
      </c>
      <c r="AK29" s="24">
        <v>-1.22472E-2</v>
      </c>
      <c r="AL29" s="24">
        <v>-1.22472E-2</v>
      </c>
      <c r="AM29" s="24">
        <v>-1.39968E-2</v>
      </c>
      <c r="AN29" s="24">
        <v>-1.63296E-2</v>
      </c>
      <c r="AO29" s="24">
        <v>-2.0412E-2</v>
      </c>
      <c r="AP29" s="24">
        <v>-3.03264E-2</v>
      </c>
      <c r="AQ29" s="24">
        <v>-1.9828800000000001E-2</v>
      </c>
      <c r="AR29" s="24">
        <v>-3.5575200000000001E-2</v>
      </c>
      <c r="AS29" s="24">
        <v>-3.03264E-2</v>
      </c>
      <c r="AT29" s="24">
        <v>-2.21616E-2</v>
      </c>
      <c r="AU29" s="24">
        <v>-1.22472E-2</v>
      </c>
      <c r="AV29" s="24">
        <v>-2.9743200000000001E-2</v>
      </c>
      <c r="AW29" s="24">
        <v>-1.63296E-2</v>
      </c>
      <c r="AX29" s="24">
        <v>-2.44944E-2</v>
      </c>
      <c r="AY29" s="24">
        <v>-2.0995199999999999E-2</v>
      </c>
      <c r="AZ29" s="24">
        <v>-6.4152000000000002E-3</v>
      </c>
      <c r="BA29" s="24">
        <v>-1.0497599999999999E-2</v>
      </c>
      <c r="BB29" s="24">
        <v>-1.10808E-2</v>
      </c>
      <c r="BC29" s="24">
        <v>-2.79936E-2</v>
      </c>
      <c r="BD29" s="24">
        <v>-2.6244E-2</v>
      </c>
      <c r="BE29" s="24">
        <v>-2.8576799999999999E-2</v>
      </c>
      <c r="BF29" s="24">
        <v>-2.3328000000000002E-2</v>
      </c>
      <c r="BG29" s="24">
        <v>-2.6244E-2</v>
      </c>
      <c r="BH29" s="24">
        <v>-2.3327999999999999E-3</v>
      </c>
      <c r="BI29" s="24">
        <v>-2.0412E-2</v>
      </c>
      <c r="BJ29" s="24">
        <v>-1.3413599999999999E-2</v>
      </c>
      <c r="BK29" s="24">
        <v>-2.6827199999999999E-2</v>
      </c>
      <c r="BL29" s="24">
        <v>-2.3327999999999999E-3</v>
      </c>
      <c r="BM29" s="24">
        <v>-1.5746400000000001E-2</v>
      </c>
      <c r="BN29" s="24">
        <v>-1.51632E-2</v>
      </c>
      <c r="BO29" s="24">
        <v>-1.6912799999999999E-2</v>
      </c>
      <c r="BP29" s="24">
        <v>-2.9743200000000001E-2</v>
      </c>
      <c r="BQ29" s="24">
        <v>-2.21616E-2</v>
      </c>
      <c r="BR29" s="24">
        <v>-3.2659199999999999E-2</v>
      </c>
      <c r="BS29" s="24">
        <v>-1.63296E-2</v>
      </c>
      <c r="BT29" s="24">
        <v>-8.7480000000000006E-3</v>
      </c>
      <c r="BU29" s="24">
        <v>-1.10808E-2</v>
      </c>
      <c r="BV29" s="24">
        <v>-2.44944E-2</v>
      </c>
      <c r="BW29" s="24">
        <v>-1.28304E-2</v>
      </c>
      <c r="BX29" s="24">
        <v>-8.7480000000000006E-3</v>
      </c>
      <c r="BY29" s="24">
        <v>-1.5746400000000001E-2</v>
      </c>
      <c r="BZ29" s="24">
        <v>-2.5077599999999999E-2</v>
      </c>
      <c r="CA29" s="24">
        <v>-9.3311999999999996E-3</v>
      </c>
      <c r="CB29" s="24">
        <v>-1.7496000000000001E-2</v>
      </c>
      <c r="CC29" s="24">
        <v>-1.8662399999999999E-2</v>
      </c>
      <c r="CD29" s="24">
        <v>-2.6244E-2</v>
      </c>
      <c r="CE29" s="24">
        <v>-9.9144000000000003E-3</v>
      </c>
      <c r="CF29" s="24">
        <v>-2.0995199999999999E-2</v>
      </c>
      <c r="CG29" s="24">
        <v>-1.63296E-2</v>
      </c>
      <c r="CH29" s="24">
        <v>-1.28304E-2</v>
      </c>
      <c r="CI29" s="24">
        <v>-7.5816E-3</v>
      </c>
      <c r="CJ29" s="24">
        <v>-2.21616E-2</v>
      </c>
      <c r="CK29" s="24">
        <v>-1.9828800000000001E-2</v>
      </c>
      <c r="CL29" s="24">
        <v>-3.2076E-2</v>
      </c>
      <c r="CM29" s="23">
        <v>-1.51632E-2</v>
      </c>
      <c r="CN29" s="24">
        <v>-1.6912799999999999E-2</v>
      </c>
      <c r="CO29" s="24">
        <v>-2.5660800000000001E-2</v>
      </c>
      <c r="CP29" s="24">
        <v>-5.5404000000000002E-2</v>
      </c>
      <c r="CQ29" s="24">
        <v>-5.8320000000000004E-3</v>
      </c>
      <c r="CR29" s="24">
        <v>-2.9160000000000002E-3</v>
      </c>
      <c r="CS29" s="24">
        <v>-4.6656000000000003E-2</v>
      </c>
      <c r="CT29" s="24">
        <v>-5.2488E-2</v>
      </c>
      <c r="CU29" s="24">
        <v>-5.8320000000000004E-3</v>
      </c>
      <c r="CV29" s="24">
        <v>-2.9160000000000002E-3</v>
      </c>
      <c r="CW29" s="24">
        <v>-2.6243999999999998E-3</v>
      </c>
      <c r="CX29" s="24">
        <v>-2.9159999999999999E-4</v>
      </c>
      <c r="CY29" s="24">
        <v>-1.1664000000000001E-2</v>
      </c>
      <c r="CZ29" s="29">
        <v>-3.4992000000000002E-2</v>
      </c>
    </row>
    <row r="30" spans="1:104" x14ac:dyDescent="0.25">
      <c r="A30" s="6" t="s">
        <v>58</v>
      </c>
      <c r="B30" s="6" t="s">
        <v>49</v>
      </c>
      <c r="C30" s="39">
        <v>27905</v>
      </c>
      <c r="D30" s="18">
        <v>-2.9158457966965202E-3</v>
      </c>
      <c r="E30" s="16">
        <v>-2.0410000000000001E-2</v>
      </c>
      <c r="F30" s="16">
        <v>-5.8317000000000004E-3</v>
      </c>
      <c r="G30" s="16">
        <v>-4.3737699999999997E-2</v>
      </c>
      <c r="H30" s="16">
        <v>-1.1663400000000001E-2</v>
      </c>
      <c r="I30" s="16">
        <f t="shared" si="4"/>
        <v>-1.1663383186786081E-2</v>
      </c>
      <c r="J30" s="24">
        <f t="shared" si="5"/>
        <v>-1.1663383186786081E-2</v>
      </c>
      <c r="K30" s="24">
        <f t="shared" si="6"/>
        <v>-2.3326766373572162E-2</v>
      </c>
      <c r="L30" s="24">
        <f t="shared" si="7"/>
        <v>-2.3326766373572162E-2</v>
      </c>
      <c r="M30" s="24">
        <v>-2.2744799999999999E-2</v>
      </c>
      <c r="N30" s="24">
        <v>-5.8320000000000004E-3</v>
      </c>
      <c r="O30" s="24">
        <v>-2.2744799999999999E-2</v>
      </c>
      <c r="P30" s="24">
        <v>-3.1492800000000001E-2</v>
      </c>
      <c r="Q30" s="24">
        <v>-2.5660800000000001E-2</v>
      </c>
      <c r="R30" s="24">
        <v>-4.0823999999999999E-2</v>
      </c>
      <c r="S30" s="24">
        <v>-1.5746400000000001E-2</v>
      </c>
      <c r="T30" s="24">
        <v>-2.9160000000000002E-3</v>
      </c>
      <c r="U30" s="24">
        <v>-5.2487999999999996E-3</v>
      </c>
      <c r="V30" s="24">
        <v>-1.6912799999999999E-2</v>
      </c>
      <c r="W30" s="24">
        <v>-1.80792E-2</v>
      </c>
      <c r="X30" s="24">
        <v>-2.0995199999999999E-2</v>
      </c>
      <c r="Y30" s="24">
        <v>-1.28304E-2</v>
      </c>
      <c r="Z30" s="24">
        <v>-2.1578400000000001E-2</v>
      </c>
      <c r="AA30" s="24">
        <v>-2.0412E-2</v>
      </c>
      <c r="AB30" s="24">
        <v>-2.2744799999999999E-2</v>
      </c>
      <c r="AC30" s="24">
        <v>-2.5660800000000001E-2</v>
      </c>
      <c r="AD30" s="24">
        <v>-1.5746400000000001E-2</v>
      </c>
      <c r="AE30" s="24">
        <v>-1.9828800000000001E-2</v>
      </c>
      <c r="AF30" s="24">
        <v>-3.9657600000000001E-2</v>
      </c>
      <c r="AG30" s="24">
        <v>-3.2076E-2</v>
      </c>
      <c r="AH30" s="24">
        <v>-1.9245600000000002E-2</v>
      </c>
      <c r="AI30" s="24">
        <v>-6.4152000000000002E-3</v>
      </c>
      <c r="AJ30" s="24">
        <v>-9.3311999999999996E-3</v>
      </c>
      <c r="AK30" s="24">
        <v>-1.22472E-2</v>
      </c>
      <c r="AL30" s="24">
        <v>-1.22472E-2</v>
      </c>
      <c r="AM30" s="24">
        <v>-1.39968E-2</v>
      </c>
      <c r="AN30" s="24">
        <v>-1.63296E-2</v>
      </c>
      <c r="AO30" s="24">
        <v>-2.0412E-2</v>
      </c>
      <c r="AP30" s="24">
        <v>-3.03264E-2</v>
      </c>
      <c r="AQ30" s="24">
        <v>-1.9828800000000001E-2</v>
      </c>
      <c r="AR30" s="24">
        <v>-3.5575200000000001E-2</v>
      </c>
      <c r="AS30" s="24">
        <v>-3.03264E-2</v>
      </c>
      <c r="AT30" s="24">
        <v>-2.21616E-2</v>
      </c>
      <c r="AU30" s="24">
        <v>-1.22472E-2</v>
      </c>
      <c r="AV30" s="24">
        <v>-2.9743200000000001E-2</v>
      </c>
      <c r="AW30" s="24">
        <v>-1.63296E-2</v>
      </c>
      <c r="AX30" s="24">
        <v>-2.44944E-2</v>
      </c>
      <c r="AY30" s="24">
        <v>-2.0995199999999999E-2</v>
      </c>
      <c r="AZ30" s="24">
        <v>-6.4152000000000002E-3</v>
      </c>
      <c r="BA30" s="24">
        <v>-1.0497599999999999E-2</v>
      </c>
      <c r="BB30" s="24">
        <v>-1.10808E-2</v>
      </c>
      <c r="BC30" s="24">
        <v>-2.79936E-2</v>
      </c>
      <c r="BD30" s="24">
        <v>-2.6244E-2</v>
      </c>
      <c r="BE30" s="24">
        <v>-2.8576799999999999E-2</v>
      </c>
      <c r="BF30" s="24">
        <v>-2.3328000000000002E-2</v>
      </c>
      <c r="BG30" s="24">
        <v>-2.6244E-2</v>
      </c>
      <c r="BH30" s="24">
        <v>-2.3327999999999999E-3</v>
      </c>
      <c r="BI30" s="24">
        <v>-2.0412E-2</v>
      </c>
      <c r="BJ30" s="24">
        <v>-1.3413599999999999E-2</v>
      </c>
      <c r="BK30" s="24">
        <v>-2.6827199999999999E-2</v>
      </c>
      <c r="BL30" s="24">
        <v>-2.3327999999999999E-3</v>
      </c>
      <c r="BM30" s="24">
        <v>-1.5746400000000001E-2</v>
      </c>
      <c r="BN30" s="24">
        <v>-1.51632E-2</v>
      </c>
      <c r="BO30" s="24">
        <v>-1.6912799999999999E-2</v>
      </c>
      <c r="BP30" s="24">
        <v>-2.9743200000000001E-2</v>
      </c>
      <c r="BQ30" s="24">
        <v>-2.21616E-2</v>
      </c>
      <c r="BR30" s="24">
        <v>-3.2659199999999999E-2</v>
      </c>
      <c r="BS30" s="24">
        <v>-1.63296E-2</v>
      </c>
      <c r="BT30" s="24">
        <v>-8.7480000000000006E-3</v>
      </c>
      <c r="BU30" s="24">
        <v>-1.10808E-2</v>
      </c>
      <c r="BV30" s="24">
        <v>-2.44944E-2</v>
      </c>
      <c r="BW30" s="24">
        <v>-1.28304E-2</v>
      </c>
      <c r="BX30" s="24">
        <v>-8.7480000000000006E-3</v>
      </c>
      <c r="BY30" s="24">
        <v>-1.5746400000000001E-2</v>
      </c>
      <c r="BZ30" s="24">
        <v>-2.5077599999999999E-2</v>
      </c>
      <c r="CA30" s="24">
        <v>-9.3311999999999996E-3</v>
      </c>
      <c r="CB30" s="24">
        <v>-1.7496000000000001E-2</v>
      </c>
      <c r="CC30" s="24">
        <v>-1.8662399999999999E-2</v>
      </c>
      <c r="CD30" s="24">
        <v>-2.6244E-2</v>
      </c>
      <c r="CE30" s="24">
        <v>-9.9144000000000003E-3</v>
      </c>
      <c r="CF30" s="24">
        <v>-2.0995199999999999E-2</v>
      </c>
      <c r="CG30" s="24">
        <v>-1.63296E-2</v>
      </c>
      <c r="CH30" s="24">
        <v>-1.28304E-2</v>
      </c>
      <c r="CI30" s="24">
        <v>-7.5816E-3</v>
      </c>
      <c r="CJ30" s="24">
        <v>-2.21616E-2</v>
      </c>
      <c r="CK30" s="24">
        <v>-1.9828800000000001E-2</v>
      </c>
      <c r="CL30" s="24">
        <v>-3.2076E-2</v>
      </c>
      <c r="CM30" s="23">
        <v>-1.51632E-2</v>
      </c>
      <c r="CN30" s="24">
        <v>-1.6912799999999999E-2</v>
      </c>
      <c r="CO30" s="24">
        <v>-2.5660800000000001E-2</v>
      </c>
      <c r="CP30" s="24">
        <v>-5.5404000000000002E-2</v>
      </c>
      <c r="CQ30" s="24">
        <v>-5.8320000000000004E-3</v>
      </c>
      <c r="CR30" s="24">
        <v>-2.9160000000000002E-3</v>
      </c>
      <c r="CS30" s="24">
        <v>-4.6656000000000003E-2</v>
      </c>
      <c r="CT30" s="24">
        <v>-5.2488E-2</v>
      </c>
      <c r="CU30" s="24">
        <v>-5.8320000000000004E-3</v>
      </c>
      <c r="CV30" s="24">
        <v>-2.9160000000000002E-3</v>
      </c>
      <c r="CW30" s="24">
        <v>-2.6243999999999998E-3</v>
      </c>
      <c r="CX30" s="24">
        <v>-2.9159999999999999E-4</v>
      </c>
      <c r="CY30" s="24">
        <v>-1.1664000000000001E-2</v>
      </c>
      <c r="CZ30" s="29">
        <v>-3.4992000000000002E-2</v>
      </c>
    </row>
    <row r="31" spans="1:104" x14ac:dyDescent="0.25">
      <c r="A31" s="5" t="s">
        <v>59</v>
      </c>
      <c r="B31" s="5" t="s">
        <v>50</v>
      </c>
      <c r="C31" s="42">
        <v>27981</v>
      </c>
      <c r="D31" s="18">
        <v>-2.81012507190402E-2</v>
      </c>
      <c r="E31" s="16">
        <v>-0.19671</v>
      </c>
      <c r="F31" s="16">
        <v>-5.6202500000000002E-2</v>
      </c>
      <c r="G31" s="16">
        <v>-0.42151880000000003</v>
      </c>
      <c r="H31" s="16">
        <v>-0.11240505000000001</v>
      </c>
      <c r="I31" s="16">
        <f t="shared" si="4"/>
        <v>-0.1124050028761608</v>
      </c>
      <c r="J31" s="24">
        <f t="shared" si="5"/>
        <v>-0.1124050028761608</v>
      </c>
      <c r="K31" s="24">
        <f t="shared" si="6"/>
        <v>-0.2248100057523216</v>
      </c>
      <c r="L31" s="24">
        <f t="shared" si="7"/>
        <v>-0.2248100057523216</v>
      </c>
      <c r="M31" s="24">
        <v>-0.21918779999999999</v>
      </c>
      <c r="N31" s="24">
        <v>-5.6202000000000002E-2</v>
      </c>
      <c r="O31" s="24">
        <v>-0.21918779999999999</v>
      </c>
      <c r="P31" s="24">
        <v>-0.30349080000000001</v>
      </c>
      <c r="Q31" s="24">
        <v>-0.2472888</v>
      </c>
      <c r="R31" s="24">
        <v>-0.39341399999999999</v>
      </c>
      <c r="S31" s="24">
        <v>-0.1517454</v>
      </c>
      <c r="T31" s="24">
        <v>-2.8101000000000001E-2</v>
      </c>
      <c r="U31" s="24">
        <v>-5.0581800000000003E-2</v>
      </c>
      <c r="V31" s="24">
        <v>-0.16298579999999999</v>
      </c>
      <c r="W31" s="24">
        <v>-0.1742262</v>
      </c>
      <c r="X31" s="24">
        <v>-0.20232720000000001</v>
      </c>
      <c r="Y31" s="24">
        <v>-0.1236444</v>
      </c>
      <c r="Z31" s="24">
        <v>-0.2079474</v>
      </c>
      <c r="AA31" s="24">
        <v>-0.19670699999999999</v>
      </c>
      <c r="AB31" s="24">
        <v>-0.21918779999999999</v>
      </c>
      <c r="AC31" s="24">
        <v>-0.2472888</v>
      </c>
      <c r="AD31" s="24">
        <v>-0.1517454</v>
      </c>
      <c r="AE31" s="24">
        <v>-0.1910868</v>
      </c>
      <c r="AF31" s="24">
        <v>-0.3821736</v>
      </c>
      <c r="AG31" s="24">
        <v>-0.30911100000000002</v>
      </c>
      <c r="AH31" s="24">
        <v>-0.18546660000000001</v>
      </c>
      <c r="AI31" s="24">
        <v>-6.1822200000000001E-2</v>
      </c>
      <c r="AJ31" s="24">
        <v>-8.9923199999999995E-2</v>
      </c>
      <c r="AK31" s="24">
        <v>-0.1180242</v>
      </c>
      <c r="AL31" s="24">
        <v>-0.1180242</v>
      </c>
      <c r="AM31" s="24">
        <v>-0.1348848</v>
      </c>
      <c r="AN31" s="24">
        <v>-0.15736559999999999</v>
      </c>
      <c r="AO31" s="24">
        <v>-0.19670699999999999</v>
      </c>
      <c r="AP31" s="24">
        <v>-0.29225040000000002</v>
      </c>
      <c r="AQ31" s="24">
        <v>-0.1910868</v>
      </c>
      <c r="AR31" s="24">
        <v>-0.34283219999999998</v>
      </c>
      <c r="AS31" s="24">
        <v>-0.29225040000000002</v>
      </c>
      <c r="AT31" s="24">
        <v>-0.2135676</v>
      </c>
      <c r="AU31" s="24">
        <v>-0.1180242</v>
      </c>
      <c r="AV31" s="24">
        <v>-0.2866302</v>
      </c>
      <c r="AW31" s="24">
        <v>-0.15736559999999999</v>
      </c>
      <c r="AX31" s="24">
        <v>-0.23604839999999999</v>
      </c>
      <c r="AY31" s="24">
        <v>-0.20232720000000001</v>
      </c>
      <c r="AZ31" s="24">
        <v>-6.1822200000000001E-2</v>
      </c>
      <c r="BA31" s="24">
        <v>-0.10116360000000001</v>
      </c>
      <c r="BB31" s="24">
        <v>-0.1067838</v>
      </c>
      <c r="BC31" s="24">
        <v>-0.2697696</v>
      </c>
      <c r="BD31" s="24">
        <v>-0.25290899999999999</v>
      </c>
      <c r="BE31" s="24">
        <v>-0.27538980000000002</v>
      </c>
      <c r="BF31" s="24">
        <v>-0.22480800000000001</v>
      </c>
      <c r="BG31" s="24">
        <v>-0.25290899999999999</v>
      </c>
      <c r="BH31" s="24">
        <v>-2.2480799999999999E-2</v>
      </c>
      <c r="BI31" s="24">
        <v>-0.19670699999999999</v>
      </c>
      <c r="BJ31" s="24">
        <v>-0.12926460000000001</v>
      </c>
      <c r="BK31" s="24">
        <v>-0.25852920000000001</v>
      </c>
      <c r="BL31" s="24">
        <v>-2.2480799999999999E-2</v>
      </c>
      <c r="BM31" s="24">
        <v>-0.1517454</v>
      </c>
      <c r="BN31" s="24">
        <v>-0.14612520000000001</v>
      </c>
      <c r="BO31" s="24">
        <v>-0.16298579999999999</v>
      </c>
      <c r="BP31" s="24">
        <v>-0.2866302</v>
      </c>
      <c r="BQ31" s="24">
        <v>-0.2135676</v>
      </c>
      <c r="BR31" s="24">
        <v>-0.31473119999999999</v>
      </c>
      <c r="BS31" s="24">
        <v>-0.15736559999999999</v>
      </c>
      <c r="BT31" s="24">
        <v>-8.4303000000000003E-2</v>
      </c>
      <c r="BU31" s="24">
        <v>-0.1067838</v>
      </c>
      <c r="BV31" s="24">
        <v>-0.23604839999999999</v>
      </c>
      <c r="BW31" s="24">
        <v>-0.1236444</v>
      </c>
      <c r="BX31" s="24">
        <v>-8.4303000000000003E-2</v>
      </c>
      <c r="BY31" s="24">
        <v>-0.1517454</v>
      </c>
      <c r="BZ31" s="24">
        <v>-0.24166860000000001</v>
      </c>
      <c r="CA31" s="24">
        <v>-8.9923199999999995E-2</v>
      </c>
      <c r="CB31" s="24">
        <v>-0.16860600000000001</v>
      </c>
      <c r="CC31" s="24">
        <v>-0.17984639999999999</v>
      </c>
      <c r="CD31" s="24">
        <v>-0.25290899999999999</v>
      </c>
      <c r="CE31" s="24">
        <v>-9.5543400000000001E-2</v>
      </c>
      <c r="CF31" s="24">
        <v>-0.20232720000000001</v>
      </c>
      <c r="CG31" s="24">
        <v>-0.15736559999999999</v>
      </c>
      <c r="CH31" s="24">
        <v>-0.1236444</v>
      </c>
      <c r="CI31" s="24">
        <v>-7.3062600000000005E-2</v>
      </c>
      <c r="CJ31" s="24">
        <v>-0.2135676</v>
      </c>
      <c r="CK31" s="24">
        <v>-0.1910868</v>
      </c>
      <c r="CL31" s="24">
        <v>-0.30911100000000002</v>
      </c>
      <c r="CM31" s="23">
        <v>-0.14612520000000001</v>
      </c>
      <c r="CN31" s="24">
        <v>-0.16298579999999999</v>
      </c>
      <c r="CO31" s="24">
        <v>-0.2472888</v>
      </c>
      <c r="CP31" s="24">
        <v>-0.53391900000000003</v>
      </c>
      <c r="CQ31" s="24">
        <v>-5.6202000000000002E-2</v>
      </c>
      <c r="CR31" s="24">
        <v>-2.8101000000000001E-2</v>
      </c>
      <c r="CS31" s="24">
        <v>-0.44961600000000002</v>
      </c>
      <c r="CT31" s="24">
        <v>-0.50581799999999999</v>
      </c>
      <c r="CU31" s="24">
        <v>-5.6202000000000002E-2</v>
      </c>
      <c r="CV31" s="24">
        <v>-2.8101000000000001E-2</v>
      </c>
      <c r="CW31" s="24">
        <v>-2.5290900000000002E-2</v>
      </c>
      <c r="CX31" s="24">
        <v>-2.8100999999999998E-3</v>
      </c>
      <c r="CY31" s="24">
        <v>-0.112404</v>
      </c>
      <c r="CZ31" s="29">
        <v>-0.33721200000000001</v>
      </c>
    </row>
    <row r="32" spans="1:104" x14ac:dyDescent="0.25">
      <c r="A32" s="6" t="s">
        <v>60</v>
      </c>
      <c r="B32" s="6" t="s">
        <v>51</v>
      </c>
      <c r="C32" s="39">
        <v>27982</v>
      </c>
      <c r="D32" s="18">
        <v>-0.113121175527981</v>
      </c>
      <c r="E32" s="16">
        <v>-0.79185000000000005</v>
      </c>
      <c r="F32" s="16">
        <v>-0.22624240000000001</v>
      </c>
      <c r="G32" s="16">
        <v>-1.6968175999999999</v>
      </c>
      <c r="H32" s="16">
        <v>-0.45248470000000002</v>
      </c>
      <c r="I32" s="16">
        <f t="shared" si="4"/>
        <v>-0.45248470211192399</v>
      </c>
      <c r="J32" s="24">
        <f t="shared" si="5"/>
        <v>-0.45248470211192399</v>
      </c>
      <c r="K32" s="24">
        <f t="shared" si="6"/>
        <v>-0.90496940422384797</v>
      </c>
      <c r="L32" s="24">
        <f t="shared" si="7"/>
        <v>-0.90496940422384797</v>
      </c>
      <c r="M32" s="24">
        <v>-0.88234380000000001</v>
      </c>
      <c r="N32" s="24">
        <v>-0.226242</v>
      </c>
      <c r="O32" s="24">
        <v>-0.88234380000000001</v>
      </c>
      <c r="P32" s="24">
        <v>-1.2217068</v>
      </c>
      <c r="Q32" s="24">
        <v>-0.99546480000000004</v>
      </c>
      <c r="R32" s="24">
        <v>-1.5836939999999999</v>
      </c>
      <c r="S32" s="24">
        <v>-0.61085339999999999</v>
      </c>
      <c r="T32" s="24">
        <v>-0.113121</v>
      </c>
      <c r="U32" s="24">
        <v>-0.20361779999999999</v>
      </c>
      <c r="V32" s="24">
        <v>-0.65610179999999996</v>
      </c>
      <c r="W32" s="24">
        <v>-0.70135020000000003</v>
      </c>
      <c r="X32" s="24">
        <v>-0.81447119999999995</v>
      </c>
      <c r="Y32" s="24">
        <v>-0.49773240000000002</v>
      </c>
      <c r="Z32" s="24">
        <v>-0.83709540000000005</v>
      </c>
      <c r="AA32" s="24">
        <v>-0.79184699999999997</v>
      </c>
      <c r="AB32" s="24">
        <v>-0.88234380000000001</v>
      </c>
      <c r="AC32" s="24">
        <v>-0.99546480000000004</v>
      </c>
      <c r="AD32" s="24">
        <v>-0.61085339999999999</v>
      </c>
      <c r="AE32" s="24">
        <v>-0.76922279999999998</v>
      </c>
      <c r="AF32" s="24">
        <v>-1.5384456</v>
      </c>
      <c r="AG32" s="24">
        <v>-1.2443310000000001</v>
      </c>
      <c r="AH32" s="24">
        <v>-0.7465986</v>
      </c>
      <c r="AI32" s="24">
        <v>-0.24886620000000001</v>
      </c>
      <c r="AJ32" s="24">
        <v>-0.36198720000000001</v>
      </c>
      <c r="AK32" s="24">
        <v>-0.47510819999999998</v>
      </c>
      <c r="AL32" s="24">
        <v>-0.47510819999999998</v>
      </c>
      <c r="AM32" s="24">
        <v>-0.54298080000000004</v>
      </c>
      <c r="AN32" s="24">
        <v>-0.63347759999999997</v>
      </c>
      <c r="AO32" s="24">
        <v>-0.79184699999999997</v>
      </c>
      <c r="AP32" s="24">
        <v>-1.1764584</v>
      </c>
      <c r="AQ32" s="24">
        <v>-0.76922279999999998</v>
      </c>
      <c r="AR32" s="24">
        <v>-1.3800762</v>
      </c>
      <c r="AS32" s="24">
        <v>-1.1764584</v>
      </c>
      <c r="AT32" s="24">
        <v>-0.85971960000000003</v>
      </c>
      <c r="AU32" s="24">
        <v>-0.47510819999999998</v>
      </c>
      <c r="AV32" s="24">
        <v>-1.1538341999999999</v>
      </c>
      <c r="AW32" s="24">
        <v>-0.63347759999999997</v>
      </c>
      <c r="AX32" s="24">
        <v>-0.95021639999999996</v>
      </c>
      <c r="AY32" s="24">
        <v>-0.81447119999999995</v>
      </c>
      <c r="AZ32" s="24">
        <v>-0.24886620000000001</v>
      </c>
      <c r="BA32" s="24">
        <v>-0.40723559999999998</v>
      </c>
      <c r="BB32" s="24">
        <v>-0.42985980000000001</v>
      </c>
      <c r="BC32" s="24">
        <v>-1.0859616000000001</v>
      </c>
      <c r="BD32" s="24">
        <v>-1.018089</v>
      </c>
      <c r="BE32" s="24">
        <v>-1.1085858</v>
      </c>
      <c r="BF32" s="24">
        <v>-0.90496799999999999</v>
      </c>
      <c r="BG32" s="24">
        <v>-1.018089</v>
      </c>
      <c r="BH32" s="24">
        <v>-9.0496800000000002E-2</v>
      </c>
      <c r="BI32" s="24">
        <v>-0.79184699999999997</v>
      </c>
      <c r="BJ32" s="24">
        <v>-0.52035659999999995</v>
      </c>
      <c r="BK32" s="24">
        <v>-1.0407131999999999</v>
      </c>
      <c r="BL32" s="24">
        <v>-9.0496800000000002E-2</v>
      </c>
      <c r="BM32" s="24">
        <v>-0.61085339999999999</v>
      </c>
      <c r="BN32" s="24">
        <v>-0.58822920000000001</v>
      </c>
      <c r="BO32" s="24">
        <v>-0.65610179999999996</v>
      </c>
      <c r="BP32" s="24">
        <v>-1.1538341999999999</v>
      </c>
      <c r="BQ32" s="24">
        <v>-0.85971960000000003</v>
      </c>
      <c r="BR32" s="24">
        <v>-1.2669551999999999</v>
      </c>
      <c r="BS32" s="24">
        <v>-0.63347759999999997</v>
      </c>
      <c r="BT32" s="24">
        <v>-0.33936300000000003</v>
      </c>
      <c r="BU32" s="24">
        <v>-0.42985980000000001</v>
      </c>
      <c r="BV32" s="24">
        <v>-0.95021639999999996</v>
      </c>
      <c r="BW32" s="24">
        <v>-0.49773240000000002</v>
      </c>
      <c r="BX32" s="24">
        <v>-0.33936300000000003</v>
      </c>
      <c r="BY32" s="24">
        <v>-0.61085339999999999</v>
      </c>
      <c r="BZ32" s="24">
        <v>-0.97284060000000006</v>
      </c>
      <c r="CA32" s="24">
        <v>-0.36198720000000001</v>
      </c>
      <c r="CB32" s="24">
        <v>-0.67872600000000005</v>
      </c>
      <c r="CC32" s="24">
        <v>-0.72397440000000002</v>
      </c>
      <c r="CD32" s="24">
        <v>-1.018089</v>
      </c>
      <c r="CE32" s="24">
        <v>-0.38461139999999999</v>
      </c>
      <c r="CF32" s="24">
        <v>-0.81447119999999995</v>
      </c>
      <c r="CG32" s="24">
        <v>-0.63347759999999997</v>
      </c>
      <c r="CH32" s="24">
        <v>-0.49773240000000002</v>
      </c>
      <c r="CI32" s="24">
        <v>-0.2941146</v>
      </c>
      <c r="CJ32" s="24">
        <v>-0.85971960000000003</v>
      </c>
      <c r="CK32" s="24">
        <v>-0.76922279999999998</v>
      </c>
      <c r="CL32" s="24">
        <v>-1.2443310000000001</v>
      </c>
      <c r="CM32" s="23">
        <v>-0.58822920000000001</v>
      </c>
      <c r="CN32" s="24">
        <v>-0.65610179999999996</v>
      </c>
      <c r="CO32" s="24">
        <v>-0.99546480000000004</v>
      </c>
      <c r="CP32" s="24">
        <v>-2.1492990000000001</v>
      </c>
      <c r="CQ32" s="24">
        <v>-0.226242</v>
      </c>
      <c r="CR32" s="24">
        <v>-0.113121</v>
      </c>
      <c r="CS32" s="24">
        <v>-1.809936</v>
      </c>
      <c r="CT32" s="24">
        <v>-2.036178</v>
      </c>
      <c r="CU32" s="24">
        <v>-0.226242</v>
      </c>
      <c r="CV32" s="24">
        <v>-0.113121</v>
      </c>
      <c r="CW32" s="24">
        <v>-0.10180889999999999</v>
      </c>
      <c r="CX32" s="24">
        <v>-1.13121E-2</v>
      </c>
      <c r="CY32" s="24">
        <v>-0.452484</v>
      </c>
      <c r="CZ32" s="29">
        <v>-1.3574520000000001</v>
      </c>
    </row>
    <row r="33" spans="1:104" x14ac:dyDescent="0.25">
      <c r="A33" s="5" t="s">
        <v>61</v>
      </c>
      <c r="B33" s="5" t="s">
        <v>52</v>
      </c>
      <c r="C33" s="42">
        <v>27983</v>
      </c>
      <c r="D33" s="18">
        <v>-2.14849207001397E-3</v>
      </c>
      <c r="E33" s="16">
        <v>-1.504E-2</v>
      </c>
      <c r="F33" s="16">
        <v>-4.2969999999999996E-3</v>
      </c>
      <c r="G33" s="16">
        <v>-3.2227400000000003E-2</v>
      </c>
      <c r="H33" s="16">
        <v>-8.5939999999999992E-3</v>
      </c>
      <c r="I33" s="16">
        <f t="shared" si="4"/>
        <v>-8.59396828005588E-3</v>
      </c>
      <c r="J33" s="24">
        <f t="shared" si="5"/>
        <v>-8.59396828005588E-3</v>
      </c>
      <c r="K33" s="24">
        <f t="shared" si="6"/>
        <v>-1.718793656011176E-2</v>
      </c>
      <c r="L33" s="24">
        <f t="shared" si="7"/>
        <v>-1.718793656011176E-2</v>
      </c>
      <c r="M33" s="24">
        <v>-1.6754399999999999E-2</v>
      </c>
      <c r="N33" s="24">
        <v>-4.2960000000000003E-3</v>
      </c>
      <c r="O33" s="24">
        <v>-1.6754399999999999E-2</v>
      </c>
      <c r="P33" s="24">
        <v>-2.3198400000000001E-2</v>
      </c>
      <c r="Q33" s="24">
        <v>-1.89024E-2</v>
      </c>
      <c r="R33" s="24">
        <v>-3.0072000000000002E-2</v>
      </c>
      <c r="S33" s="24">
        <v>-1.15992E-2</v>
      </c>
      <c r="T33" s="24">
        <v>-2.1480000000000002E-3</v>
      </c>
      <c r="U33" s="24">
        <v>-3.8663999999999999E-3</v>
      </c>
      <c r="V33" s="24">
        <v>-1.24584E-2</v>
      </c>
      <c r="W33" s="24">
        <v>-1.3317600000000001E-2</v>
      </c>
      <c r="X33" s="24">
        <v>-1.5465599999999999E-2</v>
      </c>
      <c r="Y33" s="24">
        <v>-9.4511999999999999E-3</v>
      </c>
      <c r="Z33" s="24">
        <v>-1.5895200000000002E-2</v>
      </c>
      <c r="AA33" s="24">
        <v>-1.5036000000000001E-2</v>
      </c>
      <c r="AB33" s="24">
        <v>-1.6754399999999999E-2</v>
      </c>
      <c r="AC33" s="24">
        <v>-1.89024E-2</v>
      </c>
      <c r="AD33" s="24">
        <v>-1.15992E-2</v>
      </c>
      <c r="AE33" s="24">
        <v>-1.46064E-2</v>
      </c>
      <c r="AF33" s="24">
        <v>-2.9212800000000001E-2</v>
      </c>
      <c r="AG33" s="24">
        <v>-2.3628E-2</v>
      </c>
      <c r="AH33" s="24">
        <v>-1.41768E-2</v>
      </c>
      <c r="AI33" s="24">
        <v>-4.7255999999999999E-3</v>
      </c>
      <c r="AJ33" s="24">
        <v>-6.8735999999999997E-3</v>
      </c>
      <c r="AK33" s="24">
        <v>-9.0215999999999994E-3</v>
      </c>
      <c r="AL33" s="24">
        <v>-9.0215999999999994E-3</v>
      </c>
      <c r="AM33" s="24">
        <v>-1.0310400000000001E-2</v>
      </c>
      <c r="AN33" s="24">
        <v>-1.2028799999999999E-2</v>
      </c>
      <c r="AO33" s="24">
        <v>-1.5036000000000001E-2</v>
      </c>
      <c r="AP33" s="24">
        <v>-2.23392E-2</v>
      </c>
      <c r="AQ33" s="24">
        <v>-1.46064E-2</v>
      </c>
      <c r="AR33" s="24">
        <v>-2.6205599999999999E-2</v>
      </c>
      <c r="AS33" s="24">
        <v>-2.23392E-2</v>
      </c>
      <c r="AT33" s="24">
        <v>-1.63248E-2</v>
      </c>
      <c r="AU33" s="24">
        <v>-9.0215999999999994E-3</v>
      </c>
      <c r="AV33" s="24">
        <v>-2.1909600000000001E-2</v>
      </c>
      <c r="AW33" s="24">
        <v>-1.2028799999999999E-2</v>
      </c>
      <c r="AX33" s="24">
        <v>-1.8043199999999999E-2</v>
      </c>
      <c r="AY33" s="24">
        <v>-1.5465599999999999E-2</v>
      </c>
      <c r="AZ33" s="24">
        <v>-4.7255999999999999E-3</v>
      </c>
      <c r="BA33" s="24">
        <v>-7.7327999999999997E-3</v>
      </c>
      <c r="BB33" s="24">
        <v>-8.1624000000000002E-3</v>
      </c>
      <c r="BC33" s="24">
        <v>-2.0620800000000002E-2</v>
      </c>
      <c r="BD33" s="24">
        <v>-1.9331999999999998E-2</v>
      </c>
      <c r="BE33" s="24">
        <v>-2.10504E-2</v>
      </c>
      <c r="BF33" s="24">
        <v>-1.7184000000000001E-2</v>
      </c>
      <c r="BG33" s="24">
        <v>-1.9331999999999998E-2</v>
      </c>
      <c r="BH33" s="24">
        <v>-1.7183999999999999E-3</v>
      </c>
      <c r="BI33" s="24">
        <v>-1.5036000000000001E-2</v>
      </c>
      <c r="BJ33" s="24">
        <v>-9.8808000000000003E-3</v>
      </c>
      <c r="BK33" s="24">
        <v>-1.9761600000000001E-2</v>
      </c>
      <c r="BL33" s="24">
        <v>-1.7183999999999999E-3</v>
      </c>
      <c r="BM33" s="24">
        <v>-1.15992E-2</v>
      </c>
      <c r="BN33" s="24">
        <v>-1.11696E-2</v>
      </c>
      <c r="BO33" s="24">
        <v>-1.24584E-2</v>
      </c>
      <c r="BP33" s="24">
        <v>-2.1909600000000001E-2</v>
      </c>
      <c r="BQ33" s="24">
        <v>-1.63248E-2</v>
      </c>
      <c r="BR33" s="24">
        <v>-2.4057599999999998E-2</v>
      </c>
      <c r="BS33" s="24">
        <v>-1.2028799999999999E-2</v>
      </c>
      <c r="BT33" s="24">
        <v>-6.4440000000000001E-3</v>
      </c>
      <c r="BU33" s="24">
        <v>-8.1624000000000002E-3</v>
      </c>
      <c r="BV33" s="24">
        <v>-1.8043199999999999E-2</v>
      </c>
      <c r="BW33" s="24">
        <v>-9.4511999999999999E-3</v>
      </c>
      <c r="BX33" s="24">
        <v>-6.4440000000000001E-3</v>
      </c>
      <c r="BY33" s="24">
        <v>-1.15992E-2</v>
      </c>
      <c r="BZ33" s="24">
        <v>-1.8472800000000001E-2</v>
      </c>
      <c r="CA33" s="24">
        <v>-6.8735999999999997E-3</v>
      </c>
      <c r="CB33" s="24">
        <v>-1.2888E-2</v>
      </c>
      <c r="CC33" s="24">
        <v>-1.3747199999999999E-2</v>
      </c>
      <c r="CD33" s="24">
        <v>-1.9331999999999998E-2</v>
      </c>
      <c r="CE33" s="24">
        <v>-7.3032000000000001E-3</v>
      </c>
      <c r="CF33" s="24">
        <v>-1.5465599999999999E-2</v>
      </c>
      <c r="CG33" s="24">
        <v>-1.2028799999999999E-2</v>
      </c>
      <c r="CH33" s="24">
        <v>-9.4511999999999999E-3</v>
      </c>
      <c r="CI33" s="24">
        <v>-5.5848E-3</v>
      </c>
      <c r="CJ33" s="24">
        <v>-1.63248E-2</v>
      </c>
      <c r="CK33" s="24">
        <v>-1.46064E-2</v>
      </c>
      <c r="CL33" s="24">
        <v>-2.3628E-2</v>
      </c>
      <c r="CM33" s="23">
        <v>-1.11696E-2</v>
      </c>
      <c r="CN33" s="24">
        <v>-1.24584E-2</v>
      </c>
      <c r="CO33" s="24">
        <v>-1.89024E-2</v>
      </c>
      <c r="CP33" s="24">
        <v>-4.0812000000000001E-2</v>
      </c>
      <c r="CQ33" s="24">
        <v>-4.2960000000000003E-3</v>
      </c>
      <c r="CR33" s="24">
        <v>-2.1480000000000002E-3</v>
      </c>
      <c r="CS33" s="24">
        <v>-3.4368000000000003E-2</v>
      </c>
      <c r="CT33" s="24">
        <v>-3.8663999999999997E-2</v>
      </c>
      <c r="CU33" s="24">
        <v>-4.2960000000000003E-3</v>
      </c>
      <c r="CV33" s="24">
        <v>-2.1480000000000002E-3</v>
      </c>
      <c r="CW33" s="24">
        <v>-1.9331999999999999E-3</v>
      </c>
      <c r="CX33" s="24">
        <v>-2.1479999999999999E-4</v>
      </c>
      <c r="CY33" s="24">
        <v>-8.5920000000000007E-3</v>
      </c>
      <c r="CZ33" s="29">
        <v>-2.5776E-2</v>
      </c>
    </row>
    <row r="34" spans="1:104" x14ac:dyDescent="0.25">
      <c r="A34" s="7" t="s">
        <v>62</v>
      </c>
      <c r="B34" s="7" t="s">
        <v>53</v>
      </c>
      <c r="C34" s="43">
        <v>28155</v>
      </c>
      <c r="D34" s="18">
        <v>-1.13997041663243E-2</v>
      </c>
      <c r="E34" s="15">
        <v>-7.9799999999999996E-2</v>
      </c>
      <c r="F34" s="15">
        <v>-2.2799400000000001E-2</v>
      </c>
      <c r="G34" s="15">
        <v>-0.1709956</v>
      </c>
      <c r="H34" s="15">
        <v>-4.5598800000000002E-2</v>
      </c>
      <c r="I34" s="16">
        <f t="shared" si="4"/>
        <v>-4.55988166652972E-2</v>
      </c>
      <c r="J34" s="17">
        <f t="shared" si="5"/>
        <v>-4.55988166652972E-2</v>
      </c>
      <c r="K34" s="17">
        <f t="shared" si="6"/>
        <v>-9.1197633330594399E-2</v>
      </c>
      <c r="L34" s="17">
        <f t="shared" si="7"/>
        <v>-9.1197633330594399E-2</v>
      </c>
      <c r="M34" s="24">
        <v>-8.8919999999999999E-2</v>
      </c>
      <c r="N34" s="24">
        <v>-2.2800000000000001E-2</v>
      </c>
      <c r="O34" s="17">
        <v>-8.8919999999999999E-2</v>
      </c>
      <c r="P34" s="17">
        <v>-0.12311999999999999</v>
      </c>
      <c r="Q34" s="17">
        <v>-0.10032000000000001</v>
      </c>
      <c r="R34" s="17">
        <v>-0.15959999999999999</v>
      </c>
      <c r="S34" s="17">
        <v>-6.1559999999999997E-2</v>
      </c>
      <c r="T34" s="17">
        <v>-1.14E-2</v>
      </c>
      <c r="U34" s="17">
        <v>-2.052E-2</v>
      </c>
      <c r="V34" s="17">
        <v>-6.6119999999999998E-2</v>
      </c>
      <c r="W34" s="17">
        <v>-7.0680000000000007E-2</v>
      </c>
      <c r="X34" s="17">
        <v>-8.208E-2</v>
      </c>
      <c r="Y34" s="17">
        <v>-5.0160000000000003E-2</v>
      </c>
      <c r="Z34" s="17">
        <v>-8.4360000000000004E-2</v>
      </c>
      <c r="AA34" s="17">
        <v>-7.9799999999999996E-2</v>
      </c>
      <c r="AB34" s="17">
        <v>-8.8919999999999999E-2</v>
      </c>
      <c r="AC34" s="17">
        <v>-0.10032000000000001</v>
      </c>
      <c r="AD34" s="17">
        <v>-6.1559999999999997E-2</v>
      </c>
      <c r="AE34" s="17">
        <v>-7.7520000000000006E-2</v>
      </c>
      <c r="AF34" s="17">
        <v>-0.15504000000000001</v>
      </c>
      <c r="AG34" s="17">
        <v>-0.12540000000000001</v>
      </c>
      <c r="AH34" s="17">
        <v>-7.5240000000000001E-2</v>
      </c>
      <c r="AI34" s="17">
        <v>-2.5080000000000002E-2</v>
      </c>
      <c r="AJ34" s="17">
        <v>-3.6479999999999999E-2</v>
      </c>
      <c r="AK34" s="17">
        <v>-4.7879999999999999E-2</v>
      </c>
      <c r="AL34" s="17">
        <v>-4.7879999999999999E-2</v>
      </c>
      <c r="AM34" s="17">
        <v>-5.4719999999999998E-2</v>
      </c>
      <c r="AN34" s="17">
        <v>-6.3839999999999994E-2</v>
      </c>
      <c r="AO34" s="17">
        <v>-7.9799999999999996E-2</v>
      </c>
      <c r="AP34" s="17">
        <v>-0.11856</v>
      </c>
      <c r="AQ34" s="17">
        <v>-7.7520000000000006E-2</v>
      </c>
      <c r="AR34" s="17">
        <v>-0.13908000000000001</v>
      </c>
      <c r="AS34" s="17">
        <v>-0.11856</v>
      </c>
      <c r="AT34" s="17">
        <v>-8.6639999999999995E-2</v>
      </c>
      <c r="AU34" s="17">
        <v>-4.7879999999999999E-2</v>
      </c>
      <c r="AV34" s="17">
        <v>-0.11627999999999999</v>
      </c>
      <c r="AW34" s="17">
        <v>-6.3839999999999994E-2</v>
      </c>
      <c r="AX34" s="17">
        <v>-9.5759999999999998E-2</v>
      </c>
      <c r="AY34" s="17">
        <v>-8.208E-2</v>
      </c>
      <c r="AZ34" s="17">
        <v>-2.5080000000000002E-2</v>
      </c>
      <c r="BA34" s="17">
        <v>-4.104E-2</v>
      </c>
      <c r="BB34" s="17">
        <v>-4.3319999999999997E-2</v>
      </c>
      <c r="BC34" s="17">
        <v>-0.10944</v>
      </c>
      <c r="BD34" s="17">
        <v>-0.1026</v>
      </c>
      <c r="BE34" s="17">
        <v>-0.11172</v>
      </c>
      <c r="BF34" s="17">
        <v>-9.1200000000000003E-2</v>
      </c>
      <c r="BG34" s="17">
        <v>-0.1026</v>
      </c>
      <c r="BH34" s="17">
        <v>-9.1199999999999996E-3</v>
      </c>
      <c r="BI34" s="17">
        <v>-7.9799999999999996E-2</v>
      </c>
      <c r="BJ34" s="17">
        <v>-5.2440000000000001E-2</v>
      </c>
      <c r="BK34" s="17">
        <v>-0.10488</v>
      </c>
      <c r="BL34" s="17">
        <v>-9.1199999999999996E-3</v>
      </c>
      <c r="BM34" s="17">
        <v>-6.1559999999999997E-2</v>
      </c>
      <c r="BN34" s="17">
        <v>-5.9279999999999999E-2</v>
      </c>
      <c r="BO34" s="17">
        <v>-6.6119999999999998E-2</v>
      </c>
      <c r="BP34" s="17">
        <v>-0.11627999999999999</v>
      </c>
      <c r="BQ34" s="17">
        <v>-8.6639999999999995E-2</v>
      </c>
      <c r="BR34" s="17">
        <v>-0.12767999999999999</v>
      </c>
      <c r="BS34" s="17">
        <v>-6.3839999999999994E-2</v>
      </c>
      <c r="BT34" s="17">
        <v>-3.4200000000000001E-2</v>
      </c>
      <c r="BU34" s="17">
        <v>-4.3319999999999997E-2</v>
      </c>
      <c r="BV34" s="17">
        <v>-9.5759999999999998E-2</v>
      </c>
      <c r="BW34" s="17">
        <v>-5.0160000000000003E-2</v>
      </c>
      <c r="BX34" s="17">
        <v>-3.4200000000000001E-2</v>
      </c>
      <c r="BY34" s="17">
        <v>-6.1559999999999997E-2</v>
      </c>
      <c r="BZ34" s="17">
        <v>-9.8040000000000002E-2</v>
      </c>
      <c r="CA34" s="17">
        <v>-3.6479999999999999E-2</v>
      </c>
      <c r="CB34" s="17">
        <v>-6.8400000000000002E-2</v>
      </c>
      <c r="CC34" s="17">
        <v>-7.2959999999999997E-2</v>
      </c>
      <c r="CD34" s="17">
        <v>-0.1026</v>
      </c>
      <c r="CE34" s="17">
        <v>-3.8760000000000003E-2</v>
      </c>
      <c r="CF34" s="17">
        <v>-8.208E-2</v>
      </c>
      <c r="CG34" s="17">
        <v>-6.3839999999999994E-2</v>
      </c>
      <c r="CH34" s="17">
        <v>-5.0160000000000003E-2</v>
      </c>
      <c r="CI34" s="17">
        <v>-2.964E-2</v>
      </c>
      <c r="CJ34" s="17">
        <v>-8.6639999999999995E-2</v>
      </c>
      <c r="CK34" s="17">
        <v>-7.7520000000000006E-2</v>
      </c>
      <c r="CL34" s="17">
        <v>-0.12540000000000001</v>
      </c>
      <c r="CM34" s="23">
        <v>-5.9279999999999999E-2</v>
      </c>
      <c r="CN34" s="17">
        <v>-6.6119999999999998E-2</v>
      </c>
      <c r="CO34" s="17">
        <v>-0.10032000000000001</v>
      </c>
      <c r="CP34" s="17">
        <v>-0.21659999999999999</v>
      </c>
      <c r="CQ34" s="17">
        <v>-2.2800000000000001E-2</v>
      </c>
      <c r="CR34" s="17">
        <v>-1.14E-2</v>
      </c>
      <c r="CS34" s="17">
        <v>-0.18240000000000001</v>
      </c>
      <c r="CT34" s="17">
        <v>-0.20519999999999999</v>
      </c>
      <c r="CU34" s="17">
        <v>-2.2800000000000001E-2</v>
      </c>
      <c r="CV34" s="17">
        <v>-1.14E-2</v>
      </c>
      <c r="CW34" s="17">
        <v>-1.026E-2</v>
      </c>
      <c r="CX34" s="17">
        <v>-1.14E-3</v>
      </c>
      <c r="CY34" s="17">
        <v>-4.5600000000000002E-2</v>
      </c>
      <c r="CZ34" s="27">
        <v>-0.1368</v>
      </c>
    </row>
    <row r="35" spans="1:104" x14ac:dyDescent="0.25">
      <c r="A35" s="9" t="s">
        <v>102</v>
      </c>
      <c r="B35" s="8" t="s">
        <v>63</v>
      </c>
      <c r="C35" s="44">
        <v>27451</v>
      </c>
      <c r="D35" s="22">
        <v>-0.1</v>
      </c>
      <c r="E35" s="16">
        <v>-0.3</v>
      </c>
      <c r="F35" s="16">
        <v>-0.3</v>
      </c>
      <c r="G35" s="16">
        <v>-0.3</v>
      </c>
      <c r="H35" s="16">
        <v>-1.5</v>
      </c>
      <c r="I35" s="20">
        <f t="shared" ref="I35:I54" si="8">D35*3</f>
        <v>-0.30000000000000004</v>
      </c>
      <c r="J35" s="16">
        <f t="shared" ref="J35:J54" si="9">D35*5</f>
        <v>-0.5</v>
      </c>
      <c r="K35" s="16">
        <f t="shared" ref="K35:K54" si="10">D35*3</f>
        <v>-0.30000000000000004</v>
      </c>
      <c r="L35" s="16">
        <f t="shared" ref="L35:L54" si="11">D35*5</f>
        <v>-0.5</v>
      </c>
      <c r="M35" s="26">
        <v>-1.04</v>
      </c>
      <c r="N35" s="26">
        <v>-0.8</v>
      </c>
      <c r="O35" s="24">
        <v>-1.1000000000000001</v>
      </c>
      <c r="P35" s="24">
        <v>-0.66</v>
      </c>
      <c r="Q35" s="24">
        <v>-0.44</v>
      </c>
      <c r="R35" s="24">
        <v>-0.3</v>
      </c>
      <c r="S35" s="24">
        <v>-0.78</v>
      </c>
      <c r="T35" s="24">
        <v>-0.86</v>
      </c>
      <c r="U35" s="24">
        <v>-0.74</v>
      </c>
      <c r="V35" s="24">
        <v>-1.1000000000000001</v>
      </c>
      <c r="W35" s="24">
        <v>-0.64</v>
      </c>
      <c r="X35" s="24">
        <v>-0.7</v>
      </c>
      <c r="Y35" s="24">
        <v>-0.57999999999999996</v>
      </c>
      <c r="Z35" s="24">
        <v>-0.66</v>
      </c>
      <c r="AA35" s="24">
        <v>-0.52</v>
      </c>
      <c r="AB35" s="24">
        <v>-0.82</v>
      </c>
      <c r="AC35" s="24">
        <v>-0.4</v>
      </c>
      <c r="AD35" s="24">
        <v>-0.22</v>
      </c>
      <c r="AE35" s="24">
        <v>-0.68</v>
      </c>
      <c r="AF35" s="24">
        <v>-0.26</v>
      </c>
      <c r="AG35" s="24">
        <v>-0.6</v>
      </c>
      <c r="AH35" s="24">
        <v>-0.7</v>
      </c>
      <c r="AI35" s="24">
        <v>-0.56000000000000005</v>
      </c>
      <c r="AJ35" s="24">
        <v>-0.82</v>
      </c>
      <c r="AK35" s="24">
        <v>-1.34</v>
      </c>
      <c r="AL35" s="24">
        <v>-1.02</v>
      </c>
      <c r="AM35" s="24">
        <v>-0.96</v>
      </c>
      <c r="AN35" s="24">
        <v>-1</v>
      </c>
      <c r="AO35" s="24">
        <v>-0.34</v>
      </c>
      <c r="AP35" s="24">
        <v>-0.2</v>
      </c>
      <c r="AQ35" s="24">
        <v>-0.9</v>
      </c>
      <c r="AR35" s="24">
        <v>-0.18</v>
      </c>
      <c r="AS35" s="24">
        <v>-0.86</v>
      </c>
      <c r="AT35" s="24">
        <v>-0.46</v>
      </c>
      <c r="AU35" s="24">
        <v>-1.28</v>
      </c>
      <c r="AV35" s="24">
        <v>-0.76</v>
      </c>
      <c r="AW35" s="24">
        <v>-0.74</v>
      </c>
      <c r="AX35" s="24">
        <v>-0.86</v>
      </c>
      <c r="AY35" s="24">
        <v>-0.76</v>
      </c>
      <c r="AZ35" s="24">
        <v>-1.06</v>
      </c>
      <c r="BA35" s="24">
        <v>-0.46</v>
      </c>
      <c r="BB35" s="24">
        <v>-0.28000000000000003</v>
      </c>
      <c r="BC35" s="24">
        <v>-0.88</v>
      </c>
      <c r="BD35" s="24">
        <v>-0.32</v>
      </c>
      <c r="BE35" s="24">
        <v>-0.24</v>
      </c>
      <c r="BF35" s="24">
        <v>-0.76</v>
      </c>
      <c r="BG35" s="24">
        <v>-0.36</v>
      </c>
      <c r="BH35" s="24">
        <v>-0.64</v>
      </c>
      <c r="BI35" s="24">
        <v>-0.8</v>
      </c>
      <c r="BJ35" s="24">
        <v>-0.44</v>
      </c>
      <c r="BK35" s="24">
        <v>-0.74</v>
      </c>
      <c r="BL35" s="24">
        <v>-0.72</v>
      </c>
      <c r="BM35" s="24">
        <v>-0.74</v>
      </c>
      <c r="BN35" s="24">
        <v>-0.84</v>
      </c>
      <c r="BO35" s="24">
        <v>-0.56000000000000005</v>
      </c>
      <c r="BP35" s="24">
        <v>-0.08</v>
      </c>
      <c r="BQ35" s="24">
        <v>-0.78</v>
      </c>
      <c r="BR35" s="24">
        <v>-0.64</v>
      </c>
      <c r="BS35" s="24">
        <v>-0.34</v>
      </c>
      <c r="BT35" s="24">
        <v>-0.9</v>
      </c>
      <c r="BU35" s="24">
        <v>-1.48</v>
      </c>
      <c r="BV35" s="24">
        <v>-0.5</v>
      </c>
      <c r="BW35" s="24">
        <v>-0.78</v>
      </c>
      <c r="BX35" s="24">
        <v>-0.66</v>
      </c>
      <c r="BY35" s="24">
        <v>-1.1200000000000001</v>
      </c>
      <c r="BZ35" s="24">
        <v>-0.57999999999999996</v>
      </c>
      <c r="CA35" s="24">
        <v>-1.04</v>
      </c>
      <c r="CB35" s="24">
        <v>-0.62</v>
      </c>
      <c r="CC35" s="24">
        <v>-0.92</v>
      </c>
      <c r="CD35" s="24">
        <v>-0.26</v>
      </c>
      <c r="CE35" s="24">
        <v>-0.92</v>
      </c>
      <c r="CF35" s="24">
        <v>-0.88</v>
      </c>
      <c r="CG35" s="24">
        <v>-0.86</v>
      </c>
      <c r="CH35" s="24">
        <v>-0.94</v>
      </c>
      <c r="CI35" s="24">
        <v>-0.82</v>
      </c>
      <c r="CJ35" s="24">
        <v>-1.04</v>
      </c>
      <c r="CK35" s="24">
        <v>-0.74</v>
      </c>
      <c r="CL35" s="24">
        <v>-0.4</v>
      </c>
      <c r="CM35" s="23">
        <v>-1</v>
      </c>
      <c r="CN35" s="24">
        <v>-0.88</v>
      </c>
      <c r="CO35" s="24">
        <v>-0.72</v>
      </c>
      <c r="CP35" s="24">
        <v>-0.09</v>
      </c>
      <c r="CQ35" s="24">
        <v>-0.2</v>
      </c>
      <c r="CR35" s="24">
        <v>-0.1</v>
      </c>
      <c r="CS35" s="24">
        <v>-0.2</v>
      </c>
      <c r="CT35" s="24">
        <v>-0.1</v>
      </c>
      <c r="CU35" s="24">
        <v>-1.6</v>
      </c>
      <c r="CV35" s="24">
        <v>-1.8</v>
      </c>
      <c r="CW35" s="24">
        <v>-0.01</v>
      </c>
      <c r="CX35" s="24">
        <v>-1.9</v>
      </c>
      <c r="CY35" s="24">
        <v>-0.8</v>
      </c>
      <c r="CZ35" s="29">
        <v>-0.4</v>
      </c>
    </row>
    <row r="36" spans="1:104" x14ac:dyDescent="0.25">
      <c r="A36" s="9" t="s">
        <v>101</v>
      </c>
      <c r="B36" s="9" t="s">
        <v>64</v>
      </c>
      <c r="C36" s="44">
        <v>27486</v>
      </c>
      <c r="D36" s="18">
        <v>-0.05</v>
      </c>
      <c r="E36" s="16">
        <v>-0.15</v>
      </c>
      <c r="F36" s="16">
        <v>-0.15</v>
      </c>
      <c r="G36" s="16">
        <v>-0.15</v>
      </c>
      <c r="H36" s="16">
        <v>-0.75</v>
      </c>
      <c r="I36" s="16">
        <f t="shared" si="8"/>
        <v>-0.15000000000000002</v>
      </c>
      <c r="J36" s="16">
        <f t="shared" si="9"/>
        <v>-0.25</v>
      </c>
      <c r="K36" s="16">
        <f t="shared" si="10"/>
        <v>-0.15000000000000002</v>
      </c>
      <c r="L36" s="16">
        <f t="shared" si="11"/>
        <v>-0.25</v>
      </c>
      <c r="M36" s="24">
        <v>-0.52</v>
      </c>
      <c r="N36" s="24">
        <v>-0.4</v>
      </c>
      <c r="O36" s="24">
        <v>-0.55000000000000004</v>
      </c>
      <c r="P36" s="24">
        <v>-0.33</v>
      </c>
      <c r="Q36" s="24">
        <v>-0.22</v>
      </c>
      <c r="R36" s="24">
        <v>-0.15</v>
      </c>
      <c r="S36" s="24">
        <v>-0.39</v>
      </c>
      <c r="T36" s="24">
        <v>-0.43</v>
      </c>
      <c r="U36" s="24">
        <v>-0.37</v>
      </c>
      <c r="V36" s="24">
        <v>-0.55000000000000004</v>
      </c>
      <c r="W36" s="24">
        <v>-0.32</v>
      </c>
      <c r="X36" s="24">
        <v>-0.35</v>
      </c>
      <c r="Y36" s="24">
        <v>-0.28999999999999998</v>
      </c>
      <c r="Z36" s="24">
        <v>-0.33</v>
      </c>
      <c r="AA36" s="24">
        <v>-0.26</v>
      </c>
      <c r="AB36" s="24">
        <v>-0.41</v>
      </c>
      <c r="AC36" s="24">
        <v>-0.2</v>
      </c>
      <c r="AD36" s="24">
        <v>-0.11</v>
      </c>
      <c r="AE36" s="24">
        <v>-0.34</v>
      </c>
      <c r="AF36" s="24">
        <v>-0.13</v>
      </c>
      <c r="AG36" s="24">
        <v>-0.3</v>
      </c>
      <c r="AH36" s="24">
        <v>-0.35</v>
      </c>
      <c r="AI36" s="24">
        <v>-0.28000000000000003</v>
      </c>
      <c r="AJ36" s="24">
        <v>-0.41</v>
      </c>
      <c r="AK36" s="24">
        <v>-0.67</v>
      </c>
      <c r="AL36" s="24">
        <v>-0.51</v>
      </c>
      <c r="AM36" s="24">
        <v>-0.48</v>
      </c>
      <c r="AN36" s="24">
        <v>-0.5</v>
      </c>
      <c r="AO36" s="24">
        <v>-0.17</v>
      </c>
      <c r="AP36" s="24">
        <v>-0.1</v>
      </c>
      <c r="AQ36" s="24">
        <v>-0.45</v>
      </c>
      <c r="AR36" s="24">
        <v>-0.09</v>
      </c>
      <c r="AS36" s="24">
        <v>-0.43</v>
      </c>
      <c r="AT36" s="24">
        <v>-0.23</v>
      </c>
      <c r="AU36" s="24">
        <v>-0.64</v>
      </c>
      <c r="AV36" s="24">
        <v>-0.38</v>
      </c>
      <c r="AW36" s="24">
        <v>-0.37</v>
      </c>
      <c r="AX36" s="24">
        <v>-0.43</v>
      </c>
      <c r="AY36" s="24">
        <v>-0.38</v>
      </c>
      <c r="AZ36" s="24">
        <v>-0.53</v>
      </c>
      <c r="BA36" s="24">
        <v>-0.23</v>
      </c>
      <c r="BB36" s="24">
        <v>-0.14000000000000001</v>
      </c>
      <c r="BC36" s="24">
        <v>-0.44</v>
      </c>
      <c r="BD36" s="24">
        <v>-0.16</v>
      </c>
      <c r="BE36" s="24">
        <v>-0.12</v>
      </c>
      <c r="BF36" s="24">
        <v>-0.38</v>
      </c>
      <c r="BG36" s="24">
        <v>-0.18</v>
      </c>
      <c r="BH36" s="24">
        <v>-0.32</v>
      </c>
      <c r="BI36" s="24">
        <v>-0.4</v>
      </c>
      <c r="BJ36" s="24">
        <v>-0.22</v>
      </c>
      <c r="BK36" s="24">
        <v>-0.37</v>
      </c>
      <c r="BL36" s="24">
        <v>-0.36</v>
      </c>
      <c r="BM36" s="24">
        <v>-0.37</v>
      </c>
      <c r="BN36" s="24">
        <v>-0.42</v>
      </c>
      <c r="BO36" s="24">
        <v>-0.28000000000000003</v>
      </c>
      <c r="BP36" s="24">
        <v>-0.04</v>
      </c>
      <c r="BQ36" s="24">
        <v>-0.39</v>
      </c>
      <c r="BR36" s="24">
        <v>-0.32</v>
      </c>
      <c r="BS36" s="24">
        <v>-0.17</v>
      </c>
      <c r="BT36" s="24">
        <v>-0.45</v>
      </c>
      <c r="BU36" s="24">
        <v>-0.74</v>
      </c>
      <c r="BV36" s="24">
        <v>-0.25</v>
      </c>
      <c r="BW36" s="24">
        <v>-0.39</v>
      </c>
      <c r="BX36" s="24">
        <v>-0.33</v>
      </c>
      <c r="BY36" s="24">
        <v>-0.56000000000000005</v>
      </c>
      <c r="BZ36" s="24">
        <v>-0.28999999999999998</v>
      </c>
      <c r="CA36" s="24">
        <v>-0.52</v>
      </c>
      <c r="CB36" s="24">
        <v>-0.31</v>
      </c>
      <c r="CC36" s="24">
        <v>-0.46</v>
      </c>
      <c r="CD36" s="24">
        <v>-0.13</v>
      </c>
      <c r="CE36" s="24">
        <v>-0.46</v>
      </c>
      <c r="CF36" s="24">
        <v>-0.44</v>
      </c>
      <c r="CG36" s="24">
        <v>-0.43</v>
      </c>
      <c r="CH36" s="24">
        <v>-0.47</v>
      </c>
      <c r="CI36" s="24">
        <v>-0.41</v>
      </c>
      <c r="CJ36" s="24">
        <v>-0.52</v>
      </c>
      <c r="CK36" s="24">
        <v>-0.37</v>
      </c>
      <c r="CL36" s="24">
        <v>-0.2</v>
      </c>
      <c r="CM36" s="23">
        <v>-0.5</v>
      </c>
      <c r="CN36" s="24">
        <v>-0.44</v>
      </c>
      <c r="CO36" s="24">
        <v>-0.36</v>
      </c>
      <c r="CP36" s="24">
        <v>-4.4999999999999998E-2</v>
      </c>
      <c r="CQ36" s="24">
        <v>-0.1</v>
      </c>
      <c r="CR36" s="24">
        <v>-0.05</v>
      </c>
      <c r="CS36" s="24">
        <v>-0.1</v>
      </c>
      <c r="CT36" s="24">
        <v>-0.05</v>
      </c>
      <c r="CU36" s="24">
        <v>-0.8</v>
      </c>
      <c r="CV36" s="24">
        <v>-0.9</v>
      </c>
      <c r="CW36" s="24">
        <v>-5.0000000000000001E-3</v>
      </c>
      <c r="CX36" s="24">
        <v>-0.95</v>
      </c>
      <c r="CY36" s="24">
        <v>-0.4</v>
      </c>
      <c r="CZ36" s="29">
        <v>-0.2</v>
      </c>
    </row>
    <row r="37" spans="1:104" x14ac:dyDescent="0.25">
      <c r="A37" s="9" t="s">
        <v>99</v>
      </c>
      <c r="B37" s="9" t="s">
        <v>100</v>
      </c>
      <c r="C37" s="44">
        <v>27754</v>
      </c>
      <c r="D37" s="18">
        <v>-0.06</v>
      </c>
      <c r="E37" s="16">
        <v>-0.18</v>
      </c>
      <c r="F37" s="16">
        <v>-0.18</v>
      </c>
      <c r="G37" s="16">
        <v>-0.18</v>
      </c>
      <c r="H37" s="16">
        <v>-0.9</v>
      </c>
      <c r="I37" s="16">
        <f t="shared" si="8"/>
        <v>-0.18</v>
      </c>
      <c r="J37" s="16">
        <f t="shared" si="9"/>
        <v>-0.3</v>
      </c>
      <c r="K37" s="16">
        <f t="shared" si="10"/>
        <v>-0.18</v>
      </c>
      <c r="L37" s="16">
        <f t="shared" si="11"/>
        <v>-0.3</v>
      </c>
      <c r="M37" s="24">
        <v>-0.624</v>
      </c>
      <c r="N37" s="24">
        <v>-0.48</v>
      </c>
      <c r="O37" s="24">
        <v>-0.66</v>
      </c>
      <c r="P37" s="24">
        <v>-0.39600000000000002</v>
      </c>
      <c r="Q37" s="24">
        <v>-0.26400000000000001</v>
      </c>
      <c r="R37" s="24">
        <v>-0.18</v>
      </c>
      <c r="S37" s="24">
        <v>-0.46800000000000003</v>
      </c>
      <c r="T37" s="24">
        <v>-0.51600000000000001</v>
      </c>
      <c r="U37" s="24">
        <v>-0.44400000000000001</v>
      </c>
      <c r="V37" s="24">
        <v>-0.66</v>
      </c>
      <c r="W37" s="24">
        <v>-0.38400000000000001</v>
      </c>
      <c r="X37" s="24">
        <v>-0.42</v>
      </c>
      <c r="Y37" s="24">
        <v>-0.34799999999999998</v>
      </c>
      <c r="Z37" s="24">
        <v>-0.39600000000000002</v>
      </c>
      <c r="AA37" s="24">
        <v>-0.312</v>
      </c>
      <c r="AB37" s="24">
        <v>-0.49199999999999999</v>
      </c>
      <c r="AC37" s="24">
        <v>-0.24</v>
      </c>
      <c r="AD37" s="24">
        <v>-0.13200000000000001</v>
      </c>
      <c r="AE37" s="24">
        <v>-0.40799999999999997</v>
      </c>
      <c r="AF37" s="24">
        <v>-0.156</v>
      </c>
      <c r="AG37" s="24">
        <v>-0.36</v>
      </c>
      <c r="AH37" s="24">
        <v>-0.42</v>
      </c>
      <c r="AI37" s="24">
        <v>-0.33600000000000002</v>
      </c>
      <c r="AJ37" s="24">
        <v>-0.49199999999999999</v>
      </c>
      <c r="AK37" s="24">
        <v>-0.80400000000000005</v>
      </c>
      <c r="AL37" s="24">
        <v>-0.61199999999999999</v>
      </c>
      <c r="AM37" s="24">
        <v>-0.57599999999999996</v>
      </c>
      <c r="AN37" s="24">
        <v>-0.6</v>
      </c>
      <c r="AO37" s="24">
        <v>-0.20399999999999999</v>
      </c>
      <c r="AP37" s="24">
        <v>-0.12</v>
      </c>
      <c r="AQ37" s="24">
        <v>-0.54</v>
      </c>
      <c r="AR37" s="24">
        <v>-0.108</v>
      </c>
      <c r="AS37" s="24">
        <v>-0.51600000000000001</v>
      </c>
      <c r="AT37" s="24">
        <v>-0.27600000000000002</v>
      </c>
      <c r="AU37" s="24">
        <v>-0.76800000000000002</v>
      </c>
      <c r="AV37" s="24">
        <v>-0.45600000000000002</v>
      </c>
      <c r="AW37" s="24">
        <v>-0.44400000000000001</v>
      </c>
      <c r="AX37" s="24">
        <v>-0.51600000000000001</v>
      </c>
      <c r="AY37" s="24">
        <v>-0.45600000000000002</v>
      </c>
      <c r="AZ37" s="24">
        <v>-0.63600000000000001</v>
      </c>
      <c r="BA37" s="24">
        <v>-0.27600000000000002</v>
      </c>
      <c r="BB37" s="24">
        <v>-0.16800000000000001</v>
      </c>
      <c r="BC37" s="24">
        <v>-0.52800000000000002</v>
      </c>
      <c r="BD37" s="24">
        <v>-0.192</v>
      </c>
      <c r="BE37" s="24">
        <v>-0.14399999999999999</v>
      </c>
      <c r="BF37" s="24">
        <v>-0.45600000000000002</v>
      </c>
      <c r="BG37" s="24">
        <v>-0.216</v>
      </c>
      <c r="BH37" s="24">
        <v>-0.38400000000000001</v>
      </c>
      <c r="BI37" s="24">
        <v>-0.48</v>
      </c>
      <c r="BJ37" s="24">
        <v>-0.26400000000000001</v>
      </c>
      <c r="BK37" s="24">
        <v>-0.44400000000000001</v>
      </c>
      <c r="BL37" s="24">
        <v>-0.432</v>
      </c>
      <c r="BM37" s="24">
        <v>-0.44400000000000001</v>
      </c>
      <c r="BN37" s="24">
        <v>-0.504</v>
      </c>
      <c r="BO37" s="24">
        <v>-0.33600000000000002</v>
      </c>
      <c r="BP37" s="24">
        <v>-4.8000000000000001E-2</v>
      </c>
      <c r="BQ37" s="24">
        <v>-0.46800000000000003</v>
      </c>
      <c r="BR37" s="24">
        <v>-0.38400000000000001</v>
      </c>
      <c r="BS37" s="24">
        <v>-0.20399999999999999</v>
      </c>
      <c r="BT37" s="24">
        <v>-0.54</v>
      </c>
      <c r="BU37" s="24">
        <v>-0.88800000000000001</v>
      </c>
      <c r="BV37" s="24">
        <v>-0.3</v>
      </c>
      <c r="BW37" s="24">
        <v>-0.46800000000000003</v>
      </c>
      <c r="BX37" s="24">
        <v>-0.39600000000000002</v>
      </c>
      <c r="BY37" s="24">
        <v>-0.67200000000000004</v>
      </c>
      <c r="BZ37" s="24">
        <v>-0.34799999999999998</v>
      </c>
      <c r="CA37" s="24">
        <v>-0.624</v>
      </c>
      <c r="CB37" s="24">
        <v>-0.372</v>
      </c>
      <c r="CC37" s="24">
        <v>-0.55200000000000005</v>
      </c>
      <c r="CD37" s="24">
        <v>-0.156</v>
      </c>
      <c r="CE37" s="24">
        <v>-0.55200000000000005</v>
      </c>
      <c r="CF37" s="24">
        <v>-0.52800000000000002</v>
      </c>
      <c r="CG37" s="24">
        <v>-0.51600000000000001</v>
      </c>
      <c r="CH37" s="24">
        <v>-0.56399999999999995</v>
      </c>
      <c r="CI37" s="24">
        <v>-0.49199999999999999</v>
      </c>
      <c r="CJ37" s="24">
        <v>-0.624</v>
      </c>
      <c r="CK37" s="24">
        <v>-0.44400000000000001</v>
      </c>
      <c r="CL37" s="24">
        <v>-0.24</v>
      </c>
      <c r="CM37" s="23">
        <v>-0.6</v>
      </c>
      <c r="CN37" s="24">
        <v>-0.52800000000000002</v>
      </c>
      <c r="CO37" s="24">
        <v>-0.432</v>
      </c>
      <c r="CP37" s="24">
        <v>-5.3999999999999999E-2</v>
      </c>
      <c r="CQ37" s="24">
        <v>-0.12</v>
      </c>
      <c r="CR37" s="24">
        <v>-0.06</v>
      </c>
      <c r="CS37" s="24">
        <v>-0.12</v>
      </c>
      <c r="CT37" s="24">
        <v>-0.06</v>
      </c>
      <c r="CU37" s="24">
        <v>-0.96</v>
      </c>
      <c r="CV37" s="24">
        <v>-1.08</v>
      </c>
      <c r="CW37" s="24">
        <v>-6.0000000000000001E-3</v>
      </c>
      <c r="CX37" s="24">
        <v>-1.1399999999999999</v>
      </c>
      <c r="CY37" s="24">
        <v>-0.48</v>
      </c>
      <c r="CZ37" s="29">
        <v>-0.24</v>
      </c>
    </row>
    <row r="38" spans="1:104" x14ac:dyDescent="0.25">
      <c r="A38" s="9" t="s">
        <v>98</v>
      </c>
      <c r="B38" s="9" t="s">
        <v>65</v>
      </c>
      <c r="C38" s="44">
        <v>27756</v>
      </c>
      <c r="D38" s="18">
        <v>-0.15</v>
      </c>
      <c r="E38" s="16">
        <v>-0.45</v>
      </c>
      <c r="F38" s="16">
        <v>-0.45</v>
      </c>
      <c r="G38" s="16">
        <v>-0.45</v>
      </c>
      <c r="H38" s="16">
        <v>-2.25</v>
      </c>
      <c r="I38" s="16">
        <f t="shared" si="8"/>
        <v>-0.44999999999999996</v>
      </c>
      <c r="J38" s="16">
        <f t="shared" si="9"/>
        <v>-0.75</v>
      </c>
      <c r="K38" s="16">
        <f t="shared" si="10"/>
        <v>-0.44999999999999996</v>
      </c>
      <c r="L38" s="16">
        <f t="shared" si="11"/>
        <v>-0.75</v>
      </c>
      <c r="M38" s="24">
        <v>-1.56</v>
      </c>
      <c r="N38" s="24">
        <v>-1.2</v>
      </c>
      <c r="O38" s="24">
        <v>-1.65</v>
      </c>
      <c r="P38" s="24">
        <v>-0.99</v>
      </c>
      <c r="Q38" s="24">
        <v>-0.66</v>
      </c>
      <c r="R38" s="24">
        <v>-0.45</v>
      </c>
      <c r="S38" s="24">
        <v>-1.17</v>
      </c>
      <c r="T38" s="24">
        <v>-1.29</v>
      </c>
      <c r="U38" s="24">
        <v>-1.1100000000000001</v>
      </c>
      <c r="V38" s="24">
        <v>-1.65</v>
      </c>
      <c r="W38" s="24">
        <v>-0.96</v>
      </c>
      <c r="X38" s="24">
        <v>-1.05</v>
      </c>
      <c r="Y38" s="24">
        <v>-0.87</v>
      </c>
      <c r="Z38" s="24">
        <v>-0.99</v>
      </c>
      <c r="AA38" s="24">
        <v>-0.78</v>
      </c>
      <c r="AB38" s="24">
        <v>-1.23</v>
      </c>
      <c r="AC38" s="24">
        <v>-0.6</v>
      </c>
      <c r="AD38" s="24">
        <v>-0.33</v>
      </c>
      <c r="AE38" s="24">
        <v>-1.02</v>
      </c>
      <c r="AF38" s="24">
        <v>-0.39</v>
      </c>
      <c r="AG38" s="24">
        <v>-0.9</v>
      </c>
      <c r="AH38" s="24">
        <v>-1.05</v>
      </c>
      <c r="AI38" s="24">
        <v>-0.84</v>
      </c>
      <c r="AJ38" s="24">
        <v>-1.23</v>
      </c>
      <c r="AK38" s="24">
        <v>-2.0099999999999998</v>
      </c>
      <c r="AL38" s="24">
        <v>-1.53</v>
      </c>
      <c r="AM38" s="24">
        <v>-1.44</v>
      </c>
      <c r="AN38" s="24">
        <v>-1.5</v>
      </c>
      <c r="AO38" s="24">
        <v>-0.51</v>
      </c>
      <c r="AP38" s="24">
        <v>-0.3</v>
      </c>
      <c r="AQ38" s="24">
        <v>-1.35</v>
      </c>
      <c r="AR38" s="24">
        <v>-0.27</v>
      </c>
      <c r="AS38" s="24">
        <v>-1.29</v>
      </c>
      <c r="AT38" s="24">
        <v>-0.69</v>
      </c>
      <c r="AU38" s="24">
        <v>-1.92</v>
      </c>
      <c r="AV38" s="24">
        <v>-1.1399999999999999</v>
      </c>
      <c r="AW38" s="24">
        <v>-1.1100000000000001</v>
      </c>
      <c r="AX38" s="24">
        <v>-1.29</v>
      </c>
      <c r="AY38" s="24">
        <v>-1.1399999999999999</v>
      </c>
      <c r="AZ38" s="24">
        <v>-1.59</v>
      </c>
      <c r="BA38" s="24">
        <v>-0.69</v>
      </c>
      <c r="BB38" s="24">
        <v>-0.42</v>
      </c>
      <c r="BC38" s="24">
        <v>-1.32</v>
      </c>
      <c r="BD38" s="24">
        <v>-0.48</v>
      </c>
      <c r="BE38" s="24">
        <v>-0.36</v>
      </c>
      <c r="BF38" s="24">
        <v>-1.1399999999999999</v>
      </c>
      <c r="BG38" s="24">
        <v>-0.54</v>
      </c>
      <c r="BH38" s="24">
        <v>-0.96</v>
      </c>
      <c r="BI38" s="24">
        <v>-1.2</v>
      </c>
      <c r="BJ38" s="24">
        <v>-0.66</v>
      </c>
      <c r="BK38" s="24">
        <v>-1.1100000000000001</v>
      </c>
      <c r="BL38" s="24">
        <v>-1.08</v>
      </c>
      <c r="BM38" s="24">
        <v>-1.1100000000000001</v>
      </c>
      <c r="BN38" s="24">
        <v>-1.26</v>
      </c>
      <c r="BO38" s="24">
        <v>-0.84</v>
      </c>
      <c r="BP38" s="24">
        <v>-0.12</v>
      </c>
      <c r="BQ38" s="24">
        <v>-1.17</v>
      </c>
      <c r="BR38" s="24">
        <v>-0.96</v>
      </c>
      <c r="BS38" s="24">
        <v>-0.51</v>
      </c>
      <c r="BT38" s="24">
        <v>-1.35</v>
      </c>
      <c r="BU38" s="24">
        <v>-2.2200000000000002</v>
      </c>
      <c r="BV38" s="24">
        <v>-0.75</v>
      </c>
      <c r="BW38" s="24">
        <v>-1.17</v>
      </c>
      <c r="BX38" s="24">
        <v>-0.99</v>
      </c>
      <c r="BY38" s="24">
        <v>-1.68</v>
      </c>
      <c r="BZ38" s="24">
        <v>-0.87</v>
      </c>
      <c r="CA38" s="24">
        <v>-1.56</v>
      </c>
      <c r="CB38" s="24">
        <v>-0.93</v>
      </c>
      <c r="CC38" s="24">
        <v>-1.38</v>
      </c>
      <c r="CD38" s="24">
        <v>-0.39</v>
      </c>
      <c r="CE38" s="24">
        <v>-1.38</v>
      </c>
      <c r="CF38" s="24">
        <v>-1.32</v>
      </c>
      <c r="CG38" s="24">
        <v>-1.29</v>
      </c>
      <c r="CH38" s="24">
        <v>-1.41</v>
      </c>
      <c r="CI38" s="24">
        <v>-1.23</v>
      </c>
      <c r="CJ38" s="24">
        <v>-1.56</v>
      </c>
      <c r="CK38" s="24">
        <v>-1.1100000000000001</v>
      </c>
      <c r="CL38" s="24">
        <v>-0.6</v>
      </c>
      <c r="CM38" s="23">
        <v>-1.5</v>
      </c>
      <c r="CN38" s="24">
        <v>-1.32</v>
      </c>
      <c r="CO38" s="24">
        <v>-1.08</v>
      </c>
      <c r="CP38" s="24">
        <v>-0.13500000000000001</v>
      </c>
      <c r="CQ38" s="24">
        <v>-0.3</v>
      </c>
      <c r="CR38" s="24">
        <v>-0.15</v>
      </c>
      <c r="CS38" s="24">
        <v>-0.3</v>
      </c>
      <c r="CT38" s="24">
        <v>-0.15</v>
      </c>
      <c r="CU38" s="24">
        <v>-2.4</v>
      </c>
      <c r="CV38" s="24">
        <v>-2.7</v>
      </c>
      <c r="CW38" s="24">
        <v>-1.4999999999999999E-2</v>
      </c>
      <c r="CX38" s="24">
        <v>-2.85</v>
      </c>
      <c r="CY38" s="24">
        <v>-1.2</v>
      </c>
      <c r="CZ38" s="29">
        <v>-0.6</v>
      </c>
    </row>
    <row r="39" spans="1:104" x14ac:dyDescent="0.25">
      <c r="A39" s="9" t="s">
        <v>97</v>
      </c>
      <c r="B39" s="9" t="s">
        <v>66</v>
      </c>
      <c r="C39" s="44">
        <v>27848</v>
      </c>
      <c r="D39" s="18">
        <v>-0.05</v>
      </c>
      <c r="E39" s="16">
        <v>-0.15</v>
      </c>
      <c r="F39" s="16">
        <v>-0.15</v>
      </c>
      <c r="G39" s="16">
        <v>-0.15</v>
      </c>
      <c r="H39" s="16">
        <v>-0.75</v>
      </c>
      <c r="I39" s="16">
        <f t="shared" si="8"/>
        <v>-0.15000000000000002</v>
      </c>
      <c r="J39" s="16">
        <f t="shared" si="9"/>
        <v>-0.25</v>
      </c>
      <c r="K39" s="16">
        <f t="shared" si="10"/>
        <v>-0.15000000000000002</v>
      </c>
      <c r="L39" s="16">
        <f t="shared" si="11"/>
        <v>-0.25</v>
      </c>
      <c r="M39" s="24">
        <v>-0.52</v>
      </c>
      <c r="N39" s="24">
        <v>-0.4</v>
      </c>
      <c r="O39" s="24">
        <v>-0.55000000000000004</v>
      </c>
      <c r="P39" s="24">
        <v>-0.33</v>
      </c>
      <c r="Q39" s="24">
        <v>-0.22</v>
      </c>
      <c r="R39" s="24">
        <v>-0.15</v>
      </c>
      <c r="S39" s="24">
        <v>-0.39</v>
      </c>
      <c r="T39" s="24">
        <v>-0.43</v>
      </c>
      <c r="U39" s="24">
        <v>-0.37</v>
      </c>
      <c r="V39" s="24">
        <v>-0.55000000000000004</v>
      </c>
      <c r="W39" s="24">
        <v>-0.32</v>
      </c>
      <c r="X39" s="24">
        <v>-0.35</v>
      </c>
      <c r="Y39" s="24">
        <v>-0.28999999999999998</v>
      </c>
      <c r="Z39" s="24">
        <v>-0.33</v>
      </c>
      <c r="AA39" s="24">
        <v>-0.26</v>
      </c>
      <c r="AB39" s="24">
        <v>-0.41</v>
      </c>
      <c r="AC39" s="24">
        <v>-0.2</v>
      </c>
      <c r="AD39" s="24">
        <v>-0.11</v>
      </c>
      <c r="AE39" s="24">
        <v>-0.34</v>
      </c>
      <c r="AF39" s="24">
        <v>-0.13</v>
      </c>
      <c r="AG39" s="24">
        <v>-0.3</v>
      </c>
      <c r="AH39" s="24">
        <v>-0.35</v>
      </c>
      <c r="AI39" s="24">
        <v>-0.28000000000000003</v>
      </c>
      <c r="AJ39" s="24">
        <v>-0.41</v>
      </c>
      <c r="AK39" s="24">
        <v>-0.67</v>
      </c>
      <c r="AL39" s="24">
        <v>-0.51</v>
      </c>
      <c r="AM39" s="24">
        <v>-0.48</v>
      </c>
      <c r="AN39" s="24">
        <v>-0.5</v>
      </c>
      <c r="AO39" s="24">
        <v>-0.17</v>
      </c>
      <c r="AP39" s="24">
        <v>-0.1</v>
      </c>
      <c r="AQ39" s="24">
        <v>-0.45</v>
      </c>
      <c r="AR39" s="24">
        <v>-0.09</v>
      </c>
      <c r="AS39" s="24">
        <v>-0.43</v>
      </c>
      <c r="AT39" s="24">
        <v>-0.23</v>
      </c>
      <c r="AU39" s="24">
        <v>-0.64</v>
      </c>
      <c r="AV39" s="24">
        <v>-0.38</v>
      </c>
      <c r="AW39" s="24">
        <v>-0.37</v>
      </c>
      <c r="AX39" s="24">
        <v>-0.43</v>
      </c>
      <c r="AY39" s="24">
        <v>-0.38</v>
      </c>
      <c r="AZ39" s="24">
        <v>-0.53</v>
      </c>
      <c r="BA39" s="24">
        <v>-0.23</v>
      </c>
      <c r="BB39" s="24">
        <v>-0.14000000000000001</v>
      </c>
      <c r="BC39" s="24">
        <v>-0.44</v>
      </c>
      <c r="BD39" s="24">
        <v>-0.16</v>
      </c>
      <c r="BE39" s="24">
        <v>-0.12</v>
      </c>
      <c r="BF39" s="24">
        <v>-0.38</v>
      </c>
      <c r="BG39" s="24">
        <v>-0.18</v>
      </c>
      <c r="BH39" s="24">
        <v>-0.32</v>
      </c>
      <c r="BI39" s="24">
        <v>-0.4</v>
      </c>
      <c r="BJ39" s="24">
        <v>-0.22</v>
      </c>
      <c r="BK39" s="24">
        <v>-0.37</v>
      </c>
      <c r="BL39" s="24">
        <v>-0.36</v>
      </c>
      <c r="BM39" s="24">
        <v>-0.37</v>
      </c>
      <c r="BN39" s="24">
        <v>-0.42</v>
      </c>
      <c r="BO39" s="24">
        <v>-0.28000000000000003</v>
      </c>
      <c r="BP39" s="24">
        <v>-0.04</v>
      </c>
      <c r="BQ39" s="24">
        <v>-0.39</v>
      </c>
      <c r="BR39" s="24">
        <v>-0.32</v>
      </c>
      <c r="BS39" s="24">
        <v>-0.17</v>
      </c>
      <c r="BT39" s="24">
        <v>-0.45</v>
      </c>
      <c r="BU39" s="24">
        <v>-0.74</v>
      </c>
      <c r="BV39" s="24">
        <v>-0.25</v>
      </c>
      <c r="BW39" s="24">
        <v>-0.39</v>
      </c>
      <c r="BX39" s="24">
        <v>-0.33</v>
      </c>
      <c r="BY39" s="24">
        <v>-0.56000000000000005</v>
      </c>
      <c r="BZ39" s="24">
        <v>-0.28999999999999998</v>
      </c>
      <c r="CA39" s="24">
        <v>-0.52</v>
      </c>
      <c r="CB39" s="24">
        <v>-0.31</v>
      </c>
      <c r="CC39" s="24">
        <v>-0.46</v>
      </c>
      <c r="CD39" s="24">
        <v>-0.13</v>
      </c>
      <c r="CE39" s="24">
        <v>-0.46</v>
      </c>
      <c r="CF39" s="24">
        <v>-0.44</v>
      </c>
      <c r="CG39" s="24">
        <v>-0.43</v>
      </c>
      <c r="CH39" s="24">
        <v>-0.47</v>
      </c>
      <c r="CI39" s="24">
        <v>-0.41</v>
      </c>
      <c r="CJ39" s="24">
        <v>-0.52</v>
      </c>
      <c r="CK39" s="24">
        <v>-0.37</v>
      </c>
      <c r="CL39" s="24">
        <v>-0.2</v>
      </c>
      <c r="CM39" s="23">
        <v>-0.5</v>
      </c>
      <c r="CN39" s="24">
        <v>-0.44</v>
      </c>
      <c r="CO39" s="24">
        <v>-0.36</v>
      </c>
      <c r="CP39" s="24">
        <v>-4.4999999999999998E-2</v>
      </c>
      <c r="CQ39" s="24">
        <v>-0.1</v>
      </c>
      <c r="CR39" s="24">
        <v>-0.05</v>
      </c>
      <c r="CS39" s="24">
        <v>-0.1</v>
      </c>
      <c r="CT39" s="24">
        <v>-0.05</v>
      </c>
      <c r="CU39" s="24">
        <v>-0.8</v>
      </c>
      <c r="CV39" s="24">
        <v>-0.9</v>
      </c>
      <c r="CW39" s="24">
        <v>-5.0000000000000001E-3</v>
      </c>
      <c r="CX39" s="24">
        <v>-0.95</v>
      </c>
      <c r="CY39" s="24">
        <v>-0.4</v>
      </c>
      <c r="CZ39" s="29">
        <v>-0.2</v>
      </c>
    </row>
    <row r="40" spans="1:104" x14ac:dyDescent="0.25">
      <c r="A40" s="9" t="s">
        <v>96</v>
      </c>
      <c r="B40" s="9" t="s">
        <v>67</v>
      </c>
      <c r="C40" s="44">
        <v>27882</v>
      </c>
      <c r="D40" s="18">
        <v>-0.05</v>
      </c>
      <c r="E40" s="16">
        <v>-0.15</v>
      </c>
      <c r="F40" s="16">
        <v>-0.15</v>
      </c>
      <c r="G40" s="16">
        <v>-0.15</v>
      </c>
      <c r="H40" s="16">
        <v>-0.75</v>
      </c>
      <c r="I40" s="16">
        <f t="shared" si="8"/>
        <v>-0.15000000000000002</v>
      </c>
      <c r="J40" s="16">
        <f t="shared" si="9"/>
        <v>-0.25</v>
      </c>
      <c r="K40" s="16">
        <f t="shared" si="10"/>
        <v>-0.15000000000000002</v>
      </c>
      <c r="L40" s="16">
        <f t="shared" si="11"/>
        <v>-0.25</v>
      </c>
      <c r="M40" s="24">
        <v>-0.52</v>
      </c>
      <c r="N40" s="24">
        <v>-0.4</v>
      </c>
      <c r="O40" s="24">
        <v>-0.55000000000000004</v>
      </c>
      <c r="P40" s="24">
        <v>-0.33</v>
      </c>
      <c r="Q40" s="24">
        <v>-0.22</v>
      </c>
      <c r="R40" s="24">
        <v>-0.15</v>
      </c>
      <c r="S40" s="24">
        <v>-0.39</v>
      </c>
      <c r="T40" s="24">
        <v>-0.43</v>
      </c>
      <c r="U40" s="24">
        <v>-0.37</v>
      </c>
      <c r="V40" s="24">
        <v>-0.55000000000000004</v>
      </c>
      <c r="W40" s="24">
        <v>-0.32</v>
      </c>
      <c r="X40" s="24">
        <v>-0.35</v>
      </c>
      <c r="Y40" s="24">
        <v>-0.28999999999999998</v>
      </c>
      <c r="Z40" s="24">
        <v>-0.33</v>
      </c>
      <c r="AA40" s="24">
        <v>-0.26</v>
      </c>
      <c r="AB40" s="24">
        <v>-0.41</v>
      </c>
      <c r="AC40" s="24">
        <v>-0.2</v>
      </c>
      <c r="AD40" s="24">
        <v>-0.11</v>
      </c>
      <c r="AE40" s="24">
        <v>-0.34</v>
      </c>
      <c r="AF40" s="24">
        <v>-0.13</v>
      </c>
      <c r="AG40" s="24">
        <v>-0.3</v>
      </c>
      <c r="AH40" s="24">
        <v>-0.35</v>
      </c>
      <c r="AI40" s="24">
        <v>-0.28000000000000003</v>
      </c>
      <c r="AJ40" s="24">
        <v>-0.41</v>
      </c>
      <c r="AK40" s="24">
        <v>-0.67</v>
      </c>
      <c r="AL40" s="24">
        <v>-0.51</v>
      </c>
      <c r="AM40" s="24">
        <v>-0.48</v>
      </c>
      <c r="AN40" s="24">
        <v>-0.5</v>
      </c>
      <c r="AO40" s="24">
        <v>-0.17</v>
      </c>
      <c r="AP40" s="24">
        <v>-0.1</v>
      </c>
      <c r="AQ40" s="24">
        <v>-0.45</v>
      </c>
      <c r="AR40" s="24">
        <v>-0.09</v>
      </c>
      <c r="AS40" s="24">
        <v>-0.43</v>
      </c>
      <c r="AT40" s="24">
        <v>-0.23</v>
      </c>
      <c r="AU40" s="24">
        <v>-0.64</v>
      </c>
      <c r="AV40" s="24">
        <v>-0.38</v>
      </c>
      <c r="AW40" s="24">
        <v>-0.37</v>
      </c>
      <c r="AX40" s="24">
        <v>-0.43</v>
      </c>
      <c r="AY40" s="24">
        <v>-0.38</v>
      </c>
      <c r="AZ40" s="24">
        <v>-0.53</v>
      </c>
      <c r="BA40" s="24">
        <v>-0.23</v>
      </c>
      <c r="BB40" s="24">
        <v>-0.14000000000000001</v>
      </c>
      <c r="BC40" s="24">
        <v>-0.44</v>
      </c>
      <c r="BD40" s="24">
        <v>-0.16</v>
      </c>
      <c r="BE40" s="24">
        <v>-0.12</v>
      </c>
      <c r="BF40" s="24">
        <v>-0.38</v>
      </c>
      <c r="BG40" s="24">
        <v>-0.18</v>
      </c>
      <c r="BH40" s="24">
        <v>-0.32</v>
      </c>
      <c r="BI40" s="24">
        <v>-0.4</v>
      </c>
      <c r="BJ40" s="24">
        <v>-0.22</v>
      </c>
      <c r="BK40" s="24">
        <v>-0.37</v>
      </c>
      <c r="BL40" s="24">
        <v>-0.36</v>
      </c>
      <c r="BM40" s="24">
        <v>-0.37</v>
      </c>
      <c r="BN40" s="24">
        <v>-0.42</v>
      </c>
      <c r="BO40" s="24">
        <v>-0.28000000000000003</v>
      </c>
      <c r="BP40" s="24">
        <v>-0.04</v>
      </c>
      <c r="BQ40" s="24">
        <v>-0.39</v>
      </c>
      <c r="BR40" s="24">
        <v>-0.32</v>
      </c>
      <c r="BS40" s="24">
        <v>-0.17</v>
      </c>
      <c r="BT40" s="24">
        <v>-0.45</v>
      </c>
      <c r="BU40" s="24">
        <v>-0.74</v>
      </c>
      <c r="BV40" s="24">
        <v>-0.25</v>
      </c>
      <c r="BW40" s="24">
        <v>-0.39</v>
      </c>
      <c r="BX40" s="24">
        <v>-0.33</v>
      </c>
      <c r="BY40" s="24">
        <v>-0.56000000000000005</v>
      </c>
      <c r="BZ40" s="24">
        <v>-0.28999999999999998</v>
      </c>
      <c r="CA40" s="24">
        <v>-0.52</v>
      </c>
      <c r="CB40" s="24">
        <v>-0.31</v>
      </c>
      <c r="CC40" s="24">
        <v>-0.46</v>
      </c>
      <c r="CD40" s="24">
        <v>-0.13</v>
      </c>
      <c r="CE40" s="24">
        <v>-0.46</v>
      </c>
      <c r="CF40" s="24">
        <v>-0.44</v>
      </c>
      <c r="CG40" s="24">
        <v>-0.43</v>
      </c>
      <c r="CH40" s="24">
        <v>-0.47</v>
      </c>
      <c r="CI40" s="24">
        <v>-0.41</v>
      </c>
      <c r="CJ40" s="24">
        <v>-0.52</v>
      </c>
      <c r="CK40" s="24">
        <v>-0.37</v>
      </c>
      <c r="CL40" s="24">
        <v>-0.2</v>
      </c>
      <c r="CM40" s="23">
        <v>-0.5</v>
      </c>
      <c r="CN40" s="24">
        <v>-0.44</v>
      </c>
      <c r="CO40" s="24">
        <v>-0.36</v>
      </c>
      <c r="CP40" s="24">
        <v>-4.4999999999999998E-2</v>
      </c>
      <c r="CQ40" s="24">
        <v>-0.1</v>
      </c>
      <c r="CR40" s="24">
        <v>-0.05</v>
      </c>
      <c r="CS40" s="24">
        <v>-0.1</v>
      </c>
      <c r="CT40" s="24">
        <v>-0.05</v>
      </c>
      <c r="CU40" s="24">
        <v>-0.8</v>
      </c>
      <c r="CV40" s="24">
        <v>-0.9</v>
      </c>
      <c r="CW40" s="24">
        <v>-5.0000000000000001E-3</v>
      </c>
      <c r="CX40" s="24">
        <v>-0.95</v>
      </c>
      <c r="CY40" s="24">
        <v>-0.4</v>
      </c>
      <c r="CZ40" s="29">
        <v>-0.2</v>
      </c>
    </row>
    <row r="41" spans="1:104" x14ac:dyDescent="0.25">
      <c r="A41" s="9" t="s">
        <v>95</v>
      </c>
      <c r="B41" s="9" t="s">
        <v>68</v>
      </c>
      <c r="C41" s="44">
        <v>27908</v>
      </c>
      <c r="D41" s="18">
        <v>-0.05</v>
      </c>
      <c r="E41" s="16">
        <v>-0.15</v>
      </c>
      <c r="F41" s="16">
        <v>-0.15</v>
      </c>
      <c r="G41" s="16">
        <v>-0.15</v>
      </c>
      <c r="H41" s="16">
        <v>-0.75</v>
      </c>
      <c r="I41" s="16">
        <f t="shared" si="8"/>
        <v>-0.15000000000000002</v>
      </c>
      <c r="J41" s="16">
        <f t="shared" si="9"/>
        <v>-0.25</v>
      </c>
      <c r="K41" s="16">
        <f t="shared" si="10"/>
        <v>-0.15000000000000002</v>
      </c>
      <c r="L41" s="16">
        <f t="shared" si="11"/>
        <v>-0.25</v>
      </c>
      <c r="M41" s="24">
        <v>-0.52</v>
      </c>
      <c r="N41" s="24">
        <v>-0.4</v>
      </c>
      <c r="O41" s="24">
        <v>-0.55000000000000004</v>
      </c>
      <c r="P41" s="24">
        <v>-0.33</v>
      </c>
      <c r="Q41" s="24">
        <v>-0.22</v>
      </c>
      <c r="R41" s="24">
        <v>-0.15</v>
      </c>
      <c r="S41" s="24">
        <v>-0.39</v>
      </c>
      <c r="T41" s="24">
        <v>-0.43</v>
      </c>
      <c r="U41" s="24">
        <v>-0.37</v>
      </c>
      <c r="V41" s="24">
        <v>-0.55000000000000004</v>
      </c>
      <c r="W41" s="24">
        <v>-0.32</v>
      </c>
      <c r="X41" s="24">
        <v>-0.35</v>
      </c>
      <c r="Y41" s="24">
        <v>-0.28999999999999998</v>
      </c>
      <c r="Z41" s="24">
        <v>-0.33</v>
      </c>
      <c r="AA41" s="24">
        <v>-0.26</v>
      </c>
      <c r="AB41" s="24">
        <v>-0.41</v>
      </c>
      <c r="AC41" s="24">
        <v>-0.2</v>
      </c>
      <c r="AD41" s="24">
        <v>-0.11</v>
      </c>
      <c r="AE41" s="24">
        <v>-0.34</v>
      </c>
      <c r="AF41" s="24">
        <v>-0.13</v>
      </c>
      <c r="AG41" s="24">
        <v>-0.3</v>
      </c>
      <c r="AH41" s="24">
        <v>-0.35</v>
      </c>
      <c r="AI41" s="24">
        <v>-0.28000000000000003</v>
      </c>
      <c r="AJ41" s="24">
        <v>-0.41</v>
      </c>
      <c r="AK41" s="24">
        <v>-0.67</v>
      </c>
      <c r="AL41" s="24">
        <v>-0.51</v>
      </c>
      <c r="AM41" s="24">
        <v>-0.48</v>
      </c>
      <c r="AN41" s="24">
        <v>-0.5</v>
      </c>
      <c r="AO41" s="24">
        <v>-0.17</v>
      </c>
      <c r="AP41" s="24">
        <v>-0.1</v>
      </c>
      <c r="AQ41" s="24">
        <v>-0.45</v>
      </c>
      <c r="AR41" s="24">
        <v>-0.09</v>
      </c>
      <c r="AS41" s="24">
        <v>-0.43</v>
      </c>
      <c r="AT41" s="24">
        <v>-0.23</v>
      </c>
      <c r="AU41" s="24">
        <v>-0.64</v>
      </c>
      <c r="AV41" s="24">
        <v>-0.38</v>
      </c>
      <c r="AW41" s="24">
        <v>-0.37</v>
      </c>
      <c r="AX41" s="24">
        <v>-0.43</v>
      </c>
      <c r="AY41" s="24">
        <v>-0.38</v>
      </c>
      <c r="AZ41" s="24">
        <v>-0.53</v>
      </c>
      <c r="BA41" s="24">
        <v>-0.23</v>
      </c>
      <c r="BB41" s="24">
        <v>-0.14000000000000001</v>
      </c>
      <c r="BC41" s="24">
        <v>-0.44</v>
      </c>
      <c r="BD41" s="24">
        <v>-0.16</v>
      </c>
      <c r="BE41" s="24">
        <v>-0.12</v>
      </c>
      <c r="BF41" s="24">
        <v>-0.38</v>
      </c>
      <c r="BG41" s="24">
        <v>-0.18</v>
      </c>
      <c r="BH41" s="24">
        <v>-0.32</v>
      </c>
      <c r="BI41" s="24">
        <v>-0.4</v>
      </c>
      <c r="BJ41" s="24">
        <v>-0.22</v>
      </c>
      <c r="BK41" s="24">
        <v>-0.37</v>
      </c>
      <c r="BL41" s="24">
        <v>-0.36</v>
      </c>
      <c r="BM41" s="24">
        <v>-0.37</v>
      </c>
      <c r="BN41" s="24">
        <v>-0.42</v>
      </c>
      <c r="BO41" s="24">
        <v>-0.28000000000000003</v>
      </c>
      <c r="BP41" s="24">
        <v>-0.04</v>
      </c>
      <c r="BQ41" s="24">
        <v>-0.39</v>
      </c>
      <c r="BR41" s="24">
        <v>-0.32</v>
      </c>
      <c r="BS41" s="24">
        <v>-0.17</v>
      </c>
      <c r="BT41" s="24">
        <v>-0.45</v>
      </c>
      <c r="BU41" s="24">
        <v>-0.74</v>
      </c>
      <c r="BV41" s="24">
        <v>-0.25</v>
      </c>
      <c r="BW41" s="24">
        <v>-0.39</v>
      </c>
      <c r="BX41" s="24">
        <v>-0.33</v>
      </c>
      <c r="BY41" s="24">
        <v>-0.56000000000000005</v>
      </c>
      <c r="BZ41" s="24">
        <v>-0.28999999999999998</v>
      </c>
      <c r="CA41" s="24">
        <v>-0.52</v>
      </c>
      <c r="CB41" s="24">
        <v>-0.31</v>
      </c>
      <c r="CC41" s="24">
        <v>-0.46</v>
      </c>
      <c r="CD41" s="24">
        <v>-0.13</v>
      </c>
      <c r="CE41" s="24">
        <v>-0.46</v>
      </c>
      <c r="CF41" s="24">
        <v>-0.44</v>
      </c>
      <c r="CG41" s="24">
        <v>-0.43</v>
      </c>
      <c r="CH41" s="24">
        <v>-0.47</v>
      </c>
      <c r="CI41" s="24">
        <v>-0.41</v>
      </c>
      <c r="CJ41" s="24">
        <v>-0.52</v>
      </c>
      <c r="CK41" s="24">
        <v>-0.37</v>
      </c>
      <c r="CL41" s="24">
        <v>-0.2</v>
      </c>
      <c r="CM41" s="23">
        <v>-0.5</v>
      </c>
      <c r="CN41" s="24">
        <v>-0.44</v>
      </c>
      <c r="CO41" s="24">
        <v>-0.36</v>
      </c>
      <c r="CP41" s="24">
        <v>-4.4999999999999998E-2</v>
      </c>
      <c r="CQ41" s="24">
        <v>-0.1</v>
      </c>
      <c r="CR41" s="24">
        <v>-0.05</v>
      </c>
      <c r="CS41" s="24">
        <v>-0.1</v>
      </c>
      <c r="CT41" s="24">
        <v>-0.05</v>
      </c>
      <c r="CU41" s="24">
        <v>-0.8</v>
      </c>
      <c r="CV41" s="24">
        <v>-0.9</v>
      </c>
      <c r="CW41" s="24">
        <v>-5.0000000000000001E-3</v>
      </c>
      <c r="CX41" s="24">
        <v>-0.95</v>
      </c>
      <c r="CY41" s="24">
        <v>-0.4</v>
      </c>
      <c r="CZ41" s="29">
        <v>-0.2</v>
      </c>
    </row>
    <row r="42" spans="1:104" x14ac:dyDescent="0.25">
      <c r="A42" s="9" t="s">
        <v>94</v>
      </c>
      <c r="B42" s="9" t="s">
        <v>69</v>
      </c>
      <c r="C42" s="44">
        <v>27934</v>
      </c>
      <c r="D42" s="18">
        <v>-0.06</v>
      </c>
      <c r="E42" s="16">
        <v>-0.18</v>
      </c>
      <c r="F42" s="16">
        <v>-0.18</v>
      </c>
      <c r="G42" s="16">
        <v>-0.18</v>
      </c>
      <c r="H42" s="16">
        <v>-0.9</v>
      </c>
      <c r="I42" s="16">
        <f t="shared" si="8"/>
        <v>-0.18</v>
      </c>
      <c r="J42" s="16">
        <f t="shared" si="9"/>
        <v>-0.3</v>
      </c>
      <c r="K42" s="16">
        <f t="shared" si="10"/>
        <v>-0.18</v>
      </c>
      <c r="L42" s="16">
        <f t="shared" si="11"/>
        <v>-0.3</v>
      </c>
      <c r="M42" s="24">
        <v>-0.624</v>
      </c>
      <c r="N42" s="24">
        <v>-0.48</v>
      </c>
      <c r="O42" s="24">
        <v>-0.66</v>
      </c>
      <c r="P42" s="24">
        <v>-0.39600000000000002</v>
      </c>
      <c r="Q42" s="24">
        <v>-0.26400000000000001</v>
      </c>
      <c r="R42" s="24">
        <v>-0.18</v>
      </c>
      <c r="S42" s="24">
        <v>-0.46800000000000003</v>
      </c>
      <c r="T42" s="24">
        <v>-0.51600000000000001</v>
      </c>
      <c r="U42" s="24">
        <v>-0.44400000000000001</v>
      </c>
      <c r="V42" s="24">
        <v>-0.66</v>
      </c>
      <c r="W42" s="24">
        <v>-0.38400000000000001</v>
      </c>
      <c r="X42" s="24">
        <v>-0.42</v>
      </c>
      <c r="Y42" s="24">
        <v>-0.34799999999999998</v>
      </c>
      <c r="Z42" s="24">
        <v>-0.39600000000000002</v>
      </c>
      <c r="AA42" s="24">
        <v>-0.312</v>
      </c>
      <c r="AB42" s="24">
        <v>-0.49199999999999999</v>
      </c>
      <c r="AC42" s="24">
        <v>-0.24</v>
      </c>
      <c r="AD42" s="24">
        <v>-0.13200000000000001</v>
      </c>
      <c r="AE42" s="24">
        <v>-0.40799999999999997</v>
      </c>
      <c r="AF42" s="24">
        <v>-0.156</v>
      </c>
      <c r="AG42" s="24">
        <v>-0.36</v>
      </c>
      <c r="AH42" s="24">
        <v>-0.42</v>
      </c>
      <c r="AI42" s="24">
        <v>-0.33600000000000002</v>
      </c>
      <c r="AJ42" s="24">
        <v>-0.49199999999999999</v>
      </c>
      <c r="AK42" s="24">
        <v>-0.80400000000000005</v>
      </c>
      <c r="AL42" s="24">
        <v>-0.61199999999999999</v>
      </c>
      <c r="AM42" s="24">
        <v>-0.57599999999999996</v>
      </c>
      <c r="AN42" s="24">
        <v>-0.6</v>
      </c>
      <c r="AO42" s="24">
        <v>-0.20399999999999999</v>
      </c>
      <c r="AP42" s="24">
        <v>-0.12</v>
      </c>
      <c r="AQ42" s="24">
        <v>-0.54</v>
      </c>
      <c r="AR42" s="24">
        <v>-0.108</v>
      </c>
      <c r="AS42" s="24">
        <v>-0.51600000000000001</v>
      </c>
      <c r="AT42" s="24">
        <v>-0.27600000000000002</v>
      </c>
      <c r="AU42" s="24">
        <v>-0.76800000000000002</v>
      </c>
      <c r="AV42" s="24">
        <v>-0.45600000000000002</v>
      </c>
      <c r="AW42" s="24">
        <v>-0.44400000000000001</v>
      </c>
      <c r="AX42" s="24">
        <v>-0.51600000000000001</v>
      </c>
      <c r="AY42" s="24">
        <v>-0.45600000000000002</v>
      </c>
      <c r="AZ42" s="24">
        <v>-0.63600000000000001</v>
      </c>
      <c r="BA42" s="24">
        <v>-0.27600000000000002</v>
      </c>
      <c r="BB42" s="24">
        <v>-0.16800000000000001</v>
      </c>
      <c r="BC42" s="24">
        <v>-0.52800000000000002</v>
      </c>
      <c r="BD42" s="24">
        <v>-0.192</v>
      </c>
      <c r="BE42" s="24">
        <v>-0.14399999999999999</v>
      </c>
      <c r="BF42" s="24">
        <v>-0.45600000000000002</v>
      </c>
      <c r="BG42" s="24">
        <v>-0.216</v>
      </c>
      <c r="BH42" s="24">
        <v>-0.38400000000000001</v>
      </c>
      <c r="BI42" s="24">
        <v>-0.48</v>
      </c>
      <c r="BJ42" s="24">
        <v>-0.26400000000000001</v>
      </c>
      <c r="BK42" s="24">
        <v>-0.44400000000000001</v>
      </c>
      <c r="BL42" s="24">
        <v>-0.432</v>
      </c>
      <c r="BM42" s="24">
        <v>-0.44400000000000001</v>
      </c>
      <c r="BN42" s="24">
        <v>-0.504</v>
      </c>
      <c r="BO42" s="24">
        <v>-0.33600000000000002</v>
      </c>
      <c r="BP42" s="24">
        <v>-4.8000000000000001E-2</v>
      </c>
      <c r="BQ42" s="24">
        <v>-0.46800000000000003</v>
      </c>
      <c r="BR42" s="24">
        <v>-0.38400000000000001</v>
      </c>
      <c r="BS42" s="24">
        <v>-0.20399999999999999</v>
      </c>
      <c r="BT42" s="24">
        <v>-0.54</v>
      </c>
      <c r="BU42" s="24">
        <v>-0.88800000000000001</v>
      </c>
      <c r="BV42" s="24">
        <v>-0.3</v>
      </c>
      <c r="BW42" s="24">
        <v>-0.46800000000000003</v>
      </c>
      <c r="BX42" s="24">
        <v>-0.39600000000000002</v>
      </c>
      <c r="BY42" s="24">
        <v>-0.67200000000000004</v>
      </c>
      <c r="BZ42" s="24">
        <v>-0.34799999999999998</v>
      </c>
      <c r="CA42" s="24">
        <v>-0.624</v>
      </c>
      <c r="CB42" s="24">
        <v>-0.372</v>
      </c>
      <c r="CC42" s="24">
        <v>-0.55200000000000005</v>
      </c>
      <c r="CD42" s="24">
        <v>-0.156</v>
      </c>
      <c r="CE42" s="24">
        <v>-0.55200000000000005</v>
      </c>
      <c r="CF42" s="24">
        <v>-0.52800000000000002</v>
      </c>
      <c r="CG42" s="24">
        <v>-0.51600000000000001</v>
      </c>
      <c r="CH42" s="24">
        <v>-0.56399999999999995</v>
      </c>
      <c r="CI42" s="24">
        <v>-0.49199999999999999</v>
      </c>
      <c r="CJ42" s="24">
        <v>-0.624</v>
      </c>
      <c r="CK42" s="24">
        <v>-0.44400000000000001</v>
      </c>
      <c r="CL42" s="24">
        <v>-0.24</v>
      </c>
      <c r="CM42" s="23">
        <v>-0.6</v>
      </c>
      <c r="CN42" s="24">
        <v>-0.52800000000000002</v>
      </c>
      <c r="CO42" s="24">
        <v>-0.432</v>
      </c>
      <c r="CP42" s="24">
        <v>-5.3999999999999999E-2</v>
      </c>
      <c r="CQ42" s="24">
        <v>-0.12</v>
      </c>
      <c r="CR42" s="24">
        <v>-0.06</v>
      </c>
      <c r="CS42" s="24">
        <v>-0.12</v>
      </c>
      <c r="CT42" s="24">
        <v>-0.06</v>
      </c>
      <c r="CU42" s="24">
        <v>-0.96</v>
      </c>
      <c r="CV42" s="24">
        <v>-1.08</v>
      </c>
      <c r="CW42" s="24">
        <v>-6.0000000000000001E-3</v>
      </c>
      <c r="CX42" s="24">
        <v>-1.1399999999999999</v>
      </c>
      <c r="CY42" s="24">
        <v>-0.48</v>
      </c>
      <c r="CZ42" s="29">
        <v>-0.24</v>
      </c>
    </row>
    <row r="43" spans="1:104" x14ac:dyDescent="0.25">
      <c r="A43" s="9" t="s">
        <v>93</v>
      </c>
      <c r="B43" s="9" t="s">
        <v>70</v>
      </c>
      <c r="C43" s="44">
        <v>28031</v>
      </c>
      <c r="D43" s="18">
        <v>-0.06</v>
      </c>
      <c r="E43" s="16">
        <v>-0.18</v>
      </c>
      <c r="F43" s="16">
        <v>-0.18</v>
      </c>
      <c r="G43" s="16">
        <v>-0.18</v>
      </c>
      <c r="H43" s="16">
        <v>-0.9</v>
      </c>
      <c r="I43" s="16">
        <f t="shared" si="8"/>
        <v>-0.18</v>
      </c>
      <c r="J43" s="16">
        <f t="shared" si="9"/>
        <v>-0.3</v>
      </c>
      <c r="K43" s="16">
        <f t="shared" si="10"/>
        <v>-0.18</v>
      </c>
      <c r="L43" s="16">
        <f t="shared" si="11"/>
        <v>-0.3</v>
      </c>
      <c r="M43" s="24">
        <v>-0.624</v>
      </c>
      <c r="N43" s="24">
        <v>-0.48</v>
      </c>
      <c r="O43" s="24">
        <v>-0.66</v>
      </c>
      <c r="P43" s="24">
        <v>-0.39600000000000002</v>
      </c>
      <c r="Q43" s="24">
        <v>-0.26400000000000001</v>
      </c>
      <c r="R43" s="24">
        <v>-0.18</v>
      </c>
      <c r="S43" s="24">
        <v>-0.46800000000000003</v>
      </c>
      <c r="T43" s="24">
        <v>-0.51600000000000001</v>
      </c>
      <c r="U43" s="24">
        <v>-0.44400000000000001</v>
      </c>
      <c r="V43" s="24">
        <v>-0.66</v>
      </c>
      <c r="W43" s="24">
        <v>-0.38400000000000001</v>
      </c>
      <c r="X43" s="24">
        <v>-0.42</v>
      </c>
      <c r="Y43" s="24">
        <v>-0.34799999999999998</v>
      </c>
      <c r="Z43" s="24">
        <v>-0.39600000000000002</v>
      </c>
      <c r="AA43" s="24">
        <v>-0.312</v>
      </c>
      <c r="AB43" s="24">
        <v>-0.49199999999999999</v>
      </c>
      <c r="AC43" s="24">
        <v>-0.24</v>
      </c>
      <c r="AD43" s="24">
        <v>-0.13200000000000001</v>
      </c>
      <c r="AE43" s="24">
        <v>-0.40799999999999997</v>
      </c>
      <c r="AF43" s="24">
        <v>-0.156</v>
      </c>
      <c r="AG43" s="24">
        <v>-0.36</v>
      </c>
      <c r="AH43" s="24">
        <v>-0.42</v>
      </c>
      <c r="AI43" s="24">
        <v>-0.33600000000000002</v>
      </c>
      <c r="AJ43" s="24">
        <v>-0.49199999999999999</v>
      </c>
      <c r="AK43" s="24">
        <v>-0.80400000000000005</v>
      </c>
      <c r="AL43" s="24">
        <v>-0.61199999999999999</v>
      </c>
      <c r="AM43" s="24">
        <v>-0.57599999999999996</v>
      </c>
      <c r="AN43" s="24">
        <v>-0.6</v>
      </c>
      <c r="AO43" s="24">
        <v>-0.20399999999999999</v>
      </c>
      <c r="AP43" s="24">
        <v>-0.12</v>
      </c>
      <c r="AQ43" s="24">
        <v>-0.54</v>
      </c>
      <c r="AR43" s="24">
        <v>-0.108</v>
      </c>
      <c r="AS43" s="24">
        <v>-0.51600000000000001</v>
      </c>
      <c r="AT43" s="24">
        <v>-0.27600000000000002</v>
      </c>
      <c r="AU43" s="24">
        <v>-0.76800000000000002</v>
      </c>
      <c r="AV43" s="24">
        <v>-0.45600000000000002</v>
      </c>
      <c r="AW43" s="24">
        <v>-0.44400000000000001</v>
      </c>
      <c r="AX43" s="24">
        <v>-0.51600000000000001</v>
      </c>
      <c r="AY43" s="24">
        <v>-0.45600000000000002</v>
      </c>
      <c r="AZ43" s="24">
        <v>-0.63600000000000001</v>
      </c>
      <c r="BA43" s="24">
        <v>-0.27600000000000002</v>
      </c>
      <c r="BB43" s="24">
        <v>-0.16800000000000001</v>
      </c>
      <c r="BC43" s="24">
        <v>-0.52800000000000002</v>
      </c>
      <c r="BD43" s="24">
        <v>-0.192</v>
      </c>
      <c r="BE43" s="24">
        <v>-0.14399999999999999</v>
      </c>
      <c r="BF43" s="24">
        <v>-0.45600000000000002</v>
      </c>
      <c r="BG43" s="24">
        <v>-0.216</v>
      </c>
      <c r="BH43" s="24">
        <v>-0.38400000000000001</v>
      </c>
      <c r="BI43" s="24">
        <v>-0.48</v>
      </c>
      <c r="BJ43" s="24">
        <v>-0.26400000000000001</v>
      </c>
      <c r="BK43" s="24">
        <v>-0.44400000000000001</v>
      </c>
      <c r="BL43" s="24">
        <v>-0.432</v>
      </c>
      <c r="BM43" s="24">
        <v>-0.44400000000000001</v>
      </c>
      <c r="BN43" s="24">
        <v>-0.504</v>
      </c>
      <c r="BO43" s="24">
        <v>-0.33600000000000002</v>
      </c>
      <c r="BP43" s="24">
        <v>-4.8000000000000001E-2</v>
      </c>
      <c r="BQ43" s="24">
        <v>-0.46800000000000003</v>
      </c>
      <c r="BR43" s="24">
        <v>-0.38400000000000001</v>
      </c>
      <c r="BS43" s="24">
        <v>-0.20399999999999999</v>
      </c>
      <c r="BT43" s="24">
        <v>-0.54</v>
      </c>
      <c r="BU43" s="24">
        <v>-0.88800000000000001</v>
      </c>
      <c r="BV43" s="24">
        <v>-0.3</v>
      </c>
      <c r="BW43" s="24">
        <v>-0.46800000000000003</v>
      </c>
      <c r="BX43" s="24">
        <v>-0.39600000000000002</v>
      </c>
      <c r="BY43" s="24">
        <v>-0.67200000000000004</v>
      </c>
      <c r="BZ43" s="24">
        <v>-0.34799999999999998</v>
      </c>
      <c r="CA43" s="24">
        <v>-0.624</v>
      </c>
      <c r="CB43" s="24">
        <v>-0.372</v>
      </c>
      <c r="CC43" s="24">
        <v>-0.55200000000000005</v>
      </c>
      <c r="CD43" s="24">
        <v>-0.156</v>
      </c>
      <c r="CE43" s="24">
        <v>-0.55200000000000005</v>
      </c>
      <c r="CF43" s="24">
        <v>-0.52800000000000002</v>
      </c>
      <c r="CG43" s="24">
        <v>-0.51600000000000001</v>
      </c>
      <c r="CH43" s="24">
        <v>-0.56399999999999995</v>
      </c>
      <c r="CI43" s="24">
        <v>-0.49199999999999999</v>
      </c>
      <c r="CJ43" s="24">
        <v>-0.624</v>
      </c>
      <c r="CK43" s="24">
        <v>-0.44400000000000001</v>
      </c>
      <c r="CL43" s="24">
        <v>-0.24</v>
      </c>
      <c r="CM43" s="23">
        <v>-0.6</v>
      </c>
      <c r="CN43" s="24">
        <v>-0.52800000000000002</v>
      </c>
      <c r="CO43" s="24">
        <v>-0.432</v>
      </c>
      <c r="CP43" s="24">
        <v>-5.3999999999999999E-2</v>
      </c>
      <c r="CQ43" s="24">
        <v>-0.12</v>
      </c>
      <c r="CR43" s="24">
        <v>-0.06</v>
      </c>
      <c r="CS43" s="24">
        <v>-0.12</v>
      </c>
      <c r="CT43" s="24">
        <v>-0.06</v>
      </c>
      <c r="CU43" s="24">
        <v>-0.96</v>
      </c>
      <c r="CV43" s="24">
        <v>-1.08</v>
      </c>
      <c r="CW43" s="24">
        <v>-6.0000000000000001E-3</v>
      </c>
      <c r="CX43" s="24">
        <v>-1.1399999999999999</v>
      </c>
      <c r="CY43" s="24">
        <v>-0.48</v>
      </c>
      <c r="CZ43" s="29">
        <v>-0.24</v>
      </c>
    </row>
    <row r="44" spans="1:104" x14ac:dyDescent="0.25">
      <c r="A44" s="9" t="s">
        <v>92</v>
      </c>
      <c r="B44" s="9" t="s">
        <v>71</v>
      </c>
      <c r="C44" s="44">
        <v>27489</v>
      </c>
      <c r="D44" s="18">
        <v>-7.4999999999999997E-2</v>
      </c>
      <c r="E44" s="16">
        <v>-0.22500000000000001</v>
      </c>
      <c r="F44" s="16">
        <v>-0.22500000000000001</v>
      </c>
      <c r="G44" s="16">
        <v>-0.22500000000000001</v>
      </c>
      <c r="H44" s="16">
        <v>-1.125</v>
      </c>
      <c r="I44" s="16">
        <f t="shared" si="8"/>
        <v>-0.22499999999999998</v>
      </c>
      <c r="J44" s="16">
        <f t="shared" si="9"/>
        <v>-0.375</v>
      </c>
      <c r="K44" s="16">
        <f t="shared" si="10"/>
        <v>-0.22499999999999998</v>
      </c>
      <c r="L44" s="16">
        <f t="shared" si="11"/>
        <v>-0.375</v>
      </c>
      <c r="M44" s="24">
        <v>-0.78</v>
      </c>
      <c r="N44" s="24">
        <v>-0.6</v>
      </c>
      <c r="O44" s="24">
        <v>-0.82499999999999996</v>
      </c>
      <c r="P44" s="24">
        <v>-0.495</v>
      </c>
      <c r="Q44" s="24">
        <v>-0.33</v>
      </c>
      <c r="R44" s="24">
        <v>-0.22500000000000001</v>
      </c>
      <c r="S44" s="24">
        <v>-0.58499999999999996</v>
      </c>
      <c r="T44" s="24">
        <v>-0.64500000000000002</v>
      </c>
      <c r="U44" s="24">
        <v>-0.55500000000000005</v>
      </c>
      <c r="V44" s="24">
        <v>-0.82499999999999996</v>
      </c>
      <c r="W44" s="24">
        <v>-0.48</v>
      </c>
      <c r="X44" s="24">
        <v>-0.52500000000000002</v>
      </c>
      <c r="Y44" s="24">
        <v>-0.435</v>
      </c>
      <c r="Z44" s="24">
        <v>-0.495</v>
      </c>
      <c r="AA44" s="24">
        <v>-0.39</v>
      </c>
      <c r="AB44" s="24">
        <v>-0.61499999999999999</v>
      </c>
      <c r="AC44" s="24">
        <v>-0.3</v>
      </c>
      <c r="AD44" s="24">
        <v>-0.16500000000000001</v>
      </c>
      <c r="AE44" s="24">
        <v>-0.51</v>
      </c>
      <c r="AF44" s="24">
        <v>-0.19500000000000001</v>
      </c>
      <c r="AG44" s="24">
        <v>-0.45</v>
      </c>
      <c r="AH44" s="24">
        <v>-0.52500000000000002</v>
      </c>
      <c r="AI44" s="24">
        <v>-0.42</v>
      </c>
      <c r="AJ44" s="24">
        <v>-0.61499999999999999</v>
      </c>
      <c r="AK44" s="24">
        <v>-1.0049999999999999</v>
      </c>
      <c r="AL44" s="24">
        <v>-0.76500000000000001</v>
      </c>
      <c r="AM44" s="24">
        <v>-0.72</v>
      </c>
      <c r="AN44" s="24">
        <v>-0.75</v>
      </c>
      <c r="AO44" s="24">
        <v>-0.255</v>
      </c>
      <c r="AP44" s="24">
        <v>-0.15</v>
      </c>
      <c r="AQ44" s="24">
        <v>-0.67500000000000004</v>
      </c>
      <c r="AR44" s="24">
        <v>-0.13500000000000001</v>
      </c>
      <c r="AS44" s="24">
        <v>-0.64500000000000002</v>
      </c>
      <c r="AT44" s="24">
        <v>-0.34499999999999997</v>
      </c>
      <c r="AU44" s="24">
        <v>-0.96</v>
      </c>
      <c r="AV44" s="24">
        <v>-0.56999999999999995</v>
      </c>
      <c r="AW44" s="24">
        <v>-0.55500000000000005</v>
      </c>
      <c r="AX44" s="24">
        <v>-0.64500000000000002</v>
      </c>
      <c r="AY44" s="24">
        <v>-0.56999999999999995</v>
      </c>
      <c r="AZ44" s="24">
        <v>-0.79500000000000004</v>
      </c>
      <c r="BA44" s="24">
        <v>-0.34499999999999997</v>
      </c>
      <c r="BB44" s="24">
        <v>-0.21</v>
      </c>
      <c r="BC44" s="24">
        <v>-0.66</v>
      </c>
      <c r="BD44" s="24">
        <v>-0.24</v>
      </c>
      <c r="BE44" s="24">
        <v>-0.18</v>
      </c>
      <c r="BF44" s="24">
        <v>-0.56999999999999995</v>
      </c>
      <c r="BG44" s="24">
        <v>-0.27</v>
      </c>
      <c r="BH44" s="24">
        <v>-0.48</v>
      </c>
      <c r="BI44" s="24">
        <v>-0.6</v>
      </c>
      <c r="BJ44" s="24">
        <v>-0.33</v>
      </c>
      <c r="BK44" s="24">
        <v>-0.55500000000000005</v>
      </c>
      <c r="BL44" s="24">
        <v>-0.54</v>
      </c>
      <c r="BM44" s="24">
        <v>-0.55500000000000005</v>
      </c>
      <c r="BN44" s="24">
        <v>-0.63</v>
      </c>
      <c r="BO44" s="24">
        <v>-0.42</v>
      </c>
      <c r="BP44" s="24">
        <v>-0.06</v>
      </c>
      <c r="BQ44" s="24">
        <v>-0.58499999999999996</v>
      </c>
      <c r="BR44" s="24">
        <v>-0.48</v>
      </c>
      <c r="BS44" s="24">
        <v>-0.255</v>
      </c>
      <c r="BT44" s="24">
        <v>-0.67500000000000004</v>
      </c>
      <c r="BU44" s="24">
        <v>-1.1100000000000001</v>
      </c>
      <c r="BV44" s="24">
        <v>-0.375</v>
      </c>
      <c r="BW44" s="24">
        <v>-0.58499999999999996</v>
      </c>
      <c r="BX44" s="24">
        <v>-0.495</v>
      </c>
      <c r="BY44" s="24">
        <v>-0.84</v>
      </c>
      <c r="BZ44" s="24">
        <v>-0.435</v>
      </c>
      <c r="CA44" s="24">
        <v>-0.78</v>
      </c>
      <c r="CB44" s="24">
        <v>-0.46500000000000002</v>
      </c>
      <c r="CC44" s="24">
        <v>-0.69</v>
      </c>
      <c r="CD44" s="24">
        <v>-0.19500000000000001</v>
      </c>
      <c r="CE44" s="24">
        <v>-0.69</v>
      </c>
      <c r="CF44" s="24">
        <v>-0.66</v>
      </c>
      <c r="CG44" s="24">
        <v>-0.64500000000000002</v>
      </c>
      <c r="CH44" s="24">
        <v>-0.70499999999999996</v>
      </c>
      <c r="CI44" s="24">
        <v>-0.61499999999999999</v>
      </c>
      <c r="CJ44" s="24">
        <v>-0.78</v>
      </c>
      <c r="CK44" s="24">
        <v>-0.55500000000000005</v>
      </c>
      <c r="CL44" s="24">
        <v>-0.3</v>
      </c>
      <c r="CM44" s="23">
        <v>-0.75</v>
      </c>
      <c r="CN44" s="24">
        <v>-0.66</v>
      </c>
      <c r="CO44" s="24">
        <v>-0.54</v>
      </c>
      <c r="CP44" s="24">
        <v>-6.7500000000000004E-2</v>
      </c>
      <c r="CQ44" s="24">
        <v>-0.15</v>
      </c>
      <c r="CR44" s="24">
        <v>-7.4999999999999997E-2</v>
      </c>
      <c r="CS44" s="24">
        <v>-0.15</v>
      </c>
      <c r="CT44" s="24">
        <v>-7.4999999999999997E-2</v>
      </c>
      <c r="CU44" s="24">
        <v>-1.2</v>
      </c>
      <c r="CV44" s="24">
        <v>-1.35</v>
      </c>
      <c r="CW44" s="24">
        <v>-7.4999999999999997E-3</v>
      </c>
      <c r="CX44" s="24">
        <v>-1.425</v>
      </c>
      <c r="CY44" s="24">
        <v>-0.6</v>
      </c>
      <c r="CZ44" s="29">
        <v>-0.3</v>
      </c>
    </row>
    <row r="45" spans="1:104" x14ac:dyDescent="0.25">
      <c r="A45" s="9" t="s">
        <v>91</v>
      </c>
      <c r="B45" s="9" t="s">
        <v>72</v>
      </c>
      <c r="C45" s="44">
        <v>27493</v>
      </c>
      <c r="D45" s="18">
        <v>-7.4999999999999997E-2</v>
      </c>
      <c r="E45" s="16">
        <v>-0.22500000000000001</v>
      </c>
      <c r="F45" s="16">
        <v>-0.22500000000000001</v>
      </c>
      <c r="G45" s="16">
        <v>-0.22500000000000001</v>
      </c>
      <c r="H45" s="16">
        <v>-1.125</v>
      </c>
      <c r="I45" s="16">
        <f t="shared" si="8"/>
        <v>-0.22499999999999998</v>
      </c>
      <c r="J45" s="16">
        <f t="shared" si="9"/>
        <v>-0.375</v>
      </c>
      <c r="K45" s="16">
        <f t="shared" si="10"/>
        <v>-0.22499999999999998</v>
      </c>
      <c r="L45" s="16">
        <f t="shared" si="11"/>
        <v>-0.375</v>
      </c>
      <c r="M45" s="24">
        <v>-0.78</v>
      </c>
      <c r="N45" s="24">
        <v>-0.6</v>
      </c>
      <c r="O45" s="24">
        <v>-0.82499999999999996</v>
      </c>
      <c r="P45" s="24">
        <v>-0.495</v>
      </c>
      <c r="Q45" s="24">
        <v>-0.33</v>
      </c>
      <c r="R45" s="24">
        <v>-0.22500000000000001</v>
      </c>
      <c r="S45" s="24">
        <v>-0.58499999999999996</v>
      </c>
      <c r="T45" s="24">
        <v>-0.64500000000000002</v>
      </c>
      <c r="U45" s="24">
        <v>-0.55500000000000005</v>
      </c>
      <c r="V45" s="24">
        <v>-0.82499999999999996</v>
      </c>
      <c r="W45" s="24">
        <v>-0.48</v>
      </c>
      <c r="X45" s="24">
        <v>-0.52500000000000002</v>
      </c>
      <c r="Y45" s="24">
        <v>-0.435</v>
      </c>
      <c r="Z45" s="24">
        <v>-0.495</v>
      </c>
      <c r="AA45" s="24">
        <v>-0.39</v>
      </c>
      <c r="AB45" s="24">
        <v>-0.61499999999999999</v>
      </c>
      <c r="AC45" s="24">
        <v>-0.3</v>
      </c>
      <c r="AD45" s="24">
        <v>-0.16500000000000001</v>
      </c>
      <c r="AE45" s="24">
        <v>-0.51</v>
      </c>
      <c r="AF45" s="24">
        <v>-0.19500000000000001</v>
      </c>
      <c r="AG45" s="24">
        <v>-0.45</v>
      </c>
      <c r="AH45" s="24">
        <v>-0.52500000000000002</v>
      </c>
      <c r="AI45" s="24">
        <v>-0.42</v>
      </c>
      <c r="AJ45" s="24">
        <v>-0.61499999999999999</v>
      </c>
      <c r="AK45" s="24">
        <v>-1.0049999999999999</v>
      </c>
      <c r="AL45" s="24">
        <v>-0.76500000000000001</v>
      </c>
      <c r="AM45" s="24">
        <v>-0.72</v>
      </c>
      <c r="AN45" s="24">
        <v>-0.75</v>
      </c>
      <c r="AO45" s="24">
        <v>-0.255</v>
      </c>
      <c r="AP45" s="24">
        <v>-0.15</v>
      </c>
      <c r="AQ45" s="24">
        <v>-0.67500000000000004</v>
      </c>
      <c r="AR45" s="24">
        <v>-0.13500000000000001</v>
      </c>
      <c r="AS45" s="24">
        <v>-0.64500000000000002</v>
      </c>
      <c r="AT45" s="24">
        <v>-0.34499999999999997</v>
      </c>
      <c r="AU45" s="24">
        <v>-0.96</v>
      </c>
      <c r="AV45" s="24">
        <v>-0.56999999999999995</v>
      </c>
      <c r="AW45" s="24">
        <v>-0.55500000000000005</v>
      </c>
      <c r="AX45" s="24">
        <v>-0.64500000000000002</v>
      </c>
      <c r="AY45" s="24">
        <v>-0.56999999999999995</v>
      </c>
      <c r="AZ45" s="24">
        <v>-0.79500000000000004</v>
      </c>
      <c r="BA45" s="24">
        <v>-0.34499999999999997</v>
      </c>
      <c r="BB45" s="24">
        <v>-0.21</v>
      </c>
      <c r="BC45" s="24">
        <v>-0.66</v>
      </c>
      <c r="BD45" s="24">
        <v>-0.24</v>
      </c>
      <c r="BE45" s="24">
        <v>-0.18</v>
      </c>
      <c r="BF45" s="24">
        <v>-0.56999999999999995</v>
      </c>
      <c r="BG45" s="24">
        <v>-0.27</v>
      </c>
      <c r="BH45" s="24">
        <v>-0.48</v>
      </c>
      <c r="BI45" s="24">
        <v>-0.6</v>
      </c>
      <c r="BJ45" s="24">
        <v>-0.33</v>
      </c>
      <c r="BK45" s="24">
        <v>-0.55500000000000005</v>
      </c>
      <c r="BL45" s="24">
        <v>-0.54</v>
      </c>
      <c r="BM45" s="24">
        <v>-0.55500000000000005</v>
      </c>
      <c r="BN45" s="24">
        <v>-0.63</v>
      </c>
      <c r="BO45" s="24">
        <v>-0.42</v>
      </c>
      <c r="BP45" s="24">
        <v>-0.06</v>
      </c>
      <c r="BQ45" s="24">
        <v>-0.58499999999999996</v>
      </c>
      <c r="BR45" s="24">
        <v>-0.48</v>
      </c>
      <c r="BS45" s="24">
        <v>-0.255</v>
      </c>
      <c r="BT45" s="24">
        <v>-0.67500000000000004</v>
      </c>
      <c r="BU45" s="24">
        <v>-1.1100000000000001</v>
      </c>
      <c r="BV45" s="24">
        <v>-0.375</v>
      </c>
      <c r="BW45" s="24">
        <v>-0.58499999999999996</v>
      </c>
      <c r="BX45" s="24">
        <v>-0.495</v>
      </c>
      <c r="BY45" s="24">
        <v>-0.84</v>
      </c>
      <c r="BZ45" s="24">
        <v>-0.435</v>
      </c>
      <c r="CA45" s="24">
        <v>-0.78</v>
      </c>
      <c r="CB45" s="24">
        <v>-0.46500000000000002</v>
      </c>
      <c r="CC45" s="24">
        <v>-0.69</v>
      </c>
      <c r="CD45" s="24">
        <v>-0.19500000000000001</v>
      </c>
      <c r="CE45" s="24">
        <v>-0.69</v>
      </c>
      <c r="CF45" s="24">
        <v>-0.66</v>
      </c>
      <c r="CG45" s="24">
        <v>-0.64500000000000002</v>
      </c>
      <c r="CH45" s="24">
        <v>-0.70499999999999996</v>
      </c>
      <c r="CI45" s="24">
        <v>-0.61499999999999999</v>
      </c>
      <c r="CJ45" s="24">
        <v>-0.78</v>
      </c>
      <c r="CK45" s="24">
        <v>-0.55500000000000005</v>
      </c>
      <c r="CL45" s="24">
        <v>-0.3</v>
      </c>
      <c r="CM45" s="23">
        <v>-0.75</v>
      </c>
      <c r="CN45" s="24">
        <v>-0.66</v>
      </c>
      <c r="CO45" s="24">
        <v>-0.54</v>
      </c>
      <c r="CP45" s="24">
        <v>-6.7500000000000004E-2</v>
      </c>
      <c r="CQ45" s="24">
        <v>-0.15</v>
      </c>
      <c r="CR45" s="24">
        <v>-7.4999999999999997E-2</v>
      </c>
      <c r="CS45" s="24">
        <v>-0.15</v>
      </c>
      <c r="CT45" s="24">
        <v>-7.4999999999999997E-2</v>
      </c>
      <c r="CU45" s="24">
        <v>-1.2</v>
      </c>
      <c r="CV45" s="24">
        <v>-1.35</v>
      </c>
      <c r="CW45" s="24">
        <v>-7.4999999999999997E-3</v>
      </c>
      <c r="CX45" s="24">
        <v>-1.425</v>
      </c>
      <c r="CY45" s="24">
        <v>-0.6</v>
      </c>
      <c r="CZ45" s="29">
        <v>-0.3</v>
      </c>
    </row>
    <row r="46" spans="1:104" x14ac:dyDescent="0.25">
      <c r="A46" s="9" t="s">
        <v>90</v>
      </c>
      <c r="B46" s="9" t="s">
        <v>73</v>
      </c>
      <c r="C46" s="44">
        <v>27817</v>
      </c>
      <c r="D46" s="18">
        <v>-0.05</v>
      </c>
      <c r="E46" s="16">
        <v>-0.15</v>
      </c>
      <c r="F46" s="16">
        <v>-0.15</v>
      </c>
      <c r="G46" s="16">
        <v>-0.15</v>
      </c>
      <c r="H46" s="16">
        <v>-0.75</v>
      </c>
      <c r="I46" s="16">
        <f t="shared" si="8"/>
        <v>-0.15000000000000002</v>
      </c>
      <c r="J46" s="16">
        <f t="shared" si="9"/>
        <v>-0.25</v>
      </c>
      <c r="K46" s="16">
        <f t="shared" si="10"/>
        <v>-0.15000000000000002</v>
      </c>
      <c r="L46" s="16">
        <f t="shared" si="11"/>
        <v>-0.25</v>
      </c>
      <c r="M46" s="24">
        <v>-0.52</v>
      </c>
      <c r="N46" s="24">
        <v>-0.4</v>
      </c>
      <c r="O46" s="24">
        <v>-0.55000000000000004</v>
      </c>
      <c r="P46" s="24">
        <v>-0.33</v>
      </c>
      <c r="Q46" s="24">
        <v>-0.22</v>
      </c>
      <c r="R46" s="24">
        <v>-0.15</v>
      </c>
      <c r="S46" s="24">
        <v>-0.39</v>
      </c>
      <c r="T46" s="24">
        <v>-0.43</v>
      </c>
      <c r="U46" s="24">
        <v>-0.37</v>
      </c>
      <c r="V46" s="24">
        <v>-0.55000000000000004</v>
      </c>
      <c r="W46" s="24">
        <v>-0.32</v>
      </c>
      <c r="X46" s="24">
        <v>-0.35</v>
      </c>
      <c r="Y46" s="24">
        <v>-0.28999999999999998</v>
      </c>
      <c r="Z46" s="24">
        <v>-0.33</v>
      </c>
      <c r="AA46" s="24">
        <v>-0.26</v>
      </c>
      <c r="AB46" s="24">
        <v>-0.41</v>
      </c>
      <c r="AC46" s="24">
        <v>-0.2</v>
      </c>
      <c r="AD46" s="24">
        <v>-0.11</v>
      </c>
      <c r="AE46" s="24">
        <v>-0.34</v>
      </c>
      <c r="AF46" s="24">
        <v>-0.13</v>
      </c>
      <c r="AG46" s="24">
        <v>-0.3</v>
      </c>
      <c r="AH46" s="24">
        <v>-0.35</v>
      </c>
      <c r="AI46" s="24">
        <v>-0.28000000000000003</v>
      </c>
      <c r="AJ46" s="24">
        <v>-0.41</v>
      </c>
      <c r="AK46" s="24">
        <v>-0.67</v>
      </c>
      <c r="AL46" s="24">
        <v>-0.51</v>
      </c>
      <c r="AM46" s="24">
        <v>-0.48</v>
      </c>
      <c r="AN46" s="24">
        <v>-0.5</v>
      </c>
      <c r="AO46" s="24">
        <v>-0.17</v>
      </c>
      <c r="AP46" s="24">
        <v>-0.1</v>
      </c>
      <c r="AQ46" s="24">
        <v>-0.45</v>
      </c>
      <c r="AR46" s="24">
        <v>-0.09</v>
      </c>
      <c r="AS46" s="24">
        <v>-0.43</v>
      </c>
      <c r="AT46" s="24">
        <v>-0.23</v>
      </c>
      <c r="AU46" s="24">
        <v>-0.64</v>
      </c>
      <c r="AV46" s="24">
        <v>-0.38</v>
      </c>
      <c r="AW46" s="24">
        <v>-0.37</v>
      </c>
      <c r="AX46" s="24">
        <v>-0.43</v>
      </c>
      <c r="AY46" s="24">
        <v>-0.38</v>
      </c>
      <c r="AZ46" s="24">
        <v>-0.53</v>
      </c>
      <c r="BA46" s="24">
        <v>-0.23</v>
      </c>
      <c r="BB46" s="24">
        <v>-0.14000000000000001</v>
      </c>
      <c r="BC46" s="24">
        <v>-0.44</v>
      </c>
      <c r="BD46" s="24">
        <v>-0.16</v>
      </c>
      <c r="BE46" s="24">
        <v>-0.12</v>
      </c>
      <c r="BF46" s="24">
        <v>-0.38</v>
      </c>
      <c r="BG46" s="24">
        <v>-0.18</v>
      </c>
      <c r="BH46" s="24">
        <v>-0.32</v>
      </c>
      <c r="BI46" s="24">
        <v>-0.4</v>
      </c>
      <c r="BJ46" s="24">
        <v>-0.22</v>
      </c>
      <c r="BK46" s="24">
        <v>-0.37</v>
      </c>
      <c r="BL46" s="24">
        <v>-0.36</v>
      </c>
      <c r="BM46" s="24">
        <v>-0.37</v>
      </c>
      <c r="BN46" s="24">
        <v>-0.42</v>
      </c>
      <c r="BO46" s="24">
        <v>-0.28000000000000003</v>
      </c>
      <c r="BP46" s="24">
        <v>-0.04</v>
      </c>
      <c r="BQ46" s="24">
        <v>-0.39</v>
      </c>
      <c r="BR46" s="24">
        <v>-0.32</v>
      </c>
      <c r="BS46" s="24">
        <v>-0.17</v>
      </c>
      <c r="BT46" s="24">
        <v>-0.45</v>
      </c>
      <c r="BU46" s="24">
        <v>-0.74</v>
      </c>
      <c r="BV46" s="24">
        <v>-0.25</v>
      </c>
      <c r="BW46" s="24">
        <v>-0.39</v>
      </c>
      <c r="BX46" s="24">
        <v>-0.33</v>
      </c>
      <c r="BY46" s="24">
        <v>-0.56000000000000005</v>
      </c>
      <c r="BZ46" s="24">
        <v>-0.28999999999999998</v>
      </c>
      <c r="CA46" s="24">
        <v>-0.52</v>
      </c>
      <c r="CB46" s="24">
        <v>-0.31</v>
      </c>
      <c r="CC46" s="24">
        <v>-0.46</v>
      </c>
      <c r="CD46" s="24">
        <v>-0.13</v>
      </c>
      <c r="CE46" s="24">
        <v>-0.46</v>
      </c>
      <c r="CF46" s="24">
        <v>-0.44</v>
      </c>
      <c r="CG46" s="24">
        <v>-0.43</v>
      </c>
      <c r="CH46" s="24">
        <v>-0.47</v>
      </c>
      <c r="CI46" s="24">
        <v>-0.41</v>
      </c>
      <c r="CJ46" s="24">
        <v>-0.52</v>
      </c>
      <c r="CK46" s="24">
        <v>-0.37</v>
      </c>
      <c r="CL46" s="24">
        <v>-0.2</v>
      </c>
      <c r="CM46" s="23">
        <v>-0.5</v>
      </c>
      <c r="CN46" s="24">
        <v>-0.44</v>
      </c>
      <c r="CO46" s="24">
        <v>-0.36</v>
      </c>
      <c r="CP46" s="24">
        <v>-4.4999999999999998E-2</v>
      </c>
      <c r="CQ46" s="24">
        <v>-0.1</v>
      </c>
      <c r="CR46" s="24">
        <v>-0.05</v>
      </c>
      <c r="CS46" s="24">
        <v>-0.1</v>
      </c>
      <c r="CT46" s="24">
        <v>-0.05</v>
      </c>
      <c r="CU46" s="24">
        <v>-0.8</v>
      </c>
      <c r="CV46" s="24">
        <v>-0.9</v>
      </c>
      <c r="CW46" s="24">
        <v>-5.0000000000000001E-3</v>
      </c>
      <c r="CX46" s="24">
        <v>-0.95</v>
      </c>
      <c r="CY46" s="24">
        <v>-0.4</v>
      </c>
      <c r="CZ46" s="29">
        <v>-0.2</v>
      </c>
    </row>
    <row r="47" spans="1:104" x14ac:dyDescent="0.25">
      <c r="A47" s="9" t="s">
        <v>89</v>
      </c>
      <c r="B47" s="9" t="s">
        <v>74</v>
      </c>
      <c r="C47" s="44">
        <v>28011</v>
      </c>
      <c r="D47" s="18">
        <v>-3.3000000000000002E-2</v>
      </c>
      <c r="E47" s="16">
        <v>-9.9000000000000005E-2</v>
      </c>
      <c r="F47" s="16">
        <v>-9.9000000000000005E-2</v>
      </c>
      <c r="G47" s="16">
        <v>-9.9000000000000005E-2</v>
      </c>
      <c r="H47" s="16">
        <v>-0.495</v>
      </c>
      <c r="I47" s="16">
        <f t="shared" si="8"/>
        <v>-9.9000000000000005E-2</v>
      </c>
      <c r="J47" s="16">
        <f t="shared" si="9"/>
        <v>-0.16500000000000001</v>
      </c>
      <c r="K47" s="16">
        <f t="shared" si="10"/>
        <v>-9.9000000000000005E-2</v>
      </c>
      <c r="L47" s="16">
        <f t="shared" si="11"/>
        <v>-0.16500000000000001</v>
      </c>
      <c r="M47" s="24">
        <v>-0.34320000000000001</v>
      </c>
      <c r="N47" s="24">
        <v>-0.26400000000000001</v>
      </c>
      <c r="O47" s="24">
        <v>-0.36299999999999999</v>
      </c>
      <c r="P47" s="24">
        <v>-0.21779999999999999</v>
      </c>
      <c r="Q47" s="24">
        <v>-0.1452</v>
      </c>
      <c r="R47" s="24">
        <v>-9.9000000000000005E-2</v>
      </c>
      <c r="S47" s="24">
        <v>-0.25740000000000002</v>
      </c>
      <c r="T47" s="24">
        <v>-0.2838</v>
      </c>
      <c r="U47" s="24">
        <v>-0.2442</v>
      </c>
      <c r="V47" s="24">
        <v>-0.36299999999999999</v>
      </c>
      <c r="W47" s="24">
        <v>-0.2112</v>
      </c>
      <c r="X47" s="24">
        <v>-0.23100000000000001</v>
      </c>
      <c r="Y47" s="24">
        <v>-0.19139999999999999</v>
      </c>
      <c r="Z47" s="24">
        <v>-0.21779999999999999</v>
      </c>
      <c r="AA47" s="24">
        <v>-0.1716</v>
      </c>
      <c r="AB47" s="24">
        <v>-0.27060000000000001</v>
      </c>
      <c r="AC47" s="24">
        <v>-0.13200000000000001</v>
      </c>
      <c r="AD47" s="24">
        <v>-7.2599999999999998E-2</v>
      </c>
      <c r="AE47" s="24">
        <v>-0.22439999999999999</v>
      </c>
      <c r="AF47" s="24">
        <v>-8.5800000000000001E-2</v>
      </c>
      <c r="AG47" s="24">
        <v>-0.19800000000000001</v>
      </c>
      <c r="AH47" s="24">
        <v>-0.23100000000000001</v>
      </c>
      <c r="AI47" s="24">
        <v>-0.18479999999999999</v>
      </c>
      <c r="AJ47" s="24">
        <v>-0.27060000000000001</v>
      </c>
      <c r="AK47" s="24">
        <v>-0.44219999999999998</v>
      </c>
      <c r="AL47" s="24">
        <v>-0.33660000000000001</v>
      </c>
      <c r="AM47" s="24">
        <v>-0.31680000000000003</v>
      </c>
      <c r="AN47" s="24">
        <v>-0.33</v>
      </c>
      <c r="AO47" s="24">
        <v>-0.11219999999999999</v>
      </c>
      <c r="AP47" s="24">
        <v>-6.6000000000000003E-2</v>
      </c>
      <c r="AQ47" s="24">
        <v>-0.29699999999999999</v>
      </c>
      <c r="AR47" s="24">
        <v>-5.9400000000000001E-2</v>
      </c>
      <c r="AS47" s="24">
        <v>-0.2838</v>
      </c>
      <c r="AT47" s="24">
        <v>-0.15179999999999999</v>
      </c>
      <c r="AU47" s="24">
        <v>-0.4224</v>
      </c>
      <c r="AV47" s="24">
        <v>-0.25080000000000002</v>
      </c>
      <c r="AW47" s="24">
        <v>-0.2442</v>
      </c>
      <c r="AX47" s="24">
        <v>-0.2838</v>
      </c>
      <c r="AY47" s="24">
        <v>-0.25080000000000002</v>
      </c>
      <c r="AZ47" s="24">
        <v>-0.3498</v>
      </c>
      <c r="BA47" s="24">
        <v>-0.15179999999999999</v>
      </c>
      <c r="BB47" s="24">
        <v>-9.2399999999999996E-2</v>
      </c>
      <c r="BC47" s="24">
        <v>-0.29039999999999999</v>
      </c>
      <c r="BD47" s="24">
        <v>-0.1056</v>
      </c>
      <c r="BE47" s="24">
        <v>-7.9200000000000007E-2</v>
      </c>
      <c r="BF47" s="24">
        <v>-0.25080000000000002</v>
      </c>
      <c r="BG47" s="24">
        <v>-0.1188</v>
      </c>
      <c r="BH47" s="24">
        <v>-0.2112</v>
      </c>
      <c r="BI47" s="24">
        <v>-0.26400000000000001</v>
      </c>
      <c r="BJ47" s="24">
        <v>-0.1452</v>
      </c>
      <c r="BK47" s="24">
        <v>-0.2442</v>
      </c>
      <c r="BL47" s="24">
        <v>-0.23760000000000001</v>
      </c>
      <c r="BM47" s="24">
        <v>-0.2442</v>
      </c>
      <c r="BN47" s="24">
        <v>-0.2772</v>
      </c>
      <c r="BO47" s="24">
        <v>-0.18479999999999999</v>
      </c>
      <c r="BP47" s="24">
        <v>-2.64E-2</v>
      </c>
      <c r="BQ47" s="24">
        <v>-0.25740000000000002</v>
      </c>
      <c r="BR47" s="24">
        <v>-0.2112</v>
      </c>
      <c r="BS47" s="24">
        <v>-0.11219999999999999</v>
      </c>
      <c r="BT47" s="24">
        <v>-0.29699999999999999</v>
      </c>
      <c r="BU47" s="24">
        <v>-0.4884</v>
      </c>
      <c r="BV47" s="24">
        <v>-0.16500000000000001</v>
      </c>
      <c r="BW47" s="24">
        <v>-0.25740000000000002</v>
      </c>
      <c r="BX47" s="24">
        <v>-0.21779999999999999</v>
      </c>
      <c r="BY47" s="24">
        <v>-0.36959999999999998</v>
      </c>
      <c r="BZ47" s="24">
        <v>-0.19139999999999999</v>
      </c>
      <c r="CA47" s="24">
        <v>-0.34320000000000001</v>
      </c>
      <c r="CB47" s="24">
        <v>-0.2046</v>
      </c>
      <c r="CC47" s="24">
        <v>-0.30359999999999998</v>
      </c>
      <c r="CD47" s="24">
        <v>-8.5800000000000001E-2</v>
      </c>
      <c r="CE47" s="24">
        <v>-0.30359999999999998</v>
      </c>
      <c r="CF47" s="24">
        <v>-0.29039999999999999</v>
      </c>
      <c r="CG47" s="24">
        <v>-0.2838</v>
      </c>
      <c r="CH47" s="24">
        <v>-0.31019999999999998</v>
      </c>
      <c r="CI47" s="24">
        <v>-0.27060000000000001</v>
      </c>
      <c r="CJ47" s="24">
        <v>-0.34320000000000001</v>
      </c>
      <c r="CK47" s="24">
        <v>-0.2442</v>
      </c>
      <c r="CL47" s="24">
        <v>-0.13200000000000001</v>
      </c>
      <c r="CM47" s="23">
        <v>-0.33</v>
      </c>
      <c r="CN47" s="24">
        <v>-0.29039999999999999</v>
      </c>
      <c r="CO47" s="24">
        <v>-0.23760000000000001</v>
      </c>
      <c r="CP47" s="24">
        <v>-2.9700000000000001E-2</v>
      </c>
      <c r="CQ47" s="24">
        <v>-6.6000000000000003E-2</v>
      </c>
      <c r="CR47" s="24">
        <v>-3.3000000000000002E-2</v>
      </c>
      <c r="CS47" s="24">
        <v>-6.6000000000000003E-2</v>
      </c>
      <c r="CT47" s="24">
        <v>-3.3000000000000002E-2</v>
      </c>
      <c r="CU47" s="24">
        <v>-0.52800000000000002</v>
      </c>
      <c r="CV47" s="24">
        <v>-0.59399999999999997</v>
      </c>
      <c r="CW47" s="24">
        <v>-3.3E-3</v>
      </c>
      <c r="CX47" s="24">
        <v>-0.627</v>
      </c>
      <c r="CY47" s="24">
        <v>-0.26400000000000001</v>
      </c>
      <c r="CZ47" s="29">
        <v>-0.13200000000000001</v>
      </c>
    </row>
    <row r="48" spans="1:104" x14ac:dyDescent="0.25">
      <c r="A48" s="9" t="s">
        <v>88</v>
      </c>
      <c r="B48" s="9" t="s">
        <v>75</v>
      </c>
      <c r="C48" s="44">
        <v>28092</v>
      </c>
      <c r="D48" s="18">
        <v>-0.1</v>
      </c>
      <c r="E48" s="16">
        <v>-0.3</v>
      </c>
      <c r="F48" s="16">
        <v>-0.3</v>
      </c>
      <c r="G48" s="16">
        <v>-0.3</v>
      </c>
      <c r="H48" s="16">
        <v>-1.5</v>
      </c>
      <c r="I48" s="16">
        <f t="shared" si="8"/>
        <v>-0.30000000000000004</v>
      </c>
      <c r="J48" s="16">
        <f t="shared" si="9"/>
        <v>-0.5</v>
      </c>
      <c r="K48" s="16">
        <f t="shared" si="10"/>
        <v>-0.30000000000000004</v>
      </c>
      <c r="L48" s="16">
        <f t="shared" si="11"/>
        <v>-0.5</v>
      </c>
      <c r="M48" s="24">
        <v>-1.04</v>
      </c>
      <c r="N48" s="24">
        <v>-0.8</v>
      </c>
      <c r="O48" s="24">
        <v>-1.1000000000000001</v>
      </c>
      <c r="P48" s="24">
        <v>-0.66</v>
      </c>
      <c r="Q48" s="24">
        <v>-0.44</v>
      </c>
      <c r="R48" s="24">
        <v>-0.3</v>
      </c>
      <c r="S48" s="24">
        <v>-0.78</v>
      </c>
      <c r="T48" s="24">
        <v>-0.86</v>
      </c>
      <c r="U48" s="24">
        <v>-0.74</v>
      </c>
      <c r="V48" s="24">
        <v>-1.1000000000000001</v>
      </c>
      <c r="W48" s="24">
        <v>-0.64</v>
      </c>
      <c r="X48" s="24">
        <v>-0.7</v>
      </c>
      <c r="Y48" s="24">
        <v>-0.57999999999999996</v>
      </c>
      <c r="Z48" s="24">
        <v>-0.66</v>
      </c>
      <c r="AA48" s="24">
        <v>-0.52</v>
      </c>
      <c r="AB48" s="24">
        <v>-0.82</v>
      </c>
      <c r="AC48" s="24">
        <v>-0.4</v>
      </c>
      <c r="AD48" s="24">
        <v>-0.22</v>
      </c>
      <c r="AE48" s="24">
        <v>-0.68</v>
      </c>
      <c r="AF48" s="24">
        <v>-0.26</v>
      </c>
      <c r="AG48" s="24">
        <v>-0.6</v>
      </c>
      <c r="AH48" s="24">
        <v>-0.7</v>
      </c>
      <c r="AI48" s="24">
        <v>-0.56000000000000005</v>
      </c>
      <c r="AJ48" s="24">
        <v>-0.82</v>
      </c>
      <c r="AK48" s="24">
        <v>-1.34</v>
      </c>
      <c r="AL48" s="24">
        <v>-1.02</v>
      </c>
      <c r="AM48" s="24">
        <v>-0.96</v>
      </c>
      <c r="AN48" s="24">
        <v>-1</v>
      </c>
      <c r="AO48" s="24">
        <v>-0.34</v>
      </c>
      <c r="AP48" s="24">
        <v>-0.2</v>
      </c>
      <c r="AQ48" s="24">
        <v>-0.9</v>
      </c>
      <c r="AR48" s="24">
        <v>-0.18</v>
      </c>
      <c r="AS48" s="24">
        <v>-0.86</v>
      </c>
      <c r="AT48" s="24">
        <v>-0.46</v>
      </c>
      <c r="AU48" s="24">
        <v>-1.28</v>
      </c>
      <c r="AV48" s="24">
        <v>-0.76</v>
      </c>
      <c r="AW48" s="24">
        <v>-0.74</v>
      </c>
      <c r="AX48" s="24">
        <v>-0.86</v>
      </c>
      <c r="AY48" s="24">
        <v>-0.76</v>
      </c>
      <c r="AZ48" s="24">
        <v>-1.06</v>
      </c>
      <c r="BA48" s="24">
        <v>-0.46</v>
      </c>
      <c r="BB48" s="24">
        <v>-0.28000000000000003</v>
      </c>
      <c r="BC48" s="24">
        <v>-0.88</v>
      </c>
      <c r="BD48" s="24">
        <v>-0.32</v>
      </c>
      <c r="BE48" s="24">
        <v>-0.24</v>
      </c>
      <c r="BF48" s="24">
        <v>-0.76</v>
      </c>
      <c r="BG48" s="24">
        <v>-0.36</v>
      </c>
      <c r="BH48" s="24">
        <v>-0.64</v>
      </c>
      <c r="BI48" s="24">
        <v>-0.8</v>
      </c>
      <c r="BJ48" s="24">
        <v>-0.44</v>
      </c>
      <c r="BK48" s="24">
        <v>-0.74</v>
      </c>
      <c r="BL48" s="24">
        <v>-0.72</v>
      </c>
      <c r="BM48" s="24">
        <v>-0.74</v>
      </c>
      <c r="BN48" s="24">
        <v>-0.84</v>
      </c>
      <c r="BO48" s="24">
        <v>-0.56000000000000005</v>
      </c>
      <c r="BP48" s="24">
        <v>-0.08</v>
      </c>
      <c r="BQ48" s="24">
        <v>-0.78</v>
      </c>
      <c r="BR48" s="24">
        <v>-0.64</v>
      </c>
      <c r="BS48" s="24">
        <v>-0.34</v>
      </c>
      <c r="BT48" s="24">
        <v>-0.9</v>
      </c>
      <c r="BU48" s="24">
        <v>-1.48</v>
      </c>
      <c r="BV48" s="24">
        <v>-0.5</v>
      </c>
      <c r="BW48" s="24">
        <v>-0.78</v>
      </c>
      <c r="BX48" s="24">
        <v>-0.66</v>
      </c>
      <c r="BY48" s="24">
        <v>-1.1200000000000001</v>
      </c>
      <c r="BZ48" s="24">
        <v>-0.57999999999999996</v>
      </c>
      <c r="CA48" s="24">
        <v>-1.04</v>
      </c>
      <c r="CB48" s="24">
        <v>-0.62</v>
      </c>
      <c r="CC48" s="24">
        <v>-0.92</v>
      </c>
      <c r="CD48" s="24">
        <v>-0.26</v>
      </c>
      <c r="CE48" s="24">
        <v>-0.92</v>
      </c>
      <c r="CF48" s="24">
        <v>-0.88</v>
      </c>
      <c r="CG48" s="24">
        <v>-0.86</v>
      </c>
      <c r="CH48" s="24">
        <v>-0.94</v>
      </c>
      <c r="CI48" s="24">
        <v>-0.82</v>
      </c>
      <c r="CJ48" s="24">
        <v>-1.04</v>
      </c>
      <c r="CK48" s="24">
        <v>-0.74</v>
      </c>
      <c r="CL48" s="24">
        <v>-0.4</v>
      </c>
      <c r="CM48" s="23">
        <v>-1</v>
      </c>
      <c r="CN48" s="24">
        <v>-0.88</v>
      </c>
      <c r="CO48" s="24">
        <v>-0.72</v>
      </c>
      <c r="CP48" s="24">
        <v>-0.09</v>
      </c>
      <c r="CQ48" s="24">
        <v>-0.2</v>
      </c>
      <c r="CR48" s="24">
        <v>-0.1</v>
      </c>
      <c r="CS48" s="24">
        <v>-0.2</v>
      </c>
      <c r="CT48" s="24">
        <v>-0.1</v>
      </c>
      <c r="CU48" s="24">
        <v>-1.6</v>
      </c>
      <c r="CV48" s="24">
        <v>-1.8</v>
      </c>
      <c r="CW48" s="24">
        <v>-0.01</v>
      </c>
      <c r="CX48" s="24">
        <v>-1.9</v>
      </c>
      <c r="CY48" s="24">
        <v>-0.8</v>
      </c>
      <c r="CZ48" s="29">
        <v>-0.4</v>
      </c>
    </row>
    <row r="49" spans="1:104" x14ac:dyDescent="0.25">
      <c r="A49" s="9" t="s">
        <v>87</v>
      </c>
      <c r="B49" s="9" t="s">
        <v>76</v>
      </c>
      <c r="C49" s="44">
        <v>28138</v>
      </c>
      <c r="D49" s="18">
        <v>-7.4999999999999997E-2</v>
      </c>
      <c r="E49" s="16">
        <v>-0.22500000000000001</v>
      </c>
      <c r="F49" s="16">
        <v>-0.22500000000000001</v>
      </c>
      <c r="G49" s="16">
        <v>-0.22500000000000001</v>
      </c>
      <c r="H49" s="16">
        <v>-1.125</v>
      </c>
      <c r="I49" s="16">
        <f t="shared" si="8"/>
        <v>-0.22499999999999998</v>
      </c>
      <c r="J49" s="16">
        <f t="shared" si="9"/>
        <v>-0.375</v>
      </c>
      <c r="K49" s="16">
        <f t="shared" si="10"/>
        <v>-0.22499999999999998</v>
      </c>
      <c r="L49" s="16">
        <f t="shared" si="11"/>
        <v>-0.375</v>
      </c>
      <c r="M49" s="24">
        <v>-0.78</v>
      </c>
      <c r="N49" s="24">
        <v>-0.6</v>
      </c>
      <c r="O49" s="24">
        <v>-0.82499999999999996</v>
      </c>
      <c r="P49" s="24">
        <v>-0.495</v>
      </c>
      <c r="Q49" s="24">
        <v>-0.33</v>
      </c>
      <c r="R49" s="24">
        <v>-0.22500000000000001</v>
      </c>
      <c r="S49" s="24">
        <v>-0.58499999999999996</v>
      </c>
      <c r="T49" s="24">
        <v>-0.64500000000000002</v>
      </c>
      <c r="U49" s="24">
        <v>-0.55500000000000005</v>
      </c>
      <c r="V49" s="24">
        <v>-0.82499999999999996</v>
      </c>
      <c r="W49" s="24">
        <v>-0.48</v>
      </c>
      <c r="X49" s="24">
        <v>-0.52500000000000002</v>
      </c>
      <c r="Y49" s="24">
        <v>-0.435</v>
      </c>
      <c r="Z49" s="24">
        <v>-0.495</v>
      </c>
      <c r="AA49" s="24">
        <v>-0.39</v>
      </c>
      <c r="AB49" s="24">
        <v>-0.61499999999999999</v>
      </c>
      <c r="AC49" s="24">
        <v>-0.3</v>
      </c>
      <c r="AD49" s="24">
        <v>-0.16500000000000001</v>
      </c>
      <c r="AE49" s="24">
        <v>-0.51</v>
      </c>
      <c r="AF49" s="24">
        <v>-0.19500000000000001</v>
      </c>
      <c r="AG49" s="24">
        <v>-0.45</v>
      </c>
      <c r="AH49" s="24">
        <v>-0.52500000000000002</v>
      </c>
      <c r="AI49" s="24">
        <v>-0.42</v>
      </c>
      <c r="AJ49" s="24">
        <v>-0.61499999999999999</v>
      </c>
      <c r="AK49" s="24">
        <v>-1.0049999999999999</v>
      </c>
      <c r="AL49" s="24">
        <v>-0.76500000000000001</v>
      </c>
      <c r="AM49" s="24">
        <v>-0.72</v>
      </c>
      <c r="AN49" s="24">
        <v>-0.75</v>
      </c>
      <c r="AO49" s="24">
        <v>-0.255</v>
      </c>
      <c r="AP49" s="24">
        <v>-0.15</v>
      </c>
      <c r="AQ49" s="24">
        <v>-0.67500000000000004</v>
      </c>
      <c r="AR49" s="24">
        <v>-0.13500000000000001</v>
      </c>
      <c r="AS49" s="24">
        <v>-0.64500000000000002</v>
      </c>
      <c r="AT49" s="24">
        <v>-0.34499999999999997</v>
      </c>
      <c r="AU49" s="24">
        <v>-0.96</v>
      </c>
      <c r="AV49" s="24">
        <v>-0.56999999999999995</v>
      </c>
      <c r="AW49" s="24">
        <v>-0.55500000000000005</v>
      </c>
      <c r="AX49" s="24">
        <v>-0.64500000000000002</v>
      </c>
      <c r="AY49" s="24">
        <v>-0.56999999999999995</v>
      </c>
      <c r="AZ49" s="24">
        <v>-0.79500000000000004</v>
      </c>
      <c r="BA49" s="24">
        <v>-0.34499999999999997</v>
      </c>
      <c r="BB49" s="24">
        <v>-0.21</v>
      </c>
      <c r="BC49" s="24">
        <v>-0.66</v>
      </c>
      <c r="BD49" s="24">
        <v>-0.24</v>
      </c>
      <c r="BE49" s="24">
        <v>-0.18</v>
      </c>
      <c r="BF49" s="24">
        <v>-0.56999999999999995</v>
      </c>
      <c r="BG49" s="24">
        <v>-0.27</v>
      </c>
      <c r="BH49" s="24">
        <v>-0.48</v>
      </c>
      <c r="BI49" s="24">
        <v>-0.6</v>
      </c>
      <c r="BJ49" s="24">
        <v>-0.33</v>
      </c>
      <c r="BK49" s="24">
        <v>-0.55500000000000005</v>
      </c>
      <c r="BL49" s="24">
        <v>-0.54</v>
      </c>
      <c r="BM49" s="24">
        <v>-0.55500000000000005</v>
      </c>
      <c r="BN49" s="24">
        <v>-0.63</v>
      </c>
      <c r="BO49" s="24">
        <v>-0.42</v>
      </c>
      <c r="BP49" s="24">
        <v>-0.06</v>
      </c>
      <c r="BQ49" s="24">
        <v>-0.58499999999999996</v>
      </c>
      <c r="BR49" s="24">
        <v>-0.48</v>
      </c>
      <c r="BS49" s="24">
        <v>-0.255</v>
      </c>
      <c r="BT49" s="24">
        <v>-0.67500000000000004</v>
      </c>
      <c r="BU49" s="24">
        <v>-1.1100000000000001</v>
      </c>
      <c r="BV49" s="24">
        <v>-0.375</v>
      </c>
      <c r="BW49" s="24">
        <v>-0.58499999999999996</v>
      </c>
      <c r="BX49" s="24">
        <v>-0.495</v>
      </c>
      <c r="BY49" s="24">
        <v>-0.84</v>
      </c>
      <c r="BZ49" s="24">
        <v>-0.435</v>
      </c>
      <c r="CA49" s="24">
        <v>-0.78</v>
      </c>
      <c r="CB49" s="24">
        <v>-0.46500000000000002</v>
      </c>
      <c r="CC49" s="24">
        <v>-0.69</v>
      </c>
      <c r="CD49" s="24">
        <v>-0.19500000000000001</v>
      </c>
      <c r="CE49" s="24">
        <v>-0.69</v>
      </c>
      <c r="CF49" s="24">
        <v>-0.66</v>
      </c>
      <c r="CG49" s="24">
        <v>-0.64500000000000002</v>
      </c>
      <c r="CH49" s="24">
        <v>-0.70499999999999996</v>
      </c>
      <c r="CI49" s="24">
        <v>-0.61499999999999999</v>
      </c>
      <c r="CJ49" s="24">
        <v>-0.78</v>
      </c>
      <c r="CK49" s="24">
        <v>-0.55500000000000005</v>
      </c>
      <c r="CL49" s="24">
        <v>-0.3</v>
      </c>
      <c r="CM49" s="23">
        <v>-0.75</v>
      </c>
      <c r="CN49" s="24">
        <v>-0.66</v>
      </c>
      <c r="CO49" s="24">
        <v>-0.54</v>
      </c>
      <c r="CP49" s="24">
        <v>-6.7500000000000004E-2</v>
      </c>
      <c r="CQ49" s="24">
        <v>-0.15</v>
      </c>
      <c r="CR49" s="24">
        <v>-7.4999999999999997E-2</v>
      </c>
      <c r="CS49" s="24">
        <v>-0.15</v>
      </c>
      <c r="CT49" s="24">
        <v>-7.4999999999999997E-2</v>
      </c>
      <c r="CU49" s="24">
        <v>-1.2</v>
      </c>
      <c r="CV49" s="24">
        <v>-1.35</v>
      </c>
      <c r="CW49" s="24">
        <v>-7.4999999999999997E-3</v>
      </c>
      <c r="CX49" s="24">
        <v>-1.425</v>
      </c>
      <c r="CY49" s="24">
        <v>-0.6</v>
      </c>
      <c r="CZ49" s="29">
        <v>-0.3</v>
      </c>
    </row>
    <row r="50" spans="1:104" x14ac:dyDescent="0.25">
      <c r="A50" s="9" t="s">
        <v>86</v>
      </c>
      <c r="B50" s="9" t="s">
        <v>77</v>
      </c>
      <c r="C50" s="44">
        <v>28150</v>
      </c>
      <c r="D50" s="18">
        <v>-2.7E-2</v>
      </c>
      <c r="E50" s="16">
        <v>-8.1000000000000003E-2</v>
      </c>
      <c r="F50" s="16">
        <v>-8.1000000000000003E-2</v>
      </c>
      <c r="G50" s="16">
        <v>-8.1000000000000003E-2</v>
      </c>
      <c r="H50" s="16">
        <v>-0.40500000000000003</v>
      </c>
      <c r="I50" s="16">
        <f t="shared" si="8"/>
        <v>-8.1000000000000003E-2</v>
      </c>
      <c r="J50" s="16">
        <f t="shared" si="9"/>
        <v>-0.13500000000000001</v>
      </c>
      <c r="K50" s="16">
        <f t="shared" si="10"/>
        <v>-8.1000000000000003E-2</v>
      </c>
      <c r="L50" s="16">
        <f t="shared" si="11"/>
        <v>-0.13500000000000001</v>
      </c>
      <c r="M50" s="24">
        <v>-0.28079999999999999</v>
      </c>
      <c r="N50" s="24">
        <v>-0.216</v>
      </c>
      <c r="O50" s="24">
        <v>-0.29699999999999999</v>
      </c>
      <c r="P50" s="24">
        <v>-0.1782</v>
      </c>
      <c r="Q50" s="24">
        <v>-0.1188</v>
      </c>
      <c r="R50" s="24">
        <v>-8.1000000000000003E-2</v>
      </c>
      <c r="S50" s="24">
        <v>-0.21060000000000001</v>
      </c>
      <c r="T50" s="24">
        <v>-0.23219999999999999</v>
      </c>
      <c r="U50" s="24">
        <v>-0.19980000000000001</v>
      </c>
      <c r="V50" s="24">
        <v>-0.29699999999999999</v>
      </c>
      <c r="W50" s="24">
        <v>-0.17280000000000001</v>
      </c>
      <c r="X50" s="24">
        <v>-0.189</v>
      </c>
      <c r="Y50" s="24">
        <v>-0.15659999999999999</v>
      </c>
      <c r="Z50" s="24">
        <v>-0.1782</v>
      </c>
      <c r="AA50" s="24">
        <v>-0.1404</v>
      </c>
      <c r="AB50" s="24">
        <v>-0.22140000000000001</v>
      </c>
      <c r="AC50" s="24">
        <v>-0.108</v>
      </c>
      <c r="AD50" s="24">
        <v>-5.9400000000000001E-2</v>
      </c>
      <c r="AE50" s="24">
        <v>-0.18360000000000001</v>
      </c>
      <c r="AF50" s="24">
        <v>-7.0199999999999999E-2</v>
      </c>
      <c r="AG50" s="24">
        <v>-0.16200000000000001</v>
      </c>
      <c r="AH50" s="24">
        <v>-0.189</v>
      </c>
      <c r="AI50" s="24">
        <v>-0.1512</v>
      </c>
      <c r="AJ50" s="24">
        <v>-0.22140000000000001</v>
      </c>
      <c r="AK50" s="24">
        <v>-0.36180000000000001</v>
      </c>
      <c r="AL50" s="24">
        <v>-0.27539999999999998</v>
      </c>
      <c r="AM50" s="24">
        <v>-0.25919999999999999</v>
      </c>
      <c r="AN50" s="24">
        <v>-0.27</v>
      </c>
      <c r="AO50" s="24">
        <v>-9.1800000000000007E-2</v>
      </c>
      <c r="AP50" s="24">
        <v>-5.3999999999999999E-2</v>
      </c>
      <c r="AQ50" s="24">
        <v>-0.24299999999999999</v>
      </c>
      <c r="AR50" s="24">
        <v>-4.8599999999999997E-2</v>
      </c>
      <c r="AS50" s="24">
        <v>-0.23219999999999999</v>
      </c>
      <c r="AT50" s="24">
        <v>-0.1242</v>
      </c>
      <c r="AU50" s="24">
        <v>-0.34560000000000002</v>
      </c>
      <c r="AV50" s="24">
        <v>-0.20519999999999999</v>
      </c>
      <c r="AW50" s="24">
        <v>-0.19980000000000001</v>
      </c>
      <c r="AX50" s="24">
        <v>-0.23219999999999999</v>
      </c>
      <c r="AY50" s="24">
        <v>-0.20519999999999999</v>
      </c>
      <c r="AZ50" s="24">
        <v>-0.28620000000000001</v>
      </c>
      <c r="BA50" s="24">
        <v>-0.1242</v>
      </c>
      <c r="BB50" s="24">
        <v>-7.5600000000000001E-2</v>
      </c>
      <c r="BC50" s="24">
        <v>-0.23760000000000001</v>
      </c>
      <c r="BD50" s="24">
        <v>-8.6400000000000005E-2</v>
      </c>
      <c r="BE50" s="24">
        <v>-6.4799999999999996E-2</v>
      </c>
      <c r="BF50" s="24">
        <v>-0.20519999999999999</v>
      </c>
      <c r="BG50" s="24">
        <v>-9.7199999999999995E-2</v>
      </c>
      <c r="BH50" s="24">
        <v>-0.17280000000000001</v>
      </c>
      <c r="BI50" s="24">
        <v>-0.216</v>
      </c>
      <c r="BJ50" s="24">
        <v>-0.1188</v>
      </c>
      <c r="BK50" s="24">
        <v>-0.19980000000000001</v>
      </c>
      <c r="BL50" s="24">
        <v>-0.19439999999999999</v>
      </c>
      <c r="BM50" s="24">
        <v>-0.19980000000000001</v>
      </c>
      <c r="BN50" s="24">
        <v>-0.2268</v>
      </c>
      <c r="BO50" s="24">
        <v>-0.1512</v>
      </c>
      <c r="BP50" s="24">
        <v>-2.1600000000000001E-2</v>
      </c>
      <c r="BQ50" s="24">
        <v>-0.21060000000000001</v>
      </c>
      <c r="BR50" s="24">
        <v>-0.17280000000000001</v>
      </c>
      <c r="BS50" s="24">
        <v>-9.1800000000000007E-2</v>
      </c>
      <c r="BT50" s="24">
        <v>-0.24299999999999999</v>
      </c>
      <c r="BU50" s="24">
        <v>-0.39960000000000001</v>
      </c>
      <c r="BV50" s="24">
        <v>-0.13500000000000001</v>
      </c>
      <c r="BW50" s="24">
        <v>-0.21060000000000001</v>
      </c>
      <c r="BX50" s="24">
        <v>-0.1782</v>
      </c>
      <c r="BY50" s="24">
        <v>-0.3024</v>
      </c>
      <c r="BZ50" s="24">
        <v>-0.15659999999999999</v>
      </c>
      <c r="CA50" s="24">
        <v>-0.28079999999999999</v>
      </c>
      <c r="CB50" s="24">
        <v>-0.16739999999999999</v>
      </c>
      <c r="CC50" s="24">
        <v>-0.24840000000000001</v>
      </c>
      <c r="CD50" s="24">
        <v>-7.0199999999999999E-2</v>
      </c>
      <c r="CE50" s="24">
        <v>-0.24840000000000001</v>
      </c>
      <c r="CF50" s="24">
        <v>-0.23760000000000001</v>
      </c>
      <c r="CG50" s="24">
        <v>-0.23219999999999999</v>
      </c>
      <c r="CH50" s="24">
        <v>-0.25380000000000003</v>
      </c>
      <c r="CI50" s="24">
        <v>-0.22140000000000001</v>
      </c>
      <c r="CJ50" s="24">
        <v>-0.28079999999999999</v>
      </c>
      <c r="CK50" s="24">
        <v>-0.19980000000000001</v>
      </c>
      <c r="CL50" s="24">
        <v>-0.108</v>
      </c>
      <c r="CM50" s="23">
        <v>-0.27</v>
      </c>
      <c r="CN50" s="24">
        <v>-0.23760000000000001</v>
      </c>
      <c r="CO50" s="24">
        <v>-0.19439999999999999</v>
      </c>
      <c r="CP50" s="24">
        <v>-2.4299999999999999E-2</v>
      </c>
      <c r="CQ50" s="24">
        <v>-5.3999999999999999E-2</v>
      </c>
      <c r="CR50" s="24">
        <v>-2.7E-2</v>
      </c>
      <c r="CS50" s="24">
        <v>-5.3999999999999999E-2</v>
      </c>
      <c r="CT50" s="24">
        <v>-2.7E-2</v>
      </c>
      <c r="CU50" s="24">
        <v>-0.432</v>
      </c>
      <c r="CV50" s="24">
        <v>-0.48599999999999999</v>
      </c>
      <c r="CW50" s="24">
        <v>-2.7000000000000001E-3</v>
      </c>
      <c r="CX50" s="24">
        <v>-0.51300000000000001</v>
      </c>
      <c r="CY50" s="24">
        <v>-0.216</v>
      </c>
      <c r="CZ50" s="29">
        <v>-0.108</v>
      </c>
    </row>
    <row r="51" spans="1:104" x14ac:dyDescent="0.25">
      <c r="A51" s="9" t="s">
        <v>85</v>
      </c>
      <c r="B51" s="9" t="s">
        <v>78</v>
      </c>
      <c r="C51" s="44">
        <v>28162</v>
      </c>
      <c r="D51" s="18">
        <v>-3.3000000000000002E-2</v>
      </c>
      <c r="E51" s="16">
        <v>-9.9000000000000005E-2</v>
      </c>
      <c r="F51" s="16">
        <v>-9.9000000000000005E-2</v>
      </c>
      <c r="G51" s="16">
        <v>-9.9000000000000005E-2</v>
      </c>
      <c r="H51" s="16">
        <v>-0.495</v>
      </c>
      <c r="I51" s="16">
        <f t="shared" si="8"/>
        <v>-9.9000000000000005E-2</v>
      </c>
      <c r="J51" s="16">
        <f t="shared" si="9"/>
        <v>-0.16500000000000001</v>
      </c>
      <c r="K51" s="16">
        <f t="shared" si="10"/>
        <v>-9.9000000000000005E-2</v>
      </c>
      <c r="L51" s="16">
        <f t="shared" si="11"/>
        <v>-0.16500000000000001</v>
      </c>
      <c r="M51" s="24">
        <v>-0.34320000000000001</v>
      </c>
      <c r="N51" s="24">
        <v>-0.26400000000000001</v>
      </c>
      <c r="O51" s="24">
        <v>-0.36299999999999999</v>
      </c>
      <c r="P51" s="24">
        <v>-0.21779999999999999</v>
      </c>
      <c r="Q51" s="24">
        <v>-0.1452</v>
      </c>
      <c r="R51" s="24">
        <v>-9.9000000000000005E-2</v>
      </c>
      <c r="S51" s="24">
        <v>-0.25740000000000002</v>
      </c>
      <c r="T51" s="24">
        <v>-0.2838</v>
      </c>
      <c r="U51" s="24">
        <v>-0.2442</v>
      </c>
      <c r="V51" s="24">
        <v>-0.36299999999999999</v>
      </c>
      <c r="W51" s="24">
        <v>-0.2112</v>
      </c>
      <c r="X51" s="24">
        <v>-0.23100000000000001</v>
      </c>
      <c r="Y51" s="24">
        <v>-0.19139999999999999</v>
      </c>
      <c r="Z51" s="24">
        <v>-0.21779999999999999</v>
      </c>
      <c r="AA51" s="24">
        <v>-0.1716</v>
      </c>
      <c r="AB51" s="24">
        <v>-0.27060000000000001</v>
      </c>
      <c r="AC51" s="24">
        <v>-0.13200000000000001</v>
      </c>
      <c r="AD51" s="24">
        <v>-7.2599999999999998E-2</v>
      </c>
      <c r="AE51" s="24">
        <v>-0.22439999999999999</v>
      </c>
      <c r="AF51" s="24">
        <v>-8.5800000000000001E-2</v>
      </c>
      <c r="AG51" s="24">
        <v>-0.19800000000000001</v>
      </c>
      <c r="AH51" s="24">
        <v>-0.23100000000000001</v>
      </c>
      <c r="AI51" s="24">
        <v>-0.18479999999999999</v>
      </c>
      <c r="AJ51" s="24">
        <v>-0.27060000000000001</v>
      </c>
      <c r="AK51" s="24">
        <v>-0.44219999999999998</v>
      </c>
      <c r="AL51" s="24">
        <v>-0.33660000000000001</v>
      </c>
      <c r="AM51" s="24">
        <v>-0.31680000000000003</v>
      </c>
      <c r="AN51" s="24">
        <v>-0.33</v>
      </c>
      <c r="AO51" s="24">
        <v>-0.11219999999999999</v>
      </c>
      <c r="AP51" s="24">
        <v>-6.6000000000000003E-2</v>
      </c>
      <c r="AQ51" s="24">
        <v>-0.29699999999999999</v>
      </c>
      <c r="AR51" s="24">
        <v>-5.9400000000000001E-2</v>
      </c>
      <c r="AS51" s="24">
        <v>-0.2838</v>
      </c>
      <c r="AT51" s="24">
        <v>-0.15179999999999999</v>
      </c>
      <c r="AU51" s="24">
        <v>-0.4224</v>
      </c>
      <c r="AV51" s="24">
        <v>-0.25080000000000002</v>
      </c>
      <c r="AW51" s="24">
        <v>-0.2442</v>
      </c>
      <c r="AX51" s="24">
        <v>-0.2838</v>
      </c>
      <c r="AY51" s="24">
        <v>-0.25080000000000002</v>
      </c>
      <c r="AZ51" s="24">
        <v>-0.3498</v>
      </c>
      <c r="BA51" s="24">
        <v>-0.15179999999999999</v>
      </c>
      <c r="BB51" s="24">
        <v>-9.2399999999999996E-2</v>
      </c>
      <c r="BC51" s="24">
        <v>-0.29039999999999999</v>
      </c>
      <c r="BD51" s="24">
        <v>-0.1056</v>
      </c>
      <c r="BE51" s="24">
        <v>-7.9200000000000007E-2</v>
      </c>
      <c r="BF51" s="24">
        <v>-0.25080000000000002</v>
      </c>
      <c r="BG51" s="24">
        <v>-0.1188</v>
      </c>
      <c r="BH51" s="24">
        <v>-0.2112</v>
      </c>
      <c r="BI51" s="24">
        <v>-0.26400000000000001</v>
      </c>
      <c r="BJ51" s="24">
        <v>-0.1452</v>
      </c>
      <c r="BK51" s="24">
        <v>-0.2442</v>
      </c>
      <c r="BL51" s="24">
        <v>-0.23760000000000001</v>
      </c>
      <c r="BM51" s="24">
        <v>-0.2442</v>
      </c>
      <c r="BN51" s="24">
        <v>-0.2772</v>
      </c>
      <c r="BO51" s="24">
        <v>-0.18479999999999999</v>
      </c>
      <c r="BP51" s="24">
        <v>-2.64E-2</v>
      </c>
      <c r="BQ51" s="24">
        <v>-0.25740000000000002</v>
      </c>
      <c r="BR51" s="24">
        <v>-0.2112</v>
      </c>
      <c r="BS51" s="24">
        <v>-0.11219999999999999</v>
      </c>
      <c r="BT51" s="24">
        <v>-0.29699999999999999</v>
      </c>
      <c r="BU51" s="24">
        <v>-0.4884</v>
      </c>
      <c r="BV51" s="24">
        <v>-0.16500000000000001</v>
      </c>
      <c r="BW51" s="24">
        <v>-0.25740000000000002</v>
      </c>
      <c r="BX51" s="24">
        <v>-0.21779999999999999</v>
      </c>
      <c r="BY51" s="24">
        <v>-0.36959999999999998</v>
      </c>
      <c r="BZ51" s="24">
        <v>-0.19139999999999999</v>
      </c>
      <c r="CA51" s="24">
        <v>-0.34320000000000001</v>
      </c>
      <c r="CB51" s="24">
        <v>-0.2046</v>
      </c>
      <c r="CC51" s="24">
        <v>-0.30359999999999998</v>
      </c>
      <c r="CD51" s="24">
        <v>-8.5800000000000001E-2</v>
      </c>
      <c r="CE51" s="24">
        <v>-0.30359999999999998</v>
      </c>
      <c r="CF51" s="24">
        <v>-0.29039999999999999</v>
      </c>
      <c r="CG51" s="24">
        <v>-0.2838</v>
      </c>
      <c r="CH51" s="24">
        <v>-0.31019999999999998</v>
      </c>
      <c r="CI51" s="24">
        <v>-0.27060000000000001</v>
      </c>
      <c r="CJ51" s="24">
        <v>-0.34320000000000001</v>
      </c>
      <c r="CK51" s="24">
        <v>-0.2442</v>
      </c>
      <c r="CL51" s="24">
        <v>-0.13200000000000001</v>
      </c>
      <c r="CM51" s="23">
        <v>-0.33</v>
      </c>
      <c r="CN51" s="24">
        <v>-0.29039999999999999</v>
      </c>
      <c r="CO51" s="24">
        <v>-0.23760000000000001</v>
      </c>
      <c r="CP51" s="24">
        <v>-2.9700000000000001E-2</v>
      </c>
      <c r="CQ51" s="24">
        <v>-6.6000000000000003E-2</v>
      </c>
      <c r="CR51" s="24">
        <v>-3.3000000000000002E-2</v>
      </c>
      <c r="CS51" s="24">
        <v>-6.6000000000000003E-2</v>
      </c>
      <c r="CT51" s="24">
        <v>-3.3000000000000002E-2</v>
      </c>
      <c r="CU51" s="24">
        <v>-0.52800000000000002</v>
      </c>
      <c r="CV51" s="24">
        <v>-0.59399999999999997</v>
      </c>
      <c r="CW51" s="24">
        <v>-3.3E-3</v>
      </c>
      <c r="CX51" s="24">
        <v>-0.627</v>
      </c>
      <c r="CY51" s="24">
        <v>-0.26400000000000001</v>
      </c>
      <c r="CZ51" s="29">
        <v>-0.13200000000000001</v>
      </c>
    </row>
    <row r="52" spans="1:104" x14ac:dyDescent="0.25">
      <c r="A52" s="9" t="s">
        <v>84</v>
      </c>
      <c r="B52" s="9" t="s">
        <v>79</v>
      </c>
      <c r="C52" s="44">
        <v>27751</v>
      </c>
      <c r="D52" s="18">
        <v>-0.06</v>
      </c>
      <c r="E52" s="16">
        <v>-0.18</v>
      </c>
      <c r="F52" s="16">
        <v>-0.18</v>
      </c>
      <c r="G52" s="16">
        <v>-0.18</v>
      </c>
      <c r="H52" s="16">
        <v>-0.9</v>
      </c>
      <c r="I52" s="16">
        <f t="shared" si="8"/>
        <v>-0.18</v>
      </c>
      <c r="J52" s="16">
        <f t="shared" si="9"/>
        <v>-0.3</v>
      </c>
      <c r="K52" s="16">
        <f t="shared" si="10"/>
        <v>-0.18</v>
      </c>
      <c r="L52" s="16">
        <f t="shared" si="11"/>
        <v>-0.3</v>
      </c>
      <c r="M52" s="24">
        <v>-0.624</v>
      </c>
      <c r="N52" s="24">
        <v>-0.48</v>
      </c>
      <c r="O52" s="24">
        <v>-0.66</v>
      </c>
      <c r="P52" s="24">
        <v>-0.39600000000000002</v>
      </c>
      <c r="Q52" s="24">
        <v>-0.26400000000000001</v>
      </c>
      <c r="R52" s="24">
        <v>-0.18</v>
      </c>
      <c r="S52" s="24">
        <v>-0.46800000000000003</v>
      </c>
      <c r="T52" s="24">
        <v>-0.51600000000000001</v>
      </c>
      <c r="U52" s="24">
        <v>-0.44400000000000001</v>
      </c>
      <c r="V52" s="24">
        <v>-0.66</v>
      </c>
      <c r="W52" s="24">
        <v>-0.38400000000000001</v>
      </c>
      <c r="X52" s="24">
        <v>-0.42</v>
      </c>
      <c r="Y52" s="24">
        <v>-0.34799999999999998</v>
      </c>
      <c r="Z52" s="24">
        <v>-0.39600000000000002</v>
      </c>
      <c r="AA52" s="24">
        <v>-0.312</v>
      </c>
      <c r="AB52" s="24">
        <v>-0.49199999999999999</v>
      </c>
      <c r="AC52" s="24">
        <v>-0.24</v>
      </c>
      <c r="AD52" s="24">
        <v>-0.13200000000000001</v>
      </c>
      <c r="AE52" s="24">
        <v>-0.40799999999999997</v>
      </c>
      <c r="AF52" s="24">
        <v>-0.156</v>
      </c>
      <c r="AG52" s="24">
        <v>-0.36</v>
      </c>
      <c r="AH52" s="24">
        <v>-0.42</v>
      </c>
      <c r="AI52" s="24">
        <v>-0.33600000000000002</v>
      </c>
      <c r="AJ52" s="24">
        <v>-0.49199999999999999</v>
      </c>
      <c r="AK52" s="24">
        <v>-0.80400000000000005</v>
      </c>
      <c r="AL52" s="24">
        <v>-0.61199999999999999</v>
      </c>
      <c r="AM52" s="24">
        <v>-0.57599999999999996</v>
      </c>
      <c r="AN52" s="24">
        <v>-0.6</v>
      </c>
      <c r="AO52" s="24">
        <v>-0.20399999999999999</v>
      </c>
      <c r="AP52" s="24">
        <v>-0.12</v>
      </c>
      <c r="AQ52" s="24">
        <v>-0.54</v>
      </c>
      <c r="AR52" s="24">
        <v>-0.108</v>
      </c>
      <c r="AS52" s="24">
        <v>-0.51600000000000001</v>
      </c>
      <c r="AT52" s="24">
        <v>-0.27600000000000002</v>
      </c>
      <c r="AU52" s="24">
        <v>-0.76800000000000002</v>
      </c>
      <c r="AV52" s="24">
        <v>-0.45600000000000002</v>
      </c>
      <c r="AW52" s="24">
        <v>-0.44400000000000001</v>
      </c>
      <c r="AX52" s="24">
        <v>-0.51600000000000001</v>
      </c>
      <c r="AY52" s="24">
        <v>-0.45600000000000002</v>
      </c>
      <c r="AZ52" s="24">
        <v>-0.63600000000000001</v>
      </c>
      <c r="BA52" s="24">
        <v>-0.27600000000000002</v>
      </c>
      <c r="BB52" s="24">
        <v>-0.16800000000000001</v>
      </c>
      <c r="BC52" s="24">
        <v>-0.52800000000000002</v>
      </c>
      <c r="BD52" s="24">
        <v>-0.192</v>
      </c>
      <c r="BE52" s="24">
        <v>-0.14399999999999999</v>
      </c>
      <c r="BF52" s="24">
        <v>-0.45600000000000002</v>
      </c>
      <c r="BG52" s="24">
        <v>-0.216</v>
      </c>
      <c r="BH52" s="24">
        <v>-0.38400000000000001</v>
      </c>
      <c r="BI52" s="24">
        <v>-0.48</v>
      </c>
      <c r="BJ52" s="24">
        <v>-0.26400000000000001</v>
      </c>
      <c r="BK52" s="24">
        <v>-0.44400000000000001</v>
      </c>
      <c r="BL52" s="24">
        <v>-0.432</v>
      </c>
      <c r="BM52" s="24">
        <v>-0.44400000000000001</v>
      </c>
      <c r="BN52" s="24">
        <v>-0.504</v>
      </c>
      <c r="BO52" s="24">
        <v>-0.33600000000000002</v>
      </c>
      <c r="BP52" s="24">
        <v>-4.8000000000000001E-2</v>
      </c>
      <c r="BQ52" s="24">
        <v>-0.46800000000000003</v>
      </c>
      <c r="BR52" s="24">
        <v>-0.38400000000000001</v>
      </c>
      <c r="BS52" s="24">
        <v>-0.20399999999999999</v>
      </c>
      <c r="BT52" s="24">
        <v>-0.54</v>
      </c>
      <c r="BU52" s="24">
        <v>-0.88800000000000001</v>
      </c>
      <c r="BV52" s="24">
        <v>-0.3</v>
      </c>
      <c r="BW52" s="24">
        <v>-0.46800000000000003</v>
      </c>
      <c r="BX52" s="24">
        <v>-0.39600000000000002</v>
      </c>
      <c r="BY52" s="24">
        <v>-0.67200000000000004</v>
      </c>
      <c r="BZ52" s="24">
        <v>-0.34799999999999998</v>
      </c>
      <c r="CA52" s="24">
        <v>-0.624</v>
      </c>
      <c r="CB52" s="24">
        <v>-0.372</v>
      </c>
      <c r="CC52" s="24">
        <v>-0.55200000000000005</v>
      </c>
      <c r="CD52" s="24">
        <v>-0.156</v>
      </c>
      <c r="CE52" s="24">
        <v>-0.55200000000000005</v>
      </c>
      <c r="CF52" s="24">
        <v>-0.52800000000000002</v>
      </c>
      <c r="CG52" s="24">
        <v>-0.51600000000000001</v>
      </c>
      <c r="CH52" s="24">
        <v>-0.56399999999999995</v>
      </c>
      <c r="CI52" s="24">
        <v>-0.49199999999999999</v>
      </c>
      <c r="CJ52" s="24">
        <v>-0.624</v>
      </c>
      <c r="CK52" s="24">
        <v>-0.44400000000000001</v>
      </c>
      <c r="CL52" s="24">
        <v>-0.24</v>
      </c>
      <c r="CM52" s="23">
        <v>-0.6</v>
      </c>
      <c r="CN52" s="24">
        <v>-0.52800000000000002</v>
      </c>
      <c r="CO52" s="24">
        <v>-0.432</v>
      </c>
      <c r="CP52" s="24">
        <v>-5.3999999999999999E-2</v>
      </c>
      <c r="CQ52" s="24">
        <v>-0.12</v>
      </c>
      <c r="CR52" s="24">
        <v>-0.06</v>
      </c>
      <c r="CS52" s="24">
        <v>-0.12</v>
      </c>
      <c r="CT52" s="24">
        <v>-0.06</v>
      </c>
      <c r="CU52" s="24">
        <v>-0.96</v>
      </c>
      <c r="CV52" s="24">
        <v>-1.08</v>
      </c>
      <c r="CW52" s="24">
        <v>-6.0000000000000001E-3</v>
      </c>
      <c r="CX52" s="24">
        <v>-1.1399999999999999</v>
      </c>
      <c r="CY52" s="24">
        <v>-0.48</v>
      </c>
      <c r="CZ52" s="29">
        <v>-0.24</v>
      </c>
    </row>
    <row r="53" spans="1:104" x14ac:dyDescent="0.25">
      <c r="A53" s="9" t="s">
        <v>83</v>
      </c>
      <c r="B53" s="9" t="s">
        <v>80</v>
      </c>
      <c r="C53" s="44">
        <v>28180</v>
      </c>
      <c r="D53" s="18">
        <v>-0.06</v>
      </c>
      <c r="E53" s="16">
        <v>-0.18</v>
      </c>
      <c r="F53" s="16">
        <v>-0.18</v>
      </c>
      <c r="G53" s="16">
        <v>-0.18</v>
      </c>
      <c r="H53" s="16">
        <v>-0.9</v>
      </c>
      <c r="I53" s="16">
        <f t="shared" si="8"/>
        <v>-0.18</v>
      </c>
      <c r="J53" s="16">
        <f t="shared" si="9"/>
        <v>-0.3</v>
      </c>
      <c r="K53" s="16">
        <f t="shared" si="10"/>
        <v>-0.18</v>
      </c>
      <c r="L53" s="16">
        <f t="shared" si="11"/>
        <v>-0.3</v>
      </c>
      <c r="M53" s="24">
        <v>-0.624</v>
      </c>
      <c r="N53" s="24">
        <v>-0.48</v>
      </c>
      <c r="O53" s="24">
        <v>-0.66</v>
      </c>
      <c r="P53" s="24">
        <v>-0.39600000000000002</v>
      </c>
      <c r="Q53" s="24">
        <v>-0.26400000000000001</v>
      </c>
      <c r="R53" s="24">
        <v>-0.18</v>
      </c>
      <c r="S53" s="24">
        <v>-0.46800000000000003</v>
      </c>
      <c r="T53" s="24">
        <v>-0.51600000000000001</v>
      </c>
      <c r="U53" s="24">
        <v>-0.44400000000000001</v>
      </c>
      <c r="V53" s="24">
        <v>-0.66</v>
      </c>
      <c r="W53" s="24">
        <v>-0.38400000000000001</v>
      </c>
      <c r="X53" s="24">
        <v>-0.42</v>
      </c>
      <c r="Y53" s="24">
        <v>-0.34799999999999998</v>
      </c>
      <c r="Z53" s="24">
        <v>-0.39600000000000002</v>
      </c>
      <c r="AA53" s="24">
        <v>-0.312</v>
      </c>
      <c r="AB53" s="24">
        <v>-0.49199999999999999</v>
      </c>
      <c r="AC53" s="24">
        <v>-0.24</v>
      </c>
      <c r="AD53" s="24">
        <v>-0.13200000000000001</v>
      </c>
      <c r="AE53" s="24">
        <v>-0.40799999999999997</v>
      </c>
      <c r="AF53" s="24">
        <v>-0.156</v>
      </c>
      <c r="AG53" s="24">
        <v>-0.36</v>
      </c>
      <c r="AH53" s="24">
        <v>-0.42</v>
      </c>
      <c r="AI53" s="24">
        <v>-0.33600000000000002</v>
      </c>
      <c r="AJ53" s="24">
        <v>-0.49199999999999999</v>
      </c>
      <c r="AK53" s="24">
        <v>-0.80400000000000005</v>
      </c>
      <c r="AL53" s="24">
        <v>-0.61199999999999999</v>
      </c>
      <c r="AM53" s="24">
        <v>-0.57599999999999996</v>
      </c>
      <c r="AN53" s="24">
        <v>-0.6</v>
      </c>
      <c r="AO53" s="24">
        <v>-0.20399999999999999</v>
      </c>
      <c r="AP53" s="24">
        <v>-0.12</v>
      </c>
      <c r="AQ53" s="24">
        <v>-0.54</v>
      </c>
      <c r="AR53" s="24">
        <v>-0.108</v>
      </c>
      <c r="AS53" s="24">
        <v>-0.51600000000000001</v>
      </c>
      <c r="AT53" s="24">
        <v>-0.27600000000000002</v>
      </c>
      <c r="AU53" s="24">
        <v>-0.76800000000000002</v>
      </c>
      <c r="AV53" s="24">
        <v>-0.45600000000000002</v>
      </c>
      <c r="AW53" s="24">
        <v>-0.44400000000000001</v>
      </c>
      <c r="AX53" s="24">
        <v>-0.51600000000000001</v>
      </c>
      <c r="AY53" s="24">
        <v>-0.45600000000000002</v>
      </c>
      <c r="AZ53" s="24">
        <v>-0.63600000000000001</v>
      </c>
      <c r="BA53" s="24">
        <v>-0.27600000000000002</v>
      </c>
      <c r="BB53" s="24">
        <v>-0.16800000000000001</v>
      </c>
      <c r="BC53" s="24">
        <v>-0.52800000000000002</v>
      </c>
      <c r="BD53" s="24">
        <v>-0.192</v>
      </c>
      <c r="BE53" s="24">
        <v>-0.14399999999999999</v>
      </c>
      <c r="BF53" s="24">
        <v>-0.45600000000000002</v>
      </c>
      <c r="BG53" s="24">
        <v>-0.216</v>
      </c>
      <c r="BH53" s="24">
        <v>-0.38400000000000001</v>
      </c>
      <c r="BI53" s="24">
        <v>-0.48</v>
      </c>
      <c r="BJ53" s="24">
        <v>-0.26400000000000001</v>
      </c>
      <c r="BK53" s="24">
        <v>-0.44400000000000001</v>
      </c>
      <c r="BL53" s="24">
        <v>-0.432</v>
      </c>
      <c r="BM53" s="24">
        <v>-0.44400000000000001</v>
      </c>
      <c r="BN53" s="24">
        <v>-0.504</v>
      </c>
      <c r="BO53" s="24">
        <v>-0.33600000000000002</v>
      </c>
      <c r="BP53" s="24">
        <v>-4.8000000000000001E-2</v>
      </c>
      <c r="BQ53" s="24">
        <v>-0.46800000000000003</v>
      </c>
      <c r="BR53" s="24">
        <v>-0.38400000000000001</v>
      </c>
      <c r="BS53" s="24">
        <v>-0.20399999999999999</v>
      </c>
      <c r="BT53" s="24">
        <v>-0.54</v>
      </c>
      <c r="BU53" s="24">
        <v>-0.88800000000000001</v>
      </c>
      <c r="BV53" s="24">
        <v>-0.3</v>
      </c>
      <c r="BW53" s="24">
        <v>-0.46800000000000003</v>
      </c>
      <c r="BX53" s="24">
        <v>-0.39600000000000002</v>
      </c>
      <c r="BY53" s="24">
        <v>-0.67200000000000004</v>
      </c>
      <c r="BZ53" s="24">
        <v>-0.34799999999999998</v>
      </c>
      <c r="CA53" s="24">
        <v>-0.624</v>
      </c>
      <c r="CB53" s="24">
        <v>-0.372</v>
      </c>
      <c r="CC53" s="24">
        <v>-0.55200000000000005</v>
      </c>
      <c r="CD53" s="24">
        <v>-0.156</v>
      </c>
      <c r="CE53" s="24">
        <v>-0.55200000000000005</v>
      </c>
      <c r="CF53" s="24">
        <v>-0.52800000000000002</v>
      </c>
      <c r="CG53" s="24">
        <v>-0.51600000000000001</v>
      </c>
      <c r="CH53" s="24">
        <v>-0.56399999999999995</v>
      </c>
      <c r="CI53" s="24">
        <v>-0.49199999999999999</v>
      </c>
      <c r="CJ53" s="24">
        <v>-0.624</v>
      </c>
      <c r="CK53" s="24">
        <v>-0.44400000000000001</v>
      </c>
      <c r="CL53" s="24">
        <v>-0.24</v>
      </c>
      <c r="CM53" s="23">
        <v>-0.6</v>
      </c>
      <c r="CN53" s="24">
        <v>-0.52800000000000002</v>
      </c>
      <c r="CO53" s="24">
        <v>-0.432</v>
      </c>
      <c r="CP53" s="24">
        <v>-5.3999999999999999E-2</v>
      </c>
      <c r="CQ53" s="24">
        <v>-0.12</v>
      </c>
      <c r="CR53" s="24">
        <v>-0.06</v>
      </c>
      <c r="CS53" s="24">
        <v>-0.12</v>
      </c>
      <c r="CT53" s="24">
        <v>-0.06</v>
      </c>
      <c r="CU53" s="24">
        <v>-0.96</v>
      </c>
      <c r="CV53" s="24">
        <v>-1.08</v>
      </c>
      <c r="CW53" s="24">
        <v>-6.0000000000000001E-3</v>
      </c>
      <c r="CX53" s="24">
        <v>-1.1399999999999999</v>
      </c>
      <c r="CY53" s="24">
        <v>-0.48</v>
      </c>
      <c r="CZ53" s="29">
        <v>-0.24</v>
      </c>
    </row>
    <row r="54" spans="1:104" x14ac:dyDescent="0.25">
      <c r="A54" s="13" t="s">
        <v>82</v>
      </c>
      <c r="B54" s="13" t="s">
        <v>81</v>
      </c>
      <c r="C54" s="45">
        <v>27597</v>
      </c>
      <c r="D54" s="25">
        <v>-0.1</v>
      </c>
      <c r="E54" s="15">
        <v>-0.3</v>
      </c>
      <c r="F54" s="15">
        <v>-0.3</v>
      </c>
      <c r="G54" s="15">
        <v>-0.3</v>
      </c>
      <c r="H54" s="15">
        <v>-1.5</v>
      </c>
      <c r="I54" s="15">
        <f t="shared" si="8"/>
        <v>-0.30000000000000004</v>
      </c>
      <c r="J54" s="15">
        <f t="shared" si="9"/>
        <v>-0.5</v>
      </c>
      <c r="K54" s="15">
        <f t="shared" si="10"/>
        <v>-0.30000000000000004</v>
      </c>
      <c r="L54" s="15">
        <f t="shared" si="11"/>
        <v>-0.5</v>
      </c>
      <c r="M54" s="17">
        <v>-1.04</v>
      </c>
      <c r="N54" s="17">
        <v>-0.8</v>
      </c>
      <c r="O54" s="17">
        <v>-1.1000000000000001</v>
      </c>
      <c r="P54" s="17">
        <v>-0.66</v>
      </c>
      <c r="Q54" s="17">
        <v>-0.44</v>
      </c>
      <c r="R54" s="17">
        <v>-0.3</v>
      </c>
      <c r="S54" s="17">
        <v>-0.78</v>
      </c>
      <c r="T54" s="17">
        <v>-0.86</v>
      </c>
      <c r="U54" s="17">
        <v>-0.74</v>
      </c>
      <c r="V54" s="17">
        <v>-1.1000000000000001</v>
      </c>
      <c r="W54" s="17">
        <v>-0.64</v>
      </c>
      <c r="X54" s="17">
        <v>-0.7</v>
      </c>
      <c r="Y54" s="17">
        <v>-0.57999999999999996</v>
      </c>
      <c r="Z54" s="17">
        <v>-0.66</v>
      </c>
      <c r="AA54" s="17">
        <v>-0.52</v>
      </c>
      <c r="AB54" s="17">
        <v>-0.82</v>
      </c>
      <c r="AC54" s="17">
        <v>-0.4</v>
      </c>
      <c r="AD54" s="17">
        <v>-0.22</v>
      </c>
      <c r="AE54" s="17">
        <v>-0.68</v>
      </c>
      <c r="AF54" s="17">
        <v>-0.26</v>
      </c>
      <c r="AG54" s="17">
        <v>-0.6</v>
      </c>
      <c r="AH54" s="17">
        <v>-0.7</v>
      </c>
      <c r="AI54" s="17">
        <v>-0.56000000000000005</v>
      </c>
      <c r="AJ54" s="17">
        <v>-0.82</v>
      </c>
      <c r="AK54" s="17">
        <v>-1.34</v>
      </c>
      <c r="AL54" s="17">
        <v>-1.02</v>
      </c>
      <c r="AM54" s="17">
        <v>-0.96</v>
      </c>
      <c r="AN54" s="17">
        <v>-1</v>
      </c>
      <c r="AO54" s="17">
        <v>-0.34</v>
      </c>
      <c r="AP54" s="17">
        <v>-0.2</v>
      </c>
      <c r="AQ54" s="17">
        <v>-0.9</v>
      </c>
      <c r="AR54" s="17">
        <v>-0.18</v>
      </c>
      <c r="AS54" s="17">
        <v>-0.86</v>
      </c>
      <c r="AT54" s="17">
        <v>-0.46</v>
      </c>
      <c r="AU54" s="17">
        <v>-1.28</v>
      </c>
      <c r="AV54" s="17">
        <v>-0.76</v>
      </c>
      <c r="AW54" s="17">
        <v>-0.74</v>
      </c>
      <c r="AX54" s="17">
        <v>-0.86</v>
      </c>
      <c r="AY54" s="17">
        <v>-0.76</v>
      </c>
      <c r="AZ54" s="17">
        <v>-1.06</v>
      </c>
      <c r="BA54" s="17">
        <v>-0.46</v>
      </c>
      <c r="BB54" s="17">
        <v>-0.28000000000000003</v>
      </c>
      <c r="BC54" s="17">
        <v>-0.88</v>
      </c>
      <c r="BD54" s="17">
        <v>-0.32</v>
      </c>
      <c r="BE54" s="17">
        <v>-0.24</v>
      </c>
      <c r="BF54" s="17">
        <v>-0.76</v>
      </c>
      <c r="BG54" s="17">
        <v>-0.36</v>
      </c>
      <c r="BH54" s="17">
        <v>-0.64</v>
      </c>
      <c r="BI54" s="17">
        <v>-0.8</v>
      </c>
      <c r="BJ54" s="17">
        <v>-0.44</v>
      </c>
      <c r="BK54" s="17">
        <v>-0.74</v>
      </c>
      <c r="BL54" s="17">
        <v>-0.72</v>
      </c>
      <c r="BM54" s="17">
        <v>-0.74</v>
      </c>
      <c r="BN54" s="17">
        <v>-0.84</v>
      </c>
      <c r="BO54" s="17">
        <v>-0.56000000000000005</v>
      </c>
      <c r="BP54" s="17">
        <v>-0.08</v>
      </c>
      <c r="BQ54" s="17">
        <v>-0.78</v>
      </c>
      <c r="BR54" s="17">
        <v>-0.64</v>
      </c>
      <c r="BS54" s="17">
        <v>-0.34</v>
      </c>
      <c r="BT54" s="17">
        <v>-0.9</v>
      </c>
      <c r="BU54" s="17">
        <v>-1.48</v>
      </c>
      <c r="BV54" s="17">
        <v>-0.5</v>
      </c>
      <c r="BW54" s="17">
        <v>-0.78</v>
      </c>
      <c r="BX54" s="17">
        <v>-0.66</v>
      </c>
      <c r="BY54" s="17">
        <v>-1.1200000000000001</v>
      </c>
      <c r="BZ54" s="17">
        <v>-0.57999999999999996</v>
      </c>
      <c r="CA54" s="17">
        <v>-1.04</v>
      </c>
      <c r="CB54" s="17">
        <v>-0.62</v>
      </c>
      <c r="CC54" s="17">
        <v>-0.92</v>
      </c>
      <c r="CD54" s="17">
        <v>-0.26</v>
      </c>
      <c r="CE54" s="17">
        <v>-0.92</v>
      </c>
      <c r="CF54" s="17">
        <v>-0.88</v>
      </c>
      <c r="CG54" s="17">
        <v>-0.86</v>
      </c>
      <c r="CH54" s="17">
        <v>-0.94</v>
      </c>
      <c r="CI54" s="17">
        <v>-0.82</v>
      </c>
      <c r="CJ54" s="17">
        <v>-1.04</v>
      </c>
      <c r="CK54" s="17">
        <v>-0.74</v>
      </c>
      <c r="CL54" s="17">
        <v>-0.4</v>
      </c>
      <c r="CM54" s="17">
        <v>-1</v>
      </c>
      <c r="CN54" s="17">
        <v>-0.88</v>
      </c>
      <c r="CO54" s="17">
        <v>-0.72</v>
      </c>
      <c r="CP54" s="17">
        <v>-0.09</v>
      </c>
      <c r="CQ54" s="17">
        <v>-0.2</v>
      </c>
      <c r="CR54" s="17">
        <v>-0.1</v>
      </c>
      <c r="CS54" s="17">
        <v>-0.2</v>
      </c>
      <c r="CT54" s="17">
        <v>-0.1</v>
      </c>
      <c r="CU54" s="17">
        <v>-1.6</v>
      </c>
      <c r="CV54" s="17">
        <v>-1.8</v>
      </c>
      <c r="CW54" s="17">
        <v>-0.01</v>
      </c>
      <c r="CX54" s="17">
        <v>-1.9</v>
      </c>
      <c r="CY54" s="17">
        <v>-0.8</v>
      </c>
      <c r="CZ54" s="27">
        <v>-0.4</v>
      </c>
    </row>
    <row r="55" spans="1:104" x14ac:dyDescent="0.25">
      <c r="D55" s="16"/>
      <c r="E55" s="16"/>
      <c r="F55" s="16"/>
      <c r="G55" s="16"/>
      <c r="H55" s="16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01"/>
  <sheetViews>
    <sheetView tabSelected="1" zoomScale="70" zoomScaleNormal="70" workbookViewId="0">
      <selection activeCell="N2" sqref="N2"/>
    </sheetView>
  </sheetViews>
  <sheetFormatPr defaultRowHeight="15" x14ac:dyDescent="0.25"/>
  <cols>
    <col min="1" max="1" width="10.42578125" style="53" customWidth="1"/>
    <col min="2" max="5" width="9.140625" style="53"/>
    <col min="6" max="6" width="19.28515625" customWidth="1"/>
    <col min="7" max="7" width="21.28515625" customWidth="1"/>
    <col min="8" max="8" width="17.85546875" style="53" customWidth="1"/>
    <col min="9" max="9" width="16.5703125" style="53" customWidth="1"/>
    <col min="10" max="10" width="10" style="53" customWidth="1"/>
    <col min="11" max="11" width="10.140625" style="53" customWidth="1"/>
    <col min="12" max="12" width="12.42578125" style="53" customWidth="1"/>
    <col min="13" max="18" width="17.85546875" style="53" customWidth="1"/>
    <col min="19" max="19" width="17.7109375" style="53" customWidth="1"/>
    <col min="20" max="20" width="14.7109375" style="53" customWidth="1"/>
    <col min="21" max="21" width="18.28515625" style="53" customWidth="1"/>
    <col min="22" max="22" width="11.42578125" style="53" customWidth="1"/>
    <col min="23" max="23" width="11.28515625" style="53" customWidth="1"/>
    <col min="24" max="24" width="11" style="53" customWidth="1"/>
    <col min="25" max="25" width="12.42578125" style="53" customWidth="1"/>
    <col min="26" max="26" width="11" style="53" customWidth="1"/>
    <col min="27" max="27" width="11.42578125" style="53" customWidth="1"/>
    <col min="28" max="31" width="9.140625" style="53"/>
    <col min="32" max="32" width="16.85546875" style="53" customWidth="1"/>
    <col min="33" max="33" width="12.85546875" style="53" customWidth="1"/>
    <col min="34" max="34" width="13.85546875" style="53" customWidth="1"/>
    <col min="35" max="37" width="9.140625" style="53"/>
    <col min="38" max="38" width="14.7109375" style="53" customWidth="1"/>
    <col min="39" max="39" width="13.5703125" style="53" customWidth="1"/>
    <col min="40" max="44" width="9.140625" style="53"/>
    <col min="45" max="45" width="11.85546875" style="53" customWidth="1"/>
    <col min="46" max="16384" width="9.140625" style="53"/>
  </cols>
  <sheetData>
    <row r="1" spans="1:45" x14ac:dyDescent="0.25">
      <c r="A1" s="53" t="s">
        <v>222</v>
      </c>
      <c r="B1" s="53" t="s">
        <v>115</v>
      </c>
      <c r="C1" s="53" t="s">
        <v>113</v>
      </c>
      <c r="D1" s="53" t="s">
        <v>116</v>
      </c>
      <c r="E1" s="53" t="s">
        <v>114</v>
      </c>
      <c r="F1" t="s">
        <v>210</v>
      </c>
      <c r="G1" t="s">
        <v>214</v>
      </c>
      <c r="H1" s="53" t="s">
        <v>215</v>
      </c>
      <c r="I1" s="53" t="s">
        <v>211</v>
      </c>
      <c r="J1" s="53" t="s">
        <v>212</v>
      </c>
      <c r="K1" s="53" t="s">
        <v>213</v>
      </c>
      <c r="L1" s="53" t="s">
        <v>114</v>
      </c>
      <c r="M1" s="53" t="s">
        <v>216</v>
      </c>
      <c r="N1" s="53" t="s">
        <v>217</v>
      </c>
      <c r="O1" s="53" t="s">
        <v>218</v>
      </c>
      <c r="P1" s="53" t="s">
        <v>219</v>
      </c>
      <c r="Q1" s="53" t="s">
        <v>220</v>
      </c>
      <c r="R1" s="53" t="s">
        <v>221</v>
      </c>
      <c r="S1" s="53" t="s">
        <v>223</v>
      </c>
      <c r="T1" s="53" t="s">
        <v>224</v>
      </c>
      <c r="U1" s="53" t="s">
        <v>225</v>
      </c>
      <c r="V1" s="53" t="s">
        <v>216</v>
      </c>
      <c r="W1" s="53" t="s">
        <v>217</v>
      </c>
      <c r="X1" s="53" t="s">
        <v>218</v>
      </c>
      <c r="Y1" s="53" t="s">
        <v>219</v>
      </c>
      <c r="Z1" s="53" t="s">
        <v>220</v>
      </c>
      <c r="AA1" s="53" t="s">
        <v>221</v>
      </c>
      <c r="AB1" s="53" t="s">
        <v>226</v>
      </c>
      <c r="AC1" s="53" t="s">
        <v>227</v>
      </c>
      <c r="AD1" s="53" t="s">
        <v>228</v>
      </c>
      <c r="AE1" s="53" t="s">
        <v>114</v>
      </c>
      <c r="AF1" s="53" t="s">
        <v>229</v>
      </c>
      <c r="AG1" s="53" t="s">
        <v>230</v>
      </c>
      <c r="AH1" s="53" t="s">
        <v>231</v>
      </c>
      <c r="AI1" s="53" t="s">
        <v>216</v>
      </c>
      <c r="AJ1" s="53" t="s">
        <v>217</v>
      </c>
      <c r="AK1" s="53" t="s">
        <v>218</v>
      </c>
      <c r="AL1" s="53" t="s">
        <v>219</v>
      </c>
      <c r="AM1" s="53" t="s">
        <v>220</v>
      </c>
      <c r="AN1" s="53" t="s">
        <v>221</v>
      </c>
      <c r="AO1" s="53" t="s">
        <v>232</v>
      </c>
      <c r="AP1" s="53" t="s">
        <v>233</v>
      </c>
      <c r="AQ1" s="53" t="s">
        <v>234</v>
      </c>
      <c r="AR1" s="53" t="s">
        <v>114</v>
      </c>
      <c r="AS1" s="53" t="s">
        <v>235</v>
      </c>
    </row>
    <row r="2" spans="1:45" x14ac:dyDescent="0.25">
      <c r="A2" s="53">
        <v>1</v>
      </c>
      <c r="B2" s="53">
        <v>50</v>
      </c>
      <c r="C2" s="53">
        <v>35</v>
      </c>
      <c r="D2" s="53">
        <v>15</v>
      </c>
      <c r="E2" s="53">
        <f>SUM(B2:D2)</f>
        <v>100</v>
      </c>
      <c r="F2">
        <v>8.0058599999999994E-2</v>
      </c>
      <c r="G2">
        <f t="shared" ref="G2:G33" si="0">1-F2</f>
        <v>0.91994140000000002</v>
      </c>
      <c r="H2" s="54">
        <f>G2*10</f>
        <v>9.1994140000000009</v>
      </c>
      <c r="I2" s="52">
        <v>54</v>
      </c>
      <c r="J2" s="52">
        <v>29</v>
      </c>
      <c r="K2" s="52">
        <v>17</v>
      </c>
      <c r="L2" s="52">
        <f>I2+J2+K2</f>
        <v>100</v>
      </c>
      <c r="M2" s="54">
        <f>B2-H2</f>
        <v>40.800585999999996</v>
      </c>
      <c r="N2" s="54">
        <f t="shared" ref="N2:N33" si="1">B2+H2</f>
        <v>59.199414000000004</v>
      </c>
      <c r="O2" s="54">
        <f t="shared" ref="O2:O33" si="2">C2-H2</f>
        <v>25.800585999999999</v>
      </c>
      <c r="P2" s="54">
        <f t="shared" ref="P2:P33" si="3">C2+H2</f>
        <v>44.199414000000004</v>
      </c>
      <c r="Q2" s="54">
        <f t="shared" ref="Q2:Q33" si="4">D2-H2</f>
        <v>5.8005859999999991</v>
      </c>
      <c r="R2" s="54">
        <f t="shared" ref="R2:R33" si="5">D2+H2</f>
        <v>24.199414000000001</v>
      </c>
      <c r="S2" s="53">
        <v>0.30664998999999998</v>
      </c>
      <c r="T2" s="53">
        <f>1-S2</f>
        <v>0.69335001000000007</v>
      </c>
      <c r="U2" s="53">
        <f>T2*10</f>
        <v>6.9335001000000007</v>
      </c>
      <c r="V2" s="54">
        <f>I2-U2</f>
        <v>47.066499899999997</v>
      </c>
      <c r="W2" s="54">
        <f t="shared" ref="W2:W33" si="6">I2+U2</f>
        <v>60.933500100000003</v>
      </c>
      <c r="X2" s="54">
        <f>J2-U2</f>
        <v>22.0664999</v>
      </c>
      <c r="Y2" s="54">
        <f t="shared" ref="Y2:Y33" si="7">J2+U2</f>
        <v>35.933500100000003</v>
      </c>
      <c r="Z2" s="54">
        <f t="shared" ref="Z2:Z33" si="8">K2-U2</f>
        <v>10.0664999</v>
      </c>
      <c r="AA2" s="54">
        <f t="shared" ref="AA2:AA33" si="9">K2+U2</f>
        <v>23.9335001</v>
      </c>
      <c r="AB2" s="53">
        <v>57</v>
      </c>
      <c r="AC2" s="53">
        <v>24</v>
      </c>
      <c r="AD2" s="53">
        <v>19</v>
      </c>
      <c r="AE2" s="53">
        <f>AB2+AC2+AD2</f>
        <v>100</v>
      </c>
      <c r="AF2" s="53">
        <v>0.14568296</v>
      </c>
      <c r="AG2" s="53">
        <f>1-AF2</f>
        <v>0.85431703999999997</v>
      </c>
      <c r="AH2" s="53">
        <f>AG2*10</f>
        <v>8.5431703999999993</v>
      </c>
      <c r="AI2" s="53">
        <f>AB2-AH2</f>
        <v>48.456829599999999</v>
      </c>
      <c r="AJ2" s="53">
        <f>AB2+AH2</f>
        <v>65.543170399999994</v>
      </c>
      <c r="AK2" s="53">
        <f>AC2-AH2</f>
        <v>15.456829600000001</v>
      </c>
      <c r="AL2" s="53">
        <f>AC2+AH2</f>
        <v>32.543170400000001</v>
      </c>
      <c r="AM2" s="53">
        <f>AD2-AH2</f>
        <v>10.456829600000001</v>
      </c>
      <c r="AN2" s="53">
        <f>AD2+AH2</f>
        <v>27.543170400000001</v>
      </c>
      <c r="AO2" s="53">
        <v>61</v>
      </c>
      <c r="AP2" s="53">
        <v>18</v>
      </c>
      <c r="AQ2" s="53">
        <v>21</v>
      </c>
      <c r="AR2" s="53">
        <f>AO2+AP2+AQ2</f>
        <v>100</v>
      </c>
      <c r="AS2" s="53">
        <v>7.2155369999999996E-2</v>
      </c>
    </row>
    <row r="3" spans="1:45" x14ac:dyDescent="0.25">
      <c r="A3" s="53">
        <f>A2+1</f>
        <v>2</v>
      </c>
      <c r="B3" s="53">
        <v>75</v>
      </c>
      <c r="C3" s="53">
        <v>5</v>
      </c>
      <c r="D3" s="53">
        <v>20</v>
      </c>
      <c r="E3" s="53">
        <f t="shared" ref="E3:E66" si="10">SUM(B3:D3)</f>
        <v>100</v>
      </c>
      <c r="F3">
        <v>8.3523280000000005E-2</v>
      </c>
      <c r="G3">
        <f t="shared" si="0"/>
        <v>0.91647672000000002</v>
      </c>
      <c r="H3" s="54">
        <f t="shared" ref="H2:H33" si="11">G3*10</f>
        <v>9.1647672</v>
      </c>
      <c r="I3" s="52">
        <v>75</v>
      </c>
      <c r="J3" s="52">
        <v>8</v>
      </c>
      <c r="K3" s="52">
        <v>17</v>
      </c>
      <c r="L3" s="52">
        <f t="shared" ref="L3:L66" si="12">I3+J3+K3</f>
        <v>100</v>
      </c>
      <c r="M3" s="54">
        <f t="shared" ref="M2:M33" si="13">B3-H3</f>
        <v>65.8352328</v>
      </c>
      <c r="N3" s="54">
        <f t="shared" si="1"/>
        <v>84.1647672</v>
      </c>
      <c r="O3" s="54">
        <f t="shared" si="2"/>
        <v>-4.1647672</v>
      </c>
      <c r="P3" s="54">
        <f t="shared" si="3"/>
        <v>14.1647672</v>
      </c>
      <c r="Q3" s="54">
        <f t="shared" si="4"/>
        <v>10.8352328</v>
      </c>
      <c r="R3" s="54">
        <f t="shared" si="5"/>
        <v>29.1647672</v>
      </c>
      <c r="S3" s="53">
        <v>9.6717349999999994E-2</v>
      </c>
      <c r="T3" s="53">
        <f t="shared" ref="T3:T66" si="14">1-S3</f>
        <v>0.90328264999999996</v>
      </c>
      <c r="U3" s="53">
        <f t="shared" ref="U3:U66" si="15">T3*10</f>
        <v>9.0328264999999988</v>
      </c>
      <c r="V3" s="54">
        <f t="shared" ref="V2:V33" si="16">I3-U3</f>
        <v>65.967173500000001</v>
      </c>
      <c r="W3" s="54">
        <f t="shared" si="6"/>
        <v>84.032826499999999</v>
      </c>
      <c r="X3" s="54">
        <f t="shared" ref="X2:X33" si="17">J3-U3</f>
        <v>-1.0328264999999988</v>
      </c>
      <c r="Y3" s="54">
        <f t="shared" si="7"/>
        <v>17.032826499999999</v>
      </c>
      <c r="Z3" s="54">
        <f t="shared" si="8"/>
        <v>7.9671735000000012</v>
      </c>
      <c r="AA3" s="54">
        <f t="shared" si="9"/>
        <v>26.032826499999999</v>
      </c>
      <c r="AB3" s="53">
        <v>75</v>
      </c>
      <c r="AC3" s="53">
        <v>12</v>
      </c>
      <c r="AD3" s="53">
        <v>13</v>
      </c>
      <c r="AE3" s="53">
        <f t="shared" ref="AE3:AE66" si="18">AB3+AC3+AD3</f>
        <v>100</v>
      </c>
      <c r="AF3" s="53">
        <v>7.0931339999999996E-2</v>
      </c>
      <c r="AG3" s="53">
        <f t="shared" ref="AG3:AG66" si="19">1-AF3</f>
        <v>0.92906865999999999</v>
      </c>
      <c r="AH3" s="53">
        <f t="shared" ref="AH3:AH66" si="20">AG3*10</f>
        <v>9.2906866000000008</v>
      </c>
      <c r="AI3" s="53">
        <f t="shared" ref="AI3:AI66" si="21">AB3-AH3</f>
        <v>65.709313399999999</v>
      </c>
      <c r="AJ3" s="53">
        <f t="shared" ref="AJ3:AJ66" si="22">AB3+AH3</f>
        <v>84.290686600000001</v>
      </c>
      <c r="AK3" s="53">
        <f t="shared" ref="AK3:AK66" si="23">AC3-AH3</f>
        <v>2.7093133999999992</v>
      </c>
      <c r="AL3" s="53">
        <f t="shared" ref="AL3:AL66" si="24">AC3+AH3</f>
        <v>21.290686600000001</v>
      </c>
      <c r="AM3" s="53">
        <f t="shared" ref="AM3:AM66" si="25">AD3-AH3</f>
        <v>3.7093133999999992</v>
      </c>
      <c r="AN3" s="53">
        <f t="shared" ref="AN3:AN66" si="26">AD3+AH3</f>
        <v>22.290686600000001</v>
      </c>
      <c r="AO3" s="53">
        <v>75</v>
      </c>
      <c r="AP3" s="53">
        <v>16</v>
      </c>
      <c r="AQ3" s="53">
        <v>9</v>
      </c>
      <c r="AR3" s="53">
        <f t="shared" ref="AR3:AR66" si="27">AO3+AP3+AQ3</f>
        <v>100</v>
      </c>
      <c r="AS3" s="53">
        <v>6.5361459999999996E-2</v>
      </c>
    </row>
    <row r="4" spans="1:45" x14ac:dyDescent="0.25">
      <c r="A4" s="53">
        <f t="shared" ref="A4:A67" si="28">A3+1</f>
        <v>3</v>
      </c>
      <c r="B4" s="53">
        <v>5</v>
      </c>
      <c r="C4" s="53">
        <v>75</v>
      </c>
      <c r="D4" s="53">
        <v>20</v>
      </c>
      <c r="E4" s="53">
        <f t="shared" si="10"/>
        <v>100</v>
      </c>
      <c r="F4">
        <v>8.641807E-2</v>
      </c>
      <c r="G4">
        <f t="shared" si="0"/>
        <v>0.91358192999999999</v>
      </c>
      <c r="H4" s="54">
        <f t="shared" si="11"/>
        <v>9.1358192999999996</v>
      </c>
      <c r="I4" s="52">
        <v>1</v>
      </c>
      <c r="J4" s="52">
        <v>75</v>
      </c>
      <c r="K4" s="52">
        <v>24</v>
      </c>
      <c r="L4" s="52">
        <f t="shared" si="12"/>
        <v>100</v>
      </c>
      <c r="M4" s="54">
        <f t="shared" si="13"/>
        <v>-4.1358192999999996</v>
      </c>
      <c r="N4" s="54">
        <f t="shared" si="1"/>
        <v>14.1358193</v>
      </c>
      <c r="O4" s="54">
        <f t="shared" si="2"/>
        <v>65.864180700000006</v>
      </c>
      <c r="P4" s="54">
        <f t="shared" si="3"/>
        <v>84.135819299999994</v>
      </c>
      <c r="Q4" s="54">
        <f t="shared" si="4"/>
        <v>10.8641807</v>
      </c>
      <c r="R4" s="54">
        <f t="shared" si="5"/>
        <v>29.135819300000001</v>
      </c>
      <c r="S4" s="53">
        <v>5.7125120000000001E-2</v>
      </c>
      <c r="T4" s="53">
        <f t="shared" si="14"/>
        <v>0.94287487999999997</v>
      </c>
      <c r="U4" s="53">
        <f t="shared" si="15"/>
        <v>9.4287487999999993</v>
      </c>
      <c r="V4" s="54">
        <f t="shared" si="16"/>
        <v>-8.4287487999999993</v>
      </c>
      <c r="W4" s="54">
        <f t="shared" si="6"/>
        <v>10.428748799999999</v>
      </c>
      <c r="X4" s="54">
        <f t="shared" si="17"/>
        <v>65.571251200000006</v>
      </c>
      <c r="Y4" s="54">
        <f t="shared" si="7"/>
        <v>84.428748799999994</v>
      </c>
      <c r="Z4" s="54">
        <f t="shared" si="8"/>
        <v>14.571251200000001</v>
      </c>
      <c r="AA4" s="54">
        <f t="shared" si="9"/>
        <v>33.428748800000001</v>
      </c>
      <c r="AB4" s="53">
        <v>6</v>
      </c>
      <c r="AC4" s="53">
        <v>75</v>
      </c>
      <c r="AD4" s="53">
        <f>31-12</f>
        <v>19</v>
      </c>
      <c r="AE4" s="53">
        <f t="shared" si="18"/>
        <v>100</v>
      </c>
      <c r="AF4" s="53">
        <v>8.6850659999999996E-2</v>
      </c>
      <c r="AG4" s="53">
        <f t="shared" si="19"/>
        <v>0.91314934000000003</v>
      </c>
      <c r="AH4" s="53">
        <f t="shared" si="20"/>
        <v>9.1314934000000001</v>
      </c>
      <c r="AI4" s="53">
        <f t="shared" si="21"/>
        <v>-3.1314934000000001</v>
      </c>
      <c r="AJ4" s="53">
        <f t="shared" si="22"/>
        <v>15.1314934</v>
      </c>
      <c r="AK4" s="53">
        <f t="shared" si="23"/>
        <v>65.868506600000003</v>
      </c>
      <c r="AL4" s="53">
        <f t="shared" si="24"/>
        <v>84.131493399999997</v>
      </c>
      <c r="AM4" s="53">
        <f t="shared" si="25"/>
        <v>9.8685065999999999</v>
      </c>
      <c r="AN4" s="53">
        <f t="shared" si="26"/>
        <v>28.1314934</v>
      </c>
      <c r="AO4" s="53">
        <v>1</v>
      </c>
      <c r="AP4" s="53">
        <v>73</v>
      </c>
      <c r="AQ4" s="53">
        <v>26</v>
      </c>
      <c r="AR4" s="53">
        <f t="shared" si="27"/>
        <v>100</v>
      </c>
      <c r="AS4" s="53">
        <v>7.0834069999999999E-2</v>
      </c>
    </row>
    <row r="5" spans="1:45" x14ac:dyDescent="0.25">
      <c r="A5" s="53">
        <f t="shared" si="28"/>
        <v>4</v>
      </c>
      <c r="B5" s="53">
        <v>5</v>
      </c>
      <c r="C5" s="53">
        <v>20</v>
      </c>
      <c r="D5" s="53">
        <v>75</v>
      </c>
      <c r="E5" s="53">
        <f t="shared" si="10"/>
        <v>100</v>
      </c>
      <c r="F5">
        <v>0.43602277</v>
      </c>
      <c r="G5">
        <f t="shared" si="0"/>
        <v>0.56397723</v>
      </c>
      <c r="H5" s="54">
        <f t="shared" si="11"/>
        <v>5.6397722999999997</v>
      </c>
      <c r="I5" s="52">
        <v>9</v>
      </c>
      <c r="J5" s="52">
        <v>19</v>
      </c>
      <c r="K5" s="52">
        <v>72</v>
      </c>
      <c r="L5" s="52">
        <f t="shared" si="12"/>
        <v>100</v>
      </c>
      <c r="M5" s="54">
        <f t="shared" si="13"/>
        <v>-0.63977229999999974</v>
      </c>
      <c r="N5" s="54">
        <f t="shared" si="1"/>
        <v>10.639772300000001</v>
      </c>
      <c r="O5" s="54">
        <f t="shared" si="2"/>
        <v>14.360227699999999</v>
      </c>
      <c r="P5" s="54">
        <f t="shared" si="3"/>
        <v>25.639772300000001</v>
      </c>
      <c r="Q5" s="54">
        <f t="shared" si="4"/>
        <v>69.360227699999996</v>
      </c>
      <c r="R5" s="54">
        <f t="shared" si="5"/>
        <v>80.639772300000004</v>
      </c>
      <c r="S5" s="53">
        <v>0.15931745999999999</v>
      </c>
      <c r="T5" s="53">
        <f t="shared" si="14"/>
        <v>0.84068253999999998</v>
      </c>
      <c r="U5" s="53">
        <f t="shared" si="15"/>
        <v>8.4068253999999989</v>
      </c>
      <c r="V5" s="54">
        <f t="shared" si="16"/>
        <v>0.59317460000000111</v>
      </c>
      <c r="W5" s="54">
        <f t="shared" si="6"/>
        <v>17.406825399999999</v>
      </c>
      <c r="X5" s="54">
        <f t="shared" si="17"/>
        <v>10.593174600000001</v>
      </c>
      <c r="Y5" s="54">
        <f t="shared" si="7"/>
        <v>27.406825399999999</v>
      </c>
      <c r="Z5" s="54">
        <f t="shared" si="8"/>
        <v>63.593174599999998</v>
      </c>
      <c r="AA5" s="54">
        <f t="shared" si="9"/>
        <v>80.406825400000002</v>
      </c>
      <c r="AB5" s="53">
        <v>15</v>
      </c>
      <c r="AC5" s="53">
        <v>18</v>
      </c>
      <c r="AD5" s="53">
        <v>67</v>
      </c>
      <c r="AE5" s="53">
        <f t="shared" si="18"/>
        <v>100</v>
      </c>
      <c r="AF5" s="53">
        <v>7.214197E-2</v>
      </c>
      <c r="AG5" s="53">
        <f t="shared" si="19"/>
        <v>0.92785803</v>
      </c>
      <c r="AH5" s="53">
        <f t="shared" si="20"/>
        <v>9.2785802999999998</v>
      </c>
      <c r="AI5" s="53">
        <f t="shared" si="21"/>
        <v>5.7214197000000002</v>
      </c>
      <c r="AJ5" s="53">
        <f t="shared" si="22"/>
        <v>24.278580300000002</v>
      </c>
      <c r="AK5" s="53">
        <f t="shared" si="23"/>
        <v>8.7214197000000002</v>
      </c>
      <c r="AL5" s="53">
        <f t="shared" si="24"/>
        <v>27.278580300000002</v>
      </c>
      <c r="AM5" s="53">
        <f t="shared" si="25"/>
        <v>57.721419699999998</v>
      </c>
      <c r="AN5" s="53">
        <f t="shared" si="26"/>
        <v>76.278580300000002</v>
      </c>
      <c r="AO5" s="53">
        <v>21</v>
      </c>
      <c r="AP5" s="53">
        <v>17</v>
      </c>
      <c r="AQ5" s="53">
        <v>62</v>
      </c>
      <c r="AR5" s="53">
        <f t="shared" si="27"/>
        <v>100</v>
      </c>
      <c r="AS5" s="53">
        <v>6.9479429999999995E-2</v>
      </c>
    </row>
    <row r="6" spans="1:45" ht="17.25" customHeight="1" x14ac:dyDescent="0.25">
      <c r="A6" s="53">
        <f t="shared" si="28"/>
        <v>5</v>
      </c>
      <c r="B6" s="53">
        <v>65</v>
      </c>
      <c r="C6" s="53">
        <v>20</v>
      </c>
      <c r="D6" s="53">
        <v>15</v>
      </c>
      <c r="E6" s="53">
        <f t="shared" si="10"/>
        <v>100</v>
      </c>
      <c r="F6">
        <v>0.14695184999999999</v>
      </c>
      <c r="G6">
        <f t="shared" si="0"/>
        <v>0.85304815000000001</v>
      </c>
      <c r="H6" s="54">
        <f t="shared" si="11"/>
        <v>8.5304815000000005</v>
      </c>
      <c r="I6" s="52">
        <v>72</v>
      </c>
      <c r="J6" s="52">
        <v>15</v>
      </c>
      <c r="K6" s="52">
        <v>13</v>
      </c>
      <c r="L6" s="52">
        <f t="shared" si="12"/>
        <v>100</v>
      </c>
      <c r="M6" s="54">
        <f t="shared" si="13"/>
        <v>56.4695185</v>
      </c>
      <c r="N6" s="54">
        <f t="shared" si="1"/>
        <v>73.530481500000008</v>
      </c>
      <c r="O6" s="54">
        <f t="shared" si="2"/>
        <v>11.4695185</v>
      </c>
      <c r="P6" s="54">
        <f t="shared" si="3"/>
        <v>28.5304815</v>
      </c>
      <c r="Q6" s="54">
        <f t="shared" si="4"/>
        <v>6.4695184999999995</v>
      </c>
      <c r="R6" s="54">
        <f t="shared" si="5"/>
        <v>23.5304815</v>
      </c>
      <c r="S6" s="53">
        <v>5.5826399999999998E-2</v>
      </c>
      <c r="T6" s="53">
        <f t="shared" si="14"/>
        <v>0.94417360000000006</v>
      </c>
      <c r="U6" s="53">
        <f t="shared" si="15"/>
        <v>9.4417360000000006</v>
      </c>
      <c r="V6" s="54">
        <f t="shared" si="16"/>
        <v>62.558264000000001</v>
      </c>
      <c r="W6" s="54">
        <f t="shared" si="6"/>
        <v>81.441736000000006</v>
      </c>
      <c r="X6" s="54">
        <f t="shared" si="17"/>
        <v>5.5582639999999994</v>
      </c>
      <c r="Y6" s="54">
        <f t="shared" si="7"/>
        <v>24.441735999999999</v>
      </c>
      <c r="Z6" s="54">
        <f t="shared" si="8"/>
        <v>3.5582639999999994</v>
      </c>
      <c r="AA6" s="54">
        <f t="shared" si="9"/>
        <v>22.441735999999999</v>
      </c>
      <c r="AB6" s="53">
        <v>80</v>
      </c>
      <c r="AC6" s="53">
        <v>9</v>
      </c>
      <c r="AD6" s="53">
        <v>11</v>
      </c>
      <c r="AE6" s="53">
        <f t="shared" si="18"/>
        <v>100</v>
      </c>
      <c r="AF6" s="53">
        <v>0.14575545000000001</v>
      </c>
      <c r="AG6" s="53">
        <f t="shared" si="19"/>
        <v>0.85424454999999999</v>
      </c>
      <c r="AH6" s="53">
        <f t="shared" si="20"/>
        <v>8.5424454999999995</v>
      </c>
      <c r="AI6" s="53">
        <f t="shared" si="21"/>
        <v>71.457554500000001</v>
      </c>
      <c r="AJ6" s="53">
        <f t="shared" si="22"/>
        <v>88.542445499999999</v>
      </c>
      <c r="AK6" s="53">
        <f t="shared" si="23"/>
        <v>0.45755450000000053</v>
      </c>
      <c r="AL6" s="53">
        <f t="shared" si="24"/>
        <v>17.542445499999999</v>
      </c>
      <c r="AM6" s="53">
        <f t="shared" si="25"/>
        <v>2.4575545000000005</v>
      </c>
      <c r="AN6" s="53">
        <f t="shared" si="26"/>
        <v>19.542445499999999</v>
      </c>
      <c r="AO6" s="53">
        <v>88</v>
      </c>
      <c r="AP6" s="53">
        <v>3</v>
      </c>
      <c r="AQ6" s="53">
        <v>9</v>
      </c>
      <c r="AR6" s="53">
        <f t="shared" si="27"/>
        <v>100</v>
      </c>
      <c r="AS6" s="53">
        <v>6.9537829999999995E-2</v>
      </c>
    </row>
    <row r="7" spans="1:45" x14ac:dyDescent="0.25">
      <c r="A7" s="53">
        <f t="shared" si="28"/>
        <v>6</v>
      </c>
      <c r="B7" s="53">
        <v>55</v>
      </c>
      <c r="C7" s="53">
        <v>20</v>
      </c>
      <c r="D7" s="53">
        <v>25</v>
      </c>
      <c r="E7" s="53">
        <f t="shared" si="10"/>
        <v>100</v>
      </c>
      <c r="F7">
        <v>8.4537890000000004E-2</v>
      </c>
      <c r="G7">
        <f t="shared" si="0"/>
        <v>0.91546211</v>
      </c>
      <c r="H7" s="54">
        <f t="shared" si="11"/>
        <v>9.1546211</v>
      </c>
      <c r="I7" s="52">
        <v>48</v>
      </c>
      <c r="J7" s="52">
        <v>21</v>
      </c>
      <c r="K7" s="52">
        <v>31</v>
      </c>
      <c r="L7" s="52">
        <f t="shared" si="12"/>
        <v>100</v>
      </c>
      <c r="M7" s="54">
        <f t="shared" si="13"/>
        <v>45.8453789</v>
      </c>
      <c r="N7" s="54">
        <f t="shared" si="1"/>
        <v>64.1546211</v>
      </c>
      <c r="O7" s="54">
        <f t="shared" si="2"/>
        <v>10.8453789</v>
      </c>
      <c r="P7" s="54">
        <f t="shared" si="3"/>
        <v>29.1546211</v>
      </c>
      <c r="Q7" s="54">
        <f t="shared" si="4"/>
        <v>15.8453789</v>
      </c>
      <c r="R7" s="54">
        <f t="shared" si="5"/>
        <v>34.1546211</v>
      </c>
      <c r="S7" s="53">
        <v>0.11681917</v>
      </c>
      <c r="T7" s="53">
        <f t="shared" si="14"/>
        <v>0.88318083000000003</v>
      </c>
      <c r="U7" s="53">
        <f t="shared" si="15"/>
        <v>8.8318083000000005</v>
      </c>
      <c r="V7" s="54">
        <f t="shared" si="16"/>
        <v>39.168191700000001</v>
      </c>
      <c r="W7" s="54">
        <f t="shared" si="6"/>
        <v>56.831808299999999</v>
      </c>
      <c r="X7" s="54">
        <f t="shared" si="17"/>
        <v>12.168191699999999</v>
      </c>
      <c r="Y7" s="54">
        <f t="shared" si="7"/>
        <v>29.831808299999999</v>
      </c>
      <c r="Z7" s="54">
        <f t="shared" si="8"/>
        <v>22.168191700000001</v>
      </c>
      <c r="AA7" s="54">
        <f t="shared" si="9"/>
        <v>39.831808299999999</v>
      </c>
      <c r="AB7" s="53">
        <v>40</v>
      </c>
      <c r="AC7" s="53">
        <v>22</v>
      </c>
      <c r="AD7" s="53">
        <v>38</v>
      </c>
      <c r="AE7" s="53">
        <f t="shared" si="18"/>
        <v>100</v>
      </c>
      <c r="AF7" s="53">
        <v>9.5400490000000004E-2</v>
      </c>
      <c r="AG7" s="53">
        <f t="shared" si="19"/>
        <v>0.90459950999999994</v>
      </c>
      <c r="AH7" s="53">
        <f t="shared" si="20"/>
        <v>9.045995099999999</v>
      </c>
      <c r="AI7" s="53">
        <f t="shared" si="21"/>
        <v>30.954004900000001</v>
      </c>
      <c r="AJ7" s="53">
        <f t="shared" si="22"/>
        <v>49.045995099999999</v>
      </c>
      <c r="AK7" s="53">
        <f t="shared" si="23"/>
        <v>12.954004900000001</v>
      </c>
      <c r="AL7" s="53">
        <f t="shared" si="24"/>
        <v>31.045995099999999</v>
      </c>
      <c r="AM7" s="53">
        <f t="shared" si="25"/>
        <v>28.954004900000001</v>
      </c>
      <c r="AN7" s="53">
        <f t="shared" si="26"/>
        <v>47.045995099999999</v>
      </c>
      <c r="AO7" s="53">
        <v>32</v>
      </c>
      <c r="AP7" s="53">
        <v>23</v>
      </c>
      <c r="AQ7" s="53">
        <v>45</v>
      </c>
      <c r="AR7" s="53">
        <f t="shared" si="27"/>
        <v>100</v>
      </c>
      <c r="AS7" s="53">
        <v>7.2303950000000006E-2</v>
      </c>
    </row>
    <row r="8" spans="1:45" x14ac:dyDescent="0.25">
      <c r="A8" s="53">
        <f t="shared" si="28"/>
        <v>7</v>
      </c>
      <c r="B8" s="53">
        <v>45</v>
      </c>
      <c r="C8" s="53">
        <v>40</v>
      </c>
      <c r="D8" s="53">
        <v>15</v>
      </c>
      <c r="E8" s="53">
        <f t="shared" si="10"/>
        <v>100</v>
      </c>
      <c r="F8">
        <v>8.5973930000000004E-2</v>
      </c>
      <c r="G8">
        <f t="shared" si="0"/>
        <v>0.91402607000000002</v>
      </c>
      <c r="H8" s="54">
        <f t="shared" si="11"/>
        <v>9.1402607000000007</v>
      </c>
      <c r="I8" s="52">
        <v>42</v>
      </c>
      <c r="J8" s="52">
        <v>37</v>
      </c>
      <c r="K8" s="52">
        <v>21</v>
      </c>
      <c r="L8" s="52">
        <f t="shared" si="12"/>
        <v>100</v>
      </c>
      <c r="M8" s="54">
        <f t="shared" si="13"/>
        <v>35.859739300000001</v>
      </c>
      <c r="N8" s="54">
        <f t="shared" si="1"/>
        <v>54.140260699999999</v>
      </c>
      <c r="O8" s="54">
        <f t="shared" si="2"/>
        <v>30.859739300000001</v>
      </c>
      <c r="P8" s="54">
        <f t="shared" si="3"/>
        <v>49.140260699999999</v>
      </c>
      <c r="Q8" s="54">
        <f t="shared" si="4"/>
        <v>5.8597392999999993</v>
      </c>
      <c r="R8" s="54">
        <f t="shared" si="5"/>
        <v>24.140260699999999</v>
      </c>
      <c r="S8" s="53">
        <v>0.10130038</v>
      </c>
      <c r="T8" s="53">
        <f t="shared" si="14"/>
        <v>0.89869962000000003</v>
      </c>
      <c r="U8" s="53">
        <f t="shared" si="15"/>
        <v>8.9869962000000001</v>
      </c>
      <c r="V8" s="54">
        <f t="shared" si="16"/>
        <v>33.0130038</v>
      </c>
      <c r="W8" s="54">
        <f t="shared" si="6"/>
        <v>50.9869962</v>
      </c>
      <c r="X8" s="54">
        <f t="shared" si="17"/>
        <v>28.0130038</v>
      </c>
      <c r="Y8" s="54">
        <f t="shared" si="7"/>
        <v>45.9869962</v>
      </c>
      <c r="Z8" s="54">
        <f t="shared" si="8"/>
        <v>12.0130038</v>
      </c>
      <c r="AA8" s="54">
        <f t="shared" si="9"/>
        <v>29.9869962</v>
      </c>
      <c r="AB8" s="53">
        <v>39</v>
      </c>
      <c r="AC8" s="53">
        <v>33</v>
      </c>
      <c r="AD8" s="53">
        <v>28</v>
      </c>
      <c r="AE8" s="53">
        <f t="shared" si="18"/>
        <v>100</v>
      </c>
      <c r="AF8" s="53">
        <v>0.16081292999999999</v>
      </c>
      <c r="AG8" s="53">
        <f t="shared" si="19"/>
        <v>0.83918707000000003</v>
      </c>
      <c r="AH8" s="53">
        <f t="shared" si="20"/>
        <v>8.3918707000000001</v>
      </c>
      <c r="AI8" s="53">
        <f t="shared" si="21"/>
        <v>30.608129300000002</v>
      </c>
      <c r="AJ8" s="53">
        <f t="shared" si="22"/>
        <v>47.391870699999998</v>
      </c>
      <c r="AK8" s="53">
        <f t="shared" si="23"/>
        <v>24.608129300000002</v>
      </c>
      <c r="AL8" s="53">
        <f t="shared" si="24"/>
        <v>41.391870699999998</v>
      </c>
      <c r="AM8" s="53">
        <f t="shared" si="25"/>
        <v>19.608129300000002</v>
      </c>
      <c r="AN8" s="53">
        <f t="shared" si="26"/>
        <v>36.391870699999998</v>
      </c>
      <c r="AO8" s="53">
        <v>36</v>
      </c>
      <c r="AP8" s="53">
        <v>29</v>
      </c>
      <c r="AQ8" s="53">
        <v>35</v>
      </c>
      <c r="AR8" s="53">
        <f t="shared" si="27"/>
        <v>100</v>
      </c>
      <c r="AS8" s="53">
        <v>6.9044659999999994E-2</v>
      </c>
    </row>
    <row r="9" spans="1:45" x14ac:dyDescent="0.25">
      <c r="A9" s="53">
        <f t="shared" si="28"/>
        <v>8</v>
      </c>
      <c r="B9" s="53">
        <v>35</v>
      </c>
      <c r="C9" s="53">
        <v>40</v>
      </c>
      <c r="D9" s="53">
        <v>25</v>
      </c>
      <c r="E9" s="53">
        <f t="shared" si="10"/>
        <v>100</v>
      </c>
      <c r="F9">
        <v>0.13692982000000001</v>
      </c>
      <c r="G9">
        <f t="shared" si="0"/>
        <v>0.86307018000000002</v>
      </c>
      <c r="H9" s="54">
        <f t="shared" si="11"/>
        <v>8.6307018000000006</v>
      </c>
      <c r="I9" s="52">
        <v>34</v>
      </c>
      <c r="J9" s="52">
        <v>41</v>
      </c>
      <c r="K9" s="52">
        <v>25</v>
      </c>
      <c r="L9" s="52">
        <f t="shared" si="12"/>
        <v>100</v>
      </c>
      <c r="M9" s="54">
        <f t="shared" si="13"/>
        <v>26.369298199999999</v>
      </c>
      <c r="N9" s="54">
        <f t="shared" si="1"/>
        <v>43.630701799999997</v>
      </c>
      <c r="O9" s="54">
        <f t="shared" si="2"/>
        <v>31.369298199999999</v>
      </c>
      <c r="P9" s="54">
        <f t="shared" si="3"/>
        <v>48.630701799999997</v>
      </c>
      <c r="Q9" s="54">
        <f t="shared" si="4"/>
        <v>16.369298199999999</v>
      </c>
      <c r="R9" s="54">
        <f t="shared" si="5"/>
        <v>33.630701799999997</v>
      </c>
      <c r="S9" s="53">
        <v>8.0732020000000002E-2</v>
      </c>
      <c r="T9" s="53">
        <f t="shared" si="14"/>
        <v>0.91926797999999998</v>
      </c>
      <c r="U9" s="53">
        <f t="shared" si="15"/>
        <v>9.1926798000000005</v>
      </c>
      <c r="V9" s="54">
        <f t="shared" si="16"/>
        <v>24.807320199999999</v>
      </c>
      <c r="W9" s="54">
        <f t="shared" si="6"/>
        <v>43.192679800000001</v>
      </c>
      <c r="X9" s="54">
        <f t="shared" si="17"/>
        <v>31.807320199999999</v>
      </c>
      <c r="Y9" s="54">
        <f t="shared" si="7"/>
        <v>50.192679800000001</v>
      </c>
      <c r="Z9" s="54">
        <f t="shared" si="8"/>
        <v>15.807320199999999</v>
      </c>
      <c r="AA9" s="54">
        <f t="shared" si="9"/>
        <v>34.192679800000001</v>
      </c>
      <c r="AB9" s="53">
        <v>33</v>
      </c>
      <c r="AC9" s="53">
        <v>42</v>
      </c>
      <c r="AD9" s="53">
        <v>25</v>
      </c>
      <c r="AE9" s="53">
        <f t="shared" si="18"/>
        <v>100</v>
      </c>
      <c r="AF9" s="53">
        <v>0.20101068</v>
      </c>
      <c r="AG9" s="53">
        <f t="shared" si="19"/>
        <v>0.79898932</v>
      </c>
      <c r="AH9" s="53">
        <f t="shared" si="20"/>
        <v>7.9898932</v>
      </c>
      <c r="AI9" s="53">
        <f t="shared" si="21"/>
        <v>25.010106799999999</v>
      </c>
      <c r="AJ9" s="53">
        <f t="shared" si="22"/>
        <v>40.989893199999997</v>
      </c>
      <c r="AK9" s="53">
        <f t="shared" si="23"/>
        <v>34.010106800000003</v>
      </c>
      <c r="AL9" s="53">
        <f t="shared" si="24"/>
        <v>49.989893199999997</v>
      </c>
      <c r="AM9" s="53">
        <f t="shared" si="25"/>
        <v>17.010106799999999</v>
      </c>
      <c r="AN9" s="53">
        <f t="shared" si="26"/>
        <v>32.989893199999997</v>
      </c>
      <c r="AO9" s="53">
        <v>32</v>
      </c>
      <c r="AP9" s="53">
        <v>43</v>
      </c>
      <c r="AQ9" s="53">
        <v>25</v>
      </c>
      <c r="AR9" s="53">
        <f t="shared" si="27"/>
        <v>100</v>
      </c>
      <c r="AS9" s="53">
        <v>0.14662971999999999</v>
      </c>
    </row>
    <row r="10" spans="1:45" x14ac:dyDescent="0.25">
      <c r="A10" s="53">
        <f t="shared" si="28"/>
        <v>9</v>
      </c>
      <c r="B10" s="53">
        <v>9</v>
      </c>
      <c r="C10" s="53">
        <v>39</v>
      </c>
      <c r="D10" s="53">
        <v>52</v>
      </c>
      <c r="E10" s="53">
        <f t="shared" si="10"/>
        <v>100</v>
      </c>
      <c r="F10">
        <v>0.17685475000000001</v>
      </c>
      <c r="G10">
        <f t="shared" si="0"/>
        <v>0.82314525000000005</v>
      </c>
      <c r="H10" s="54">
        <f t="shared" si="11"/>
        <v>8.2314524999999996</v>
      </c>
      <c r="I10" s="52">
        <v>15</v>
      </c>
      <c r="J10" s="52">
        <v>37</v>
      </c>
      <c r="K10" s="52">
        <v>48</v>
      </c>
      <c r="L10" s="52">
        <f t="shared" si="12"/>
        <v>100</v>
      </c>
      <c r="M10" s="54">
        <f t="shared" si="13"/>
        <v>0.76854750000000038</v>
      </c>
      <c r="N10" s="54">
        <f t="shared" si="1"/>
        <v>17.2314525</v>
      </c>
      <c r="O10" s="54">
        <f t="shared" si="2"/>
        <v>30.7685475</v>
      </c>
      <c r="P10" s="54">
        <f t="shared" si="3"/>
        <v>47.231452500000003</v>
      </c>
      <c r="Q10" s="54">
        <f t="shared" si="4"/>
        <v>43.768547499999997</v>
      </c>
      <c r="R10" s="54">
        <f t="shared" si="5"/>
        <v>60.231452500000003</v>
      </c>
      <c r="S10" s="53">
        <v>6.1726980000000001E-2</v>
      </c>
      <c r="T10" s="53">
        <f t="shared" si="14"/>
        <v>0.93827302000000001</v>
      </c>
      <c r="U10" s="53">
        <f t="shared" si="15"/>
        <v>9.382730200000001</v>
      </c>
      <c r="V10" s="54">
        <f t="shared" si="16"/>
        <v>5.617269799999999</v>
      </c>
      <c r="W10" s="54">
        <f t="shared" si="6"/>
        <v>24.382730200000001</v>
      </c>
      <c r="X10" s="54">
        <f t="shared" si="17"/>
        <v>27.617269799999999</v>
      </c>
      <c r="Y10" s="54">
        <f t="shared" si="7"/>
        <v>46.382730199999997</v>
      </c>
      <c r="Z10" s="54">
        <f t="shared" si="8"/>
        <v>38.617269800000003</v>
      </c>
      <c r="AA10" s="54">
        <f t="shared" si="9"/>
        <v>57.382730199999997</v>
      </c>
      <c r="AB10" s="53">
        <v>21</v>
      </c>
      <c r="AC10" s="53">
        <v>35</v>
      </c>
      <c r="AD10" s="53">
        <v>44</v>
      </c>
      <c r="AE10" s="53">
        <f t="shared" si="18"/>
        <v>100</v>
      </c>
      <c r="AF10" s="53">
        <v>7.3054709999999995E-2</v>
      </c>
      <c r="AG10" s="53">
        <f t="shared" si="19"/>
        <v>0.92694529000000003</v>
      </c>
      <c r="AH10" s="53">
        <f t="shared" si="20"/>
        <v>9.269452900000001</v>
      </c>
      <c r="AI10" s="53">
        <f t="shared" si="21"/>
        <v>11.730547099999999</v>
      </c>
      <c r="AJ10" s="53">
        <f t="shared" si="22"/>
        <v>30.269452900000001</v>
      </c>
      <c r="AK10" s="53">
        <f t="shared" si="23"/>
        <v>25.730547099999999</v>
      </c>
      <c r="AL10" s="53">
        <f t="shared" si="24"/>
        <v>44.269452900000005</v>
      </c>
      <c r="AM10" s="53">
        <f t="shared" si="25"/>
        <v>34.730547099999995</v>
      </c>
      <c r="AN10" s="53">
        <f t="shared" si="26"/>
        <v>53.269452900000005</v>
      </c>
      <c r="AO10" s="53">
        <v>26</v>
      </c>
      <c r="AP10" s="53">
        <v>34</v>
      </c>
      <c r="AQ10" s="53">
        <v>40</v>
      </c>
      <c r="AR10" s="53">
        <f t="shared" si="27"/>
        <v>100</v>
      </c>
      <c r="AS10" s="53">
        <v>0.11275963</v>
      </c>
    </row>
    <row r="11" spans="1:45" x14ac:dyDescent="0.25">
      <c r="A11" s="53">
        <f t="shared" si="28"/>
        <v>10</v>
      </c>
      <c r="B11" s="53">
        <v>50</v>
      </c>
      <c r="C11" s="53">
        <v>10</v>
      </c>
      <c r="D11" s="53">
        <v>40</v>
      </c>
      <c r="E11" s="53">
        <f t="shared" si="10"/>
        <v>100</v>
      </c>
      <c r="F11">
        <v>0.10943113</v>
      </c>
      <c r="G11">
        <f t="shared" si="0"/>
        <v>0.89056886999999996</v>
      </c>
      <c r="H11" s="54">
        <f t="shared" si="11"/>
        <v>8.9056886999999989</v>
      </c>
      <c r="I11" s="52">
        <v>51</v>
      </c>
      <c r="J11" s="52">
        <v>13</v>
      </c>
      <c r="K11" s="52">
        <v>36</v>
      </c>
      <c r="L11" s="52">
        <f t="shared" si="12"/>
        <v>100</v>
      </c>
      <c r="M11" s="54">
        <f t="shared" si="13"/>
        <v>41.094311300000001</v>
      </c>
      <c r="N11" s="54">
        <f t="shared" si="1"/>
        <v>58.905688699999999</v>
      </c>
      <c r="O11" s="54">
        <f t="shared" si="2"/>
        <v>1.0943113000000011</v>
      </c>
      <c r="P11" s="54">
        <f t="shared" si="3"/>
        <v>18.905688699999999</v>
      </c>
      <c r="Q11" s="54">
        <f t="shared" si="4"/>
        <v>31.094311300000001</v>
      </c>
      <c r="R11" s="54">
        <f t="shared" si="5"/>
        <v>48.905688699999999</v>
      </c>
      <c r="S11" s="53">
        <v>0.14337496</v>
      </c>
      <c r="T11" s="53">
        <f t="shared" si="14"/>
        <v>0.85662503999999995</v>
      </c>
      <c r="U11" s="53">
        <f t="shared" si="15"/>
        <v>8.5662503999999995</v>
      </c>
      <c r="V11" s="54">
        <f t="shared" si="16"/>
        <v>42.433749599999999</v>
      </c>
      <c r="W11" s="54">
        <f t="shared" si="6"/>
        <v>59.566250400000001</v>
      </c>
      <c r="X11" s="54">
        <f t="shared" si="17"/>
        <v>4.4337496000000005</v>
      </c>
      <c r="Y11" s="54">
        <f t="shared" si="7"/>
        <v>21.566250400000001</v>
      </c>
      <c r="Z11" s="54">
        <f t="shared" si="8"/>
        <v>27.433749599999999</v>
      </c>
      <c r="AA11" s="54">
        <f t="shared" si="9"/>
        <v>44.566250400000001</v>
      </c>
      <c r="AB11" s="53">
        <v>52</v>
      </c>
      <c r="AC11" s="53">
        <v>15</v>
      </c>
      <c r="AD11" s="53">
        <v>33</v>
      </c>
      <c r="AE11" s="53">
        <f t="shared" si="18"/>
        <v>100</v>
      </c>
      <c r="AF11" s="53">
        <v>0.10537529</v>
      </c>
      <c r="AG11" s="53">
        <f t="shared" si="19"/>
        <v>0.89462470999999999</v>
      </c>
      <c r="AH11" s="53">
        <f t="shared" si="20"/>
        <v>8.9462471000000008</v>
      </c>
      <c r="AI11" s="53">
        <f t="shared" si="21"/>
        <v>43.053752899999999</v>
      </c>
      <c r="AJ11" s="53">
        <f t="shared" si="22"/>
        <v>60.946247100000001</v>
      </c>
      <c r="AK11" s="53">
        <f t="shared" si="23"/>
        <v>6.0537528999999992</v>
      </c>
      <c r="AL11" s="53">
        <f t="shared" si="24"/>
        <v>23.946247100000001</v>
      </c>
      <c r="AM11" s="53">
        <f t="shared" si="25"/>
        <v>24.053752899999999</v>
      </c>
      <c r="AN11" s="53">
        <f t="shared" si="26"/>
        <v>41.946247100000001</v>
      </c>
      <c r="AO11" s="53">
        <v>53</v>
      </c>
      <c r="AP11" s="53">
        <v>17</v>
      </c>
      <c r="AQ11" s="53">
        <v>30</v>
      </c>
      <c r="AR11" s="53">
        <f t="shared" si="27"/>
        <v>100</v>
      </c>
      <c r="AS11" s="53">
        <v>0.18712723000000001</v>
      </c>
    </row>
    <row r="12" spans="1:45" x14ac:dyDescent="0.25">
      <c r="A12" s="53">
        <f t="shared" si="28"/>
        <v>11</v>
      </c>
      <c r="B12" s="53">
        <v>6</v>
      </c>
      <c r="C12" s="53">
        <v>39</v>
      </c>
      <c r="D12" s="53">
        <v>55</v>
      </c>
      <c r="E12" s="53">
        <f t="shared" si="10"/>
        <v>100</v>
      </c>
      <c r="F12">
        <v>0.13628929000000001</v>
      </c>
      <c r="G12">
        <f t="shared" si="0"/>
        <v>0.86371070999999999</v>
      </c>
      <c r="H12" s="54">
        <f t="shared" si="11"/>
        <v>8.6371070999999997</v>
      </c>
      <c r="I12" s="52">
        <v>3</v>
      </c>
      <c r="J12" s="52">
        <v>43</v>
      </c>
      <c r="K12" s="52">
        <v>54</v>
      </c>
      <c r="L12" s="52">
        <f t="shared" si="12"/>
        <v>100</v>
      </c>
      <c r="M12" s="54">
        <f t="shared" si="13"/>
        <v>-2.6371070999999997</v>
      </c>
      <c r="N12" s="54">
        <f t="shared" si="1"/>
        <v>14.6371071</v>
      </c>
      <c r="O12" s="54">
        <f t="shared" si="2"/>
        <v>30.362892899999999</v>
      </c>
      <c r="P12" s="54">
        <f t="shared" si="3"/>
        <v>47.637107100000001</v>
      </c>
      <c r="Q12" s="54">
        <f t="shared" si="4"/>
        <v>46.362892899999999</v>
      </c>
      <c r="R12" s="54">
        <f t="shared" si="5"/>
        <v>63.637107100000001</v>
      </c>
      <c r="S12" s="53">
        <v>9.4744930000000005E-2</v>
      </c>
      <c r="T12" s="53">
        <f t="shared" si="14"/>
        <v>0.90525506999999994</v>
      </c>
      <c r="U12" s="53">
        <f t="shared" si="15"/>
        <v>9.0525506999999994</v>
      </c>
      <c r="V12" s="54">
        <f t="shared" si="16"/>
        <v>-6.0525506999999994</v>
      </c>
      <c r="W12" s="54">
        <f t="shared" si="6"/>
        <v>12.052550699999999</v>
      </c>
      <c r="X12" s="54">
        <f t="shared" si="17"/>
        <v>33.947449300000002</v>
      </c>
      <c r="Y12" s="54">
        <f t="shared" si="7"/>
        <v>52.052550699999998</v>
      </c>
      <c r="Z12" s="54">
        <f t="shared" si="8"/>
        <v>44.947449300000002</v>
      </c>
      <c r="AA12" s="54">
        <f t="shared" si="9"/>
        <v>63.052550699999998</v>
      </c>
      <c r="AB12" s="53">
        <v>4</v>
      </c>
      <c r="AC12" s="53">
        <v>43</v>
      </c>
      <c r="AD12" s="53">
        <v>53</v>
      </c>
      <c r="AE12" s="53">
        <f t="shared" si="18"/>
        <v>100</v>
      </c>
      <c r="AF12" s="53">
        <v>0.11076331</v>
      </c>
      <c r="AG12" s="53">
        <f t="shared" si="19"/>
        <v>0.88923668999999994</v>
      </c>
      <c r="AH12" s="53">
        <f t="shared" si="20"/>
        <v>8.892366899999999</v>
      </c>
      <c r="AI12" s="53">
        <f t="shared" si="21"/>
        <v>-4.892366899999999</v>
      </c>
      <c r="AJ12" s="53">
        <f t="shared" si="22"/>
        <v>12.892366899999999</v>
      </c>
      <c r="AK12" s="53">
        <f t="shared" si="23"/>
        <v>34.107633100000001</v>
      </c>
      <c r="AL12" s="53">
        <f t="shared" si="24"/>
        <v>51.892366899999999</v>
      </c>
      <c r="AM12" s="53">
        <f t="shared" si="25"/>
        <v>44.107633100000001</v>
      </c>
      <c r="AN12" s="53">
        <f t="shared" si="26"/>
        <v>61.892366899999999</v>
      </c>
      <c r="AO12" s="53">
        <v>2</v>
      </c>
      <c r="AP12" s="53">
        <v>44</v>
      </c>
      <c r="AQ12" s="53">
        <v>54</v>
      </c>
      <c r="AR12" s="53">
        <f t="shared" si="27"/>
        <v>100</v>
      </c>
      <c r="AS12" s="53">
        <v>0.10344448000000001</v>
      </c>
    </row>
    <row r="13" spans="1:45" x14ac:dyDescent="0.25">
      <c r="A13" s="53">
        <f t="shared" si="28"/>
        <v>12</v>
      </c>
      <c r="B13" s="53">
        <v>13</v>
      </c>
      <c r="C13" s="53">
        <v>54</v>
      </c>
      <c r="D13" s="53">
        <v>33</v>
      </c>
      <c r="E13" s="53">
        <f t="shared" si="10"/>
        <v>100</v>
      </c>
      <c r="F13">
        <v>0.12130726</v>
      </c>
      <c r="G13">
        <f t="shared" si="0"/>
        <v>0.87869273999999997</v>
      </c>
      <c r="H13" s="54">
        <f t="shared" si="11"/>
        <v>8.7869273999999997</v>
      </c>
      <c r="I13" s="52">
        <v>20</v>
      </c>
      <c r="J13" s="52">
        <v>48</v>
      </c>
      <c r="K13" s="52">
        <v>32</v>
      </c>
      <c r="L13" s="52">
        <f t="shared" si="12"/>
        <v>100</v>
      </c>
      <c r="M13" s="54">
        <f t="shared" si="13"/>
        <v>4.2130726000000003</v>
      </c>
      <c r="N13" s="54">
        <f t="shared" si="1"/>
        <v>21.7869274</v>
      </c>
      <c r="O13" s="54">
        <f t="shared" si="2"/>
        <v>45.213072600000004</v>
      </c>
      <c r="P13" s="54">
        <f t="shared" si="3"/>
        <v>62.786927399999996</v>
      </c>
      <c r="Q13" s="54">
        <f t="shared" si="4"/>
        <v>24.2130726</v>
      </c>
      <c r="R13" s="54">
        <f t="shared" si="5"/>
        <v>41.786927399999996</v>
      </c>
      <c r="S13" s="53">
        <v>9.6071429999999999E-2</v>
      </c>
      <c r="T13" s="53">
        <f t="shared" si="14"/>
        <v>0.90392857000000004</v>
      </c>
      <c r="U13" s="53">
        <f t="shared" si="15"/>
        <v>9.0392857000000006</v>
      </c>
      <c r="V13" s="54">
        <f t="shared" si="16"/>
        <v>10.960714299999999</v>
      </c>
      <c r="W13" s="54">
        <f t="shared" si="6"/>
        <v>29.039285700000001</v>
      </c>
      <c r="X13" s="54">
        <f t="shared" si="17"/>
        <v>38.960714299999999</v>
      </c>
      <c r="Y13" s="54">
        <f t="shared" si="7"/>
        <v>57.039285700000001</v>
      </c>
      <c r="Z13" s="54">
        <f t="shared" si="8"/>
        <v>22.960714299999999</v>
      </c>
      <c r="AA13" s="54">
        <f t="shared" si="9"/>
        <v>41.039285700000001</v>
      </c>
      <c r="AB13" s="53">
        <v>28</v>
      </c>
      <c r="AC13" s="53">
        <v>42</v>
      </c>
      <c r="AD13" s="53">
        <v>30</v>
      </c>
      <c r="AE13" s="53">
        <f t="shared" si="18"/>
        <v>100</v>
      </c>
      <c r="AF13" s="53">
        <v>0.30716908999999998</v>
      </c>
      <c r="AG13" s="53">
        <f t="shared" si="19"/>
        <v>0.69283091000000008</v>
      </c>
      <c r="AH13" s="53">
        <f t="shared" si="20"/>
        <v>6.9283091000000008</v>
      </c>
      <c r="AI13" s="53">
        <f t="shared" si="21"/>
        <v>21.0716909</v>
      </c>
      <c r="AJ13" s="53">
        <f t="shared" si="22"/>
        <v>34.9283091</v>
      </c>
      <c r="AK13" s="53">
        <f t="shared" si="23"/>
        <v>35.0716909</v>
      </c>
      <c r="AL13" s="53">
        <f t="shared" si="24"/>
        <v>48.9283091</v>
      </c>
      <c r="AM13" s="53">
        <f t="shared" si="25"/>
        <v>23.0716909</v>
      </c>
      <c r="AN13" s="53">
        <f t="shared" si="26"/>
        <v>36.9283091</v>
      </c>
      <c r="AO13" s="53">
        <v>34</v>
      </c>
      <c r="AP13" s="53">
        <v>37</v>
      </c>
      <c r="AQ13" s="53">
        <v>29</v>
      </c>
      <c r="AR13" s="53">
        <f t="shared" si="27"/>
        <v>100</v>
      </c>
      <c r="AS13" s="53">
        <v>7.3247160000000006E-2</v>
      </c>
    </row>
    <row r="14" spans="1:45" x14ac:dyDescent="0.25">
      <c r="A14" s="53">
        <f t="shared" si="28"/>
        <v>13</v>
      </c>
      <c r="B14" s="53">
        <v>34</v>
      </c>
      <c r="C14" s="53">
        <v>44</v>
      </c>
      <c r="D14" s="53">
        <v>22</v>
      </c>
      <c r="E14" s="53">
        <f t="shared" si="10"/>
        <v>100</v>
      </c>
      <c r="F14">
        <v>8.1964910000000002E-2</v>
      </c>
      <c r="G14">
        <f t="shared" si="0"/>
        <v>0.91803509000000005</v>
      </c>
      <c r="H14" s="54">
        <f t="shared" si="11"/>
        <v>9.1803509000000005</v>
      </c>
      <c r="I14" s="52">
        <v>40</v>
      </c>
      <c r="J14" s="52">
        <v>39</v>
      </c>
      <c r="K14" s="52">
        <v>21</v>
      </c>
      <c r="L14" s="52">
        <f t="shared" si="12"/>
        <v>100</v>
      </c>
      <c r="M14" s="54">
        <f t="shared" si="13"/>
        <v>24.819649099999999</v>
      </c>
      <c r="N14" s="54">
        <f t="shared" si="1"/>
        <v>43.180350900000001</v>
      </c>
      <c r="O14" s="54">
        <f t="shared" si="2"/>
        <v>34.819649099999999</v>
      </c>
      <c r="P14" s="54">
        <f t="shared" si="3"/>
        <v>53.180350900000001</v>
      </c>
      <c r="Q14" s="54">
        <f t="shared" si="4"/>
        <v>12.819649099999999</v>
      </c>
      <c r="R14" s="54">
        <f t="shared" si="5"/>
        <v>31.180350900000001</v>
      </c>
      <c r="S14" s="53">
        <v>6.113466E-2</v>
      </c>
      <c r="T14" s="53">
        <f t="shared" si="14"/>
        <v>0.93886533999999999</v>
      </c>
      <c r="U14" s="53">
        <f t="shared" si="15"/>
        <v>9.388653399999999</v>
      </c>
      <c r="V14" s="54">
        <f t="shared" si="16"/>
        <v>30.611346600000001</v>
      </c>
      <c r="W14" s="54">
        <f t="shared" si="6"/>
        <v>49.388653399999995</v>
      </c>
      <c r="X14" s="54">
        <f t="shared" si="17"/>
        <v>29.611346600000001</v>
      </c>
      <c r="Y14" s="54">
        <f t="shared" si="7"/>
        <v>48.388653399999995</v>
      </c>
      <c r="Z14" s="54">
        <f t="shared" si="8"/>
        <v>11.611346600000001</v>
      </c>
      <c r="AA14" s="54">
        <f t="shared" si="9"/>
        <v>30.388653399999999</v>
      </c>
      <c r="AB14" s="53">
        <v>47</v>
      </c>
      <c r="AC14" s="53">
        <v>33</v>
      </c>
      <c r="AD14" s="53">
        <v>20</v>
      </c>
      <c r="AE14" s="53">
        <f t="shared" si="18"/>
        <v>100</v>
      </c>
      <c r="AF14" s="53">
        <v>0.12291032</v>
      </c>
      <c r="AG14" s="53">
        <f t="shared" si="19"/>
        <v>0.87708967999999998</v>
      </c>
      <c r="AH14" s="53">
        <f t="shared" si="20"/>
        <v>8.7708967999999992</v>
      </c>
      <c r="AI14" s="53">
        <f t="shared" si="21"/>
        <v>38.229103199999997</v>
      </c>
      <c r="AJ14" s="53">
        <f t="shared" si="22"/>
        <v>55.770896800000003</v>
      </c>
      <c r="AK14" s="53">
        <f t="shared" si="23"/>
        <v>24.229103200000001</v>
      </c>
      <c r="AL14" s="53">
        <f t="shared" si="24"/>
        <v>41.770896800000003</v>
      </c>
      <c r="AM14" s="53">
        <f t="shared" si="25"/>
        <v>11.229103200000001</v>
      </c>
      <c r="AN14" s="53">
        <f t="shared" si="26"/>
        <v>28.770896799999999</v>
      </c>
      <c r="AO14" s="53">
        <v>54</v>
      </c>
      <c r="AP14" s="53">
        <v>27</v>
      </c>
      <c r="AQ14" s="53">
        <v>19</v>
      </c>
      <c r="AR14" s="53">
        <f t="shared" si="27"/>
        <v>100</v>
      </c>
      <c r="AS14" s="53">
        <v>9.926372E-2</v>
      </c>
    </row>
    <row r="15" spans="1:45" x14ac:dyDescent="0.25">
      <c r="A15" s="53">
        <f t="shared" si="28"/>
        <v>14</v>
      </c>
      <c r="B15" s="53">
        <v>15</v>
      </c>
      <c r="C15" s="53">
        <v>70</v>
      </c>
      <c r="D15" s="53">
        <v>15</v>
      </c>
      <c r="E15" s="53">
        <f t="shared" si="10"/>
        <v>100</v>
      </c>
      <c r="F15">
        <v>8.9199260000000002E-2</v>
      </c>
      <c r="G15">
        <f t="shared" si="0"/>
        <v>0.91080074</v>
      </c>
      <c r="H15" s="54">
        <f t="shared" si="11"/>
        <v>9.1080074</v>
      </c>
      <c r="I15" s="52">
        <v>14</v>
      </c>
      <c r="J15" s="52">
        <v>75</v>
      </c>
      <c r="K15" s="52">
        <v>11</v>
      </c>
      <c r="L15" s="52">
        <f t="shared" si="12"/>
        <v>100</v>
      </c>
      <c r="M15" s="54">
        <f t="shared" si="13"/>
        <v>5.8919926</v>
      </c>
      <c r="N15" s="54">
        <f t="shared" si="1"/>
        <v>24.108007399999998</v>
      </c>
      <c r="O15" s="54">
        <f t="shared" si="2"/>
        <v>60.891992600000002</v>
      </c>
      <c r="P15" s="54">
        <f t="shared" si="3"/>
        <v>79.108007400000005</v>
      </c>
      <c r="Q15" s="54">
        <f t="shared" si="4"/>
        <v>5.8919926</v>
      </c>
      <c r="R15" s="54">
        <f t="shared" si="5"/>
        <v>24.108007399999998</v>
      </c>
      <c r="S15" s="53">
        <v>0.13198856</v>
      </c>
      <c r="T15" s="53">
        <f t="shared" si="14"/>
        <v>0.86801143999999997</v>
      </c>
      <c r="U15" s="53">
        <f t="shared" si="15"/>
        <v>8.680114399999999</v>
      </c>
      <c r="V15" s="54">
        <f t="shared" si="16"/>
        <v>5.319885600000001</v>
      </c>
      <c r="W15" s="54">
        <f t="shared" si="6"/>
        <v>22.680114400000001</v>
      </c>
      <c r="X15" s="54">
        <f t="shared" si="17"/>
        <v>66.319885600000006</v>
      </c>
      <c r="Y15" s="54">
        <f t="shared" si="7"/>
        <v>83.680114399999994</v>
      </c>
      <c r="Z15" s="54">
        <f t="shared" si="8"/>
        <v>2.319885600000001</v>
      </c>
      <c r="AA15" s="54">
        <f t="shared" si="9"/>
        <v>19.680114400000001</v>
      </c>
      <c r="AB15" s="53">
        <v>13</v>
      </c>
      <c r="AC15" s="53">
        <v>80</v>
      </c>
      <c r="AD15" s="53">
        <v>7</v>
      </c>
      <c r="AE15" s="53">
        <f t="shared" si="18"/>
        <v>100</v>
      </c>
      <c r="AF15" s="53">
        <v>0.27193783999999999</v>
      </c>
      <c r="AG15" s="53">
        <f t="shared" si="19"/>
        <v>0.72806216000000001</v>
      </c>
      <c r="AH15" s="53">
        <f t="shared" si="20"/>
        <v>7.2806215999999999</v>
      </c>
      <c r="AI15" s="53">
        <f t="shared" si="21"/>
        <v>5.7193784000000001</v>
      </c>
      <c r="AJ15" s="53">
        <f t="shared" si="22"/>
        <v>20.2806216</v>
      </c>
      <c r="AK15" s="53">
        <f t="shared" si="23"/>
        <v>72.719378399999997</v>
      </c>
      <c r="AL15" s="53">
        <f t="shared" si="24"/>
        <v>87.280621600000003</v>
      </c>
      <c r="AM15" s="53">
        <f t="shared" si="25"/>
        <v>-0.28062159999999992</v>
      </c>
      <c r="AN15" s="53">
        <f t="shared" si="26"/>
        <v>14.2806216</v>
      </c>
      <c r="AO15" s="53">
        <v>13</v>
      </c>
      <c r="AP15" s="53">
        <v>84</v>
      </c>
      <c r="AQ15" s="53">
        <v>3</v>
      </c>
      <c r="AR15" s="53">
        <f t="shared" si="27"/>
        <v>100</v>
      </c>
      <c r="AS15" s="53">
        <v>6.9709919999999995E-2</v>
      </c>
    </row>
    <row r="16" spans="1:45" x14ac:dyDescent="0.25">
      <c r="A16" s="53">
        <f t="shared" si="28"/>
        <v>15</v>
      </c>
      <c r="B16" s="53">
        <v>34</v>
      </c>
      <c r="C16" s="53">
        <v>27</v>
      </c>
      <c r="D16" s="53">
        <v>39</v>
      </c>
      <c r="E16" s="53">
        <f t="shared" si="10"/>
        <v>100</v>
      </c>
      <c r="F16">
        <v>0.55599103999999999</v>
      </c>
      <c r="G16">
        <f t="shared" si="0"/>
        <v>0.44400896000000001</v>
      </c>
      <c r="H16" s="54">
        <f t="shared" si="11"/>
        <v>4.4400896000000003</v>
      </c>
      <c r="I16" s="52">
        <v>36</v>
      </c>
      <c r="J16" s="52">
        <v>23</v>
      </c>
      <c r="K16" s="52">
        <v>41</v>
      </c>
      <c r="L16" s="52">
        <f t="shared" si="12"/>
        <v>100</v>
      </c>
      <c r="M16" s="54">
        <f t="shared" si="13"/>
        <v>29.5599104</v>
      </c>
      <c r="N16" s="54">
        <f t="shared" si="1"/>
        <v>38.4400896</v>
      </c>
      <c r="O16" s="54">
        <f t="shared" si="2"/>
        <v>22.5599104</v>
      </c>
      <c r="P16" s="54">
        <f t="shared" si="3"/>
        <v>31.4400896</v>
      </c>
      <c r="Q16" s="54">
        <f t="shared" si="4"/>
        <v>34.5599104</v>
      </c>
      <c r="R16" s="54">
        <f t="shared" si="5"/>
        <v>43.4400896</v>
      </c>
      <c r="S16" s="53">
        <v>9.9684590000000003E-2</v>
      </c>
      <c r="T16" s="53">
        <f t="shared" si="14"/>
        <v>0.90031541000000004</v>
      </c>
      <c r="U16" s="53">
        <f t="shared" si="15"/>
        <v>9.0031540999999997</v>
      </c>
      <c r="V16" s="54">
        <f t="shared" si="16"/>
        <v>26.9968459</v>
      </c>
      <c r="W16" s="54">
        <f t="shared" si="6"/>
        <v>45.003154100000003</v>
      </c>
      <c r="X16" s="54">
        <f t="shared" si="17"/>
        <v>13.9968459</v>
      </c>
      <c r="Y16" s="54">
        <f t="shared" si="7"/>
        <v>32.003154100000003</v>
      </c>
      <c r="Z16" s="54">
        <f t="shared" si="8"/>
        <v>31.9968459</v>
      </c>
      <c r="AA16" s="54">
        <f t="shared" si="9"/>
        <v>50.003154100000003</v>
      </c>
      <c r="AB16" s="53">
        <v>39</v>
      </c>
      <c r="AC16" s="53">
        <v>16</v>
      </c>
      <c r="AD16" s="53">
        <v>45</v>
      </c>
      <c r="AE16" s="53">
        <f t="shared" si="18"/>
        <v>100</v>
      </c>
      <c r="AF16" s="53">
        <v>0.11626046</v>
      </c>
      <c r="AG16" s="53">
        <f t="shared" si="19"/>
        <v>0.88373953999999999</v>
      </c>
      <c r="AH16" s="53">
        <f t="shared" si="20"/>
        <v>8.8373954000000001</v>
      </c>
      <c r="AI16" s="53">
        <f t="shared" si="21"/>
        <v>30.162604600000002</v>
      </c>
      <c r="AJ16" s="53">
        <f t="shared" si="22"/>
        <v>47.837395399999998</v>
      </c>
      <c r="AK16" s="53">
        <f t="shared" si="23"/>
        <v>7.1626045999999999</v>
      </c>
      <c r="AL16" s="53">
        <f t="shared" si="24"/>
        <v>24.837395399999998</v>
      </c>
      <c r="AM16" s="53">
        <f t="shared" si="25"/>
        <v>36.162604600000002</v>
      </c>
      <c r="AN16" s="53">
        <f t="shared" si="26"/>
        <v>53.837395399999998</v>
      </c>
      <c r="AO16" s="53">
        <v>42</v>
      </c>
      <c r="AP16" s="53">
        <v>9</v>
      </c>
      <c r="AQ16" s="53">
        <v>49</v>
      </c>
      <c r="AR16" s="53">
        <f t="shared" si="27"/>
        <v>100</v>
      </c>
      <c r="AS16" s="53">
        <v>0.11355684000000001</v>
      </c>
    </row>
    <row r="17" spans="1:45" x14ac:dyDescent="0.25">
      <c r="A17" s="53">
        <f t="shared" si="28"/>
        <v>16</v>
      </c>
      <c r="B17" s="53">
        <v>52</v>
      </c>
      <c r="C17" s="53">
        <v>5</v>
      </c>
      <c r="D17" s="53">
        <v>43</v>
      </c>
      <c r="E17" s="53">
        <f t="shared" si="10"/>
        <v>100</v>
      </c>
      <c r="F17">
        <v>8.7311310000000003E-2</v>
      </c>
      <c r="G17">
        <f t="shared" si="0"/>
        <v>0.91268868999999997</v>
      </c>
      <c r="H17" s="54">
        <f t="shared" si="11"/>
        <v>9.1268868999999988</v>
      </c>
      <c r="I17" s="52">
        <v>49</v>
      </c>
      <c r="J17" s="52">
        <v>11</v>
      </c>
      <c r="K17" s="52">
        <v>40</v>
      </c>
      <c r="L17" s="52">
        <f t="shared" si="12"/>
        <v>100</v>
      </c>
      <c r="M17" s="54">
        <f t="shared" si="13"/>
        <v>42.873113099999998</v>
      </c>
      <c r="N17" s="54">
        <f t="shared" si="1"/>
        <v>61.126886900000002</v>
      </c>
      <c r="O17" s="54">
        <f t="shared" si="2"/>
        <v>-4.1268868999999988</v>
      </c>
      <c r="P17" s="54">
        <f t="shared" si="3"/>
        <v>14.126886899999999</v>
      </c>
      <c r="Q17" s="54">
        <f t="shared" si="4"/>
        <v>33.873113099999998</v>
      </c>
      <c r="R17" s="54">
        <f t="shared" si="5"/>
        <v>52.126886900000002</v>
      </c>
      <c r="S17" s="53">
        <v>6.0630999999999997E-2</v>
      </c>
      <c r="T17" s="53">
        <f t="shared" si="14"/>
        <v>0.93936900000000001</v>
      </c>
      <c r="U17" s="53">
        <f t="shared" si="15"/>
        <v>9.3936899999999994</v>
      </c>
      <c r="V17" s="54">
        <f t="shared" si="16"/>
        <v>39.606310000000001</v>
      </c>
      <c r="W17" s="54">
        <f t="shared" si="6"/>
        <v>58.393689999999999</v>
      </c>
      <c r="X17" s="54">
        <f t="shared" si="17"/>
        <v>1.6063100000000006</v>
      </c>
      <c r="Y17" s="54">
        <f t="shared" si="7"/>
        <v>20.393689999999999</v>
      </c>
      <c r="Z17" s="54">
        <f t="shared" si="8"/>
        <v>30.606310000000001</v>
      </c>
      <c r="AA17" s="54">
        <f t="shared" si="9"/>
        <v>49.393689999999999</v>
      </c>
      <c r="AB17" s="53">
        <v>45</v>
      </c>
      <c r="AC17" s="53">
        <v>18</v>
      </c>
      <c r="AD17" s="53">
        <v>37</v>
      </c>
      <c r="AE17" s="53">
        <f t="shared" si="18"/>
        <v>100</v>
      </c>
      <c r="AF17" s="53">
        <v>7.0191649999999994E-2</v>
      </c>
      <c r="AG17" s="53">
        <f t="shared" si="19"/>
        <v>0.92980835000000006</v>
      </c>
      <c r="AH17" s="53">
        <f t="shared" si="20"/>
        <v>9.2980835000000006</v>
      </c>
      <c r="AI17" s="53">
        <f t="shared" si="21"/>
        <v>35.701916499999996</v>
      </c>
      <c r="AJ17" s="53">
        <f t="shared" si="22"/>
        <v>54.298083500000004</v>
      </c>
      <c r="AK17" s="53">
        <f t="shared" si="23"/>
        <v>8.7019164999999994</v>
      </c>
      <c r="AL17" s="53">
        <f t="shared" si="24"/>
        <v>27.298083500000001</v>
      </c>
      <c r="AM17" s="53">
        <f t="shared" si="25"/>
        <v>27.701916499999999</v>
      </c>
      <c r="AN17" s="53">
        <f t="shared" si="26"/>
        <v>46.298083500000004</v>
      </c>
      <c r="AO17" s="53">
        <v>41</v>
      </c>
      <c r="AP17" s="53">
        <v>26</v>
      </c>
      <c r="AQ17" s="53">
        <v>33</v>
      </c>
      <c r="AR17" s="53">
        <f t="shared" si="27"/>
        <v>100</v>
      </c>
      <c r="AS17" s="53">
        <v>6.8907720000000006E-2</v>
      </c>
    </row>
    <row r="18" spans="1:45" x14ac:dyDescent="0.25">
      <c r="A18" s="53">
        <f t="shared" si="28"/>
        <v>17</v>
      </c>
      <c r="B18" s="53">
        <v>54</v>
      </c>
      <c r="C18" s="53">
        <v>9</v>
      </c>
      <c r="D18" s="53">
        <v>37</v>
      </c>
      <c r="E18" s="53">
        <f t="shared" si="10"/>
        <v>100</v>
      </c>
      <c r="F18">
        <v>8.4396650000000004E-2</v>
      </c>
      <c r="G18">
        <f t="shared" si="0"/>
        <v>0.91560335000000004</v>
      </c>
      <c r="H18" s="54">
        <f t="shared" si="11"/>
        <v>9.1560334999999995</v>
      </c>
      <c r="I18" s="52">
        <v>55</v>
      </c>
      <c r="J18" s="52">
        <v>10</v>
      </c>
      <c r="K18" s="52">
        <v>35</v>
      </c>
      <c r="L18" s="52">
        <f t="shared" si="12"/>
        <v>100</v>
      </c>
      <c r="M18" s="54">
        <f t="shared" si="13"/>
        <v>44.843966500000001</v>
      </c>
      <c r="N18" s="54">
        <f t="shared" si="1"/>
        <v>63.156033499999999</v>
      </c>
      <c r="O18" s="54">
        <f t="shared" si="2"/>
        <v>-0.15603349999999949</v>
      </c>
      <c r="P18" s="54">
        <f t="shared" si="3"/>
        <v>18.156033499999999</v>
      </c>
      <c r="Q18" s="54">
        <f t="shared" si="4"/>
        <v>27.843966500000001</v>
      </c>
      <c r="R18" s="54">
        <f t="shared" si="5"/>
        <v>46.156033499999999</v>
      </c>
      <c r="S18" s="53">
        <v>0.13580028999999999</v>
      </c>
      <c r="T18" s="53">
        <f t="shared" si="14"/>
        <v>0.86419971000000007</v>
      </c>
      <c r="U18" s="53">
        <f t="shared" si="15"/>
        <v>8.6419971000000011</v>
      </c>
      <c r="V18" s="54">
        <f t="shared" si="16"/>
        <v>46.358002900000002</v>
      </c>
      <c r="W18" s="54">
        <f t="shared" si="6"/>
        <v>63.641997099999998</v>
      </c>
      <c r="X18" s="54">
        <f t="shared" si="17"/>
        <v>1.3580028999999989</v>
      </c>
      <c r="Y18" s="54">
        <f t="shared" si="7"/>
        <v>18.641997100000001</v>
      </c>
      <c r="Z18" s="54">
        <f t="shared" si="8"/>
        <v>26.358002899999999</v>
      </c>
      <c r="AA18" s="54">
        <f t="shared" si="9"/>
        <v>43.641997099999998</v>
      </c>
      <c r="AB18" s="53">
        <v>57</v>
      </c>
      <c r="AC18" s="53">
        <v>11</v>
      </c>
      <c r="AD18" s="53">
        <v>32</v>
      </c>
      <c r="AE18" s="53">
        <f t="shared" si="18"/>
        <v>100</v>
      </c>
      <c r="AF18" s="53">
        <v>9.3090339999999994E-2</v>
      </c>
      <c r="AG18" s="53">
        <f t="shared" si="19"/>
        <v>0.90690965999999995</v>
      </c>
      <c r="AH18" s="53">
        <f t="shared" si="20"/>
        <v>9.0690966</v>
      </c>
      <c r="AI18" s="53">
        <f t="shared" si="21"/>
        <v>47.930903399999998</v>
      </c>
      <c r="AJ18" s="53">
        <f t="shared" si="22"/>
        <v>66.069096599999995</v>
      </c>
      <c r="AK18" s="53">
        <f t="shared" si="23"/>
        <v>1.9309034</v>
      </c>
      <c r="AL18" s="53">
        <f t="shared" si="24"/>
        <v>20.069096600000002</v>
      </c>
      <c r="AM18" s="53">
        <f t="shared" si="25"/>
        <v>22.930903399999998</v>
      </c>
      <c r="AN18" s="53">
        <f t="shared" si="26"/>
        <v>41.069096600000002</v>
      </c>
      <c r="AO18" s="53">
        <v>59</v>
      </c>
      <c r="AP18" s="53">
        <v>12</v>
      </c>
      <c r="AQ18" s="53">
        <v>29</v>
      </c>
      <c r="AR18" s="53">
        <f t="shared" si="27"/>
        <v>100</v>
      </c>
      <c r="AS18" s="53">
        <v>0.10509734</v>
      </c>
    </row>
    <row r="19" spans="1:45" x14ac:dyDescent="0.25">
      <c r="A19" s="53">
        <f t="shared" si="28"/>
        <v>18</v>
      </c>
      <c r="B19" s="53">
        <v>16</v>
      </c>
      <c r="C19" s="53">
        <v>29</v>
      </c>
      <c r="D19" s="53">
        <v>55</v>
      </c>
      <c r="E19" s="53">
        <f t="shared" si="10"/>
        <v>100</v>
      </c>
      <c r="F19">
        <v>0.14083054</v>
      </c>
      <c r="G19">
        <f t="shared" si="0"/>
        <v>0.85916945999999994</v>
      </c>
      <c r="H19" s="54">
        <f t="shared" si="11"/>
        <v>8.5916946000000003</v>
      </c>
      <c r="I19" s="52">
        <v>19</v>
      </c>
      <c r="J19" s="52">
        <v>34</v>
      </c>
      <c r="K19" s="52">
        <v>47</v>
      </c>
      <c r="L19" s="52">
        <f t="shared" si="12"/>
        <v>100</v>
      </c>
      <c r="M19" s="54">
        <f t="shared" si="13"/>
        <v>7.4083053999999997</v>
      </c>
      <c r="N19" s="54">
        <f t="shared" si="1"/>
        <v>24.5916946</v>
      </c>
      <c r="O19" s="54">
        <f t="shared" si="2"/>
        <v>20.4083054</v>
      </c>
      <c r="P19" s="54">
        <f t="shared" si="3"/>
        <v>37.591694599999997</v>
      </c>
      <c r="Q19" s="54">
        <f t="shared" si="4"/>
        <v>46.408305400000003</v>
      </c>
      <c r="R19" s="54">
        <f t="shared" si="5"/>
        <v>63.591694599999997</v>
      </c>
      <c r="S19" s="53">
        <v>5.8363539999999998E-2</v>
      </c>
      <c r="T19" s="53">
        <f t="shared" si="14"/>
        <v>0.94163646000000001</v>
      </c>
      <c r="U19" s="53">
        <f t="shared" si="15"/>
        <v>9.4163645999999996</v>
      </c>
      <c r="V19" s="54">
        <f t="shared" si="16"/>
        <v>9.5836354000000004</v>
      </c>
      <c r="W19" s="54">
        <f t="shared" si="6"/>
        <v>28.416364600000001</v>
      </c>
      <c r="X19" s="54">
        <f t="shared" si="17"/>
        <v>24.583635399999999</v>
      </c>
      <c r="Y19" s="54">
        <f t="shared" si="7"/>
        <v>43.416364600000001</v>
      </c>
      <c r="Z19" s="54">
        <f t="shared" si="8"/>
        <v>37.583635399999999</v>
      </c>
      <c r="AA19" s="54">
        <f t="shared" si="9"/>
        <v>56.416364600000001</v>
      </c>
      <c r="AB19" s="53">
        <v>24</v>
      </c>
      <c r="AC19" s="53">
        <v>39</v>
      </c>
      <c r="AD19" s="53">
        <v>37</v>
      </c>
      <c r="AE19" s="53">
        <f t="shared" si="18"/>
        <v>100</v>
      </c>
      <c r="AF19" s="53">
        <v>0.11146104</v>
      </c>
      <c r="AG19" s="53">
        <f t="shared" si="19"/>
        <v>0.88853895999999999</v>
      </c>
      <c r="AH19" s="53">
        <f t="shared" si="20"/>
        <v>8.8853895999999999</v>
      </c>
      <c r="AI19" s="53">
        <f t="shared" si="21"/>
        <v>15.1146104</v>
      </c>
      <c r="AJ19" s="53">
        <f t="shared" si="22"/>
        <v>32.885389599999996</v>
      </c>
      <c r="AK19" s="53">
        <f t="shared" si="23"/>
        <v>30.1146104</v>
      </c>
      <c r="AL19" s="53">
        <f t="shared" si="24"/>
        <v>47.885389599999996</v>
      </c>
      <c r="AM19" s="53">
        <f t="shared" si="25"/>
        <v>28.1146104</v>
      </c>
      <c r="AN19" s="53">
        <f t="shared" si="26"/>
        <v>45.885389599999996</v>
      </c>
      <c r="AO19" s="53">
        <v>28</v>
      </c>
      <c r="AP19" s="53">
        <v>43</v>
      </c>
      <c r="AQ19" s="53">
        <v>29</v>
      </c>
      <c r="AR19" s="53">
        <f t="shared" si="27"/>
        <v>100</v>
      </c>
      <c r="AS19" s="53">
        <v>0.15205548999999999</v>
      </c>
    </row>
    <row r="20" spans="1:45" x14ac:dyDescent="0.25">
      <c r="A20" s="53">
        <f t="shared" si="28"/>
        <v>19</v>
      </c>
      <c r="B20" s="53">
        <v>37</v>
      </c>
      <c r="C20" s="53">
        <v>31</v>
      </c>
      <c r="D20" s="53">
        <v>32</v>
      </c>
      <c r="E20" s="53">
        <f t="shared" si="10"/>
        <v>100</v>
      </c>
      <c r="F20">
        <v>8.7097800000000003E-2</v>
      </c>
      <c r="G20">
        <f t="shared" si="0"/>
        <v>0.9129022</v>
      </c>
      <c r="H20" s="54">
        <f t="shared" si="11"/>
        <v>9.1290219999999991</v>
      </c>
      <c r="I20" s="52">
        <v>44</v>
      </c>
      <c r="J20" s="52">
        <v>26</v>
      </c>
      <c r="K20" s="52">
        <v>30</v>
      </c>
      <c r="L20" s="52">
        <f t="shared" si="12"/>
        <v>100</v>
      </c>
      <c r="M20" s="54">
        <f t="shared" si="13"/>
        <v>27.870978000000001</v>
      </c>
      <c r="N20" s="54">
        <f t="shared" si="1"/>
        <v>46.129021999999999</v>
      </c>
      <c r="O20" s="54">
        <f t="shared" si="2"/>
        <v>21.870978000000001</v>
      </c>
      <c r="P20" s="54">
        <f t="shared" si="3"/>
        <v>40.129021999999999</v>
      </c>
      <c r="Q20" s="54">
        <f t="shared" si="4"/>
        <v>22.870978000000001</v>
      </c>
      <c r="R20" s="54">
        <f t="shared" si="5"/>
        <v>41.129021999999999</v>
      </c>
      <c r="S20" s="53">
        <v>0.25537408</v>
      </c>
      <c r="T20" s="53">
        <f t="shared" si="14"/>
        <v>0.74462592000000005</v>
      </c>
      <c r="U20" s="53">
        <f t="shared" si="15"/>
        <v>7.4462592000000001</v>
      </c>
      <c r="V20" s="54">
        <f t="shared" si="16"/>
        <v>36.5537408</v>
      </c>
      <c r="W20" s="54">
        <f t="shared" si="6"/>
        <v>51.4462592</v>
      </c>
      <c r="X20" s="54">
        <f t="shared" si="17"/>
        <v>18.5537408</v>
      </c>
      <c r="Y20" s="54">
        <f t="shared" si="7"/>
        <v>33.4462592</v>
      </c>
      <c r="Z20" s="54">
        <f t="shared" si="8"/>
        <v>22.5537408</v>
      </c>
      <c r="AA20" s="54">
        <f t="shared" si="9"/>
        <v>37.4462592</v>
      </c>
      <c r="AB20" s="53">
        <v>51</v>
      </c>
      <c r="AC20" s="53">
        <v>21</v>
      </c>
      <c r="AD20" s="53">
        <v>28</v>
      </c>
      <c r="AE20" s="53">
        <f t="shared" si="18"/>
        <v>100</v>
      </c>
      <c r="AF20" s="53">
        <v>0.13754064999999999</v>
      </c>
      <c r="AG20" s="53">
        <f t="shared" si="19"/>
        <v>0.86245934999999996</v>
      </c>
      <c r="AH20" s="53">
        <f t="shared" si="20"/>
        <v>8.6245934999999996</v>
      </c>
      <c r="AI20" s="53">
        <f t="shared" si="21"/>
        <v>42.375406499999997</v>
      </c>
      <c r="AJ20" s="53">
        <f t="shared" si="22"/>
        <v>59.624593500000003</v>
      </c>
      <c r="AK20" s="53">
        <f t="shared" si="23"/>
        <v>12.3754065</v>
      </c>
      <c r="AL20" s="53">
        <f t="shared" si="24"/>
        <v>29.6245935</v>
      </c>
      <c r="AM20" s="53">
        <f t="shared" si="25"/>
        <v>19.3754065</v>
      </c>
      <c r="AN20" s="53">
        <f t="shared" si="26"/>
        <v>36.624593500000003</v>
      </c>
      <c r="AO20" s="53">
        <v>58</v>
      </c>
      <c r="AP20" s="53">
        <v>17</v>
      </c>
      <c r="AQ20" s="53">
        <v>25</v>
      </c>
      <c r="AR20" s="53">
        <f t="shared" si="27"/>
        <v>100</v>
      </c>
      <c r="AS20" s="53">
        <v>0.48958332999999998</v>
      </c>
    </row>
    <row r="21" spans="1:45" x14ac:dyDescent="0.25">
      <c r="A21" s="53">
        <f t="shared" si="28"/>
        <v>20</v>
      </c>
      <c r="B21" s="53">
        <v>29</v>
      </c>
      <c r="C21" s="53">
        <v>36</v>
      </c>
      <c r="D21" s="53">
        <v>35</v>
      </c>
      <c r="E21" s="53">
        <f t="shared" si="10"/>
        <v>100</v>
      </c>
      <c r="F21">
        <v>8.907851E-2</v>
      </c>
      <c r="G21">
        <f t="shared" si="0"/>
        <v>0.91092149</v>
      </c>
      <c r="H21" s="54">
        <f t="shared" si="11"/>
        <v>9.1092148999999996</v>
      </c>
      <c r="I21" s="52">
        <v>34</v>
      </c>
      <c r="J21" s="52">
        <v>33</v>
      </c>
      <c r="K21" s="52">
        <v>33</v>
      </c>
      <c r="L21" s="52">
        <f t="shared" si="12"/>
        <v>100</v>
      </c>
      <c r="M21" s="54">
        <f t="shared" si="13"/>
        <v>19.890785100000002</v>
      </c>
      <c r="N21" s="54">
        <f t="shared" si="1"/>
        <v>38.109214899999998</v>
      </c>
      <c r="O21" s="54">
        <f t="shared" si="2"/>
        <v>26.890785100000002</v>
      </c>
      <c r="P21" s="54">
        <f t="shared" si="3"/>
        <v>45.109214899999998</v>
      </c>
      <c r="Q21" s="54">
        <f t="shared" si="4"/>
        <v>25.890785100000002</v>
      </c>
      <c r="R21" s="54">
        <f t="shared" si="5"/>
        <v>44.109214899999998</v>
      </c>
      <c r="S21" s="53">
        <v>6.2573050000000005E-2</v>
      </c>
      <c r="T21" s="53">
        <f t="shared" si="14"/>
        <v>0.93742694999999998</v>
      </c>
      <c r="U21" s="53">
        <f t="shared" si="15"/>
        <v>9.3742695000000005</v>
      </c>
      <c r="V21" s="54">
        <f t="shared" si="16"/>
        <v>24.6257305</v>
      </c>
      <c r="W21" s="54">
        <f t="shared" si="6"/>
        <v>43.374269499999997</v>
      </c>
      <c r="X21" s="54">
        <f t="shared" si="17"/>
        <v>23.6257305</v>
      </c>
      <c r="Y21" s="54">
        <f t="shared" si="7"/>
        <v>42.374269499999997</v>
      </c>
      <c r="Z21" s="54">
        <f t="shared" si="8"/>
        <v>23.6257305</v>
      </c>
      <c r="AA21" s="54">
        <f t="shared" si="9"/>
        <v>42.374269499999997</v>
      </c>
      <c r="AB21" s="53">
        <v>40</v>
      </c>
      <c r="AC21" s="53">
        <v>30</v>
      </c>
      <c r="AD21" s="53">
        <v>30</v>
      </c>
      <c r="AE21" s="53">
        <f t="shared" si="18"/>
        <v>100</v>
      </c>
      <c r="AF21" s="53">
        <v>6.3753099999999993E-2</v>
      </c>
      <c r="AG21" s="53">
        <f t="shared" si="19"/>
        <v>0.93624689999999999</v>
      </c>
      <c r="AH21" s="53">
        <f t="shared" si="20"/>
        <v>9.3624690000000008</v>
      </c>
      <c r="AI21" s="53">
        <f t="shared" si="21"/>
        <v>30.637530999999999</v>
      </c>
      <c r="AJ21" s="53">
        <f t="shared" si="22"/>
        <v>49.362469000000004</v>
      </c>
      <c r="AK21" s="53">
        <f t="shared" si="23"/>
        <v>20.637530999999999</v>
      </c>
      <c r="AL21" s="53">
        <f t="shared" si="24"/>
        <v>39.362469000000004</v>
      </c>
      <c r="AM21" s="53">
        <f t="shared" si="25"/>
        <v>20.637530999999999</v>
      </c>
      <c r="AN21" s="53">
        <f t="shared" si="26"/>
        <v>39.362469000000004</v>
      </c>
      <c r="AO21" s="53">
        <v>46</v>
      </c>
      <c r="AP21" s="53">
        <v>27</v>
      </c>
      <c r="AQ21" s="53">
        <v>27</v>
      </c>
      <c r="AR21" s="53">
        <f t="shared" si="27"/>
        <v>100</v>
      </c>
      <c r="AS21" s="53">
        <v>0.18612084000000001</v>
      </c>
    </row>
    <row r="22" spans="1:45" x14ac:dyDescent="0.25">
      <c r="A22" s="53">
        <f t="shared" si="28"/>
        <v>21</v>
      </c>
      <c r="B22" s="53">
        <v>49</v>
      </c>
      <c r="C22" s="53">
        <v>22</v>
      </c>
      <c r="D22" s="53">
        <v>29</v>
      </c>
      <c r="E22" s="53">
        <f t="shared" si="10"/>
        <v>100</v>
      </c>
      <c r="F22">
        <v>0.33315566000000002</v>
      </c>
      <c r="G22">
        <f t="shared" si="0"/>
        <v>0.66684433999999992</v>
      </c>
      <c r="H22" s="54">
        <f t="shared" si="11"/>
        <v>6.6684433999999992</v>
      </c>
      <c r="I22" s="52">
        <v>54</v>
      </c>
      <c r="J22" s="52">
        <v>18</v>
      </c>
      <c r="K22" s="52">
        <v>28</v>
      </c>
      <c r="L22" s="52">
        <f t="shared" si="12"/>
        <v>100</v>
      </c>
      <c r="M22" s="54">
        <f t="shared" si="13"/>
        <v>42.331556599999999</v>
      </c>
      <c r="N22" s="54">
        <f t="shared" si="1"/>
        <v>55.668443400000001</v>
      </c>
      <c r="O22" s="54">
        <f t="shared" si="2"/>
        <v>15.331556600000001</v>
      </c>
      <c r="P22" s="54">
        <f t="shared" si="3"/>
        <v>28.668443400000001</v>
      </c>
      <c r="Q22" s="54">
        <f t="shared" si="4"/>
        <v>22.331556599999999</v>
      </c>
      <c r="R22" s="54">
        <f t="shared" si="5"/>
        <v>35.668443400000001</v>
      </c>
      <c r="S22" s="53">
        <v>9.4521069999999999E-2</v>
      </c>
      <c r="T22" s="53">
        <f t="shared" si="14"/>
        <v>0.90547893000000002</v>
      </c>
      <c r="U22" s="53">
        <f t="shared" si="15"/>
        <v>9.0547892999999995</v>
      </c>
      <c r="V22" s="54">
        <f t="shared" si="16"/>
        <v>44.945210700000004</v>
      </c>
      <c r="W22" s="54">
        <f t="shared" si="6"/>
        <v>63.054789299999996</v>
      </c>
      <c r="X22" s="54">
        <f t="shared" si="17"/>
        <v>8.9452107000000005</v>
      </c>
      <c r="Y22" s="54">
        <f t="shared" si="7"/>
        <v>27.054789299999999</v>
      </c>
      <c r="Z22" s="54">
        <f t="shared" si="8"/>
        <v>18.945210700000001</v>
      </c>
      <c r="AA22" s="54">
        <f t="shared" si="9"/>
        <v>37.054789299999996</v>
      </c>
      <c r="AB22" s="53">
        <v>61</v>
      </c>
      <c r="AC22" s="53">
        <v>12</v>
      </c>
      <c r="AD22" s="53">
        <v>27</v>
      </c>
      <c r="AE22" s="53">
        <f t="shared" si="18"/>
        <v>100</v>
      </c>
      <c r="AF22" s="53">
        <v>7.1171949999999998E-2</v>
      </c>
      <c r="AG22" s="53">
        <f t="shared" si="19"/>
        <v>0.92882805000000002</v>
      </c>
      <c r="AH22" s="53">
        <f t="shared" si="20"/>
        <v>9.2882805000000008</v>
      </c>
      <c r="AI22" s="53">
        <f t="shared" si="21"/>
        <v>51.711719500000001</v>
      </c>
      <c r="AJ22" s="53">
        <f t="shared" si="22"/>
        <v>70.288280499999999</v>
      </c>
      <c r="AK22" s="53">
        <f t="shared" si="23"/>
        <v>2.7117194999999992</v>
      </c>
      <c r="AL22" s="53">
        <f t="shared" si="24"/>
        <v>21.288280499999999</v>
      </c>
      <c r="AM22" s="53">
        <f t="shared" si="25"/>
        <v>17.711719500000001</v>
      </c>
      <c r="AN22" s="53">
        <f t="shared" si="26"/>
        <v>36.288280499999999</v>
      </c>
      <c r="AO22" s="53">
        <v>69</v>
      </c>
      <c r="AP22" s="53">
        <v>5</v>
      </c>
      <c r="AQ22" s="53">
        <v>26</v>
      </c>
      <c r="AR22" s="53">
        <f t="shared" si="27"/>
        <v>100</v>
      </c>
      <c r="AS22" s="53">
        <v>0.13606378999999999</v>
      </c>
    </row>
    <row r="23" spans="1:45" x14ac:dyDescent="0.25">
      <c r="A23" s="53">
        <f t="shared" si="28"/>
        <v>22</v>
      </c>
      <c r="B23" s="53">
        <v>30</v>
      </c>
      <c r="C23" s="53">
        <v>37</v>
      </c>
      <c r="D23" s="53">
        <v>33</v>
      </c>
      <c r="E23" s="53">
        <f t="shared" si="10"/>
        <v>100</v>
      </c>
      <c r="F23">
        <v>0.25555556000000001</v>
      </c>
      <c r="G23">
        <f t="shared" si="0"/>
        <v>0.74444443999999999</v>
      </c>
      <c r="H23" s="54">
        <f t="shared" si="11"/>
        <v>7.4444444000000001</v>
      </c>
      <c r="I23" s="52">
        <v>23</v>
      </c>
      <c r="J23" s="52">
        <v>41</v>
      </c>
      <c r="K23" s="52">
        <v>36</v>
      </c>
      <c r="L23" s="52">
        <f t="shared" si="12"/>
        <v>100</v>
      </c>
      <c r="M23" s="54">
        <f t="shared" si="13"/>
        <v>22.555555599999998</v>
      </c>
      <c r="N23" s="54">
        <f t="shared" si="1"/>
        <v>37.444444400000002</v>
      </c>
      <c r="O23" s="54">
        <f t="shared" si="2"/>
        <v>29.555555599999998</v>
      </c>
      <c r="P23" s="54">
        <f t="shared" si="3"/>
        <v>44.444444400000002</v>
      </c>
      <c r="Q23" s="54">
        <f t="shared" si="4"/>
        <v>25.555555599999998</v>
      </c>
      <c r="R23" s="54">
        <f t="shared" si="5"/>
        <v>40.444444400000002</v>
      </c>
      <c r="S23" s="53">
        <v>0.12158716</v>
      </c>
      <c r="T23" s="53">
        <f t="shared" si="14"/>
        <v>0.87841283999999997</v>
      </c>
      <c r="U23" s="53">
        <f t="shared" si="15"/>
        <v>8.7841284000000002</v>
      </c>
      <c r="V23" s="54">
        <f t="shared" si="16"/>
        <v>14.2158716</v>
      </c>
      <c r="W23" s="54">
        <f t="shared" si="6"/>
        <v>31.7841284</v>
      </c>
      <c r="X23" s="54">
        <f t="shared" si="17"/>
        <v>32.2158716</v>
      </c>
      <c r="Y23" s="54">
        <f t="shared" si="7"/>
        <v>49.7841284</v>
      </c>
      <c r="Z23" s="54">
        <f t="shared" si="8"/>
        <v>27.2158716</v>
      </c>
      <c r="AA23" s="54">
        <f t="shared" si="9"/>
        <v>44.7841284</v>
      </c>
      <c r="AB23" s="53">
        <v>15</v>
      </c>
      <c r="AC23" s="53">
        <v>46</v>
      </c>
      <c r="AD23" s="53">
        <v>39</v>
      </c>
      <c r="AE23" s="53">
        <f t="shared" si="18"/>
        <v>100</v>
      </c>
      <c r="AF23" s="53">
        <v>0.14426441000000001</v>
      </c>
      <c r="AG23" s="53">
        <f t="shared" si="19"/>
        <v>0.85573558999999999</v>
      </c>
      <c r="AH23" s="53">
        <f t="shared" si="20"/>
        <v>8.5573558999999992</v>
      </c>
      <c r="AI23" s="53">
        <f t="shared" si="21"/>
        <v>6.4426441000000008</v>
      </c>
      <c r="AJ23" s="53">
        <f t="shared" si="22"/>
        <v>23.557355899999997</v>
      </c>
      <c r="AK23" s="53">
        <f t="shared" si="23"/>
        <v>37.442644100000003</v>
      </c>
      <c r="AL23" s="53">
        <f t="shared" si="24"/>
        <v>54.557355899999997</v>
      </c>
      <c r="AM23" s="53">
        <f t="shared" si="25"/>
        <v>30.442644100000003</v>
      </c>
      <c r="AN23" s="53">
        <f t="shared" si="26"/>
        <v>47.557355899999997</v>
      </c>
      <c r="AO23" s="53">
        <v>7</v>
      </c>
      <c r="AP23" s="53">
        <v>50</v>
      </c>
      <c r="AQ23" s="53">
        <v>43</v>
      </c>
      <c r="AR23" s="53">
        <f t="shared" si="27"/>
        <v>100</v>
      </c>
      <c r="AS23" s="53">
        <v>9.6642249999999999E-2</v>
      </c>
    </row>
    <row r="24" spans="1:45" x14ac:dyDescent="0.25">
      <c r="A24" s="53">
        <f t="shared" si="28"/>
        <v>23</v>
      </c>
      <c r="B24" s="53">
        <v>39</v>
      </c>
      <c r="C24" s="53">
        <v>35</v>
      </c>
      <c r="D24" s="53">
        <v>26</v>
      </c>
      <c r="E24" s="53">
        <f t="shared" si="10"/>
        <v>100</v>
      </c>
      <c r="F24">
        <v>8.8431129999999997E-2</v>
      </c>
      <c r="G24">
        <f t="shared" si="0"/>
        <v>0.91156886999999998</v>
      </c>
      <c r="H24" s="54">
        <f t="shared" si="11"/>
        <v>9.1156886999999998</v>
      </c>
      <c r="I24" s="52">
        <v>46</v>
      </c>
      <c r="J24" s="52">
        <v>28</v>
      </c>
      <c r="K24" s="52">
        <v>26</v>
      </c>
      <c r="L24" s="52">
        <f t="shared" si="12"/>
        <v>100</v>
      </c>
      <c r="M24" s="54">
        <f t="shared" si="13"/>
        <v>29.8843113</v>
      </c>
      <c r="N24" s="54">
        <f t="shared" si="1"/>
        <v>48.1156887</v>
      </c>
      <c r="O24" s="54">
        <f t="shared" si="2"/>
        <v>25.8843113</v>
      </c>
      <c r="P24" s="54">
        <f t="shared" si="3"/>
        <v>44.1156887</v>
      </c>
      <c r="Q24" s="54">
        <f t="shared" si="4"/>
        <v>16.8843113</v>
      </c>
      <c r="R24" s="54">
        <f t="shared" si="5"/>
        <v>35.1156887</v>
      </c>
      <c r="S24" s="53">
        <v>5.6529830000000003E-2</v>
      </c>
      <c r="T24" s="53">
        <f t="shared" si="14"/>
        <v>0.94347017</v>
      </c>
      <c r="U24" s="53">
        <f t="shared" si="15"/>
        <v>9.4347016999999997</v>
      </c>
      <c r="V24" s="54">
        <f t="shared" si="16"/>
        <v>36.565298300000002</v>
      </c>
      <c r="W24" s="54">
        <f t="shared" si="6"/>
        <v>55.434701699999998</v>
      </c>
      <c r="X24" s="54">
        <f t="shared" si="17"/>
        <v>18.565298300000002</v>
      </c>
      <c r="Y24" s="54">
        <f t="shared" si="7"/>
        <v>37.434701699999998</v>
      </c>
      <c r="Z24" s="54">
        <f t="shared" si="8"/>
        <v>16.565298300000002</v>
      </c>
      <c r="AA24" s="54">
        <f t="shared" si="9"/>
        <v>35.434701699999998</v>
      </c>
      <c r="AB24" s="53">
        <v>55</v>
      </c>
      <c r="AC24" s="53">
        <v>19</v>
      </c>
      <c r="AD24" s="53">
        <v>26</v>
      </c>
      <c r="AE24" s="53">
        <f t="shared" si="18"/>
        <v>100</v>
      </c>
      <c r="AF24" s="53">
        <v>6.9685609999999995E-2</v>
      </c>
      <c r="AG24" s="53">
        <f t="shared" si="19"/>
        <v>0.93031439000000005</v>
      </c>
      <c r="AH24" s="53">
        <f t="shared" si="20"/>
        <v>9.3031439000000002</v>
      </c>
      <c r="AI24" s="53">
        <f t="shared" si="21"/>
        <v>45.696856099999998</v>
      </c>
      <c r="AJ24" s="53">
        <f t="shared" si="22"/>
        <v>64.303143899999995</v>
      </c>
      <c r="AK24" s="53">
        <f t="shared" si="23"/>
        <v>9.6968560999999998</v>
      </c>
      <c r="AL24" s="53">
        <f t="shared" si="24"/>
        <v>28.303143900000002</v>
      </c>
      <c r="AM24" s="53">
        <f t="shared" si="25"/>
        <v>16.696856099999998</v>
      </c>
      <c r="AN24" s="53">
        <f t="shared" si="26"/>
        <v>35.303143900000002</v>
      </c>
      <c r="AO24" s="53">
        <v>64</v>
      </c>
      <c r="AP24" s="53">
        <v>10</v>
      </c>
      <c r="AQ24" s="53">
        <v>26</v>
      </c>
      <c r="AR24" s="53">
        <f t="shared" si="27"/>
        <v>100</v>
      </c>
      <c r="AS24" s="53">
        <v>0.10174149</v>
      </c>
    </row>
    <row r="25" spans="1:45" x14ac:dyDescent="0.25">
      <c r="A25" s="53">
        <f t="shared" si="28"/>
        <v>24</v>
      </c>
      <c r="B25" s="53">
        <v>20</v>
      </c>
      <c r="C25" s="53">
        <v>39</v>
      </c>
      <c r="D25" s="53">
        <v>41</v>
      </c>
      <c r="E25" s="53">
        <f t="shared" si="10"/>
        <v>100</v>
      </c>
      <c r="F25">
        <v>0.17386546999999999</v>
      </c>
      <c r="G25">
        <f t="shared" si="0"/>
        <v>0.82613453000000003</v>
      </c>
      <c r="H25" s="54">
        <f t="shared" si="11"/>
        <v>8.2613453000000003</v>
      </c>
      <c r="I25" s="52">
        <v>26</v>
      </c>
      <c r="J25" s="52">
        <v>40</v>
      </c>
      <c r="K25" s="52">
        <v>34</v>
      </c>
      <c r="L25" s="52">
        <f t="shared" si="12"/>
        <v>100</v>
      </c>
      <c r="M25" s="54">
        <f t="shared" si="13"/>
        <v>11.7386547</v>
      </c>
      <c r="N25" s="54">
        <f t="shared" si="1"/>
        <v>28.261345300000002</v>
      </c>
      <c r="O25" s="54">
        <f t="shared" si="2"/>
        <v>30.738654699999998</v>
      </c>
      <c r="P25" s="54">
        <f t="shared" si="3"/>
        <v>47.261345300000002</v>
      </c>
      <c r="Q25" s="54">
        <f t="shared" si="4"/>
        <v>32.738654699999998</v>
      </c>
      <c r="R25" s="54">
        <f t="shared" si="5"/>
        <v>49.261345300000002</v>
      </c>
      <c r="S25" s="53">
        <v>8.8876640000000007E-2</v>
      </c>
      <c r="T25" s="53">
        <f t="shared" si="14"/>
        <v>0.91112335999999994</v>
      </c>
      <c r="U25" s="53">
        <f t="shared" si="15"/>
        <v>9.1112335999999985</v>
      </c>
      <c r="V25" s="54">
        <f t="shared" si="16"/>
        <v>16.888766400000002</v>
      </c>
      <c r="W25" s="54">
        <f t="shared" si="6"/>
        <v>35.111233599999998</v>
      </c>
      <c r="X25" s="54">
        <f t="shared" si="17"/>
        <v>30.888766400000002</v>
      </c>
      <c r="Y25" s="54">
        <f t="shared" si="7"/>
        <v>49.111233599999998</v>
      </c>
      <c r="Z25" s="54">
        <f t="shared" si="8"/>
        <v>24.888766400000002</v>
      </c>
      <c r="AA25" s="54">
        <f t="shared" si="9"/>
        <v>43.111233599999998</v>
      </c>
      <c r="AB25" s="53">
        <v>32</v>
      </c>
      <c r="AC25" s="53">
        <v>42</v>
      </c>
      <c r="AD25" s="53">
        <v>26</v>
      </c>
      <c r="AE25" s="53">
        <f t="shared" si="18"/>
        <v>100</v>
      </c>
      <c r="AF25" s="53">
        <v>0.11000384000000001</v>
      </c>
      <c r="AG25" s="53">
        <f t="shared" si="19"/>
        <v>0.88999616000000004</v>
      </c>
      <c r="AH25" s="53">
        <f t="shared" si="20"/>
        <v>8.899961600000001</v>
      </c>
      <c r="AI25" s="53">
        <f t="shared" si="21"/>
        <v>23.100038399999999</v>
      </c>
      <c r="AJ25" s="53">
        <f t="shared" si="22"/>
        <v>40.899961599999997</v>
      </c>
      <c r="AK25" s="53">
        <f t="shared" si="23"/>
        <v>33.100038400000003</v>
      </c>
      <c r="AL25" s="53">
        <f t="shared" si="24"/>
        <v>50.899961599999997</v>
      </c>
      <c r="AM25" s="53">
        <f t="shared" si="25"/>
        <v>17.100038399999999</v>
      </c>
      <c r="AN25" s="53">
        <f t="shared" si="26"/>
        <v>34.899961599999997</v>
      </c>
      <c r="AO25" s="53">
        <v>37</v>
      </c>
      <c r="AP25" s="53">
        <v>44</v>
      </c>
      <c r="AQ25" s="53">
        <v>19</v>
      </c>
      <c r="AR25" s="53">
        <f t="shared" si="27"/>
        <v>100</v>
      </c>
      <c r="AS25" s="53">
        <v>0.26335619999999998</v>
      </c>
    </row>
    <row r="26" spans="1:45" x14ac:dyDescent="0.25">
      <c r="A26" s="53">
        <f t="shared" si="28"/>
        <v>25</v>
      </c>
      <c r="B26" s="53">
        <v>36</v>
      </c>
      <c r="C26" s="53">
        <v>44</v>
      </c>
      <c r="D26" s="53">
        <v>20</v>
      </c>
      <c r="E26" s="53">
        <f t="shared" si="10"/>
        <v>100</v>
      </c>
      <c r="F26">
        <v>0.34720469999999998</v>
      </c>
      <c r="G26">
        <f t="shared" si="0"/>
        <v>0.65279529999999997</v>
      </c>
      <c r="H26" s="54">
        <f t="shared" si="11"/>
        <v>6.5279530000000001</v>
      </c>
      <c r="I26" s="52">
        <v>34</v>
      </c>
      <c r="J26" s="52">
        <v>43</v>
      </c>
      <c r="K26" s="52">
        <v>23</v>
      </c>
      <c r="L26" s="52">
        <f t="shared" si="12"/>
        <v>100</v>
      </c>
      <c r="M26" s="54">
        <f t="shared" si="13"/>
        <v>29.472047</v>
      </c>
      <c r="N26" s="54">
        <f t="shared" si="1"/>
        <v>42.527952999999997</v>
      </c>
      <c r="O26" s="54">
        <f t="shared" si="2"/>
        <v>37.472047000000003</v>
      </c>
      <c r="P26" s="54">
        <f t="shared" si="3"/>
        <v>50.527952999999997</v>
      </c>
      <c r="Q26" s="54">
        <f t="shared" si="4"/>
        <v>13.472047</v>
      </c>
      <c r="R26" s="54">
        <f t="shared" si="5"/>
        <v>26.527953</v>
      </c>
      <c r="S26" s="53">
        <v>0.20054032999999999</v>
      </c>
      <c r="T26" s="53">
        <f t="shared" si="14"/>
        <v>0.79945967000000007</v>
      </c>
      <c r="U26" s="53">
        <f t="shared" si="15"/>
        <v>7.9945967000000007</v>
      </c>
      <c r="V26" s="54">
        <f t="shared" si="16"/>
        <v>26.005403299999998</v>
      </c>
      <c r="W26" s="54">
        <f t="shared" si="6"/>
        <v>41.994596700000002</v>
      </c>
      <c r="X26" s="54">
        <f t="shared" si="17"/>
        <v>35.005403299999998</v>
      </c>
      <c r="Y26" s="54">
        <f t="shared" si="7"/>
        <v>50.994596700000002</v>
      </c>
      <c r="Z26" s="54">
        <f t="shared" si="8"/>
        <v>15.005403299999999</v>
      </c>
      <c r="AA26" s="54">
        <f t="shared" si="9"/>
        <v>30.994596700000002</v>
      </c>
      <c r="AB26" s="53">
        <v>28</v>
      </c>
      <c r="AC26" s="53">
        <v>46</v>
      </c>
      <c r="AD26" s="53">
        <v>26</v>
      </c>
      <c r="AE26" s="53">
        <f t="shared" si="18"/>
        <v>100</v>
      </c>
      <c r="AF26" s="53">
        <v>0.12306957</v>
      </c>
      <c r="AG26" s="53">
        <f t="shared" si="19"/>
        <v>0.87693043000000004</v>
      </c>
      <c r="AH26" s="53">
        <f t="shared" si="20"/>
        <v>8.7693042999999999</v>
      </c>
      <c r="AI26" s="53">
        <f t="shared" si="21"/>
        <v>19.230695699999998</v>
      </c>
      <c r="AJ26" s="53">
        <f t="shared" si="22"/>
        <v>36.769304300000002</v>
      </c>
      <c r="AK26" s="53">
        <f t="shared" si="23"/>
        <v>37.230695699999998</v>
      </c>
      <c r="AL26" s="53">
        <f t="shared" si="24"/>
        <v>54.769304300000002</v>
      </c>
      <c r="AM26" s="53">
        <f t="shared" si="25"/>
        <v>17.230695699999998</v>
      </c>
      <c r="AN26" s="53">
        <f t="shared" si="26"/>
        <v>34.769304300000002</v>
      </c>
      <c r="AO26" s="53">
        <v>27</v>
      </c>
      <c r="AP26" s="53">
        <v>45</v>
      </c>
      <c r="AQ26" s="53">
        <v>28</v>
      </c>
      <c r="AR26" s="53">
        <f t="shared" si="27"/>
        <v>100</v>
      </c>
      <c r="AS26" s="53">
        <v>0.10160563</v>
      </c>
    </row>
    <row r="27" spans="1:45" x14ac:dyDescent="0.25">
      <c r="A27" s="53">
        <f t="shared" si="28"/>
        <v>26</v>
      </c>
      <c r="B27" s="53">
        <v>62</v>
      </c>
      <c r="C27" s="53">
        <v>27</v>
      </c>
      <c r="D27" s="53">
        <v>11</v>
      </c>
      <c r="E27" s="53">
        <f t="shared" si="10"/>
        <v>100</v>
      </c>
      <c r="F27">
        <v>0.11852482</v>
      </c>
      <c r="G27">
        <f t="shared" si="0"/>
        <v>0.88147518000000002</v>
      </c>
      <c r="H27" s="54">
        <f t="shared" si="11"/>
        <v>8.8147517999999998</v>
      </c>
      <c r="I27" s="52">
        <v>55</v>
      </c>
      <c r="J27" s="52">
        <v>28</v>
      </c>
      <c r="K27" s="52">
        <v>17</v>
      </c>
      <c r="L27" s="52">
        <f t="shared" si="12"/>
        <v>100</v>
      </c>
      <c r="M27" s="54">
        <f t="shared" si="13"/>
        <v>53.185248200000004</v>
      </c>
      <c r="N27" s="54">
        <f t="shared" si="1"/>
        <v>70.814751799999996</v>
      </c>
      <c r="O27" s="54">
        <f t="shared" si="2"/>
        <v>18.1852482</v>
      </c>
      <c r="P27" s="54">
        <f t="shared" si="3"/>
        <v>35.814751799999996</v>
      </c>
      <c r="Q27" s="54">
        <f t="shared" si="4"/>
        <v>2.1852482000000002</v>
      </c>
      <c r="R27" s="54">
        <f t="shared" si="5"/>
        <v>19.8147518</v>
      </c>
      <c r="S27" s="53">
        <v>0.12323213</v>
      </c>
      <c r="T27" s="53">
        <f t="shared" si="14"/>
        <v>0.87676787</v>
      </c>
      <c r="U27" s="53">
        <f t="shared" si="15"/>
        <v>8.7676786999999994</v>
      </c>
      <c r="V27" s="54">
        <f t="shared" si="16"/>
        <v>46.232321300000002</v>
      </c>
      <c r="W27" s="54">
        <f t="shared" si="6"/>
        <v>63.767678699999998</v>
      </c>
      <c r="X27" s="54">
        <f t="shared" si="17"/>
        <v>19.232321300000002</v>
      </c>
      <c r="Y27" s="54">
        <f t="shared" si="7"/>
        <v>36.767678699999998</v>
      </c>
      <c r="Z27" s="54">
        <f t="shared" si="8"/>
        <v>8.2323213000000006</v>
      </c>
      <c r="AA27" s="54">
        <f t="shared" si="9"/>
        <v>25.767678699999998</v>
      </c>
      <c r="AB27" s="53">
        <v>50</v>
      </c>
      <c r="AC27" s="53">
        <v>29</v>
      </c>
      <c r="AD27" s="53">
        <v>21</v>
      </c>
      <c r="AE27" s="53">
        <f t="shared" si="18"/>
        <v>100</v>
      </c>
      <c r="AF27" s="53">
        <v>0.11682811</v>
      </c>
      <c r="AG27" s="53">
        <f t="shared" si="19"/>
        <v>0.88317188999999996</v>
      </c>
      <c r="AH27" s="53">
        <f t="shared" si="20"/>
        <v>8.8317189000000003</v>
      </c>
      <c r="AI27" s="53">
        <f t="shared" si="21"/>
        <v>41.168281100000002</v>
      </c>
      <c r="AJ27" s="53">
        <f t="shared" si="22"/>
        <v>58.831718899999998</v>
      </c>
      <c r="AK27" s="53">
        <f t="shared" si="23"/>
        <v>20.168281100000002</v>
      </c>
      <c r="AL27" s="53">
        <f t="shared" si="24"/>
        <v>37.831718899999998</v>
      </c>
      <c r="AM27" s="53">
        <f t="shared" si="25"/>
        <v>12.1682811</v>
      </c>
      <c r="AN27" s="53">
        <f t="shared" si="26"/>
        <v>29.831718899999998</v>
      </c>
      <c r="AO27" s="53">
        <v>46</v>
      </c>
      <c r="AP27" s="53">
        <v>30</v>
      </c>
      <c r="AQ27" s="53">
        <v>24</v>
      </c>
      <c r="AR27" s="53">
        <f t="shared" si="27"/>
        <v>100</v>
      </c>
      <c r="AS27" s="53">
        <v>0.11165807</v>
      </c>
    </row>
    <row r="28" spans="1:45" x14ac:dyDescent="0.25">
      <c r="A28" s="53">
        <f t="shared" si="28"/>
        <v>27</v>
      </c>
      <c r="B28" s="53">
        <v>32</v>
      </c>
      <c r="C28" s="53">
        <v>34</v>
      </c>
      <c r="D28" s="53">
        <v>34</v>
      </c>
      <c r="E28" s="53">
        <f t="shared" si="10"/>
        <v>100</v>
      </c>
      <c r="F28">
        <v>8.5999999999999993E-2</v>
      </c>
      <c r="G28">
        <f t="shared" si="0"/>
        <v>0.91400000000000003</v>
      </c>
      <c r="H28" s="54">
        <f t="shared" si="11"/>
        <v>9.14</v>
      </c>
      <c r="I28" s="52">
        <v>38</v>
      </c>
      <c r="J28" s="52">
        <v>28</v>
      </c>
      <c r="K28" s="52">
        <v>34</v>
      </c>
      <c r="L28" s="52">
        <f t="shared" si="12"/>
        <v>100</v>
      </c>
      <c r="M28" s="54">
        <f t="shared" si="13"/>
        <v>22.86</v>
      </c>
      <c r="N28" s="54">
        <f t="shared" si="1"/>
        <v>41.14</v>
      </c>
      <c r="O28" s="54">
        <f t="shared" si="2"/>
        <v>24.86</v>
      </c>
      <c r="P28" s="54">
        <f t="shared" si="3"/>
        <v>43.14</v>
      </c>
      <c r="Q28" s="54">
        <f t="shared" si="4"/>
        <v>24.86</v>
      </c>
      <c r="R28" s="54">
        <f t="shared" si="5"/>
        <v>43.14</v>
      </c>
      <c r="S28" s="53">
        <v>8.0422900000000005E-2</v>
      </c>
      <c r="T28" s="53">
        <f t="shared" si="14"/>
        <v>0.91957710000000004</v>
      </c>
      <c r="U28" s="53">
        <f t="shared" si="15"/>
        <v>9.1957710000000006</v>
      </c>
      <c r="V28" s="54">
        <f t="shared" si="16"/>
        <v>28.804228999999999</v>
      </c>
      <c r="W28" s="54">
        <f t="shared" si="6"/>
        <v>47.195771000000001</v>
      </c>
      <c r="X28" s="54">
        <f t="shared" si="17"/>
        <v>18.804228999999999</v>
      </c>
      <c r="Y28" s="54">
        <f t="shared" si="7"/>
        <v>37.195771000000001</v>
      </c>
      <c r="Z28" s="54">
        <f t="shared" si="8"/>
        <v>24.804228999999999</v>
      </c>
      <c r="AA28" s="54">
        <f t="shared" si="9"/>
        <v>43.195771000000001</v>
      </c>
      <c r="AB28" s="53">
        <v>44</v>
      </c>
      <c r="AC28" s="53">
        <v>21</v>
      </c>
      <c r="AD28" s="53">
        <v>35</v>
      </c>
      <c r="AE28" s="53">
        <f t="shared" si="18"/>
        <v>100</v>
      </c>
      <c r="AF28" s="53">
        <v>0.16354626</v>
      </c>
      <c r="AG28" s="53">
        <f t="shared" si="19"/>
        <v>0.83645374000000006</v>
      </c>
      <c r="AH28" s="53">
        <f t="shared" si="20"/>
        <v>8.3645373999999997</v>
      </c>
      <c r="AI28" s="53">
        <f t="shared" si="21"/>
        <v>35.635462599999997</v>
      </c>
      <c r="AJ28" s="53">
        <f t="shared" si="22"/>
        <v>52.364537400000003</v>
      </c>
      <c r="AK28" s="53">
        <f t="shared" si="23"/>
        <v>12.6354626</v>
      </c>
      <c r="AL28" s="53">
        <f t="shared" si="24"/>
        <v>29.3645374</v>
      </c>
      <c r="AM28" s="53">
        <f t="shared" si="25"/>
        <v>26.6354626</v>
      </c>
      <c r="AN28" s="53">
        <f t="shared" si="26"/>
        <v>43.364537400000003</v>
      </c>
      <c r="AO28" s="53">
        <v>50</v>
      </c>
      <c r="AP28" s="53">
        <v>15</v>
      </c>
      <c r="AQ28" s="53">
        <v>35</v>
      </c>
      <c r="AR28" s="53">
        <f t="shared" si="27"/>
        <v>100</v>
      </c>
      <c r="AS28" s="53">
        <v>0.15965468999999999</v>
      </c>
    </row>
    <row r="29" spans="1:45" x14ac:dyDescent="0.25">
      <c r="A29" s="53">
        <f t="shared" si="28"/>
        <v>28</v>
      </c>
      <c r="B29" s="53">
        <v>19</v>
      </c>
      <c r="C29" s="53">
        <v>68</v>
      </c>
      <c r="D29" s="53">
        <v>13</v>
      </c>
      <c r="E29" s="53">
        <f t="shared" si="10"/>
        <v>100</v>
      </c>
      <c r="F29">
        <v>0.19870246</v>
      </c>
      <c r="G29">
        <f t="shared" si="0"/>
        <v>0.80129753999999997</v>
      </c>
      <c r="H29" s="54">
        <f t="shared" si="11"/>
        <v>8.0129754000000002</v>
      </c>
      <c r="I29" s="52">
        <v>19</v>
      </c>
      <c r="J29" s="52">
        <v>73</v>
      </c>
      <c r="K29" s="52">
        <v>8</v>
      </c>
      <c r="L29" s="52">
        <f t="shared" si="12"/>
        <v>100</v>
      </c>
      <c r="M29" s="54">
        <f t="shared" si="13"/>
        <v>10.9870246</v>
      </c>
      <c r="N29" s="54">
        <f t="shared" si="1"/>
        <v>27.012975400000002</v>
      </c>
      <c r="O29" s="54">
        <f t="shared" si="2"/>
        <v>59.987024599999998</v>
      </c>
      <c r="P29" s="54">
        <f t="shared" si="3"/>
        <v>76.012975400000002</v>
      </c>
      <c r="Q29" s="54">
        <f t="shared" si="4"/>
        <v>4.9870245999999998</v>
      </c>
      <c r="R29" s="54">
        <f t="shared" si="5"/>
        <v>21.012975400000002</v>
      </c>
      <c r="S29" s="53">
        <v>0.14005790000000001</v>
      </c>
      <c r="T29" s="53">
        <f t="shared" si="14"/>
        <v>0.85994210000000004</v>
      </c>
      <c r="U29" s="53">
        <f t="shared" si="15"/>
        <v>8.5994209999999995</v>
      </c>
      <c r="V29" s="54">
        <f t="shared" si="16"/>
        <v>10.400579</v>
      </c>
      <c r="W29" s="54">
        <f t="shared" si="6"/>
        <v>27.599421</v>
      </c>
      <c r="X29" s="54">
        <f t="shared" si="17"/>
        <v>64.400578999999993</v>
      </c>
      <c r="Y29" s="54">
        <f t="shared" si="7"/>
        <v>81.599421000000007</v>
      </c>
      <c r="Z29" s="54">
        <f t="shared" si="8"/>
        <v>-0.59942099999999954</v>
      </c>
      <c r="AA29" s="54">
        <f t="shared" si="9"/>
        <v>16.599421</v>
      </c>
      <c r="AB29" s="53">
        <v>19</v>
      </c>
      <c r="AC29" s="53">
        <v>79</v>
      </c>
      <c r="AD29" s="53">
        <v>2</v>
      </c>
      <c r="AE29" s="53">
        <f t="shared" si="18"/>
        <v>100</v>
      </c>
      <c r="AF29" s="53">
        <v>6.0043140000000002E-2</v>
      </c>
      <c r="AG29" s="53">
        <f t="shared" si="19"/>
        <v>0.93995686000000001</v>
      </c>
      <c r="AH29" s="53">
        <f t="shared" si="20"/>
        <v>9.3995686000000003</v>
      </c>
      <c r="AI29" s="53">
        <f t="shared" si="21"/>
        <v>9.6004313999999997</v>
      </c>
      <c r="AJ29" s="53">
        <f t="shared" si="22"/>
        <v>28.399568600000002</v>
      </c>
      <c r="AK29" s="53">
        <f t="shared" si="23"/>
        <v>69.600431400000005</v>
      </c>
      <c r="AL29" s="53">
        <f t="shared" si="24"/>
        <v>88.399568599999995</v>
      </c>
      <c r="AM29" s="53">
        <f t="shared" si="25"/>
        <v>-7.3995686000000003</v>
      </c>
      <c r="AN29" s="53">
        <f t="shared" si="26"/>
        <v>11.3995686</v>
      </c>
      <c r="AO29" s="53">
        <v>12</v>
      </c>
      <c r="AP29" s="53">
        <v>82</v>
      </c>
      <c r="AQ29" s="53">
        <v>6</v>
      </c>
      <c r="AR29" s="53">
        <f t="shared" si="27"/>
        <v>100</v>
      </c>
      <c r="AS29" s="53">
        <v>6.6989170000000001E-2</v>
      </c>
    </row>
    <row r="30" spans="1:45" x14ac:dyDescent="0.25">
      <c r="A30" s="53">
        <f t="shared" si="28"/>
        <v>29</v>
      </c>
      <c r="B30" s="53">
        <v>15</v>
      </c>
      <c r="C30" s="53">
        <v>55</v>
      </c>
      <c r="D30" s="53">
        <v>30</v>
      </c>
      <c r="E30" s="53">
        <f t="shared" si="10"/>
        <v>100</v>
      </c>
      <c r="F30">
        <v>0.12990673999999999</v>
      </c>
      <c r="G30">
        <f t="shared" si="0"/>
        <v>0.87009325999999998</v>
      </c>
      <c r="H30" s="54">
        <f t="shared" si="11"/>
        <v>8.7009325999999998</v>
      </c>
      <c r="I30" s="52">
        <v>21</v>
      </c>
      <c r="J30" s="52">
        <v>53</v>
      </c>
      <c r="K30" s="52">
        <v>26</v>
      </c>
      <c r="L30" s="52">
        <f t="shared" si="12"/>
        <v>100</v>
      </c>
      <c r="M30" s="54">
        <f t="shared" si="13"/>
        <v>6.2990674000000002</v>
      </c>
      <c r="N30" s="54">
        <f t="shared" si="1"/>
        <v>23.700932600000002</v>
      </c>
      <c r="O30" s="54">
        <f t="shared" si="2"/>
        <v>46.299067399999998</v>
      </c>
      <c r="P30" s="54">
        <f t="shared" si="3"/>
        <v>63.700932600000002</v>
      </c>
      <c r="Q30" s="54">
        <f t="shared" si="4"/>
        <v>21.299067399999998</v>
      </c>
      <c r="R30" s="54">
        <f t="shared" si="5"/>
        <v>38.700932600000002</v>
      </c>
      <c r="S30" s="53">
        <v>6.2926510000000005E-2</v>
      </c>
      <c r="T30" s="53">
        <f t="shared" si="14"/>
        <v>0.93707348999999995</v>
      </c>
      <c r="U30" s="53">
        <f t="shared" si="15"/>
        <v>9.3707348999999986</v>
      </c>
      <c r="V30" s="54">
        <f t="shared" si="16"/>
        <v>11.629265100000001</v>
      </c>
      <c r="W30" s="54">
        <f t="shared" si="6"/>
        <v>30.370734899999999</v>
      </c>
      <c r="X30" s="54">
        <f t="shared" si="17"/>
        <v>43.629265099999998</v>
      </c>
      <c r="Y30" s="54">
        <f t="shared" si="7"/>
        <v>62.370734900000002</v>
      </c>
      <c r="Z30" s="54">
        <f t="shared" si="8"/>
        <v>16.629265100000001</v>
      </c>
      <c r="AA30" s="54">
        <f t="shared" si="9"/>
        <v>35.370734900000002</v>
      </c>
      <c r="AB30" s="53">
        <v>25</v>
      </c>
      <c r="AC30" s="53">
        <v>52</v>
      </c>
      <c r="AD30" s="53">
        <v>23</v>
      </c>
      <c r="AE30" s="53">
        <f t="shared" si="18"/>
        <v>100</v>
      </c>
      <c r="AF30" s="53">
        <v>0.19266732</v>
      </c>
      <c r="AG30" s="53">
        <f t="shared" si="19"/>
        <v>0.80733268000000002</v>
      </c>
      <c r="AH30" s="53">
        <f t="shared" si="20"/>
        <v>8.0733268000000002</v>
      </c>
      <c r="AI30" s="53">
        <f t="shared" si="21"/>
        <v>16.9266732</v>
      </c>
      <c r="AJ30" s="53">
        <f t="shared" si="22"/>
        <v>33.073326800000004</v>
      </c>
      <c r="AK30" s="53">
        <f t="shared" si="23"/>
        <v>43.926673199999996</v>
      </c>
      <c r="AL30" s="53">
        <f t="shared" si="24"/>
        <v>60.073326800000004</v>
      </c>
      <c r="AM30" s="53">
        <f t="shared" si="25"/>
        <v>14.9266732</v>
      </c>
      <c r="AN30" s="53">
        <f t="shared" si="26"/>
        <v>31.0733268</v>
      </c>
      <c r="AO30" s="53">
        <v>29</v>
      </c>
      <c r="AP30" s="53">
        <v>51</v>
      </c>
      <c r="AQ30" s="53">
        <v>20</v>
      </c>
      <c r="AR30" s="53">
        <f t="shared" si="27"/>
        <v>100</v>
      </c>
      <c r="AS30" s="53">
        <v>0.33411702999999998</v>
      </c>
    </row>
    <row r="31" spans="1:45" x14ac:dyDescent="0.25">
      <c r="A31" s="53">
        <f t="shared" si="28"/>
        <v>30</v>
      </c>
      <c r="B31" s="53">
        <v>32</v>
      </c>
      <c r="C31" s="53">
        <v>33</v>
      </c>
      <c r="D31" s="53">
        <v>35</v>
      </c>
      <c r="E31" s="53">
        <f t="shared" si="10"/>
        <v>100</v>
      </c>
      <c r="F31">
        <v>7.7476719999999999E-2</v>
      </c>
      <c r="G31">
        <f t="shared" si="0"/>
        <v>0.92252328000000006</v>
      </c>
      <c r="H31" s="54">
        <f t="shared" si="11"/>
        <v>9.2252328000000006</v>
      </c>
      <c r="I31" s="52">
        <v>28</v>
      </c>
      <c r="J31" s="52">
        <v>38</v>
      </c>
      <c r="K31" s="52">
        <v>34</v>
      </c>
      <c r="L31" s="52">
        <f t="shared" si="12"/>
        <v>100</v>
      </c>
      <c r="M31" s="54">
        <f t="shared" si="13"/>
        <v>22.774767199999999</v>
      </c>
      <c r="N31" s="54">
        <f t="shared" si="1"/>
        <v>41.225232800000001</v>
      </c>
      <c r="O31" s="54">
        <f t="shared" si="2"/>
        <v>23.774767199999999</v>
      </c>
      <c r="P31" s="54">
        <f t="shared" si="3"/>
        <v>42.225232800000001</v>
      </c>
      <c r="Q31" s="54">
        <f t="shared" si="4"/>
        <v>25.774767199999999</v>
      </c>
      <c r="R31" s="54">
        <f t="shared" si="5"/>
        <v>44.225232800000001</v>
      </c>
      <c r="S31" s="53">
        <v>9.2909240000000004E-2</v>
      </c>
      <c r="T31" s="53">
        <f t="shared" si="14"/>
        <v>0.90709076</v>
      </c>
      <c r="U31" s="53">
        <f t="shared" si="15"/>
        <v>9.0709076</v>
      </c>
      <c r="V31" s="54">
        <f t="shared" si="16"/>
        <v>18.929092400000002</v>
      </c>
      <c r="W31" s="54">
        <f t="shared" si="6"/>
        <v>37.070907599999998</v>
      </c>
      <c r="X31" s="54">
        <f t="shared" si="17"/>
        <v>28.929092400000002</v>
      </c>
      <c r="Y31" s="54">
        <f t="shared" si="7"/>
        <v>47.070907599999998</v>
      </c>
      <c r="Z31" s="54">
        <f t="shared" si="8"/>
        <v>24.929092400000002</v>
      </c>
      <c r="AA31" s="54">
        <f t="shared" si="9"/>
        <v>43.070907599999998</v>
      </c>
      <c r="AB31" s="53">
        <v>23</v>
      </c>
      <c r="AC31" s="53">
        <v>44</v>
      </c>
      <c r="AD31" s="53">
        <v>33</v>
      </c>
      <c r="AE31" s="53">
        <f t="shared" si="18"/>
        <v>100</v>
      </c>
      <c r="AF31" s="53">
        <v>6.5961800000000001E-2</v>
      </c>
      <c r="AG31" s="53">
        <f t="shared" si="19"/>
        <v>0.93403820000000004</v>
      </c>
      <c r="AH31" s="53">
        <f t="shared" si="20"/>
        <v>9.340382</v>
      </c>
      <c r="AI31" s="53">
        <f t="shared" si="21"/>
        <v>13.659618</v>
      </c>
      <c r="AJ31" s="53">
        <f t="shared" si="22"/>
        <v>32.340381999999998</v>
      </c>
      <c r="AK31" s="53">
        <f t="shared" si="23"/>
        <v>34.659618000000002</v>
      </c>
      <c r="AL31" s="53">
        <f t="shared" si="24"/>
        <v>53.340381999999998</v>
      </c>
      <c r="AM31" s="53">
        <f t="shared" si="25"/>
        <v>23.659618000000002</v>
      </c>
      <c r="AN31" s="53">
        <f t="shared" si="26"/>
        <v>42.340381999999998</v>
      </c>
      <c r="AO31" s="53">
        <v>17</v>
      </c>
      <c r="AP31" s="53">
        <v>51</v>
      </c>
      <c r="AQ31" s="53">
        <v>32</v>
      </c>
      <c r="AR31" s="53">
        <f t="shared" si="27"/>
        <v>100</v>
      </c>
      <c r="AS31" s="53">
        <v>0.28239014000000001</v>
      </c>
    </row>
    <row r="32" spans="1:45" x14ac:dyDescent="0.25">
      <c r="A32" s="53">
        <f t="shared" si="28"/>
        <v>31</v>
      </c>
      <c r="B32" s="53">
        <v>61</v>
      </c>
      <c r="C32" s="53">
        <v>11</v>
      </c>
      <c r="D32" s="53">
        <v>28</v>
      </c>
      <c r="E32" s="53">
        <f t="shared" si="10"/>
        <v>100</v>
      </c>
      <c r="F32">
        <v>8.9135140000000002E-2</v>
      </c>
      <c r="G32">
        <f t="shared" si="0"/>
        <v>0.91086486</v>
      </c>
      <c r="H32" s="54">
        <f t="shared" si="11"/>
        <v>9.1086486000000004</v>
      </c>
      <c r="I32" s="52">
        <v>62</v>
      </c>
      <c r="J32" s="52">
        <v>10</v>
      </c>
      <c r="K32" s="52">
        <v>28</v>
      </c>
      <c r="L32" s="52">
        <f t="shared" si="12"/>
        <v>100</v>
      </c>
      <c r="M32" s="54">
        <f t="shared" si="13"/>
        <v>51.891351399999998</v>
      </c>
      <c r="N32" s="54">
        <f t="shared" si="1"/>
        <v>70.108648599999995</v>
      </c>
      <c r="O32" s="54">
        <f t="shared" si="2"/>
        <v>1.8913513999999996</v>
      </c>
      <c r="P32" s="54">
        <f t="shared" si="3"/>
        <v>20.108648600000002</v>
      </c>
      <c r="Q32" s="54">
        <f t="shared" si="4"/>
        <v>18.891351399999998</v>
      </c>
      <c r="R32" s="54">
        <f t="shared" si="5"/>
        <v>37.108648600000002</v>
      </c>
      <c r="S32" s="53">
        <v>0.34431842000000001</v>
      </c>
      <c r="T32" s="53">
        <f t="shared" si="14"/>
        <v>0.65568157999999999</v>
      </c>
      <c r="U32" s="53">
        <f t="shared" si="15"/>
        <v>6.5568157999999999</v>
      </c>
      <c r="V32" s="54">
        <f t="shared" si="16"/>
        <v>55.443184199999997</v>
      </c>
      <c r="W32" s="54">
        <f t="shared" si="6"/>
        <v>68.556815799999995</v>
      </c>
      <c r="X32" s="54">
        <f t="shared" si="17"/>
        <v>3.4431842000000001</v>
      </c>
      <c r="Y32" s="54">
        <f t="shared" si="7"/>
        <v>16.556815799999999</v>
      </c>
      <c r="Z32" s="54">
        <f t="shared" si="8"/>
        <v>21.443184200000001</v>
      </c>
      <c r="AA32" s="54">
        <f t="shared" si="9"/>
        <v>34.556815800000003</v>
      </c>
      <c r="AB32" s="53">
        <v>63</v>
      </c>
      <c r="AC32" s="53">
        <v>9</v>
      </c>
      <c r="AD32" s="53">
        <v>28</v>
      </c>
      <c r="AE32" s="53">
        <f t="shared" si="18"/>
        <v>100</v>
      </c>
      <c r="AF32" s="53">
        <v>0.29595409</v>
      </c>
      <c r="AG32" s="53">
        <f t="shared" si="19"/>
        <v>0.70404591000000005</v>
      </c>
      <c r="AH32" s="53">
        <f t="shared" si="20"/>
        <v>7.0404591000000005</v>
      </c>
      <c r="AI32" s="53">
        <f t="shared" si="21"/>
        <v>55.9595409</v>
      </c>
      <c r="AJ32" s="53">
        <f t="shared" si="22"/>
        <v>70.040459100000007</v>
      </c>
      <c r="AK32" s="53">
        <f t="shared" si="23"/>
        <v>1.9595408999999995</v>
      </c>
      <c r="AL32" s="53">
        <f t="shared" si="24"/>
        <v>16.0404591</v>
      </c>
      <c r="AM32" s="53">
        <f t="shared" si="25"/>
        <v>20.9595409</v>
      </c>
      <c r="AN32" s="53">
        <f t="shared" si="26"/>
        <v>35.0404591</v>
      </c>
      <c r="AO32" s="53">
        <v>64</v>
      </c>
      <c r="AP32" s="53">
        <v>8</v>
      </c>
      <c r="AQ32" s="53">
        <v>28</v>
      </c>
      <c r="AR32" s="53">
        <f t="shared" si="27"/>
        <v>100</v>
      </c>
      <c r="AS32" s="53">
        <v>6.9992910000000005E-2</v>
      </c>
    </row>
    <row r="33" spans="1:45" x14ac:dyDescent="0.25">
      <c r="A33" s="53">
        <f t="shared" si="28"/>
        <v>32</v>
      </c>
      <c r="B33" s="53">
        <v>43</v>
      </c>
      <c r="C33" s="53">
        <v>16</v>
      </c>
      <c r="D33" s="53">
        <v>41</v>
      </c>
      <c r="E33" s="53">
        <f t="shared" si="10"/>
        <v>100</v>
      </c>
      <c r="F33">
        <v>0.25592841</v>
      </c>
      <c r="G33">
        <f t="shared" si="0"/>
        <v>0.74407159</v>
      </c>
      <c r="H33" s="54">
        <f t="shared" si="11"/>
        <v>7.4407158999999998</v>
      </c>
      <c r="I33" s="52">
        <v>38</v>
      </c>
      <c r="J33" s="52">
        <v>23</v>
      </c>
      <c r="K33" s="52">
        <v>39</v>
      </c>
      <c r="L33" s="52">
        <f t="shared" si="12"/>
        <v>100</v>
      </c>
      <c r="M33" s="54">
        <f t="shared" si="13"/>
        <v>35.559284099999999</v>
      </c>
      <c r="N33" s="54">
        <f t="shared" si="1"/>
        <v>50.440715900000001</v>
      </c>
      <c r="O33" s="54">
        <f t="shared" si="2"/>
        <v>8.5592840999999993</v>
      </c>
      <c r="P33" s="54">
        <f t="shared" si="3"/>
        <v>23.440715900000001</v>
      </c>
      <c r="Q33" s="54">
        <f t="shared" si="4"/>
        <v>33.559284099999999</v>
      </c>
      <c r="R33" s="54">
        <f t="shared" si="5"/>
        <v>48.440715900000001</v>
      </c>
      <c r="S33" s="53">
        <v>6.3119339999999996E-2</v>
      </c>
      <c r="T33" s="53">
        <f t="shared" si="14"/>
        <v>0.93688066000000003</v>
      </c>
      <c r="U33" s="53">
        <f t="shared" si="15"/>
        <v>9.368806600000001</v>
      </c>
      <c r="V33" s="54">
        <f t="shared" si="16"/>
        <v>28.631193400000001</v>
      </c>
      <c r="W33" s="54">
        <f t="shared" si="6"/>
        <v>47.368806599999999</v>
      </c>
      <c r="X33" s="54">
        <f t="shared" si="17"/>
        <v>13.631193399999999</v>
      </c>
      <c r="Y33" s="54">
        <f t="shared" si="7"/>
        <v>32.368806599999999</v>
      </c>
      <c r="Z33" s="54">
        <f t="shared" si="8"/>
        <v>29.631193400000001</v>
      </c>
      <c r="AA33" s="54">
        <f t="shared" si="9"/>
        <v>48.368806599999999</v>
      </c>
      <c r="AB33" s="53">
        <v>31</v>
      </c>
      <c r="AC33" s="53">
        <v>32</v>
      </c>
      <c r="AD33" s="53">
        <v>37</v>
      </c>
      <c r="AE33" s="53">
        <f t="shared" si="18"/>
        <v>100</v>
      </c>
      <c r="AF33" s="53">
        <v>0.14124932000000001</v>
      </c>
      <c r="AG33" s="53">
        <f t="shared" si="19"/>
        <v>0.85875067999999999</v>
      </c>
      <c r="AH33" s="53">
        <f t="shared" si="20"/>
        <v>8.5875067999999999</v>
      </c>
      <c r="AI33" s="53">
        <f t="shared" si="21"/>
        <v>22.4124932</v>
      </c>
      <c r="AJ33" s="53">
        <f t="shared" si="22"/>
        <v>39.5875068</v>
      </c>
      <c r="AK33" s="53">
        <f t="shared" si="23"/>
        <v>23.4124932</v>
      </c>
      <c r="AL33" s="53">
        <f t="shared" si="24"/>
        <v>40.5875068</v>
      </c>
      <c r="AM33" s="53">
        <f t="shared" si="25"/>
        <v>28.4124932</v>
      </c>
      <c r="AN33" s="53">
        <f t="shared" si="26"/>
        <v>45.5875068</v>
      </c>
      <c r="AO33" s="53">
        <v>24</v>
      </c>
      <c r="AP33" s="53">
        <v>40</v>
      </c>
      <c r="AQ33" s="53">
        <v>36</v>
      </c>
      <c r="AR33" s="53">
        <f t="shared" si="27"/>
        <v>100</v>
      </c>
      <c r="AS33" s="53">
        <v>7.0104E-2</v>
      </c>
    </row>
    <row r="34" spans="1:45" x14ac:dyDescent="0.25">
      <c r="A34" s="53">
        <f t="shared" si="28"/>
        <v>33</v>
      </c>
      <c r="B34" s="53">
        <v>12</v>
      </c>
      <c r="C34" s="53">
        <v>21</v>
      </c>
      <c r="D34" s="53">
        <v>67</v>
      </c>
      <c r="E34" s="53">
        <f t="shared" si="10"/>
        <v>100</v>
      </c>
      <c r="F34">
        <v>0.1636946</v>
      </c>
      <c r="G34">
        <f t="shared" ref="G34:G65" si="29">1-F34</f>
        <v>0.83630539999999998</v>
      </c>
      <c r="H34" s="54">
        <f t="shared" ref="H34:H65" si="30">G34*10</f>
        <v>8.363054</v>
      </c>
      <c r="I34" s="52">
        <v>9</v>
      </c>
      <c r="J34" s="52">
        <v>17</v>
      </c>
      <c r="K34" s="52">
        <v>74</v>
      </c>
      <c r="L34" s="52">
        <f t="shared" si="12"/>
        <v>100</v>
      </c>
      <c r="M34" s="54">
        <f t="shared" ref="M34:M65" si="31">B34-H34</f>
        <v>3.636946</v>
      </c>
      <c r="N34" s="54">
        <f t="shared" ref="N34:N65" si="32">B34+H34</f>
        <v>20.363053999999998</v>
      </c>
      <c r="O34" s="54">
        <f t="shared" ref="O34:O65" si="33">C34-H34</f>
        <v>12.636946</v>
      </c>
      <c r="P34" s="54">
        <f t="shared" ref="P34:P65" si="34">C34+H34</f>
        <v>29.363053999999998</v>
      </c>
      <c r="Q34" s="54">
        <f t="shared" ref="Q34:Q65" si="35">D34-H34</f>
        <v>58.636946000000002</v>
      </c>
      <c r="R34" s="54">
        <f t="shared" ref="R34:R65" si="36">D34+H34</f>
        <v>75.363054000000005</v>
      </c>
      <c r="S34" s="53">
        <v>0.16808745</v>
      </c>
      <c r="T34" s="53">
        <f t="shared" si="14"/>
        <v>0.83191254999999997</v>
      </c>
      <c r="U34" s="53">
        <f t="shared" si="15"/>
        <v>8.3191255000000002</v>
      </c>
      <c r="V34" s="54">
        <f t="shared" ref="V34:V65" si="37">I34-U34</f>
        <v>0.68087449999999983</v>
      </c>
      <c r="W34" s="54">
        <f t="shared" ref="W34:W65" si="38">I34+U34</f>
        <v>17.319125499999998</v>
      </c>
      <c r="X34" s="54">
        <f t="shared" ref="X34:X65" si="39">J34-U34</f>
        <v>8.6808744999999998</v>
      </c>
      <c r="Y34" s="54">
        <f t="shared" ref="Y34:Y65" si="40">J34+U34</f>
        <v>25.319125499999998</v>
      </c>
      <c r="Z34" s="54">
        <f t="shared" ref="Z34:Z65" si="41">K34-U34</f>
        <v>65.680874500000002</v>
      </c>
      <c r="AA34" s="54">
        <f t="shared" ref="AA34:AA65" si="42">K34+U34</f>
        <v>82.319125499999998</v>
      </c>
      <c r="AB34" s="53">
        <v>6</v>
      </c>
      <c r="AC34" s="53">
        <v>13</v>
      </c>
      <c r="AD34" s="53">
        <v>81</v>
      </c>
      <c r="AE34" s="53">
        <f t="shared" si="18"/>
        <v>100</v>
      </c>
      <c r="AF34" s="53">
        <v>0.13605649</v>
      </c>
      <c r="AG34" s="53">
        <f t="shared" si="19"/>
        <v>0.86394351000000003</v>
      </c>
      <c r="AH34" s="53">
        <f t="shared" si="20"/>
        <v>8.6394351</v>
      </c>
      <c r="AI34" s="53">
        <f t="shared" si="21"/>
        <v>-2.6394351</v>
      </c>
      <c r="AJ34" s="53">
        <f t="shared" si="22"/>
        <v>14.6394351</v>
      </c>
      <c r="AK34" s="53">
        <f t="shared" si="23"/>
        <v>4.3605649</v>
      </c>
      <c r="AL34" s="53">
        <f t="shared" si="24"/>
        <v>21.6394351</v>
      </c>
      <c r="AM34" s="53">
        <f t="shared" si="25"/>
        <v>72.3605649</v>
      </c>
      <c r="AN34" s="53">
        <f t="shared" si="26"/>
        <v>89.6394351</v>
      </c>
      <c r="AO34" s="53">
        <v>2</v>
      </c>
      <c r="AP34" s="53">
        <v>9</v>
      </c>
      <c r="AQ34" s="53">
        <v>89</v>
      </c>
      <c r="AR34" s="53">
        <f t="shared" si="27"/>
        <v>100</v>
      </c>
      <c r="AS34" s="53">
        <v>0.10206505</v>
      </c>
    </row>
    <row r="35" spans="1:45" x14ac:dyDescent="0.25">
      <c r="A35" s="53">
        <f t="shared" si="28"/>
        <v>34</v>
      </c>
      <c r="B35" s="53">
        <v>28</v>
      </c>
      <c r="C35" s="53">
        <v>21</v>
      </c>
      <c r="D35" s="53">
        <v>51</v>
      </c>
      <c r="E35" s="53">
        <f t="shared" si="10"/>
        <v>100</v>
      </c>
      <c r="F35">
        <v>0.1178473</v>
      </c>
      <c r="G35">
        <f t="shared" si="29"/>
        <v>0.88215270000000001</v>
      </c>
      <c r="H35" s="54">
        <f t="shared" si="30"/>
        <v>8.8215269999999997</v>
      </c>
      <c r="I35" s="52">
        <v>20</v>
      </c>
      <c r="J35" s="52">
        <v>18</v>
      </c>
      <c r="K35" s="52">
        <v>62</v>
      </c>
      <c r="L35" s="52">
        <f t="shared" si="12"/>
        <v>100</v>
      </c>
      <c r="M35" s="54">
        <f t="shared" si="31"/>
        <v>19.178473</v>
      </c>
      <c r="N35" s="54">
        <f t="shared" si="32"/>
        <v>36.821527000000003</v>
      </c>
      <c r="O35" s="54">
        <f t="shared" si="33"/>
        <v>12.178473</v>
      </c>
      <c r="P35" s="54">
        <f t="shared" si="34"/>
        <v>29.821527</v>
      </c>
      <c r="Q35" s="54">
        <f t="shared" si="35"/>
        <v>42.178472999999997</v>
      </c>
      <c r="R35" s="54">
        <f t="shared" si="36"/>
        <v>59.821527000000003</v>
      </c>
      <c r="S35" s="53">
        <v>5.9560929999999998E-2</v>
      </c>
      <c r="T35" s="53">
        <f t="shared" si="14"/>
        <v>0.94043907000000004</v>
      </c>
      <c r="U35" s="53">
        <f t="shared" si="15"/>
        <v>9.4043907000000004</v>
      </c>
      <c r="V35" s="54">
        <f t="shared" si="37"/>
        <v>10.5956093</v>
      </c>
      <c r="W35" s="54">
        <f t="shared" si="38"/>
        <v>29.4043907</v>
      </c>
      <c r="X35" s="54">
        <f t="shared" si="39"/>
        <v>8.5956092999999996</v>
      </c>
      <c r="Y35" s="54">
        <f t="shared" si="40"/>
        <v>27.4043907</v>
      </c>
      <c r="Z35" s="54">
        <f t="shared" si="41"/>
        <v>52.5956093</v>
      </c>
      <c r="AA35" s="54">
        <f t="shared" si="42"/>
        <v>71.404390699999993</v>
      </c>
      <c r="AB35" s="53">
        <v>15</v>
      </c>
      <c r="AC35" s="53">
        <v>15</v>
      </c>
      <c r="AD35" s="53">
        <v>70</v>
      </c>
      <c r="AE35" s="53">
        <f t="shared" si="18"/>
        <v>100</v>
      </c>
      <c r="AF35" s="53">
        <v>0.21065362000000001</v>
      </c>
      <c r="AG35" s="53">
        <f t="shared" si="19"/>
        <v>0.78934638000000001</v>
      </c>
      <c r="AH35" s="53">
        <f t="shared" si="20"/>
        <v>7.8934638000000001</v>
      </c>
      <c r="AI35" s="53">
        <f t="shared" si="21"/>
        <v>7.1065361999999999</v>
      </c>
      <c r="AJ35" s="53">
        <f t="shared" si="22"/>
        <v>22.893463799999999</v>
      </c>
      <c r="AK35" s="53">
        <f t="shared" si="23"/>
        <v>7.1065361999999999</v>
      </c>
      <c r="AL35" s="53">
        <f t="shared" si="24"/>
        <v>22.893463799999999</v>
      </c>
      <c r="AM35" s="53">
        <f t="shared" si="25"/>
        <v>62.106536200000001</v>
      </c>
      <c r="AN35" s="53">
        <f t="shared" si="26"/>
        <v>77.893463800000006</v>
      </c>
      <c r="AO35" s="53">
        <v>9</v>
      </c>
      <c r="AP35" s="53">
        <v>14</v>
      </c>
      <c r="AQ35" s="53">
        <v>77</v>
      </c>
      <c r="AR35" s="53">
        <f t="shared" si="27"/>
        <v>100</v>
      </c>
      <c r="AS35" s="53">
        <v>7.2791999999999996E-2</v>
      </c>
    </row>
    <row r="36" spans="1:45" x14ac:dyDescent="0.25">
      <c r="A36" s="53">
        <f t="shared" si="28"/>
        <v>35</v>
      </c>
      <c r="B36" s="53">
        <v>28</v>
      </c>
      <c r="C36" s="53">
        <v>24</v>
      </c>
      <c r="D36" s="53">
        <v>48</v>
      </c>
      <c r="E36" s="53">
        <f t="shared" si="10"/>
        <v>100</v>
      </c>
      <c r="F36">
        <v>7.8702049999999996E-2</v>
      </c>
      <c r="G36">
        <f t="shared" si="29"/>
        <v>0.92129795000000003</v>
      </c>
      <c r="H36" s="54">
        <f t="shared" si="30"/>
        <v>9.2129794999999994</v>
      </c>
      <c r="I36" s="52">
        <v>26</v>
      </c>
      <c r="J36" s="52">
        <v>22</v>
      </c>
      <c r="K36" s="52">
        <v>52</v>
      </c>
      <c r="L36" s="52">
        <f t="shared" si="12"/>
        <v>100</v>
      </c>
      <c r="M36" s="54">
        <f t="shared" si="31"/>
        <v>18.787020500000001</v>
      </c>
      <c r="N36" s="54">
        <f t="shared" si="32"/>
        <v>37.212979500000003</v>
      </c>
      <c r="O36" s="54">
        <f t="shared" si="33"/>
        <v>14.787020500000001</v>
      </c>
      <c r="P36" s="54">
        <f t="shared" si="34"/>
        <v>33.212979500000003</v>
      </c>
      <c r="Q36" s="54">
        <f t="shared" si="35"/>
        <v>38.787020499999997</v>
      </c>
      <c r="R36" s="54">
        <f t="shared" si="36"/>
        <v>57.212979500000003</v>
      </c>
      <c r="S36" s="53">
        <v>5.7227899999999998E-2</v>
      </c>
      <c r="T36" s="53">
        <f t="shared" si="14"/>
        <v>0.9427721</v>
      </c>
      <c r="U36" s="53">
        <f t="shared" si="15"/>
        <v>9.427721</v>
      </c>
      <c r="V36" s="54">
        <f t="shared" si="37"/>
        <v>16.572279000000002</v>
      </c>
      <c r="W36" s="54">
        <f t="shared" si="38"/>
        <v>35.427720999999998</v>
      </c>
      <c r="X36" s="54">
        <f t="shared" si="39"/>
        <v>12.572279</v>
      </c>
      <c r="Y36" s="54">
        <f t="shared" si="40"/>
        <v>31.427720999999998</v>
      </c>
      <c r="Z36" s="54">
        <f t="shared" si="41"/>
        <v>42.572279000000002</v>
      </c>
      <c r="AA36" s="54">
        <f t="shared" si="42"/>
        <v>61.427720999999998</v>
      </c>
      <c r="AB36" s="53">
        <v>23</v>
      </c>
      <c r="AC36" s="53">
        <v>19</v>
      </c>
      <c r="AD36" s="53">
        <v>58</v>
      </c>
      <c r="AE36" s="53">
        <f t="shared" si="18"/>
        <v>100</v>
      </c>
      <c r="AF36" s="53">
        <v>7.1813299999999997E-2</v>
      </c>
      <c r="AG36" s="53">
        <f t="shared" si="19"/>
        <v>0.92818670000000003</v>
      </c>
      <c r="AH36" s="53">
        <f t="shared" si="20"/>
        <v>9.2818670000000001</v>
      </c>
      <c r="AI36" s="53">
        <f t="shared" si="21"/>
        <v>13.718133</v>
      </c>
      <c r="AJ36" s="53">
        <f t="shared" si="22"/>
        <v>32.281866999999998</v>
      </c>
      <c r="AK36" s="53">
        <f t="shared" si="23"/>
        <v>9.7181329999999999</v>
      </c>
      <c r="AL36" s="53">
        <f t="shared" si="24"/>
        <v>28.281866999999998</v>
      </c>
      <c r="AM36" s="53">
        <f t="shared" si="25"/>
        <v>48.718133000000002</v>
      </c>
      <c r="AN36" s="53">
        <f t="shared" si="26"/>
        <v>67.281867000000005</v>
      </c>
      <c r="AO36" s="53">
        <v>20</v>
      </c>
      <c r="AP36" s="53">
        <v>15</v>
      </c>
      <c r="AQ36" s="53">
        <v>65</v>
      </c>
      <c r="AR36" s="53">
        <f t="shared" si="27"/>
        <v>100</v>
      </c>
      <c r="AS36" s="53">
        <v>0.17315881</v>
      </c>
    </row>
    <row r="37" spans="1:45" x14ac:dyDescent="0.25">
      <c r="A37" s="53">
        <f t="shared" si="28"/>
        <v>36</v>
      </c>
      <c r="B37" s="53">
        <v>22</v>
      </c>
      <c r="C37" s="53">
        <v>28</v>
      </c>
      <c r="D37" s="53">
        <v>50</v>
      </c>
      <c r="E37" s="53">
        <f t="shared" si="10"/>
        <v>100</v>
      </c>
      <c r="F37">
        <v>8.5191489999999995E-2</v>
      </c>
      <c r="G37">
        <f t="shared" si="29"/>
        <v>0.91480850999999996</v>
      </c>
      <c r="H37" s="54">
        <f t="shared" si="30"/>
        <v>9.1480850999999994</v>
      </c>
      <c r="I37" s="52">
        <v>29</v>
      </c>
      <c r="J37" s="52">
        <v>24</v>
      </c>
      <c r="K37" s="52">
        <v>47</v>
      </c>
      <c r="L37" s="52">
        <f t="shared" si="12"/>
        <v>100</v>
      </c>
      <c r="M37" s="54">
        <f t="shared" si="31"/>
        <v>12.851914900000001</v>
      </c>
      <c r="N37" s="54">
        <f t="shared" si="32"/>
        <v>31.148085099999999</v>
      </c>
      <c r="O37" s="54">
        <f t="shared" si="33"/>
        <v>18.851914900000001</v>
      </c>
      <c r="P37" s="54">
        <f t="shared" si="34"/>
        <v>37.148085100000003</v>
      </c>
      <c r="Q37" s="54">
        <f t="shared" si="35"/>
        <v>40.851914899999997</v>
      </c>
      <c r="R37" s="54">
        <f t="shared" si="36"/>
        <v>59.148085100000003</v>
      </c>
      <c r="S37" s="53">
        <v>6.2188769999999997E-2</v>
      </c>
      <c r="T37" s="53">
        <f t="shared" si="14"/>
        <v>0.93781123</v>
      </c>
      <c r="U37" s="53">
        <f t="shared" si="15"/>
        <v>9.3781122999999997</v>
      </c>
      <c r="V37" s="54">
        <f t="shared" si="37"/>
        <v>19.621887700000002</v>
      </c>
      <c r="W37" s="54">
        <f t="shared" si="38"/>
        <v>38.378112299999998</v>
      </c>
      <c r="X37" s="54">
        <f t="shared" si="39"/>
        <v>14.6218877</v>
      </c>
      <c r="Y37" s="54">
        <f t="shared" si="40"/>
        <v>33.378112299999998</v>
      </c>
      <c r="Z37" s="54">
        <f t="shared" si="41"/>
        <v>37.621887700000002</v>
      </c>
      <c r="AA37" s="54">
        <f t="shared" si="42"/>
        <v>56.378112299999998</v>
      </c>
      <c r="AB37" s="53">
        <v>37</v>
      </c>
      <c r="AC37" s="53">
        <v>20</v>
      </c>
      <c r="AD37" s="53">
        <v>43</v>
      </c>
      <c r="AE37" s="53">
        <f t="shared" si="18"/>
        <v>100</v>
      </c>
      <c r="AF37" s="53">
        <v>0.12050912</v>
      </c>
      <c r="AG37" s="53">
        <f t="shared" si="19"/>
        <v>0.87949087999999997</v>
      </c>
      <c r="AH37" s="53">
        <f t="shared" si="20"/>
        <v>8.7949088</v>
      </c>
      <c r="AI37" s="53">
        <f t="shared" si="21"/>
        <v>28.205091199999998</v>
      </c>
      <c r="AJ37" s="53">
        <f t="shared" si="22"/>
        <v>45.794908800000002</v>
      </c>
      <c r="AK37" s="53">
        <f t="shared" si="23"/>
        <v>11.2050912</v>
      </c>
      <c r="AL37" s="53">
        <f t="shared" si="24"/>
        <v>28.794908800000002</v>
      </c>
      <c r="AM37" s="53">
        <f t="shared" si="25"/>
        <v>34.205091199999998</v>
      </c>
      <c r="AN37" s="53">
        <f t="shared" si="26"/>
        <v>51.794908800000002</v>
      </c>
      <c r="AO37" s="53">
        <v>45</v>
      </c>
      <c r="AP37" s="53">
        <v>15</v>
      </c>
      <c r="AQ37" s="53">
        <v>40</v>
      </c>
      <c r="AR37" s="53">
        <f t="shared" si="27"/>
        <v>100</v>
      </c>
      <c r="AS37" s="53">
        <v>9.7484799999999996E-2</v>
      </c>
    </row>
    <row r="38" spans="1:45" x14ac:dyDescent="0.25">
      <c r="A38" s="53">
        <f t="shared" si="28"/>
        <v>37</v>
      </c>
      <c r="B38" s="53">
        <v>48</v>
      </c>
      <c r="C38" s="53">
        <v>35</v>
      </c>
      <c r="D38" s="53">
        <v>17</v>
      </c>
      <c r="E38" s="53">
        <f t="shared" si="10"/>
        <v>100</v>
      </c>
      <c r="F38">
        <v>0.14122222000000001</v>
      </c>
      <c r="G38">
        <f t="shared" si="29"/>
        <v>0.85877778000000005</v>
      </c>
      <c r="H38" s="54">
        <f t="shared" si="30"/>
        <v>8.5877778000000013</v>
      </c>
      <c r="I38" s="52">
        <v>48</v>
      </c>
      <c r="J38" s="52">
        <v>41</v>
      </c>
      <c r="K38" s="52">
        <v>11</v>
      </c>
      <c r="L38" s="52">
        <f t="shared" si="12"/>
        <v>100</v>
      </c>
      <c r="M38" s="54">
        <f t="shared" si="31"/>
        <v>39.412222200000002</v>
      </c>
      <c r="N38" s="54">
        <f t="shared" si="32"/>
        <v>56.587777799999998</v>
      </c>
      <c r="O38" s="54">
        <f t="shared" si="33"/>
        <v>26.412222199999999</v>
      </c>
      <c r="P38" s="54">
        <f t="shared" si="34"/>
        <v>43.587777799999998</v>
      </c>
      <c r="Q38" s="54">
        <f t="shared" si="35"/>
        <v>8.4122221999999987</v>
      </c>
      <c r="R38" s="54">
        <f t="shared" si="36"/>
        <v>25.587777800000001</v>
      </c>
      <c r="S38" s="53">
        <v>0.11173646</v>
      </c>
      <c r="T38" s="53">
        <f t="shared" si="14"/>
        <v>0.88826353999999996</v>
      </c>
      <c r="U38" s="53">
        <f t="shared" si="15"/>
        <v>8.8826353999999998</v>
      </c>
      <c r="V38" s="54">
        <f t="shared" si="37"/>
        <v>39.117364600000002</v>
      </c>
      <c r="W38" s="54">
        <f t="shared" si="38"/>
        <v>56.882635399999998</v>
      </c>
      <c r="X38" s="54">
        <f t="shared" si="39"/>
        <v>32.117364600000002</v>
      </c>
      <c r="Y38" s="54">
        <f t="shared" si="40"/>
        <v>49.882635399999998</v>
      </c>
      <c r="Z38" s="54">
        <f t="shared" si="41"/>
        <v>2.1173646000000002</v>
      </c>
      <c r="AA38" s="54">
        <f t="shared" si="42"/>
        <v>19.882635399999998</v>
      </c>
      <c r="AB38" s="53">
        <v>48</v>
      </c>
      <c r="AC38" s="53">
        <v>45</v>
      </c>
      <c r="AD38" s="53">
        <v>7</v>
      </c>
      <c r="AE38" s="53">
        <f t="shared" si="18"/>
        <v>100</v>
      </c>
      <c r="AF38" s="53">
        <v>6.7281519999999997E-2</v>
      </c>
      <c r="AG38" s="53">
        <f t="shared" si="19"/>
        <v>0.93271848000000002</v>
      </c>
      <c r="AH38" s="53">
        <f t="shared" si="20"/>
        <v>9.3271847999999995</v>
      </c>
      <c r="AI38" s="53">
        <f t="shared" si="21"/>
        <v>38.672815200000002</v>
      </c>
      <c r="AJ38" s="53">
        <f t="shared" si="22"/>
        <v>57.327184799999998</v>
      </c>
      <c r="AK38" s="53">
        <f t="shared" si="23"/>
        <v>35.672815200000002</v>
      </c>
      <c r="AL38" s="53">
        <f t="shared" si="24"/>
        <v>54.327184799999998</v>
      </c>
      <c r="AM38" s="53">
        <f t="shared" si="25"/>
        <v>-2.3271847999999995</v>
      </c>
      <c r="AN38" s="53">
        <f t="shared" si="26"/>
        <v>16.327184799999998</v>
      </c>
      <c r="AO38" s="53">
        <v>48</v>
      </c>
      <c r="AP38" s="53">
        <v>49</v>
      </c>
      <c r="AQ38" s="53">
        <v>3</v>
      </c>
      <c r="AR38" s="53">
        <f t="shared" si="27"/>
        <v>100</v>
      </c>
      <c r="AS38" s="53">
        <v>7.2480279999999994E-2</v>
      </c>
    </row>
    <row r="39" spans="1:45" x14ac:dyDescent="0.25">
      <c r="A39" s="53">
        <f t="shared" si="28"/>
        <v>38</v>
      </c>
      <c r="B39" s="53">
        <v>38</v>
      </c>
      <c r="C39" s="53">
        <v>52</v>
      </c>
      <c r="D39" s="53">
        <v>10</v>
      </c>
      <c r="E39" s="53">
        <f t="shared" si="10"/>
        <v>100</v>
      </c>
      <c r="F39">
        <v>8.6852760000000001E-2</v>
      </c>
      <c r="G39">
        <f t="shared" si="29"/>
        <v>0.91314724000000003</v>
      </c>
      <c r="H39" s="54">
        <f t="shared" si="30"/>
        <v>9.1314723999999998</v>
      </c>
      <c r="I39" s="52">
        <v>37</v>
      </c>
      <c r="J39" s="52">
        <v>55</v>
      </c>
      <c r="K39" s="52">
        <v>8</v>
      </c>
      <c r="L39" s="52">
        <f t="shared" si="12"/>
        <v>100</v>
      </c>
      <c r="M39" s="54">
        <f t="shared" si="31"/>
        <v>28.8685276</v>
      </c>
      <c r="N39" s="54">
        <f t="shared" si="32"/>
        <v>47.1314724</v>
      </c>
      <c r="O39" s="54">
        <f t="shared" si="33"/>
        <v>42.8685276</v>
      </c>
      <c r="P39" s="54">
        <f t="shared" si="34"/>
        <v>61.1314724</v>
      </c>
      <c r="Q39" s="54">
        <f t="shared" si="35"/>
        <v>0.86852760000000018</v>
      </c>
      <c r="R39" s="54">
        <f t="shared" si="36"/>
        <v>19.1314724</v>
      </c>
      <c r="S39" s="53">
        <v>0.13405992</v>
      </c>
      <c r="T39" s="53">
        <f t="shared" si="14"/>
        <v>0.86594008</v>
      </c>
      <c r="U39" s="53">
        <f t="shared" si="15"/>
        <v>8.6594008000000002</v>
      </c>
      <c r="V39" s="54">
        <f t="shared" si="37"/>
        <v>28.3405992</v>
      </c>
      <c r="W39" s="54">
        <f t="shared" si="38"/>
        <v>45.6594008</v>
      </c>
      <c r="X39" s="54">
        <f t="shared" si="39"/>
        <v>46.3405992</v>
      </c>
      <c r="Y39" s="54">
        <f t="shared" si="40"/>
        <v>63.6594008</v>
      </c>
      <c r="Z39" s="54">
        <f t="shared" si="41"/>
        <v>-0.65940080000000023</v>
      </c>
      <c r="AA39" s="54">
        <f t="shared" si="42"/>
        <v>16.6594008</v>
      </c>
      <c r="AB39" s="53">
        <v>36</v>
      </c>
      <c r="AC39" s="53">
        <v>59</v>
      </c>
      <c r="AD39" s="53">
        <v>5</v>
      </c>
      <c r="AE39" s="53">
        <f t="shared" si="18"/>
        <v>100</v>
      </c>
      <c r="AF39" s="53">
        <v>7.1358249999999998E-2</v>
      </c>
      <c r="AG39" s="53">
        <f t="shared" si="19"/>
        <v>0.92864175000000004</v>
      </c>
      <c r="AH39" s="53">
        <f t="shared" si="20"/>
        <v>9.2864175000000007</v>
      </c>
      <c r="AI39" s="53">
        <f t="shared" si="21"/>
        <v>26.713582500000001</v>
      </c>
      <c r="AJ39" s="53">
        <f t="shared" si="22"/>
        <v>45.286417499999999</v>
      </c>
      <c r="AK39" s="53">
        <f t="shared" si="23"/>
        <v>49.713582500000001</v>
      </c>
      <c r="AL39" s="53">
        <f t="shared" si="24"/>
        <v>68.286417499999999</v>
      </c>
      <c r="AM39" s="53">
        <f t="shared" si="25"/>
        <v>-4.2864175000000007</v>
      </c>
      <c r="AN39" s="53">
        <f t="shared" si="26"/>
        <v>14.286417500000001</v>
      </c>
      <c r="AO39" s="53">
        <v>34</v>
      </c>
      <c r="AP39" s="53">
        <v>64</v>
      </c>
      <c r="AQ39" s="53">
        <v>2</v>
      </c>
      <c r="AR39" s="53">
        <f t="shared" si="27"/>
        <v>100</v>
      </c>
      <c r="AS39" s="53">
        <v>0.10280779</v>
      </c>
    </row>
    <row r="40" spans="1:45" x14ac:dyDescent="0.25">
      <c r="A40" s="53">
        <f t="shared" si="28"/>
        <v>39</v>
      </c>
      <c r="B40" s="53">
        <v>21</v>
      </c>
      <c r="C40" s="53">
        <v>34</v>
      </c>
      <c r="D40" s="53">
        <v>45</v>
      </c>
      <c r="E40" s="53">
        <f t="shared" si="10"/>
        <v>100</v>
      </c>
      <c r="F40">
        <v>0.15399104</v>
      </c>
      <c r="G40">
        <f t="shared" si="29"/>
        <v>0.84600896000000003</v>
      </c>
      <c r="H40" s="54">
        <f t="shared" si="30"/>
        <v>8.4600895999999999</v>
      </c>
      <c r="I40" s="52">
        <v>27</v>
      </c>
      <c r="J40" s="52">
        <v>33</v>
      </c>
      <c r="K40" s="52">
        <v>40</v>
      </c>
      <c r="L40" s="52">
        <f t="shared" si="12"/>
        <v>100</v>
      </c>
      <c r="M40" s="54">
        <f t="shared" si="31"/>
        <v>12.5399104</v>
      </c>
      <c r="N40" s="54">
        <f t="shared" si="32"/>
        <v>29.4600896</v>
      </c>
      <c r="O40" s="54">
        <f t="shared" si="33"/>
        <v>25.5399104</v>
      </c>
      <c r="P40" s="54">
        <f t="shared" si="34"/>
        <v>42.460089600000003</v>
      </c>
      <c r="Q40" s="54">
        <f t="shared" si="35"/>
        <v>36.539910399999997</v>
      </c>
      <c r="R40" s="54">
        <f t="shared" si="36"/>
        <v>53.460089600000003</v>
      </c>
      <c r="S40" s="53">
        <v>0.11102011000000001</v>
      </c>
      <c r="T40" s="53">
        <f t="shared" si="14"/>
        <v>0.88897988999999999</v>
      </c>
      <c r="U40" s="53">
        <f t="shared" si="15"/>
        <v>8.8897989000000006</v>
      </c>
      <c r="V40" s="54">
        <f t="shared" si="37"/>
        <v>18.110201099999998</v>
      </c>
      <c r="W40" s="54">
        <f t="shared" si="38"/>
        <v>35.889798900000002</v>
      </c>
      <c r="X40" s="54">
        <f t="shared" si="39"/>
        <v>24.110201099999998</v>
      </c>
      <c r="Y40" s="54">
        <f t="shared" si="40"/>
        <v>41.889798900000002</v>
      </c>
      <c r="Z40" s="54">
        <f t="shared" si="41"/>
        <v>31.110201099999998</v>
      </c>
      <c r="AA40" s="54">
        <f t="shared" si="42"/>
        <v>48.889798900000002</v>
      </c>
      <c r="AB40" s="53">
        <v>33</v>
      </c>
      <c r="AC40" s="53">
        <v>32</v>
      </c>
      <c r="AD40" s="53">
        <v>35</v>
      </c>
      <c r="AE40" s="53">
        <f t="shared" si="18"/>
        <v>100</v>
      </c>
      <c r="AF40" s="53">
        <v>6.9038169999999996E-2</v>
      </c>
      <c r="AG40" s="53">
        <f t="shared" si="19"/>
        <v>0.93096182999999999</v>
      </c>
      <c r="AH40" s="53">
        <f t="shared" si="20"/>
        <v>9.3096183000000003</v>
      </c>
      <c r="AI40" s="53">
        <f t="shared" si="21"/>
        <v>23.6903817</v>
      </c>
      <c r="AJ40" s="53">
        <f t="shared" si="22"/>
        <v>42.309618299999997</v>
      </c>
      <c r="AK40" s="53">
        <f t="shared" si="23"/>
        <v>22.6903817</v>
      </c>
      <c r="AL40" s="53">
        <f t="shared" si="24"/>
        <v>41.309618299999997</v>
      </c>
      <c r="AM40" s="53">
        <f t="shared" si="25"/>
        <v>25.6903817</v>
      </c>
      <c r="AN40" s="53">
        <f t="shared" si="26"/>
        <v>44.309618299999997</v>
      </c>
      <c r="AO40" s="53">
        <v>38</v>
      </c>
      <c r="AP40" s="53">
        <v>31</v>
      </c>
      <c r="AQ40" s="53">
        <v>31</v>
      </c>
      <c r="AR40" s="53">
        <f t="shared" si="27"/>
        <v>100</v>
      </c>
      <c r="AS40" s="53">
        <v>0.23200037000000001</v>
      </c>
    </row>
    <row r="41" spans="1:45" x14ac:dyDescent="0.25">
      <c r="A41" s="53">
        <f t="shared" si="28"/>
        <v>40</v>
      </c>
      <c r="B41" s="53">
        <v>30</v>
      </c>
      <c r="C41" s="53">
        <v>61</v>
      </c>
      <c r="D41" s="53">
        <v>9</v>
      </c>
      <c r="E41" s="53">
        <f t="shared" si="10"/>
        <v>100</v>
      </c>
      <c r="F41">
        <v>0.11611111</v>
      </c>
      <c r="G41">
        <f t="shared" si="29"/>
        <v>0.88388889000000004</v>
      </c>
      <c r="H41" s="54">
        <f t="shared" si="30"/>
        <v>8.8388889000000006</v>
      </c>
      <c r="I41" s="52">
        <v>24</v>
      </c>
      <c r="J41" s="52">
        <v>65</v>
      </c>
      <c r="K41" s="52">
        <v>11</v>
      </c>
      <c r="L41" s="52">
        <f t="shared" si="12"/>
        <v>100</v>
      </c>
      <c r="M41" s="54">
        <f t="shared" si="31"/>
        <v>21.161111099999999</v>
      </c>
      <c r="N41" s="54">
        <f t="shared" si="32"/>
        <v>38.838888900000001</v>
      </c>
      <c r="O41" s="54">
        <f t="shared" si="33"/>
        <v>52.161111099999999</v>
      </c>
      <c r="P41" s="54">
        <f t="shared" si="34"/>
        <v>69.838888900000001</v>
      </c>
      <c r="Q41" s="54">
        <f t="shared" si="35"/>
        <v>0.1611110999999994</v>
      </c>
      <c r="R41" s="54">
        <f t="shared" si="36"/>
        <v>17.838888900000001</v>
      </c>
      <c r="S41" s="53">
        <v>0.11515064999999999</v>
      </c>
      <c r="T41" s="53">
        <f t="shared" si="14"/>
        <v>0.88484934999999998</v>
      </c>
      <c r="U41" s="53">
        <f t="shared" si="15"/>
        <v>8.8484935</v>
      </c>
      <c r="V41" s="54">
        <f t="shared" si="37"/>
        <v>15.1515065</v>
      </c>
      <c r="W41" s="54">
        <f t="shared" si="38"/>
        <v>32.848493500000004</v>
      </c>
      <c r="X41" s="54">
        <f t="shared" si="39"/>
        <v>56.151506499999996</v>
      </c>
      <c r="Y41" s="54">
        <f t="shared" si="40"/>
        <v>73.848493500000004</v>
      </c>
      <c r="Z41" s="54">
        <f t="shared" si="41"/>
        <v>2.1515065</v>
      </c>
      <c r="AA41" s="54">
        <f t="shared" si="42"/>
        <v>19.8484935</v>
      </c>
      <c r="AB41" s="53">
        <v>18</v>
      </c>
      <c r="AC41" s="53">
        <v>69</v>
      </c>
      <c r="AD41" s="53">
        <v>13</v>
      </c>
      <c r="AE41" s="53">
        <f t="shared" si="18"/>
        <v>100</v>
      </c>
      <c r="AF41" s="53">
        <v>9.2799909999999999E-2</v>
      </c>
      <c r="AG41" s="53">
        <f t="shared" si="19"/>
        <v>0.90720009000000001</v>
      </c>
      <c r="AH41" s="53">
        <f t="shared" si="20"/>
        <v>9.0720009000000008</v>
      </c>
      <c r="AI41" s="53">
        <f t="shared" si="21"/>
        <v>8.9279990999999992</v>
      </c>
      <c r="AJ41" s="53">
        <f t="shared" si="22"/>
        <v>27.072000899999999</v>
      </c>
      <c r="AK41" s="53">
        <f t="shared" si="23"/>
        <v>59.927999100000001</v>
      </c>
      <c r="AL41" s="53">
        <f t="shared" si="24"/>
        <v>78.072000900000006</v>
      </c>
      <c r="AM41" s="53">
        <f t="shared" si="25"/>
        <v>3.9279990999999992</v>
      </c>
      <c r="AN41" s="53">
        <f t="shared" si="26"/>
        <v>22.072000899999999</v>
      </c>
      <c r="AO41" s="53">
        <v>12</v>
      </c>
      <c r="AP41" s="53">
        <v>73</v>
      </c>
      <c r="AQ41" s="53">
        <v>15</v>
      </c>
      <c r="AR41" s="53">
        <f t="shared" si="27"/>
        <v>100</v>
      </c>
      <c r="AS41" s="53">
        <v>7.2674219999999998E-2</v>
      </c>
    </row>
    <row r="42" spans="1:45" x14ac:dyDescent="0.25">
      <c r="A42" s="53">
        <f t="shared" si="28"/>
        <v>41</v>
      </c>
      <c r="B42" s="53">
        <v>5</v>
      </c>
      <c r="C42" s="53">
        <v>52</v>
      </c>
      <c r="D42" s="53">
        <v>43</v>
      </c>
      <c r="E42" s="53">
        <f t="shared" si="10"/>
        <v>100</v>
      </c>
      <c r="F42">
        <v>0.16644444</v>
      </c>
      <c r="G42">
        <f t="shared" si="29"/>
        <v>0.83355555999999997</v>
      </c>
      <c r="H42" s="54">
        <f t="shared" si="30"/>
        <v>8.3355555999999993</v>
      </c>
      <c r="I42" s="52">
        <v>4</v>
      </c>
      <c r="J42" s="52">
        <v>59</v>
      </c>
      <c r="K42" s="52">
        <v>37</v>
      </c>
      <c r="L42" s="52">
        <f t="shared" si="12"/>
        <v>100</v>
      </c>
      <c r="M42" s="54">
        <f t="shared" si="31"/>
        <v>-3.3355555999999993</v>
      </c>
      <c r="N42" s="54">
        <f t="shared" si="32"/>
        <v>13.335555599999999</v>
      </c>
      <c r="O42" s="54">
        <f t="shared" si="33"/>
        <v>43.664444400000001</v>
      </c>
      <c r="P42" s="54">
        <f t="shared" si="34"/>
        <v>60.335555599999999</v>
      </c>
      <c r="Q42" s="54">
        <f t="shared" si="35"/>
        <v>34.664444400000001</v>
      </c>
      <c r="R42" s="54">
        <f t="shared" si="36"/>
        <v>51.335555599999999</v>
      </c>
      <c r="S42" s="53">
        <v>0.1157104</v>
      </c>
      <c r="T42" s="53">
        <f t="shared" si="14"/>
        <v>0.88428960000000001</v>
      </c>
      <c r="U42" s="53">
        <f t="shared" si="15"/>
        <v>8.8428959999999996</v>
      </c>
      <c r="V42" s="54">
        <f t="shared" si="37"/>
        <v>-4.8428959999999996</v>
      </c>
      <c r="W42" s="54">
        <f t="shared" si="38"/>
        <v>12.842896</v>
      </c>
      <c r="X42" s="54">
        <f t="shared" si="39"/>
        <v>50.157104000000004</v>
      </c>
      <c r="Y42" s="54">
        <f t="shared" si="40"/>
        <v>67.842895999999996</v>
      </c>
      <c r="Z42" s="54">
        <f t="shared" si="41"/>
        <v>28.157104</v>
      </c>
      <c r="AA42" s="54">
        <f t="shared" si="42"/>
        <v>45.842895999999996</v>
      </c>
      <c r="AB42" s="53">
        <v>3</v>
      </c>
      <c r="AC42" s="53">
        <v>66</v>
      </c>
      <c r="AD42" s="53">
        <v>31</v>
      </c>
      <c r="AE42" s="53">
        <f t="shared" si="18"/>
        <v>100</v>
      </c>
      <c r="AF42" s="53">
        <v>0.14046575</v>
      </c>
      <c r="AG42" s="53">
        <f t="shared" si="19"/>
        <v>0.85953425000000006</v>
      </c>
      <c r="AH42" s="53">
        <f t="shared" si="20"/>
        <v>8.595342500000001</v>
      </c>
      <c r="AI42" s="53">
        <f t="shared" si="21"/>
        <v>-5.595342500000001</v>
      </c>
      <c r="AJ42" s="53">
        <f t="shared" si="22"/>
        <v>11.595342500000001</v>
      </c>
      <c r="AK42" s="53">
        <f t="shared" si="23"/>
        <v>57.404657499999999</v>
      </c>
      <c r="AL42" s="53">
        <f t="shared" si="24"/>
        <v>74.595342500000001</v>
      </c>
      <c r="AM42" s="53">
        <f t="shared" si="25"/>
        <v>22.404657499999999</v>
      </c>
      <c r="AN42" s="53">
        <f t="shared" si="26"/>
        <v>39.595342500000001</v>
      </c>
      <c r="AO42" s="53">
        <v>2</v>
      </c>
      <c r="AP42" s="53">
        <v>74</v>
      </c>
      <c r="AQ42" s="53">
        <v>24</v>
      </c>
      <c r="AR42" s="53">
        <f t="shared" si="27"/>
        <v>100</v>
      </c>
      <c r="AS42" s="53">
        <v>0.32358353000000001</v>
      </c>
    </row>
    <row r="43" spans="1:45" x14ac:dyDescent="0.25">
      <c r="A43" s="53">
        <f t="shared" si="28"/>
        <v>42</v>
      </c>
      <c r="B43" s="53">
        <v>39</v>
      </c>
      <c r="C43" s="53">
        <v>38</v>
      </c>
      <c r="D43" s="53">
        <v>23</v>
      </c>
      <c r="E43" s="53">
        <f t="shared" si="10"/>
        <v>100</v>
      </c>
      <c r="F43">
        <v>0.53333333000000005</v>
      </c>
      <c r="G43">
        <f t="shared" si="29"/>
        <v>0.46666666999999995</v>
      </c>
      <c r="H43" s="54">
        <f t="shared" si="30"/>
        <v>4.6666666999999995</v>
      </c>
      <c r="I43" s="52">
        <v>39</v>
      </c>
      <c r="J43" s="52">
        <v>40</v>
      </c>
      <c r="K43" s="52">
        <v>21</v>
      </c>
      <c r="L43" s="52">
        <f t="shared" si="12"/>
        <v>100</v>
      </c>
      <c r="M43" s="54">
        <f t="shared" si="31"/>
        <v>34.3333333</v>
      </c>
      <c r="N43" s="54">
        <f t="shared" si="32"/>
        <v>43.6666667</v>
      </c>
      <c r="O43" s="54">
        <f t="shared" si="33"/>
        <v>33.3333333</v>
      </c>
      <c r="P43" s="54">
        <f t="shared" si="34"/>
        <v>42.6666667</v>
      </c>
      <c r="Q43" s="54">
        <f t="shared" si="35"/>
        <v>18.3333333</v>
      </c>
      <c r="R43" s="54">
        <f t="shared" si="36"/>
        <v>27.6666667</v>
      </c>
      <c r="S43" s="53">
        <v>9.0173249999999996E-2</v>
      </c>
      <c r="T43" s="53">
        <f t="shared" si="14"/>
        <v>0.90982675000000002</v>
      </c>
      <c r="U43" s="53">
        <f t="shared" si="15"/>
        <v>9.0982675000000004</v>
      </c>
      <c r="V43" s="54">
        <f t="shared" si="37"/>
        <v>29.901732500000001</v>
      </c>
      <c r="W43" s="54">
        <f t="shared" si="38"/>
        <v>48.098267499999999</v>
      </c>
      <c r="X43" s="54">
        <f t="shared" si="39"/>
        <v>30.901732500000001</v>
      </c>
      <c r="Y43" s="54">
        <f t="shared" si="40"/>
        <v>49.098267499999999</v>
      </c>
      <c r="Z43" s="54">
        <f t="shared" si="41"/>
        <v>11.9017325</v>
      </c>
      <c r="AA43" s="54">
        <f t="shared" si="42"/>
        <v>30.098267499999999</v>
      </c>
      <c r="AB43" s="53">
        <v>38</v>
      </c>
      <c r="AC43" s="53">
        <v>44</v>
      </c>
      <c r="AD43" s="53">
        <v>18</v>
      </c>
      <c r="AE43" s="53">
        <f t="shared" si="18"/>
        <v>100</v>
      </c>
      <c r="AF43" s="53">
        <v>8.3596340000000005E-2</v>
      </c>
      <c r="AG43" s="53">
        <f t="shared" si="19"/>
        <v>0.91640365999999995</v>
      </c>
      <c r="AH43" s="53">
        <f t="shared" si="20"/>
        <v>9.1640365999999993</v>
      </c>
      <c r="AI43" s="53">
        <f t="shared" si="21"/>
        <v>28.835963400000001</v>
      </c>
      <c r="AJ43" s="53">
        <f t="shared" si="22"/>
        <v>47.164036600000003</v>
      </c>
      <c r="AK43" s="53">
        <f t="shared" si="23"/>
        <v>34.835963399999997</v>
      </c>
      <c r="AL43" s="53">
        <f t="shared" si="24"/>
        <v>53.164036600000003</v>
      </c>
      <c r="AM43" s="53">
        <f t="shared" si="25"/>
        <v>8.8359634000000007</v>
      </c>
      <c r="AN43" s="53">
        <f t="shared" si="26"/>
        <v>27.164036599999999</v>
      </c>
      <c r="AO43" s="53">
        <v>37</v>
      </c>
      <c r="AP43" s="53">
        <v>48</v>
      </c>
      <c r="AQ43" s="53">
        <v>15</v>
      </c>
      <c r="AR43" s="53">
        <f t="shared" si="27"/>
        <v>100</v>
      </c>
      <c r="AS43" s="53">
        <v>7.2371900000000003E-2</v>
      </c>
    </row>
    <row r="44" spans="1:45" x14ac:dyDescent="0.25">
      <c r="A44" s="53">
        <f t="shared" si="28"/>
        <v>43</v>
      </c>
      <c r="B44" s="53">
        <v>15</v>
      </c>
      <c r="C44" s="53">
        <v>21</v>
      </c>
      <c r="D44" s="53">
        <v>64</v>
      </c>
      <c r="E44" s="53">
        <f t="shared" si="10"/>
        <v>100</v>
      </c>
      <c r="F44">
        <v>0.22389474000000001</v>
      </c>
      <c r="G44">
        <f t="shared" si="29"/>
        <v>0.77610526000000002</v>
      </c>
      <c r="H44" s="54">
        <f t="shared" si="30"/>
        <v>7.7610526000000002</v>
      </c>
      <c r="I44" s="52">
        <v>18</v>
      </c>
      <c r="J44" s="52">
        <v>18</v>
      </c>
      <c r="K44" s="52">
        <v>64</v>
      </c>
      <c r="L44" s="52">
        <f t="shared" si="12"/>
        <v>100</v>
      </c>
      <c r="M44" s="54">
        <f t="shared" si="31"/>
        <v>7.2389473999999998</v>
      </c>
      <c r="N44" s="54">
        <f t="shared" si="32"/>
        <v>22.761052599999999</v>
      </c>
      <c r="O44" s="54">
        <f t="shared" si="33"/>
        <v>13.238947400000001</v>
      </c>
      <c r="P44" s="54">
        <f t="shared" si="34"/>
        <v>28.761052599999999</v>
      </c>
      <c r="Q44" s="54">
        <f t="shared" si="35"/>
        <v>56.238947400000001</v>
      </c>
      <c r="R44" s="54">
        <f t="shared" si="36"/>
        <v>71.761052599999999</v>
      </c>
      <c r="S44" s="53">
        <v>0.22437678999999999</v>
      </c>
      <c r="T44" s="53">
        <f t="shared" si="14"/>
        <v>0.77562321000000001</v>
      </c>
      <c r="U44" s="53">
        <f t="shared" si="15"/>
        <v>7.7562321000000001</v>
      </c>
      <c r="V44" s="54">
        <f t="shared" si="37"/>
        <v>10.2437679</v>
      </c>
      <c r="W44" s="54">
        <f t="shared" si="38"/>
        <v>25.756232099999998</v>
      </c>
      <c r="X44" s="54">
        <f t="shared" si="39"/>
        <v>10.2437679</v>
      </c>
      <c r="Y44" s="54">
        <f t="shared" si="40"/>
        <v>25.756232099999998</v>
      </c>
      <c r="Z44" s="54">
        <f t="shared" si="41"/>
        <v>56.243767900000002</v>
      </c>
      <c r="AA44" s="54">
        <f t="shared" si="42"/>
        <v>71.756232100000005</v>
      </c>
      <c r="AB44" s="53">
        <v>21</v>
      </c>
      <c r="AC44" s="53">
        <v>15</v>
      </c>
      <c r="AD44" s="53">
        <v>64</v>
      </c>
      <c r="AE44" s="53">
        <f t="shared" si="18"/>
        <v>100</v>
      </c>
      <c r="AF44" s="53">
        <v>9.5712149999999996E-2</v>
      </c>
      <c r="AG44" s="53">
        <f t="shared" si="19"/>
        <v>0.90428785</v>
      </c>
      <c r="AH44" s="53">
        <f t="shared" si="20"/>
        <v>9.0428785000000005</v>
      </c>
      <c r="AI44" s="53">
        <f t="shared" si="21"/>
        <v>11.9571215</v>
      </c>
      <c r="AJ44" s="53">
        <f t="shared" si="22"/>
        <v>30.0428785</v>
      </c>
      <c r="AK44" s="53">
        <f t="shared" si="23"/>
        <v>5.9571214999999995</v>
      </c>
      <c r="AL44" s="53">
        <f t="shared" si="24"/>
        <v>24.0428785</v>
      </c>
      <c r="AM44" s="53">
        <f t="shared" si="25"/>
        <v>54.9571215</v>
      </c>
      <c r="AN44" s="53">
        <f t="shared" si="26"/>
        <v>73.0428785</v>
      </c>
      <c r="AO44" s="53">
        <v>24</v>
      </c>
      <c r="AP44" s="53">
        <v>11</v>
      </c>
      <c r="AQ44" s="53">
        <v>65</v>
      </c>
      <c r="AR44" s="53">
        <f t="shared" si="27"/>
        <v>100</v>
      </c>
      <c r="AS44" s="53">
        <v>0.12532665000000001</v>
      </c>
    </row>
    <row r="45" spans="1:45" x14ac:dyDescent="0.25">
      <c r="A45" s="53">
        <f t="shared" si="28"/>
        <v>44</v>
      </c>
      <c r="B45" s="53">
        <v>11</v>
      </c>
      <c r="C45" s="53">
        <v>51</v>
      </c>
      <c r="D45" s="53">
        <v>38</v>
      </c>
      <c r="E45" s="53">
        <f t="shared" si="10"/>
        <v>100</v>
      </c>
      <c r="F45">
        <v>0.16533333</v>
      </c>
      <c r="G45">
        <f t="shared" si="29"/>
        <v>0.83466667000000005</v>
      </c>
      <c r="H45" s="54">
        <f t="shared" si="30"/>
        <v>8.3466667000000001</v>
      </c>
      <c r="I45" s="52">
        <v>16</v>
      </c>
      <c r="J45" s="52">
        <v>53</v>
      </c>
      <c r="K45" s="52">
        <v>31</v>
      </c>
      <c r="L45" s="52">
        <f t="shared" si="12"/>
        <v>100</v>
      </c>
      <c r="M45" s="54">
        <f t="shared" si="31"/>
        <v>2.6533332999999999</v>
      </c>
      <c r="N45" s="54">
        <f t="shared" si="32"/>
        <v>19.3466667</v>
      </c>
      <c r="O45" s="54">
        <f t="shared" si="33"/>
        <v>42.6533333</v>
      </c>
      <c r="P45" s="54">
        <f t="shared" si="34"/>
        <v>59.3466667</v>
      </c>
      <c r="Q45" s="54">
        <f t="shared" si="35"/>
        <v>29.6533333</v>
      </c>
      <c r="R45" s="54">
        <f t="shared" si="36"/>
        <v>46.3466667</v>
      </c>
      <c r="S45" s="53">
        <v>7.9852670000000001E-2</v>
      </c>
      <c r="T45" s="53">
        <f t="shared" si="14"/>
        <v>0.92014733000000004</v>
      </c>
      <c r="U45" s="53">
        <f t="shared" si="15"/>
        <v>9.2014733</v>
      </c>
      <c r="V45" s="54">
        <f t="shared" si="37"/>
        <v>6.7985267</v>
      </c>
      <c r="W45" s="54">
        <f t="shared" si="38"/>
        <v>25.2014733</v>
      </c>
      <c r="X45" s="54">
        <f t="shared" si="39"/>
        <v>43.798526699999996</v>
      </c>
      <c r="Y45" s="54">
        <f t="shared" si="40"/>
        <v>62.201473300000004</v>
      </c>
      <c r="Z45" s="54">
        <f t="shared" si="41"/>
        <v>21.7985267</v>
      </c>
      <c r="AA45" s="54">
        <f t="shared" si="42"/>
        <v>40.201473300000004</v>
      </c>
      <c r="AB45" s="53">
        <v>22</v>
      </c>
      <c r="AC45" s="53">
        <v>55</v>
      </c>
      <c r="AD45" s="53">
        <v>23</v>
      </c>
      <c r="AE45" s="53">
        <f t="shared" si="18"/>
        <v>100</v>
      </c>
      <c r="AF45" s="53">
        <v>0.52281021999999999</v>
      </c>
      <c r="AG45" s="53">
        <f t="shared" si="19"/>
        <v>0.47718978000000001</v>
      </c>
      <c r="AH45" s="53">
        <f t="shared" si="20"/>
        <v>4.7718977999999996</v>
      </c>
      <c r="AI45" s="53">
        <f t="shared" si="21"/>
        <v>17.228102200000002</v>
      </c>
      <c r="AJ45" s="53">
        <f t="shared" si="22"/>
        <v>26.771897799999998</v>
      </c>
      <c r="AK45" s="53">
        <f t="shared" si="23"/>
        <v>50.228102200000002</v>
      </c>
      <c r="AL45" s="53">
        <f t="shared" si="24"/>
        <v>59.771897799999998</v>
      </c>
      <c r="AM45" s="53">
        <f t="shared" si="25"/>
        <v>18.228102200000002</v>
      </c>
      <c r="AN45" s="53">
        <f t="shared" si="26"/>
        <v>27.771897799999998</v>
      </c>
      <c r="AO45" s="53">
        <v>25</v>
      </c>
      <c r="AP45" s="53">
        <v>56</v>
      </c>
      <c r="AQ45" s="53">
        <v>19</v>
      </c>
      <c r="AR45" s="53">
        <f t="shared" si="27"/>
        <v>100</v>
      </c>
      <c r="AS45" s="53">
        <v>7.2024679999999994E-2</v>
      </c>
    </row>
    <row r="46" spans="1:45" x14ac:dyDescent="0.25">
      <c r="A46" s="53">
        <f t="shared" si="28"/>
        <v>45</v>
      </c>
      <c r="B46" s="53">
        <v>35</v>
      </c>
      <c r="C46" s="53">
        <v>28</v>
      </c>
      <c r="D46" s="53">
        <v>37</v>
      </c>
      <c r="E46" s="53">
        <f t="shared" si="10"/>
        <v>100</v>
      </c>
      <c r="F46">
        <v>0.24815229999999999</v>
      </c>
      <c r="G46">
        <f t="shared" si="29"/>
        <v>0.75184770000000001</v>
      </c>
      <c r="H46" s="54">
        <f t="shared" si="30"/>
        <v>7.5184769999999999</v>
      </c>
      <c r="I46" s="52">
        <v>31</v>
      </c>
      <c r="J46" s="52">
        <v>26</v>
      </c>
      <c r="K46" s="52">
        <v>43</v>
      </c>
      <c r="L46" s="52">
        <f t="shared" si="12"/>
        <v>100</v>
      </c>
      <c r="M46" s="54">
        <f t="shared" si="31"/>
        <v>27.481522999999999</v>
      </c>
      <c r="N46" s="54">
        <f t="shared" si="32"/>
        <v>42.518476999999997</v>
      </c>
      <c r="O46" s="54">
        <f t="shared" si="33"/>
        <v>20.481522999999999</v>
      </c>
      <c r="P46" s="54">
        <f t="shared" si="34"/>
        <v>35.518476999999997</v>
      </c>
      <c r="Q46" s="54">
        <f t="shared" si="35"/>
        <v>29.481522999999999</v>
      </c>
      <c r="R46" s="54">
        <f t="shared" si="36"/>
        <v>44.518476999999997</v>
      </c>
      <c r="S46" s="53">
        <v>6.2576599999999996E-2</v>
      </c>
      <c r="T46" s="53">
        <f t="shared" si="14"/>
        <v>0.93742340000000002</v>
      </c>
      <c r="U46" s="53">
        <f t="shared" si="15"/>
        <v>9.3742339999999995</v>
      </c>
      <c r="V46" s="54">
        <f t="shared" si="37"/>
        <v>21.625765999999999</v>
      </c>
      <c r="W46" s="54">
        <f t="shared" si="38"/>
        <v>40.374234000000001</v>
      </c>
      <c r="X46" s="54">
        <f t="shared" si="39"/>
        <v>16.625765999999999</v>
      </c>
      <c r="Y46" s="54">
        <f t="shared" si="40"/>
        <v>35.374234000000001</v>
      </c>
      <c r="Z46" s="54">
        <f t="shared" si="41"/>
        <v>33.625765999999999</v>
      </c>
      <c r="AA46" s="54">
        <f t="shared" si="42"/>
        <v>52.374234000000001</v>
      </c>
      <c r="AB46" s="53">
        <v>25</v>
      </c>
      <c r="AC46" s="53">
        <v>24</v>
      </c>
      <c r="AD46" s="53">
        <v>51</v>
      </c>
      <c r="AE46" s="53">
        <f t="shared" si="18"/>
        <v>100</v>
      </c>
      <c r="AF46" s="53">
        <v>0.11680332</v>
      </c>
      <c r="AG46" s="53">
        <f t="shared" si="19"/>
        <v>0.88319667999999996</v>
      </c>
      <c r="AH46" s="53">
        <f t="shared" si="20"/>
        <v>8.8319668</v>
      </c>
      <c r="AI46" s="53">
        <f t="shared" si="21"/>
        <v>16.1680332</v>
      </c>
      <c r="AJ46" s="53">
        <f t="shared" si="22"/>
        <v>33.831966800000004</v>
      </c>
      <c r="AK46" s="53">
        <f t="shared" si="23"/>
        <v>15.1680332</v>
      </c>
      <c r="AL46" s="53">
        <f t="shared" si="24"/>
        <v>32.831966800000004</v>
      </c>
      <c r="AM46" s="53">
        <f t="shared" si="25"/>
        <v>42.168033199999996</v>
      </c>
      <c r="AN46" s="53">
        <f t="shared" si="26"/>
        <v>59.831966800000004</v>
      </c>
      <c r="AO46" s="53">
        <v>20</v>
      </c>
      <c r="AP46" s="53">
        <v>22</v>
      </c>
      <c r="AQ46" s="53">
        <v>58</v>
      </c>
      <c r="AR46" s="53">
        <f t="shared" si="27"/>
        <v>100</v>
      </c>
      <c r="AS46" s="53">
        <v>7.3527270000000006E-2</v>
      </c>
    </row>
    <row r="47" spans="1:45" x14ac:dyDescent="0.25">
      <c r="A47" s="53">
        <f t="shared" si="28"/>
        <v>46</v>
      </c>
      <c r="B47" s="53">
        <v>15</v>
      </c>
      <c r="C47" s="53">
        <v>42</v>
      </c>
      <c r="D47" s="53">
        <v>43</v>
      </c>
      <c r="E47" s="53">
        <f t="shared" si="10"/>
        <v>100</v>
      </c>
      <c r="F47">
        <v>0.42240095</v>
      </c>
      <c r="G47">
        <f t="shared" si="29"/>
        <v>0.57759905</v>
      </c>
      <c r="H47" s="54">
        <f t="shared" si="30"/>
        <v>5.7759904999999998</v>
      </c>
      <c r="I47" s="52">
        <v>15</v>
      </c>
      <c r="J47" s="52">
        <v>38</v>
      </c>
      <c r="K47" s="52">
        <v>47</v>
      </c>
      <c r="L47" s="52">
        <f t="shared" si="12"/>
        <v>100</v>
      </c>
      <c r="M47" s="54">
        <f t="shared" si="31"/>
        <v>9.2240095000000011</v>
      </c>
      <c r="N47" s="54">
        <f t="shared" si="32"/>
        <v>20.775990499999999</v>
      </c>
      <c r="O47" s="54">
        <f t="shared" si="33"/>
        <v>36.224009500000001</v>
      </c>
      <c r="P47" s="54">
        <f t="shared" si="34"/>
        <v>47.775990499999999</v>
      </c>
      <c r="Q47" s="54">
        <f t="shared" si="35"/>
        <v>37.224009500000001</v>
      </c>
      <c r="R47" s="54">
        <f t="shared" si="36"/>
        <v>48.775990499999999</v>
      </c>
      <c r="S47" s="53">
        <v>8.5507830000000007E-2</v>
      </c>
      <c r="T47" s="53">
        <f t="shared" si="14"/>
        <v>0.91449216999999994</v>
      </c>
      <c r="U47" s="53">
        <f t="shared" si="15"/>
        <v>9.1449216999999994</v>
      </c>
      <c r="V47" s="54">
        <f t="shared" si="37"/>
        <v>5.8550783000000006</v>
      </c>
      <c r="W47" s="54">
        <f t="shared" si="38"/>
        <v>24.144921699999998</v>
      </c>
      <c r="X47" s="54">
        <f t="shared" si="39"/>
        <v>28.855078300000002</v>
      </c>
      <c r="Y47" s="54">
        <f t="shared" si="40"/>
        <v>47.144921699999998</v>
      </c>
      <c r="Z47" s="54">
        <f t="shared" si="41"/>
        <v>37.855078300000002</v>
      </c>
      <c r="AA47" s="54">
        <f t="shared" si="42"/>
        <v>56.144921699999998</v>
      </c>
      <c r="AB47" s="53">
        <v>16</v>
      </c>
      <c r="AC47" s="53">
        <v>31</v>
      </c>
      <c r="AD47" s="53">
        <v>53</v>
      </c>
      <c r="AE47" s="53">
        <f t="shared" si="18"/>
        <v>100</v>
      </c>
      <c r="AF47" s="53">
        <v>0.11597789999999999</v>
      </c>
      <c r="AG47" s="53">
        <f t="shared" si="19"/>
        <v>0.88402210000000003</v>
      </c>
      <c r="AH47" s="53">
        <f t="shared" si="20"/>
        <v>8.8402209999999997</v>
      </c>
      <c r="AI47" s="53">
        <f t="shared" si="21"/>
        <v>7.1597790000000003</v>
      </c>
      <c r="AJ47" s="53">
        <f t="shared" si="22"/>
        <v>24.840221</v>
      </c>
      <c r="AK47" s="53">
        <f t="shared" si="23"/>
        <v>22.159779</v>
      </c>
      <c r="AL47" s="53">
        <f t="shared" si="24"/>
        <v>39.840221</v>
      </c>
      <c r="AM47" s="53">
        <f t="shared" si="25"/>
        <v>44.159779</v>
      </c>
      <c r="AN47" s="53">
        <f t="shared" si="26"/>
        <v>61.840221</v>
      </c>
      <c r="AO47" s="53">
        <v>17</v>
      </c>
      <c r="AP47" s="53">
        <v>24</v>
      </c>
      <c r="AQ47" s="53">
        <v>59</v>
      </c>
      <c r="AR47" s="53">
        <f t="shared" si="27"/>
        <v>100</v>
      </c>
      <c r="AS47" s="53">
        <v>0.24642981999999999</v>
      </c>
    </row>
    <row r="48" spans="1:45" x14ac:dyDescent="0.25">
      <c r="A48" s="53">
        <f t="shared" si="28"/>
        <v>47</v>
      </c>
      <c r="B48" s="53">
        <v>26</v>
      </c>
      <c r="C48" s="53">
        <v>36</v>
      </c>
      <c r="D48" s="53">
        <v>38</v>
      </c>
      <c r="E48" s="53">
        <f t="shared" si="10"/>
        <v>100</v>
      </c>
      <c r="F48">
        <v>0.25388888999999998</v>
      </c>
      <c r="G48">
        <f t="shared" si="29"/>
        <v>0.74611110999999997</v>
      </c>
      <c r="H48" s="54">
        <f t="shared" si="30"/>
        <v>7.4611111000000001</v>
      </c>
      <c r="I48" s="53">
        <v>26</v>
      </c>
      <c r="J48" s="52">
        <v>34</v>
      </c>
      <c r="K48" s="52">
        <v>40</v>
      </c>
      <c r="L48" s="52">
        <f t="shared" si="12"/>
        <v>100</v>
      </c>
      <c r="M48" s="54">
        <f t="shared" si="31"/>
        <v>18.5388889</v>
      </c>
      <c r="N48" s="54">
        <f t="shared" si="32"/>
        <v>33.461111099999997</v>
      </c>
      <c r="O48" s="54">
        <f t="shared" si="33"/>
        <v>28.5388889</v>
      </c>
      <c r="P48" s="54">
        <f t="shared" si="34"/>
        <v>43.461111099999997</v>
      </c>
      <c r="Q48" s="54">
        <f t="shared" si="35"/>
        <v>30.5388889</v>
      </c>
      <c r="R48" s="54">
        <f t="shared" si="36"/>
        <v>45.461111099999997</v>
      </c>
      <c r="S48" s="53">
        <v>6.1309530000000001E-2</v>
      </c>
      <c r="T48" s="53">
        <f t="shared" si="14"/>
        <v>0.93869047000000005</v>
      </c>
      <c r="U48" s="53">
        <f t="shared" si="15"/>
        <v>9.3869047000000005</v>
      </c>
      <c r="V48" s="54">
        <f t="shared" si="37"/>
        <v>16.613095299999998</v>
      </c>
      <c r="W48" s="54">
        <f t="shared" si="38"/>
        <v>35.386904700000002</v>
      </c>
      <c r="X48" s="54">
        <f t="shared" si="39"/>
        <v>24.613095299999998</v>
      </c>
      <c r="Y48" s="54">
        <f t="shared" si="40"/>
        <v>43.386904700000002</v>
      </c>
      <c r="Z48" s="54">
        <f t="shared" si="41"/>
        <v>30.613095299999998</v>
      </c>
      <c r="AA48" s="54">
        <f t="shared" si="42"/>
        <v>49.386904700000002</v>
      </c>
      <c r="AB48" s="53">
        <v>27</v>
      </c>
      <c r="AC48" s="53">
        <v>31</v>
      </c>
      <c r="AD48" s="53">
        <v>42</v>
      </c>
      <c r="AE48" s="53">
        <f t="shared" si="18"/>
        <v>100</v>
      </c>
      <c r="AF48" s="53">
        <v>6.7296560000000005E-2</v>
      </c>
      <c r="AG48" s="53">
        <f t="shared" si="19"/>
        <v>0.93270344000000005</v>
      </c>
      <c r="AH48" s="53">
        <f t="shared" si="20"/>
        <v>9.3270344000000005</v>
      </c>
      <c r="AI48" s="53">
        <f t="shared" si="21"/>
        <v>17.672965599999998</v>
      </c>
      <c r="AJ48" s="53">
        <f t="shared" si="22"/>
        <v>36.327034400000002</v>
      </c>
      <c r="AK48" s="53">
        <f t="shared" si="23"/>
        <v>21.672965599999998</v>
      </c>
      <c r="AL48" s="53">
        <f t="shared" si="24"/>
        <v>40.327034400000002</v>
      </c>
      <c r="AM48" s="53">
        <f t="shared" si="25"/>
        <v>32.672965599999998</v>
      </c>
      <c r="AN48" s="53">
        <f t="shared" si="26"/>
        <v>51.327034400000002</v>
      </c>
      <c r="AO48" s="53">
        <v>28</v>
      </c>
      <c r="AP48" s="53">
        <v>28</v>
      </c>
      <c r="AQ48" s="53">
        <v>44</v>
      </c>
      <c r="AR48" s="53">
        <f t="shared" si="27"/>
        <v>100</v>
      </c>
      <c r="AS48" s="53">
        <v>7.2499209999999994E-2</v>
      </c>
    </row>
    <row r="49" spans="1:45" x14ac:dyDescent="0.25">
      <c r="A49" s="53">
        <f t="shared" si="28"/>
        <v>48</v>
      </c>
      <c r="B49" s="53">
        <v>36</v>
      </c>
      <c r="C49" s="53">
        <v>11</v>
      </c>
      <c r="D49" s="53">
        <v>53</v>
      </c>
      <c r="E49" s="53">
        <f t="shared" si="10"/>
        <v>100</v>
      </c>
      <c r="F49">
        <v>0.27742644</v>
      </c>
      <c r="G49">
        <f t="shared" si="29"/>
        <v>0.72257356000000006</v>
      </c>
      <c r="H49" s="54">
        <f t="shared" si="30"/>
        <v>7.2257356000000001</v>
      </c>
      <c r="I49" s="52">
        <v>38</v>
      </c>
      <c r="J49" s="52">
        <v>10</v>
      </c>
      <c r="K49" s="52">
        <v>52</v>
      </c>
      <c r="L49" s="52">
        <f t="shared" si="12"/>
        <v>100</v>
      </c>
      <c r="M49" s="54">
        <f t="shared" si="31"/>
        <v>28.7742644</v>
      </c>
      <c r="N49" s="54">
        <f t="shared" si="32"/>
        <v>43.2257356</v>
      </c>
      <c r="O49" s="54">
        <f t="shared" si="33"/>
        <v>3.7742643999999999</v>
      </c>
      <c r="P49" s="54">
        <f t="shared" si="34"/>
        <v>18.2257356</v>
      </c>
      <c r="Q49" s="54">
        <f t="shared" si="35"/>
        <v>45.7742644</v>
      </c>
      <c r="R49" s="54">
        <f t="shared" si="36"/>
        <v>60.2257356</v>
      </c>
      <c r="S49" s="53">
        <v>6.1064029999999998E-2</v>
      </c>
      <c r="T49" s="53">
        <f t="shared" si="14"/>
        <v>0.93893596999999995</v>
      </c>
      <c r="U49" s="53">
        <f t="shared" si="15"/>
        <v>9.3893597</v>
      </c>
      <c r="V49" s="54">
        <f t="shared" si="37"/>
        <v>28.6106403</v>
      </c>
      <c r="W49" s="54">
        <f t="shared" si="38"/>
        <v>47.3893597</v>
      </c>
      <c r="X49" s="54">
        <f t="shared" si="39"/>
        <v>0.61064030000000002</v>
      </c>
      <c r="Y49" s="54">
        <f t="shared" si="40"/>
        <v>19.3893597</v>
      </c>
      <c r="Z49" s="54">
        <f t="shared" si="41"/>
        <v>42.6106403</v>
      </c>
      <c r="AA49" s="54">
        <f t="shared" si="42"/>
        <v>61.3893597</v>
      </c>
      <c r="AB49" s="53">
        <v>42</v>
      </c>
      <c r="AC49" s="53">
        <v>3</v>
      </c>
      <c r="AD49" s="53">
        <v>55</v>
      </c>
      <c r="AE49" s="53">
        <f t="shared" si="18"/>
        <v>100</v>
      </c>
      <c r="AF49" s="53">
        <v>0.22734915</v>
      </c>
      <c r="AG49" s="53">
        <f t="shared" si="19"/>
        <v>0.77265085</v>
      </c>
      <c r="AH49" s="53">
        <f t="shared" si="20"/>
        <v>7.7265084999999996</v>
      </c>
      <c r="AI49" s="53">
        <f t="shared" si="21"/>
        <v>34.273491499999999</v>
      </c>
      <c r="AJ49" s="53">
        <f t="shared" si="22"/>
        <v>49.726508500000001</v>
      </c>
      <c r="AK49" s="53">
        <f t="shared" si="23"/>
        <v>-4.7265084999999996</v>
      </c>
      <c r="AL49" s="53">
        <f t="shared" si="24"/>
        <v>10.7265085</v>
      </c>
      <c r="AM49" s="53">
        <f t="shared" si="25"/>
        <v>47.273491499999999</v>
      </c>
      <c r="AN49" s="53">
        <f t="shared" si="26"/>
        <v>62.726508500000001</v>
      </c>
      <c r="AO49" s="53">
        <v>42</v>
      </c>
      <c r="AP49" s="53">
        <v>3</v>
      </c>
      <c r="AQ49" s="53">
        <v>55</v>
      </c>
      <c r="AR49" s="53">
        <f t="shared" si="27"/>
        <v>100</v>
      </c>
      <c r="AS49" s="53">
        <v>6.9322149999999999E-2</v>
      </c>
    </row>
    <row r="50" spans="1:45" x14ac:dyDescent="0.25">
      <c r="A50" s="53">
        <f t="shared" si="28"/>
        <v>49</v>
      </c>
      <c r="B50" s="53">
        <v>59</v>
      </c>
      <c r="C50" s="53">
        <v>18</v>
      </c>
      <c r="D50" s="53">
        <v>23</v>
      </c>
      <c r="E50" s="53">
        <f t="shared" si="10"/>
        <v>100</v>
      </c>
      <c r="F50">
        <v>0.34663083</v>
      </c>
      <c r="G50">
        <f t="shared" si="29"/>
        <v>0.65336916999999994</v>
      </c>
      <c r="H50" s="54">
        <f t="shared" si="30"/>
        <v>6.5336916999999994</v>
      </c>
      <c r="I50" s="52">
        <v>64</v>
      </c>
      <c r="J50" s="52">
        <v>15</v>
      </c>
      <c r="K50" s="52">
        <v>21</v>
      </c>
      <c r="L50" s="52">
        <f t="shared" si="12"/>
        <v>100</v>
      </c>
      <c r="M50" s="54">
        <f t="shared" si="31"/>
        <v>52.466308300000001</v>
      </c>
      <c r="N50" s="54">
        <f t="shared" si="32"/>
        <v>65.533691700000006</v>
      </c>
      <c r="O50" s="54">
        <f t="shared" si="33"/>
        <v>11.466308300000001</v>
      </c>
      <c r="P50" s="54">
        <f t="shared" si="34"/>
        <v>24.533691699999999</v>
      </c>
      <c r="Q50" s="54">
        <f t="shared" si="35"/>
        <v>16.466308300000001</v>
      </c>
      <c r="R50" s="54">
        <f t="shared" si="36"/>
        <v>29.533691699999999</v>
      </c>
      <c r="S50" s="53">
        <v>9.9457390000000007E-2</v>
      </c>
      <c r="T50" s="53">
        <f t="shared" si="14"/>
        <v>0.90054261000000002</v>
      </c>
      <c r="U50" s="53">
        <f t="shared" si="15"/>
        <v>9.0054261000000011</v>
      </c>
      <c r="V50" s="54">
        <f t="shared" si="37"/>
        <v>54.994573899999999</v>
      </c>
      <c r="W50" s="54">
        <f t="shared" si="38"/>
        <v>73.005426099999994</v>
      </c>
      <c r="X50" s="54">
        <f t="shared" si="39"/>
        <v>5.9945738999999989</v>
      </c>
      <c r="Y50" s="54">
        <f t="shared" si="40"/>
        <v>24.005426100000001</v>
      </c>
      <c r="Z50" s="54">
        <f t="shared" si="41"/>
        <v>11.994573899999999</v>
      </c>
      <c r="AA50" s="54">
        <f t="shared" si="42"/>
        <v>30.005426100000001</v>
      </c>
      <c r="AB50" s="53">
        <v>72</v>
      </c>
      <c r="AC50" s="53">
        <v>11</v>
      </c>
      <c r="AD50" s="53">
        <v>17</v>
      </c>
      <c r="AE50" s="53">
        <f t="shared" si="18"/>
        <v>100</v>
      </c>
      <c r="AF50" s="53">
        <v>6.5803009999999995E-2</v>
      </c>
      <c r="AG50" s="53">
        <f t="shared" si="19"/>
        <v>0.93419699</v>
      </c>
      <c r="AH50" s="53">
        <f t="shared" si="20"/>
        <v>9.3419699000000005</v>
      </c>
      <c r="AI50" s="53">
        <f t="shared" si="21"/>
        <v>62.658030099999998</v>
      </c>
      <c r="AJ50" s="53">
        <f t="shared" si="22"/>
        <v>81.341969899999995</v>
      </c>
      <c r="AK50" s="53">
        <f t="shared" si="23"/>
        <v>1.6580300999999995</v>
      </c>
      <c r="AL50" s="53">
        <f t="shared" si="24"/>
        <v>20.341969900000002</v>
      </c>
      <c r="AM50" s="53">
        <f t="shared" si="25"/>
        <v>7.6580300999999995</v>
      </c>
      <c r="AN50" s="53">
        <f t="shared" si="26"/>
        <v>26.341969900000002</v>
      </c>
      <c r="AO50" s="53">
        <v>81</v>
      </c>
      <c r="AP50" s="53">
        <v>5</v>
      </c>
      <c r="AQ50" s="53">
        <v>14</v>
      </c>
      <c r="AR50" s="53">
        <f t="shared" si="27"/>
        <v>100</v>
      </c>
      <c r="AS50" s="53">
        <v>0.10291667</v>
      </c>
    </row>
    <row r="51" spans="1:45" x14ac:dyDescent="0.25">
      <c r="A51" s="53">
        <f t="shared" si="28"/>
        <v>50</v>
      </c>
      <c r="B51" s="53">
        <v>67</v>
      </c>
      <c r="C51" s="53">
        <v>19</v>
      </c>
      <c r="D51" s="53">
        <v>14</v>
      </c>
      <c r="E51" s="53">
        <f t="shared" si="10"/>
        <v>100</v>
      </c>
      <c r="F51">
        <v>0.14887122</v>
      </c>
      <c r="G51">
        <f t="shared" si="29"/>
        <v>0.85112878000000003</v>
      </c>
      <c r="H51" s="54">
        <f t="shared" si="30"/>
        <v>8.5112877999999998</v>
      </c>
      <c r="I51" s="52">
        <v>75</v>
      </c>
      <c r="J51" s="52">
        <v>12</v>
      </c>
      <c r="K51" s="52">
        <v>13</v>
      </c>
      <c r="L51" s="52">
        <f t="shared" si="12"/>
        <v>100</v>
      </c>
      <c r="M51" s="54">
        <f t="shared" si="31"/>
        <v>58.488712200000002</v>
      </c>
      <c r="N51" s="54">
        <f t="shared" si="32"/>
        <v>75.511287800000005</v>
      </c>
      <c r="O51" s="54">
        <f t="shared" si="33"/>
        <v>10.4887122</v>
      </c>
      <c r="P51" s="54">
        <f t="shared" si="34"/>
        <v>27.511287799999998</v>
      </c>
      <c r="Q51" s="54">
        <f t="shared" si="35"/>
        <v>5.4887122000000002</v>
      </c>
      <c r="R51" s="54">
        <f t="shared" si="36"/>
        <v>22.511287799999998</v>
      </c>
      <c r="S51" s="53">
        <v>8.8059739999999997E-2</v>
      </c>
      <c r="T51" s="53">
        <f t="shared" si="14"/>
        <v>0.91194025999999995</v>
      </c>
      <c r="U51" s="53">
        <f t="shared" si="15"/>
        <v>9.119402599999999</v>
      </c>
      <c r="V51" s="54">
        <f t="shared" si="37"/>
        <v>65.880597399999999</v>
      </c>
      <c r="W51" s="54">
        <f t="shared" si="38"/>
        <v>84.119402600000001</v>
      </c>
      <c r="X51" s="54">
        <f t="shared" si="39"/>
        <v>2.880597400000001</v>
      </c>
      <c r="Y51" s="54">
        <f t="shared" si="40"/>
        <v>21.119402600000001</v>
      </c>
      <c r="Z51" s="54">
        <f t="shared" si="41"/>
        <v>3.880597400000001</v>
      </c>
      <c r="AA51" s="54">
        <f t="shared" si="42"/>
        <v>22.119402600000001</v>
      </c>
      <c r="AB51" s="53">
        <v>80</v>
      </c>
      <c r="AC51" s="53">
        <v>8</v>
      </c>
      <c r="AD51" s="53">
        <v>12</v>
      </c>
      <c r="AE51" s="53">
        <f t="shared" si="18"/>
        <v>100</v>
      </c>
      <c r="AF51" s="53">
        <v>6.8430350000000001E-2</v>
      </c>
      <c r="AG51" s="53">
        <f t="shared" si="19"/>
        <v>0.93156965000000003</v>
      </c>
      <c r="AH51" s="53">
        <f t="shared" si="20"/>
        <v>9.3156964999999996</v>
      </c>
      <c r="AI51" s="53">
        <f t="shared" si="21"/>
        <v>70.684303499999999</v>
      </c>
      <c r="AJ51" s="53">
        <f t="shared" si="22"/>
        <v>89.315696500000001</v>
      </c>
      <c r="AK51" s="53">
        <f t="shared" si="23"/>
        <v>-1.3156964999999996</v>
      </c>
      <c r="AL51" s="53">
        <f t="shared" si="24"/>
        <v>17.315696500000001</v>
      </c>
      <c r="AM51" s="53">
        <f t="shared" si="25"/>
        <v>2.6843035000000004</v>
      </c>
      <c r="AN51" s="53">
        <f t="shared" si="26"/>
        <v>21.315696500000001</v>
      </c>
      <c r="AO51" s="53">
        <v>85</v>
      </c>
      <c r="AP51" s="53">
        <v>4</v>
      </c>
      <c r="AQ51" s="53">
        <v>11</v>
      </c>
      <c r="AR51" s="53">
        <f t="shared" si="27"/>
        <v>100</v>
      </c>
      <c r="AS51" s="53">
        <v>0.15647188000000001</v>
      </c>
    </row>
    <row r="52" spans="1:45" x14ac:dyDescent="0.25">
      <c r="A52" s="53">
        <f t="shared" si="28"/>
        <v>51</v>
      </c>
      <c r="B52" s="53">
        <v>8</v>
      </c>
      <c r="C52" s="53">
        <v>48</v>
      </c>
      <c r="D52" s="53">
        <v>44</v>
      </c>
      <c r="E52" s="53">
        <f t="shared" si="10"/>
        <v>100</v>
      </c>
      <c r="F52">
        <v>8.7333330000000001E-2</v>
      </c>
      <c r="G52">
        <f t="shared" si="29"/>
        <v>0.91266667000000001</v>
      </c>
      <c r="H52" s="54">
        <f t="shared" si="30"/>
        <v>9.1266666999999995</v>
      </c>
      <c r="I52" s="52">
        <v>4</v>
      </c>
      <c r="J52" s="52">
        <v>46</v>
      </c>
      <c r="K52" s="52">
        <v>50</v>
      </c>
      <c r="L52" s="52">
        <f t="shared" si="12"/>
        <v>100</v>
      </c>
      <c r="M52" s="54">
        <f t="shared" si="31"/>
        <v>-1.1266666999999995</v>
      </c>
      <c r="N52" s="54">
        <f t="shared" si="32"/>
        <v>17.126666700000001</v>
      </c>
      <c r="O52" s="54">
        <f t="shared" si="33"/>
        <v>38.873333299999999</v>
      </c>
      <c r="P52" s="54">
        <f t="shared" si="34"/>
        <v>57.126666700000001</v>
      </c>
      <c r="Q52" s="54">
        <f t="shared" si="35"/>
        <v>34.873333299999999</v>
      </c>
      <c r="R52" s="54">
        <f t="shared" si="36"/>
        <v>53.126666700000001</v>
      </c>
      <c r="S52" s="53">
        <v>0.13673746000000001</v>
      </c>
      <c r="T52" s="53">
        <f t="shared" si="14"/>
        <v>0.86326254000000002</v>
      </c>
      <c r="U52" s="53">
        <f t="shared" si="15"/>
        <v>8.6326254000000002</v>
      </c>
      <c r="V52" s="54">
        <f t="shared" si="37"/>
        <v>-4.6326254000000002</v>
      </c>
      <c r="W52" s="54">
        <f t="shared" si="38"/>
        <v>12.6326254</v>
      </c>
      <c r="X52" s="54">
        <f t="shared" si="39"/>
        <v>37.367374599999998</v>
      </c>
      <c r="Y52" s="54">
        <f t="shared" si="40"/>
        <v>54.632625400000002</v>
      </c>
      <c r="Z52" s="54">
        <f t="shared" si="41"/>
        <v>41.367374599999998</v>
      </c>
      <c r="AA52" s="54">
        <f t="shared" si="42"/>
        <v>58.632625400000002</v>
      </c>
      <c r="AB52" s="53">
        <v>1</v>
      </c>
      <c r="AC52" s="53">
        <v>43</v>
      </c>
      <c r="AD52" s="53">
        <v>56</v>
      </c>
      <c r="AE52" s="53">
        <f t="shared" si="18"/>
        <v>100</v>
      </c>
      <c r="AF52" s="53">
        <v>0.10146212</v>
      </c>
      <c r="AG52" s="53">
        <f t="shared" si="19"/>
        <v>0.89853788000000001</v>
      </c>
      <c r="AH52" s="53">
        <f t="shared" si="20"/>
        <v>8.9853787999999994</v>
      </c>
      <c r="AI52" s="53">
        <f t="shared" si="21"/>
        <v>-7.9853787999999994</v>
      </c>
      <c r="AJ52" s="53">
        <f t="shared" si="22"/>
        <v>9.9853787999999994</v>
      </c>
      <c r="AK52" s="53">
        <f t="shared" si="23"/>
        <v>34.014621200000001</v>
      </c>
      <c r="AL52" s="53">
        <f t="shared" si="24"/>
        <v>51.985378799999999</v>
      </c>
      <c r="AM52" s="53">
        <f t="shared" si="25"/>
        <v>47.014621200000001</v>
      </c>
      <c r="AN52" s="53">
        <f t="shared" si="26"/>
        <v>64.985378800000007</v>
      </c>
      <c r="AO52" s="53">
        <v>3</v>
      </c>
      <c r="AP52" s="53">
        <v>37</v>
      </c>
      <c r="AQ52" s="53">
        <v>60</v>
      </c>
      <c r="AR52" s="53">
        <f t="shared" si="27"/>
        <v>100</v>
      </c>
      <c r="AS52" s="53">
        <v>0.14206824000000001</v>
      </c>
    </row>
    <row r="53" spans="1:45" x14ac:dyDescent="0.25">
      <c r="A53" s="53">
        <f t="shared" si="28"/>
        <v>52</v>
      </c>
      <c r="B53" s="53">
        <v>39</v>
      </c>
      <c r="C53" s="53">
        <v>45</v>
      </c>
      <c r="D53" s="53">
        <v>16</v>
      </c>
      <c r="E53" s="53">
        <f t="shared" si="10"/>
        <v>100</v>
      </c>
      <c r="F53">
        <v>0.18547023000000001</v>
      </c>
      <c r="G53">
        <f t="shared" si="29"/>
        <v>0.81452977000000004</v>
      </c>
      <c r="H53" s="54">
        <f t="shared" si="30"/>
        <v>8.1452977000000004</v>
      </c>
      <c r="I53" s="52">
        <v>44</v>
      </c>
      <c r="J53" s="52">
        <v>39</v>
      </c>
      <c r="K53" s="52">
        <v>17</v>
      </c>
      <c r="L53" s="52">
        <f t="shared" si="12"/>
        <v>100</v>
      </c>
      <c r="M53" s="54">
        <f t="shared" si="31"/>
        <v>30.8547023</v>
      </c>
      <c r="N53" s="54">
        <f t="shared" si="32"/>
        <v>47.1452977</v>
      </c>
      <c r="O53" s="54">
        <f t="shared" si="33"/>
        <v>36.8547023</v>
      </c>
      <c r="P53" s="54">
        <f t="shared" si="34"/>
        <v>53.1452977</v>
      </c>
      <c r="Q53" s="54">
        <f t="shared" si="35"/>
        <v>7.8547022999999996</v>
      </c>
      <c r="R53" s="54">
        <f t="shared" si="36"/>
        <v>24.1452977</v>
      </c>
      <c r="S53" s="53">
        <v>6.2288030000000001E-2</v>
      </c>
      <c r="T53" s="53">
        <f t="shared" si="14"/>
        <v>0.93771196999999995</v>
      </c>
      <c r="U53" s="53">
        <f t="shared" si="15"/>
        <v>9.3771196999999997</v>
      </c>
      <c r="V53" s="54">
        <f t="shared" si="37"/>
        <v>34.622880299999998</v>
      </c>
      <c r="W53" s="54">
        <f t="shared" si="38"/>
        <v>53.377119700000002</v>
      </c>
      <c r="X53" s="54">
        <f t="shared" si="39"/>
        <v>29.622880299999998</v>
      </c>
      <c r="Y53" s="54">
        <f t="shared" si="40"/>
        <v>48.377119700000002</v>
      </c>
      <c r="Z53" s="54">
        <f t="shared" si="41"/>
        <v>7.6228803000000003</v>
      </c>
      <c r="AA53" s="54">
        <f t="shared" si="42"/>
        <v>26.377119700000002</v>
      </c>
      <c r="AB53" s="53">
        <v>49</v>
      </c>
      <c r="AC53" s="53">
        <v>32</v>
      </c>
      <c r="AD53" s="53">
        <v>19</v>
      </c>
      <c r="AE53" s="53">
        <f t="shared" si="18"/>
        <v>100</v>
      </c>
      <c r="AF53" s="53">
        <v>6.3749529999999999E-2</v>
      </c>
      <c r="AG53" s="53">
        <f t="shared" si="19"/>
        <v>0.93625047000000006</v>
      </c>
      <c r="AH53" s="53">
        <f t="shared" si="20"/>
        <v>9.3625047000000006</v>
      </c>
      <c r="AI53" s="53">
        <f t="shared" si="21"/>
        <v>39.637495299999998</v>
      </c>
      <c r="AJ53" s="53">
        <f t="shared" si="22"/>
        <v>58.362504700000002</v>
      </c>
      <c r="AK53" s="53">
        <f t="shared" si="23"/>
        <v>22.637495299999998</v>
      </c>
      <c r="AL53" s="53">
        <f t="shared" si="24"/>
        <v>41.362504700000002</v>
      </c>
      <c r="AM53" s="53">
        <f t="shared" si="25"/>
        <v>9.6374952999999994</v>
      </c>
      <c r="AN53" s="53">
        <f t="shared" si="26"/>
        <v>28.362504700000002</v>
      </c>
      <c r="AO53" s="53">
        <v>54</v>
      </c>
      <c r="AP53" s="53">
        <v>25</v>
      </c>
      <c r="AQ53" s="53">
        <v>21</v>
      </c>
      <c r="AR53" s="53">
        <f t="shared" si="27"/>
        <v>100</v>
      </c>
      <c r="AS53" s="53">
        <v>0.18632666000000001</v>
      </c>
    </row>
    <row r="54" spans="1:45" x14ac:dyDescent="0.25">
      <c r="A54" s="53">
        <f t="shared" si="28"/>
        <v>53</v>
      </c>
      <c r="B54" s="53">
        <v>39</v>
      </c>
      <c r="C54" s="53">
        <v>49</v>
      </c>
      <c r="D54" s="53">
        <v>12</v>
      </c>
      <c r="E54" s="53">
        <f t="shared" si="10"/>
        <v>100</v>
      </c>
      <c r="F54">
        <v>0.11953788999999999</v>
      </c>
      <c r="G54">
        <f t="shared" si="29"/>
        <v>0.88046210999999996</v>
      </c>
      <c r="H54" s="54">
        <f t="shared" si="30"/>
        <v>8.8046211000000003</v>
      </c>
      <c r="I54" s="52">
        <v>38</v>
      </c>
      <c r="J54" s="52">
        <v>51</v>
      </c>
      <c r="K54" s="52">
        <v>11</v>
      </c>
      <c r="L54" s="52">
        <f t="shared" si="12"/>
        <v>100</v>
      </c>
      <c r="M54" s="54">
        <f t="shared" si="31"/>
        <v>30.195378900000001</v>
      </c>
      <c r="N54" s="54">
        <f t="shared" si="32"/>
        <v>47.804621099999999</v>
      </c>
      <c r="O54" s="54">
        <f t="shared" si="33"/>
        <v>40.195378900000001</v>
      </c>
      <c r="P54" s="54">
        <f t="shared" si="34"/>
        <v>57.804621099999999</v>
      </c>
      <c r="Q54" s="54">
        <f t="shared" si="35"/>
        <v>3.1953788999999997</v>
      </c>
      <c r="R54" s="54">
        <f t="shared" si="36"/>
        <v>20.804621099999999</v>
      </c>
      <c r="S54" s="53">
        <v>9.8366499999999996E-2</v>
      </c>
      <c r="T54" s="53">
        <f t="shared" si="14"/>
        <v>0.90163349999999998</v>
      </c>
      <c r="U54" s="53">
        <f t="shared" si="15"/>
        <v>9.0163349999999998</v>
      </c>
      <c r="V54" s="54">
        <f t="shared" si="37"/>
        <v>28.983665000000002</v>
      </c>
      <c r="W54" s="54">
        <f t="shared" si="38"/>
        <v>47.016334999999998</v>
      </c>
      <c r="X54" s="54">
        <f t="shared" si="39"/>
        <v>41.983665000000002</v>
      </c>
      <c r="Y54" s="54">
        <f t="shared" si="40"/>
        <v>60.016334999999998</v>
      </c>
      <c r="Z54" s="54">
        <f t="shared" si="41"/>
        <v>1.9836650000000002</v>
      </c>
      <c r="AA54" s="54">
        <f t="shared" si="42"/>
        <v>20.016334999999998</v>
      </c>
      <c r="AB54" s="53">
        <v>37</v>
      </c>
      <c r="AC54" s="53">
        <v>53</v>
      </c>
      <c r="AD54" s="53">
        <v>10</v>
      </c>
      <c r="AE54" s="53">
        <f t="shared" si="18"/>
        <v>100</v>
      </c>
      <c r="AF54" s="53">
        <v>7.0392430000000006E-2</v>
      </c>
      <c r="AG54" s="53">
        <f t="shared" si="19"/>
        <v>0.92960756999999994</v>
      </c>
      <c r="AH54" s="53">
        <f t="shared" si="20"/>
        <v>9.2960756999999994</v>
      </c>
      <c r="AI54" s="53">
        <f t="shared" si="21"/>
        <v>27.703924300000001</v>
      </c>
      <c r="AJ54" s="53">
        <f t="shared" si="22"/>
        <v>46.296075700000003</v>
      </c>
      <c r="AK54" s="53">
        <f t="shared" si="23"/>
        <v>43.703924299999997</v>
      </c>
      <c r="AL54" s="53">
        <f t="shared" si="24"/>
        <v>62.296075700000003</v>
      </c>
      <c r="AM54" s="53">
        <f t="shared" si="25"/>
        <v>0.70392430000000061</v>
      </c>
      <c r="AN54" s="53">
        <f t="shared" si="26"/>
        <v>19.296075699999999</v>
      </c>
      <c r="AO54" s="53">
        <v>36</v>
      </c>
      <c r="AP54" s="53">
        <v>55</v>
      </c>
      <c r="AQ54" s="53">
        <v>9</v>
      </c>
      <c r="AR54" s="53">
        <f t="shared" si="27"/>
        <v>100</v>
      </c>
      <c r="AS54" s="53">
        <v>0.55930599000000003</v>
      </c>
    </row>
    <row r="55" spans="1:45" x14ac:dyDescent="0.25">
      <c r="A55" s="53">
        <f t="shared" si="28"/>
        <v>54</v>
      </c>
      <c r="B55" s="53">
        <v>22</v>
      </c>
      <c r="C55" s="53">
        <v>40</v>
      </c>
      <c r="D55" s="53">
        <v>38</v>
      </c>
      <c r="E55" s="53">
        <f t="shared" si="10"/>
        <v>100</v>
      </c>
      <c r="F55">
        <v>0.18151397</v>
      </c>
      <c r="G55">
        <f t="shared" si="29"/>
        <v>0.81848602999999998</v>
      </c>
      <c r="H55" s="54">
        <f t="shared" si="30"/>
        <v>8.1848603000000004</v>
      </c>
      <c r="I55" s="52">
        <v>17</v>
      </c>
      <c r="J55" s="52">
        <v>47</v>
      </c>
      <c r="K55" s="52">
        <v>36</v>
      </c>
      <c r="L55" s="52">
        <f t="shared" si="12"/>
        <v>100</v>
      </c>
      <c r="M55" s="54">
        <f t="shared" si="31"/>
        <v>13.8151397</v>
      </c>
      <c r="N55" s="54">
        <f t="shared" si="32"/>
        <v>30.1848603</v>
      </c>
      <c r="O55" s="54">
        <f t="shared" si="33"/>
        <v>31.8151397</v>
      </c>
      <c r="P55" s="54">
        <f t="shared" si="34"/>
        <v>48.184860299999997</v>
      </c>
      <c r="Q55" s="54">
        <f t="shared" si="35"/>
        <v>29.8151397</v>
      </c>
      <c r="R55" s="54">
        <f t="shared" si="36"/>
        <v>46.184860299999997</v>
      </c>
      <c r="S55" s="53">
        <v>9.1822169999999995E-2</v>
      </c>
      <c r="T55" s="53">
        <f t="shared" si="14"/>
        <v>0.90817782999999996</v>
      </c>
      <c r="U55" s="53">
        <f t="shared" si="15"/>
        <v>9.0817782999999999</v>
      </c>
      <c r="V55" s="54">
        <f t="shared" si="37"/>
        <v>7.9182217000000001</v>
      </c>
      <c r="W55" s="54">
        <f t="shared" si="38"/>
        <v>26.0817783</v>
      </c>
      <c r="X55" s="54">
        <f t="shared" si="39"/>
        <v>37.918221700000004</v>
      </c>
      <c r="Y55" s="54">
        <f t="shared" si="40"/>
        <v>56.081778299999996</v>
      </c>
      <c r="Z55" s="54">
        <f t="shared" si="41"/>
        <v>26.9182217</v>
      </c>
      <c r="AA55" s="54">
        <f t="shared" si="42"/>
        <v>45.081778299999996</v>
      </c>
      <c r="AB55" s="53">
        <v>11</v>
      </c>
      <c r="AC55" s="53">
        <v>55</v>
      </c>
      <c r="AD55" s="53">
        <v>34</v>
      </c>
      <c r="AE55" s="53">
        <f t="shared" si="18"/>
        <v>100</v>
      </c>
      <c r="AF55" s="53">
        <v>6.6022230000000001E-2</v>
      </c>
      <c r="AG55" s="53">
        <f t="shared" si="19"/>
        <v>0.93397777000000004</v>
      </c>
      <c r="AH55" s="53">
        <f t="shared" si="20"/>
        <v>9.3397777000000008</v>
      </c>
      <c r="AI55" s="53">
        <f t="shared" si="21"/>
        <v>1.6602222999999992</v>
      </c>
      <c r="AJ55" s="53">
        <f t="shared" si="22"/>
        <v>20.339777699999999</v>
      </c>
      <c r="AK55" s="53">
        <f t="shared" si="23"/>
        <v>45.660222300000001</v>
      </c>
      <c r="AL55" s="53">
        <f t="shared" si="24"/>
        <v>64.339777699999999</v>
      </c>
      <c r="AM55" s="53">
        <f t="shared" si="25"/>
        <v>24.660222300000001</v>
      </c>
      <c r="AN55" s="53">
        <f t="shared" si="26"/>
        <v>43.339777699999999</v>
      </c>
      <c r="AO55" s="53">
        <v>5</v>
      </c>
      <c r="AP55" s="53">
        <v>64</v>
      </c>
      <c r="AQ55" s="53">
        <v>31</v>
      </c>
      <c r="AR55" s="53">
        <f t="shared" si="27"/>
        <v>100</v>
      </c>
      <c r="AS55" s="53">
        <v>0.10124099</v>
      </c>
    </row>
    <row r="56" spans="1:45" x14ac:dyDescent="0.25">
      <c r="A56" s="53">
        <f t="shared" si="28"/>
        <v>55</v>
      </c>
      <c r="B56" s="53">
        <v>37</v>
      </c>
      <c r="C56" s="53">
        <v>45</v>
      </c>
      <c r="D56" s="53">
        <v>18</v>
      </c>
      <c r="E56" s="53">
        <f t="shared" si="10"/>
        <v>100</v>
      </c>
      <c r="F56">
        <v>8.3504659999999994E-2</v>
      </c>
      <c r="G56">
        <f t="shared" si="29"/>
        <v>0.91649533999999999</v>
      </c>
      <c r="H56" s="54">
        <f t="shared" si="30"/>
        <v>9.1649533999999999</v>
      </c>
      <c r="I56" s="52">
        <v>33</v>
      </c>
      <c r="J56" s="52">
        <v>48</v>
      </c>
      <c r="K56" s="52">
        <v>19</v>
      </c>
      <c r="L56" s="52">
        <f t="shared" si="12"/>
        <v>100</v>
      </c>
      <c r="M56" s="54">
        <f t="shared" si="31"/>
        <v>27.835046599999998</v>
      </c>
      <c r="N56" s="54">
        <f t="shared" si="32"/>
        <v>46.164953400000002</v>
      </c>
      <c r="O56" s="54">
        <f t="shared" si="33"/>
        <v>35.835046599999998</v>
      </c>
      <c r="P56" s="54">
        <f t="shared" si="34"/>
        <v>54.164953400000002</v>
      </c>
      <c r="Q56" s="54">
        <f t="shared" si="35"/>
        <v>8.8350466000000001</v>
      </c>
      <c r="R56" s="54">
        <f t="shared" si="36"/>
        <v>27.164953400000002</v>
      </c>
      <c r="S56" s="53">
        <v>9.2795059999999999E-2</v>
      </c>
      <c r="T56" s="53">
        <f t="shared" si="14"/>
        <v>0.90720493999999996</v>
      </c>
      <c r="U56" s="53">
        <f t="shared" si="15"/>
        <v>9.0720493999999992</v>
      </c>
      <c r="V56" s="54">
        <f t="shared" si="37"/>
        <v>23.927950600000003</v>
      </c>
      <c r="W56" s="54">
        <f t="shared" si="38"/>
        <v>42.072049399999997</v>
      </c>
      <c r="X56" s="54">
        <f t="shared" si="39"/>
        <v>38.927950600000003</v>
      </c>
      <c r="Y56" s="54">
        <f t="shared" si="40"/>
        <v>57.072049399999997</v>
      </c>
      <c r="Z56" s="54">
        <f t="shared" si="41"/>
        <v>9.9279506000000008</v>
      </c>
      <c r="AA56" s="54">
        <f t="shared" si="42"/>
        <v>28.072049399999997</v>
      </c>
      <c r="AB56" s="53">
        <v>28</v>
      </c>
      <c r="AC56" s="53">
        <v>52</v>
      </c>
      <c r="AD56" s="53">
        <v>20</v>
      </c>
      <c r="AE56" s="53">
        <f t="shared" si="18"/>
        <v>100</v>
      </c>
      <c r="AF56" s="53">
        <v>8.8200909999999993E-2</v>
      </c>
      <c r="AG56" s="53">
        <f t="shared" si="19"/>
        <v>0.91179909000000003</v>
      </c>
      <c r="AH56" s="53">
        <f t="shared" si="20"/>
        <v>9.1179909000000006</v>
      </c>
      <c r="AI56" s="53">
        <f t="shared" si="21"/>
        <v>18.882009099999998</v>
      </c>
      <c r="AJ56" s="53">
        <f t="shared" si="22"/>
        <v>37.117990900000002</v>
      </c>
      <c r="AK56" s="53">
        <f t="shared" si="23"/>
        <v>42.882009099999998</v>
      </c>
      <c r="AL56" s="53">
        <f t="shared" si="24"/>
        <v>61.117990900000002</v>
      </c>
      <c r="AM56" s="53">
        <f t="shared" si="25"/>
        <v>10.882009099999999</v>
      </c>
      <c r="AN56" s="53">
        <f t="shared" si="26"/>
        <v>29.117990900000002</v>
      </c>
      <c r="AO56" s="53">
        <v>23</v>
      </c>
      <c r="AP56" s="53">
        <v>56</v>
      </c>
      <c r="AQ56" s="53">
        <v>21</v>
      </c>
      <c r="AR56" s="53">
        <f t="shared" si="27"/>
        <v>100</v>
      </c>
      <c r="AS56" s="53">
        <v>6.6341880000000006E-2</v>
      </c>
    </row>
    <row r="57" spans="1:45" x14ac:dyDescent="0.25">
      <c r="A57" s="53">
        <f t="shared" si="28"/>
        <v>56</v>
      </c>
      <c r="B57" s="53">
        <v>64</v>
      </c>
      <c r="C57" s="53">
        <v>4</v>
      </c>
      <c r="D57" s="53">
        <v>32</v>
      </c>
      <c r="E57" s="53">
        <f t="shared" si="10"/>
        <v>100</v>
      </c>
      <c r="F57">
        <v>0.18227932999999999</v>
      </c>
      <c r="G57">
        <f t="shared" si="29"/>
        <v>0.81772067000000004</v>
      </c>
      <c r="H57" s="54">
        <f t="shared" si="30"/>
        <v>8.177206700000001</v>
      </c>
      <c r="I57" s="52">
        <v>62</v>
      </c>
      <c r="J57" s="52">
        <v>3</v>
      </c>
      <c r="K57" s="52">
        <v>35</v>
      </c>
      <c r="L57" s="52">
        <f t="shared" si="12"/>
        <v>100</v>
      </c>
      <c r="M57" s="54">
        <f t="shared" si="31"/>
        <v>55.822793300000001</v>
      </c>
      <c r="N57" s="54">
        <f t="shared" si="32"/>
        <v>72.177206699999999</v>
      </c>
      <c r="O57" s="54">
        <f t="shared" si="33"/>
        <v>-4.177206700000001</v>
      </c>
      <c r="P57" s="54">
        <f t="shared" si="34"/>
        <v>12.177206700000001</v>
      </c>
      <c r="Q57" s="54">
        <f t="shared" si="35"/>
        <v>23.822793300000001</v>
      </c>
      <c r="R57" s="54">
        <f t="shared" si="36"/>
        <v>40.177206699999999</v>
      </c>
      <c r="S57" s="53">
        <v>5.5925040000000002E-2</v>
      </c>
      <c r="T57" s="53">
        <f t="shared" si="14"/>
        <v>0.94407496000000002</v>
      </c>
      <c r="U57" s="53">
        <f t="shared" si="15"/>
        <v>9.4407496000000002</v>
      </c>
      <c r="V57" s="54">
        <f t="shared" si="37"/>
        <v>52.559250399999996</v>
      </c>
      <c r="W57" s="54">
        <f t="shared" si="38"/>
        <v>71.440749600000004</v>
      </c>
      <c r="X57" s="54">
        <f t="shared" si="39"/>
        <v>-6.4407496000000002</v>
      </c>
      <c r="Y57" s="54">
        <f t="shared" si="40"/>
        <v>12.4407496</v>
      </c>
      <c r="Z57" s="54">
        <f t="shared" si="41"/>
        <v>25.5592504</v>
      </c>
      <c r="AA57" s="54">
        <f t="shared" si="42"/>
        <v>44.440749600000004</v>
      </c>
      <c r="AB57" s="53">
        <v>61</v>
      </c>
      <c r="AC57" s="53">
        <v>2</v>
      </c>
      <c r="AD57" s="53">
        <v>37</v>
      </c>
      <c r="AE57" s="53">
        <f t="shared" si="18"/>
        <v>100</v>
      </c>
      <c r="AF57" s="53">
        <v>6.6721039999999995E-2</v>
      </c>
      <c r="AG57" s="53">
        <f t="shared" si="19"/>
        <v>0.93327895999999999</v>
      </c>
      <c r="AH57" s="53">
        <f t="shared" si="20"/>
        <v>9.3327895999999999</v>
      </c>
      <c r="AI57" s="53">
        <f t="shared" si="21"/>
        <v>51.667210400000002</v>
      </c>
      <c r="AJ57" s="53">
        <f t="shared" si="22"/>
        <v>70.332789599999998</v>
      </c>
      <c r="AK57" s="53">
        <f t="shared" si="23"/>
        <v>-7.3327895999999999</v>
      </c>
      <c r="AL57" s="53">
        <f t="shared" si="24"/>
        <v>11.3327896</v>
      </c>
      <c r="AM57" s="53">
        <f t="shared" si="25"/>
        <v>27.667210400000002</v>
      </c>
      <c r="AN57" s="53">
        <f t="shared" si="26"/>
        <v>46.332789599999998</v>
      </c>
      <c r="AO57" s="53">
        <v>59</v>
      </c>
      <c r="AP57" s="53">
        <v>2</v>
      </c>
      <c r="AQ57" s="53">
        <v>39</v>
      </c>
      <c r="AR57" s="53">
        <f t="shared" si="27"/>
        <v>100</v>
      </c>
      <c r="AS57" s="53">
        <v>7.2022210000000003E-2</v>
      </c>
    </row>
    <row r="58" spans="1:45" x14ac:dyDescent="0.25">
      <c r="A58" s="53">
        <f t="shared" si="28"/>
        <v>57</v>
      </c>
      <c r="B58" s="53">
        <v>25</v>
      </c>
      <c r="C58" s="53">
        <v>35</v>
      </c>
      <c r="D58" s="53">
        <v>40</v>
      </c>
      <c r="E58" s="53">
        <f t="shared" si="10"/>
        <v>100</v>
      </c>
      <c r="F58">
        <v>0.21416275000000001</v>
      </c>
      <c r="G58">
        <f t="shared" si="29"/>
        <v>0.78583724999999993</v>
      </c>
      <c r="H58" s="54">
        <f t="shared" si="30"/>
        <v>7.8583724999999998</v>
      </c>
      <c r="I58" s="52">
        <v>30</v>
      </c>
      <c r="J58" s="52">
        <v>30</v>
      </c>
      <c r="K58" s="52">
        <v>40</v>
      </c>
      <c r="L58" s="52">
        <f t="shared" si="12"/>
        <v>100</v>
      </c>
      <c r="M58" s="54">
        <f t="shared" si="31"/>
        <v>17.141627499999998</v>
      </c>
      <c r="N58" s="54">
        <f t="shared" si="32"/>
        <v>32.858372500000002</v>
      </c>
      <c r="O58" s="54">
        <f t="shared" si="33"/>
        <v>27.141627499999998</v>
      </c>
      <c r="P58" s="54">
        <f t="shared" si="34"/>
        <v>42.858372500000002</v>
      </c>
      <c r="Q58" s="54">
        <f t="shared" si="35"/>
        <v>32.141627499999998</v>
      </c>
      <c r="R58" s="54">
        <f t="shared" si="36"/>
        <v>47.858372500000002</v>
      </c>
      <c r="S58" s="53">
        <v>9.701622E-2</v>
      </c>
      <c r="T58" s="53">
        <f t="shared" si="14"/>
        <v>0.90298378000000001</v>
      </c>
      <c r="U58" s="53">
        <f t="shared" si="15"/>
        <v>9.0298377999999992</v>
      </c>
      <c r="V58" s="54">
        <f t="shared" si="37"/>
        <v>20.970162200000001</v>
      </c>
      <c r="W58" s="54">
        <f t="shared" si="38"/>
        <v>39.029837799999996</v>
      </c>
      <c r="X58" s="54">
        <f t="shared" si="39"/>
        <v>20.970162200000001</v>
      </c>
      <c r="Y58" s="54">
        <f t="shared" si="40"/>
        <v>39.029837799999996</v>
      </c>
      <c r="Z58" s="54">
        <f t="shared" si="41"/>
        <v>30.970162200000001</v>
      </c>
      <c r="AA58" s="54">
        <f t="shared" si="42"/>
        <v>49.029837799999996</v>
      </c>
      <c r="AB58" s="53">
        <v>35</v>
      </c>
      <c r="AC58" s="53">
        <v>25</v>
      </c>
      <c r="AD58" s="53">
        <v>40</v>
      </c>
      <c r="AE58" s="53">
        <f t="shared" si="18"/>
        <v>100</v>
      </c>
      <c r="AF58" s="53">
        <v>7.223106E-2</v>
      </c>
      <c r="AG58" s="53">
        <f t="shared" si="19"/>
        <v>0.92776893999999999</v>
      </c>
      <c r="AH58" s="53">
        <f t="shared" si="20"/>
        <v>9.2776893999999999</v>
      </c>
      <c r="AI58" s="53">
        <f t="shared" si="21"/>
        <v>25.7223106</v>
      </c>
      <c r="AJ58" s="53">
        <f t="shared" si="22"/>
        <v>44.2776894</v>
      </c>
      <c r="AK58" s="53">
        <f t="shared" si="23"/>
        <v>15.7223106</v>
      </c>
      <c r="AL58" s="53">
        <f t="shared" si="24"/>
        <v>34.2776894</v>
      </c>
      <c r="AM58" s="53">
        <f t="shared" si="25"/>
        <v>30.7223106</v>
      </c>
      <c r="AN58" s="53">
        <f t="shared" si="26"/>
        <v>49.2776894</v>
      </c>
      <c r="AO58" s="53">
        <v>40</v>
      </c>
      <c r="AP58" s="53">
        <v>20</v>
      </c>
      <c r="AQ58" s="53">
        <v>40</v>
      </c>
      <c r="AR58" s="53">
        <f t="shared" si="27"/>
        <v>100</v>
      </c>
      <c r="AS58" s="53">
        <v>0.10086942</v>
      </c>
    </row>
    <row r="59" spans="1:45" x14ac:dyDescent="0.25">
      <c r="A59" s="53">
        <f t="shared" si="28"/>
        <v>58</v>
      </c>
      <c r="B59" s="53">
        <v>55</v>
      </c>
      <c r="C59" s="53">
        <v>23</v>
      </c>
      <c r="D59" s="53">
        <v>22</v>
      </c>
      <c r="E59" s="53">
        <f t="shared" si="10"/>
        <v>100</v>
      </c>
      <c r="F59">
        <v>0.14563158000000001</v>
      </c>
      <c r="G59">
        <f t="shared" si="29"/>
        <v>0.85436842000000002</v>
      </c>
      <c r="H59" s="54">
        <f t="shared" si="30"/>
        <v>8.5436841999999995</v>
      </c>
      <c r="I59" s="52">
        <v>51</v>
      </c>
      <c r="J59" s="52">
        <v>29</v>
      </c>
      <c r="K59" s="52">
        <v>20</v>
      </c>
      <c r="L59" s="52">
        <f t="shared" si="12"/>
        <v>100</v>
      </c>
      <c r="M59" s="54">
        <f t="shared" si="31"/>
        <v>46.456315799999999</v>
      </c>
      <c r="N59" s="54">
        <f t="shared" si="32"/>
        <v>63.543684200000001</v>
      </c>
      <c r="O59" s="54">
        <f t="shared" si="33"/>
        <v>14.4563158</v>
      </c>
      <c r="P59" s="54">
        <f t="shared" si="34"/>
        <v>31.543684200000001</v>
      </c>
      <c r="Q59" s="54">
        <f t="shared" si="35"/>
        <v>13.4563158</v>
      </c>
      <c r="R59" s="54">
        <f t="shared" si="36"/>
        <v>30.543684200000001</v>
      </c>
      <c r="S59" s="53">
        <v>0.16421901</v>
      </c>
      <c r="T59" s="53">
        <f t="shared" si="14"/>
        <v>0.83578098999999995</v>
      </c>
      <c r="U59" s="53">
        <f t="shared" si="15"/>
        <v>8.3578098999999995</v>
      </c>
      <c r="V59" s="54">
        <f t="shared" si="37"/>
        <v>42.642190100000001</v>
      </c>
      <c r="W59" s="54">
        <f t="shared" si="38"/>
        <v>59.357809899999999</v>
      </c>
      <c r="X59" s="54">
        <f t="shared" si="39"/>
        <v>20.642190100000001</v>
      </c>
      <c r="Y59" s="54">
        <f t="shared" si="40"/>
        <v>37.357809899999999</v>
      </c>
      <c r="Z59" s="54">
        <f t="shared" si="41"/>
        <v>11.642190100000001</v>
      </c>
      <c r="AA59" s="54">
        <f t="shared" si="42"/>
        <v>28.357809899999999</v>
      </c>
      <c r="AB59" s="53">
        <v>47</v>
      </c>
      <c r="AC59" s="53">
        <v>35</v>
      </c>
      <c r="AD59" s="53">
        <v>18</v>
      </c>
      <c r="AE59" s="53">
        <f t="shared" si="18"/>
        <v>100</v>
      </c>
      <c r="AF59" s="53">
        <v>0.39584626000000001</v>
      </c>
      <c r="AG59" s="53">
        <f t="shared" si="19"/>
        <v>0.60415373999999999</v>
      </c>
      <c r="AH59" s="53">
        <f t="shared" si="20"/>
        <v>6.0415374000000002</v>
      </c>
      <c r="AI59" s="53">
        <f t="shared" si="21"/>
        <v>40.958462599999997</v>
      </c>
      <c r="AJ59" s="53">
        <f t="shared" si="22"/>
        <v>53.041537400000003</v>
      </c>
      <c r="AK59" s="53">
        <f t="shared" si="23"/>
        <v>28.958462600000001</v>
      </c>
      <c r="AL59" s="53">
        <f t="shared" si="24"/>
        <v>41.041537400000003</v>
      </c>
      <c r="AM59" s="53">
        <f t="shared" si="25"/>
        <v>11.958462600000001</v>
      </c>
      <c r="AN59" s="53">
        <f t="shared" si="26"/>
        <v>24.041537399999999</v>
      </c>
      <c r="AO59" s="53">
        <v>44</v>
      </c>
      <c r="AP59" s="53">
        <v>39</v>
      </c>
      <c r="AQ59" s="53">
        <v>17</v>
      </c>
      <c r="AR59" s="53">
        <f t="shared" si="27"/>
        <v>100</v>
      </c>
      <c r="AS59" s="53">
        <v>7.1218450000000003E-2</v>
      </c>
    </row>
    <row r="60" spans="1:45" x14ac:dyDescent="0.25">
      <c r="A60" s="53">
        <f t="shared" si="28"/>
        <v>59</v>
      </c>
      <c r="B60" s="53">
        <v>17</v>
      </c>
      <c r="C60" s="53">
        <v>46</v>
      </c>
      <c r="D60" s="53">
        <v>37</v>
      </c>
      <c r="E60" s="53">
        <f t="shared" si="10"/>
        <v>100</v>
      </c>
      <c r="F60">
        <v>8.8898329999999998E-2</v>
      </c>
      <c r="G60">
        <f t="shared" si="29"/>
        <v>0.91110166999999997</v>
      </c>
      <c r="H60" s="54">
        <f t="shared" si="30"/>
        <v>9.1110167000000004</v>
      </c>
      <c r="I60" s="52">
        <v>19</v>
      </c>
      <c r="J60" s="52">
        <v>45</v>
      </c>
      <c r="K60" s="52">
        <v>36</v>
      </c>
      <c r="L60" s="52">
        <f t="shared" si="12"/>
        <v>100</v>
      </c>
      <c r="M60" s="54">
        <f t="shared" si="31"/>
        <v>7.8889832999999996</v>
      </c>
      <c r="N60" s="54">
        <f t="shared" si="32"/>
        <v>26.1110167</v>
      </c>
      <c r="O60" s="54">
        <f t="shared" si="33"/>
        <v>36.8889833</v>
      </c>
      <c r="P60" s="54">
        <f t="shared" si="34"/>
        <v>55.1110167</v>
      </c>
      <c r="Q60" s="54">
        <f t="shared" si="35"/>
        <v>27.8889833</v>
      </c>
      <c r="R60" s="54">
        <f t="shared" si="36"/>
        <v>46.1110167</v>
      </c>
      <c r="S60" s="53">
        <v>5.978087E-2</v>
      </c>
      <c r="T60" s="53">
        <f t="shared" si="14"/>
        <v>0.94021913000000001</v>
      </c>
      <c r="U60" s="53">
        <f t="shared" si="15"/>
        <v>9.4021913000000001</v>
      </c>
      <c r="V60" s="54">
        <f t="shared" si="37"/>
        <v>9.5978086999999999</v>
      </c>
      <c r="W60" s="54">
        <f t="shared" si="38"/>
        <v>28.402191299999998</v>
      </c>
      <c r="X60" s="54">
        <f t="shared" si="39"/>
        <v>35.597808700000002</v>
      </c>
      <c r="Y60" s="54">
        <f t="shared" si="40"/>
        <v>54.402191299999998</v>
      </c>
      <c r="Z60" s="54">
        <f t="shared" si="41"/>
        <v>26.597808700000002</v>
      </c>
      <c r="AA60" s="54">
        <f t="shared" si="42"/>
        <v>45.402191299999998</v>
      </c>
      <c r="AB60" s="53">
        <v>21</v>
      </c>
      <c r="AC60" s="53">
        <v>44</v>
      </c>
      <c r="AD60" s="53">
        <v>35</v>
      </c>
      <c r="AE60" s="53">
        <f t="shared" si="18"/>
        <v>100</v>
      </c>
      <c r="AF60" s="53">
        <v>7.2030720000000006E-2</v>
      </c>
      <c r="AG60" s="53">
        <f t="shared" si="19"/>
        <v>0.92796928000000001</v>
      </c>
      <c r="AH60" s="53">
        <f t="shared" si="20"/>
        <v>9.2796927999999994</v>
      </c>
      <c r="AI60" s="53">
        <f t="shared" si="21"/>
        <v>11.720307200000001</v>
      </c>
      <c r="AJ60" s="53">
        <f t="shared" si="22"/>
        <v>30.279692799999999</v>
      </c>
      <c r="AK60" s="53">
        <f t="shared" si="23"/>
        <v>34.720307200000001</v>
      </c>
      <c r="AL60" s="53">
        <f t="shared" si="24"/>
        <v>53.279692799999999</v>
      </c>
      <c r="AM60" s="53">
        <f t="shared" si="25"/>
        <v>25.720307200000001</v>
      </c>
      <c r="AN60" s="53">
        <f t="shared" si="26"/>
        <v>44.279692799999999</v>
      </c>
      <c r="AO60" s="53">
        <v>23</v>
      </c>
      <c r="AP60" s="53">
        <v>43</v>
      </c>
      <c r="AQ60" s="53">
        <v>34</v>
      </c>
      <c r="AR60" s="53">
        <f t="shared" si="27"/>
        <v>100</v>
      </c>
      <c r="AS60" s="53">
        <v>6.3506649999999998E-2</v>
      </c>
    </row>
    <row r="61" spans="1:45" x14ac:dyDescent="0.25">
      <c r="A61" s="53">
        <f t="shared" si="28"/>
        <v>60</v>
      </c>
      <c r="B61" s="53">
        <v>60</v>
      </c>
      <c r="C61" s="53">
        <v>4</v>
      </c>
      <c r="D61" s="53">
        <v>36</v>
      </c>
      <c r="E61" s="53">
        <f t="shared" si="10"/>
        <v>100</v>
      </c>
      <c r="F61">
        <v>0.45289512999999998</v>
      </c>
      <c r="G61">
        <f t="shared" si="29"/>
        <v>0.54710487000000008</v>
      </c>
      <c r="H61" s="54">
        <f t="shared" si="30"/>
        <v>5.4710487000000008</v>
      </c>
      <c r="I61" s="52">
        <v>59</v>
      </c>
      <c r="J61" s="52">
        <v>1</v>
      </c>
      <c r="K61" s="52">
        <v>40</v>
      </c>
      <c r="L61" s="52">
        <f t="shared" si="12"/>
        <v>100</v>
      </c>
      <c r="M61" s="54">
        <f t="shared" si="31"/>
        <v>54.528951300000003</v>
      </c>
      <c r="N61" s="54">
        <f t="shared" si="32"/>
        <v>65.471048699999997</v>
      </c>
      <c r="O61" s="54">
        <f t="shared" si="33"/>
        <v>-1.4710487000000008</v>
      </c>
      <c r="P61" s="54">
        <f t="shared" si="34"/>
        <v>9.4710487000000008</v>
      </c>
      <c r="Q61" s="54">
        <f t="shared" si="35"/>
        <v>30.528951299999999</v>
      </c>
      <c r="R61" s="54">
        <f t="shared" si="36"/>
        <v>41.471048699999997</v>
      </c>
      <c r="S61" s="53">
        <v>0.11716650000000001</v>
      </c>
      <c r="T61" s="53">
        <f t="shared" si="14"/>
        <v>0.88283350000000005</v>
      </c>
      <c r="U61" s="53">
        <f t="shared" si="15"/>
        <v>8.8283350000000009</v>
      </c>
      <c r="V61" s="54">
        <f t="shared" si="37"/>
        <v>50.171664999999997</v>
      </c>
      <c r="W61" s="54">
        <f t="shared" si="38"/>
        <v>67.828334999999996</v>
      </c>
      <c r="X61" s="54">
        <f t="shared" si="39"/>
        <v>-7.8283350000000009</v>
      </c>
      <c r="Y61" s="54">
        <f t="shared" si="40"/>
        <v>9.8283350000000009</v>
      </c>
      <c r="Z61" s="54">
        <f t="shared" si="41"/>
        <v>31.171664999999997</v>
      </c>
      <c r="AA61" s="54">
        <f t="shared" si="42"/>
        <v>48.828335000000003</v>
      </c>
      <c r="AB61" s="53">
        <v>53</v>
      </c>
      <c r="AC61" s="53">
        <v>6</v>
      </c>
      <c r="AD61" s="53">
        <v>41</v>
      </c>
      <c r="AE61" s="53">
        <f t="shared" si="18"/>
        <v>100</v>
      </c>
      <c r="AF61" s="53">
        <v>0.24557884999999999</v>
      </c>
      <c r="AG61" s="53">
        <f t="shared" si="19"/>
        <v>0.75442114999999998</v>
      </c>
      <c r="AH61" s="53">
        <f t="shared" si="20"/>
        <v>7.5442114999999994</v>
      </c>
      <c r="AI61" s="53">
        <f t="shared" si="21"/>
        <v>45.455788499999997</v>
      </c>
      <c r="AJ61" s="53">
        <f t="shared" si="22"/>
        <v>60.544211500000003</v>
      </c>
      <c r="AK61" s="53">
        <f t="shared" si="23"/>
        <v>-1.5442114999999994</v>
      </c>
      <c r="AL61" s="53">
        <f t="shared" si="24"/>
        <v>13.544211499999999</v>
      </c>
      <c r="AM61" s="53">
        <f t="shared" si="25"/>
        <v>33.455788499999997</v>
      </c>
      <c r="AN61" s="53">
        <f t="shared" si="26"/>
        <v>48.544211500000003</v>
      </c>
      <c r="AO61" s="53">
        <v>46</v>
      </c>
      <c r="AP61" s="53">
        <v>8</v>
      </c>
      <c r="AQ61" s="53">
        <v>46</v>
      </c>
      <c r="AR61" s="53">
        <f t="shared" si="27"/>
        <v>100</v>
      </c>
      <c r="AS61" s="53">
        <v>7.2546449999999998E-2</v>
      </c>
    </row>
    <row r="62" spans="1:45" x14ac:dyDescent="0.25">
      <c r="A62" s="53">
        <f t="shared" si="28"/>
        <v>61</v>
      </c>
      <c r="B62" s="53">
        <v>36</v>
      </c>
      <c r="C62" s="53">
        <v>27</v>
      </c>
      <c r="D62" s="53">
        <v>37</v>
      </c>
      <c r="E62" s="53">
        <f t="shared" si="10"/>
        <v>100</v>
      </c>
      <c r="F62">
        <v>0.25372452000000001</v>
      </c>
      <c r="G62">
        <f t="shared" si="29"/>
        <v>0.74627547999999999</v>
      </c>
      <c r="H62" s="54">
        <f t="shared" si="30"/>
        <v>7.4627547999999999</v>
      </c>
      <c r="I62" s="52">
        <v>39</v>
      </c>
      <c r="J62" s="52">
        <v>31</v>
      </c>
      <c r="K62" s="52">
        <v>30</v>
      </c>
      <c r="L62" s="52">
        <f t="shared" si="12"/>
        <v>100</v>
      </c>
      <c r="M62" s="54">
        <f t="shared" si="31"/>
        <v>28.537245200000001</v>
      </c>
      <c r="N62" s="54">
        <f t="shared" si="32"/>
        <v>43.462754799999999</v>
      </c>
      <c r="O62" s="54">
        <f t="shared" si="33"/>
        <v>19.537245200000001</v>
      </c>
      <c r="P62" s="54">
        <f t="shared" si="34"/>
        <v>34.462754799999999</v>
      </c>
      <c r="Q62" s="54">
        <f t="shared" si="35"/>
        <v>29.537245200000001</v>
      </c>
      <c r="R62" s="54">
        <f t="shared" si="36"/>
        <v>44.462754799999999</v>
      </c>
      <c r="S62" s="53">
        <v>9.0005479999999999E-2</v>
      </c>
      <c r="T62" s="53">
        <f t="shared" si="14"/>
        <v>0.90999452000000003</v>
      </c>
      <c r="U62" s="53">
        <f t="shared" si="15"/>
        <v>9.0999452000000005</v>
      </c>
      <c r="V62" s="54">
        <f t="shared" si="37"/>
        <v>29.900054799999999</v>
      </c>
      <c r="W62" s="54">
        <f t="shared" si="38"/>
        <v>48.099945200000001</v>
      </c>
      <c r="X62" s="54">
        <f t="shared" si="39"/>
        <v>21.900054799999999</v>
      </c>
      <c r="Y62" s="54">
        <f t="shared" si="40"/>
        <v>40.099945200000001</v>
      </c>
      <c r="Z62" s="54">
        <f t="shared" si="41"/>
        <v>20.900054799999999</v>
      </c>
      <c r="AA62" s="54">
        <f t="shared" si="42"/>
        <v>39.099945200000001</v>
      </c>
      <c r="AB62" s="53">
        <v>43</v>
      </c>
      <c r="AC62" s="53">
        <v>36</v>
      </c>
      <c r="AD62" s="53">
        <v>21</v>
      </c>
      <c r="AE62" s="53">
        <f t="shared" si="18"/>
        <v>100</v>
      </c>
      <c r="AF62" s="53">
        <v>7.2061529999999999E-2</v>
      </c>
      <c r="AG62" s="53">
        <f t="shared" si="19"/>
        <v>0.92793846999999996</v>
      </c>
      <c r="AH62" s="53">
        <f t="shared" si="20"/>
        <v>9.2793846999999996</v>
      </c>
      <c r="AI62" s="53">
        <f t="shared" si="21"/>
        <v>33.720615299999999</v>
      </c>
      <c r="AJ62" s="53">
        <f t="shared" si="22"/>
        <v>52.279384700000001</v>
      </c>
      <c r="AK62" s="53">
        <f t="shared" si="23"/>
        <v>26.720615299999999</v>
      </c>
      <c r="AL62" s="53">
        <f t="shared" si="24"/>
        <v>45.279384700000001</v>
      </c>
      <c r="AM62" s="53">
        <f t="shared" si="25"/>
        <v>11.7206153</v>
      </c>
      <c r="AN62" s="53">
        <f t="shared" si="26"/>
        <v>30.279384700000001</v>
      </c>
      <c r="AO62" s="53">
        <v>47</v>
      </c>
      <c r="AP62" s="53">
        <v>41</v>
      </c>
      <c r="AQ62" s="53">
        <v>12</v>
      </c>
      <c r="AR62" s="53">
        <f t="shared" si="27"/>
        <v>100</v>
      </c>
      <c r="AS62" s="53">
        <v>0.1836499</v>
      </c>
    </row>
    <row r="63" spans="1:45" x14ac:dyDescent="0.25">
      <c r="A63" s="53">
        <f t="shared" si="28"/>
        <v>62</v>
      </c>
      <c r="B63" s="53">
        <v>32</v>
      </c>
      <c r="C63" s="53">
        <v>26</v>
      </c>
      <c r="D63" s="53">
        <v>42</v>
      </c>
      <c r="E63" s="53">
        <f t="shared" si="10"/>
        <v>100</v>
      </c>
      <c r="F63">
        <v>0.13112662999999999</v>
      </c>
      <c r="G63">
        <f t="shared" si="29"/>
        <v>0.86887336999999998</v>
      </c>
      <c r="H63" s="54">
        <f t="shared" si="30"/>
        <v>8.6887337000000002</v>
      </c>
      <c r="I63" s="52">
        <v>28</v>
      </c>
      <c r="J63" s="52">
        <v>24</v>
      </c>
      <c r="K63" s="52">
        <v>48</v>
      </c>
      <c r="L63" s="52">
        <f t="shared" si="12"/>
        <v>100</v>
      </c>
      <c r="M63" s="54">
        <f t="shared" si="31"/>
        <v>23.3112663</v>
      </c>
      <c r="N63" s="54">
        <f t="shared" si="32"/>
        <v>40.6887337</v>
      </c>
      <c r="O63" s="54">
        <f t="shared" si="33"/>
        <v>17.3112663</v>
      </c>
      <c r="P63" s="54">
        <f t="shared" si="34"/>
        <v>34.6887337</v>
      </c>
      <c r="Q63" s="54">
        <f t="shared" si="35"/>
        <v>33.3112663</v>
      </c>
      <c r="R63" s="54">
        <f t="shared" si="36"/>
        <v>50.6887337</v>
      </c>
      <c r="S63" s="53">
        <v>8.7446490000000002E-2</v>
      </c>
      <c r="T63" s="53">
        <f t="shared" si="14"/>
        <v>0.91255350999999996</v>
      </c>
      <c r="U63" s="53">
        <f t="shared" si="15"/>
        <v>9.1255351000000005</v>
      </c>
      <c r="V63" s="54">
        <f t="shared" si="37"/>
        <v>18.8744649</v>
      </c>
      <c r="W63" s="54">
        <f t="shared" si="38"/>
        <v>37.1255351</v>
      </c>
      <c r="X63" s="54">
        <f t="shared" si="39"/>
        <v>14.8744649</v>
      </c>
      <c r="Y63" s="54">
        <f t="shared" si="40"/>
        <v>33.1255351</v>
      </c>
      <c r="Z63" s="54">
        <f t="shared" si="41"/>
        <v>38.8744649</v>
      </c>
      <c r="AA63" s="54">
        <f t="shared" si="42"/>
        <v>57.1255351</v>
      </c>
      <c r="AB63" s="53">
        <v>23</v>
      </c>
      <c r="AC63" s="53">
        <v>22</v>
      </c>
      <c r="AD63" s="53">
        <v>55</v>
      </c>
      <c r="AE63" s="53">
        <f t="shared" si="18"/>
        <v>100</v>
      </c>
      <c r="AF63" s="53">
        <v>7.0609249999999998E-2</v>
      </c>
      <c r="AG63" s="53">
        <f t="shared" si="19"/>
        <v>0.92939075000000004</v>
      </c>
      <c r="AH63" s="53">
        <f t="shared" si="20"/>
        <v>9.2939074999999995</v>
      </c>
      <c r="AI63" s="53">
        <f t="shared" si="21"/>
        <v>13.7060925</v>
      </c>
      <c r="AJ63" s="53">
        <f t="shared" si="22"/>
        <v>32.293907500000003</v>
      </c>
      <c r="AK63" s="53">
        <f t="shared" si="23"/>
        <v>12.7060925</v>
      </c>
      <c r="AL63" s="53">
        <f t="shared" si="24"/>
        <v>31.2939075</v>
      </c>
      <c r="AM63" s="53">
        <f t="shared" si="25"/>
        <v>45.706092499999997</v>
      </c>
      <c r="AN63" s="53">
        <f t="shared" si="26"/>
        <v>64.293907500000003</v>
      </c>
      <c r="AO63" s="53">
        <v>18</v>
      </c>
      <c r="AP63" s="53">
        <v>20</v>
      </c>
      <c r="AQ63" s="53">
        <v>62</v>
      </c>
      <c r="AR63" s="53">
        <f t="shared" si="27"/>
        <v>100</v>
      </c>
      <c r="AS63" s="53">
        <v>0.10017461</v>
      </c>
    </row>
    <row r="64" spans="1:45" x14ac:dyDescent="0.25">
      <c r="A64" s="53">
        <f t="shared" si="28"/>
        <v>63</v>
      </c>
      <c r="B64" s="53">
        <v>43</v>
      </c>
      <c r="C64" s="53">
        <v>29</v>
      </c>
      <c r="D64" s="53">
        <v>28</v>
      </c>
      <c r="E64" s="53">
        <f t="shared" si="10"/>
        <v>100</v>
      </c>
      <c r="F64">
        <v>0.17077281</v>
      </c>
      <c r="G64">
        <f t="shared" si="29"/>
        <v>0.82922719</v>
      </c>
      <c r="H64" s="54">
        <f t="shared" si="30"/>
        <v>8.2922718999999994</v>
      </c>
      <c r="I64" s="52">
        <v>42</v>
      </c>
      <c r="J64" s="52">
        <v>24</v>
      </c>
      <c r="K64" s="52">
        <v>34</v>
      </c>
      <c r="L64" s="52">
        <f t="shared" si="12"/>
        <v>100</v>
      </c>
      <c r="M64" s="54">
        <f t="shared" si="31"/>
        <v>34.707728099999997</v>
      </c>
      <c r="N64" s="54">
        <f t="shared" si="32"/>
        <v>51.292271900000003</v>
      </c>
      <c r="O64" s="54">
        <f t="shared" si="33"/>
        <v>20.707728100000001</v>
      </c>
      <c r="P64" s="54">
        <f t="shared" si="34"/>
        <v>37.292271900000003</v>
      </c>
      <c r="Q64" s="54">
        <f t="shared" si="35"/>
        <v>19.707728100000001</v>
      </c>
      <c r="R64" s="54">
        <f t="shared" si="36"/>
        <v>36.292271900000003</v>
      </c>
      <c r="S64" s="53">
        <v>6.2918390000000005E-2</v>
      </c>
      <c r="T64" s="53">
        <f t="shared" si="14"/>
        <v>0.93708161000000001</v>
      </c>
      <c r="U64" s="53">
        <f t="shared" si="15"/>
        <v>9.3708161000000008</v>
      </c>
      <c r="V64" s="54">
        <f t="shared" si="37"/>
        <v>32.629183900000001</v>
      </c>
      <c r="W64" s="54">
        <f t="shared" si="38"/>
        <v>51.370816099999999</v>
      </c>
      <c r="X64" s="54">
        <f t="shared" si="39"/>
        <v>14.629183899999999</v>
      </c>
      <c r="Y64" s="54">
        <f t="shared" si="40"/>
        <v>33.370816099999999</v>
      </c>
      <c r="Z64" s="54">
        <f t="shared" si="41"/>
        <v>24.629183900000001</v>
      </c>
      <c r="AA64" s="54">
        <f t="shared" si="42"/>
        <v>43.370816099999999</v>
      </c>
      <c r="AB64" s="53">
        <v>40</v>
      </c>
      <c r="AC64" s="53">
        <v>19</v>
      </c>
      <c r="AD64" s="53">
        <v>41</v>
      </c>
      <c r="AE64" s="53">
        <f t="shared" si="18"/>
        <v>100</v>
      </c>
      <c r="AF64" s="53">
        <v>7.0159299999999994E-2</v>
      </c>
      <c r="AG64" s="53">
        <f t="shared" si="19"/>
        <v>0.92984069999999996</v>
      </c>
      <c r="AH64" s="53">
        <f t="shared" si="20"/>
        <v>9.2984069999999992</v>
      </c>
      <c r="AI64" s="53">
        <f t="shared" si="21"/>
        <v>30.701593000000003</v>
      </c>
      <c r="AJ64" s="53">
        <f t="shared" si="22"/>
        <v>49.298406999999997</v>
      </c>
      <c r="AK64" s="53">
        <f t="shared" si="23"/>
        <v>9.7015930000000008</v>
      </c>
      <c r="AL64" s="53">
        <f t="shared" si="24"/>
        <v>28.298406999999997</v>
      </c>
      <c r="AM64" s="53">
        <f t="shared" si="25"/>
        <v>31.701593000000003</v>
      </c>
      <c r="AN64" s="53">
        <f t="shared" si="26"/>
        <v>50.298406999999997</v>
      </c>
      <c r="AO64" s="53">
        <v>39</v>
      </c>
      <c r="AP64" s="53">
        <v>14</v>
      </c>
      <c r="AQ64" s="53">
        <v>47</v>
      </c>
      <c r="AR64" s="53">
        <f t="shared" si="27"/>
        <v>100</v>
      </c>
      <c r="AS64" s="53">
        <v>0.10433199999999999</v>
      </c>
    </row>
    <row r="65" spans="1:45" x14ac:dyDescent="0.25">
      <c r="A65" s="53">
        <f t="shared" si="28"/>
        <v>64</v>
      </c>
      <c r="B65" s="53">
        <v>45</v>
      </c>
      <c r="C65" s="53">
        <v>51</v>
      </c>
      <c r="D65" s="53">
        <v>4</v>
      </c>
      <c r="E65" s="53">
        <f t="shared" si="10"/>
        <v>100</v>
      </c>
      <c r="F65">
        <v>8.2431130000000005E-2</v>
      </c>
      <c r="G65">
        <f t="shared" si="29"/>
        <v>0.91756886999999998</v>
      </c>
      <c r="H65" s="54">
        <f t="shared" si="30"/>
        <v>9.1756887000000003</v>
      </c>
      <c r="I65" s="52">
        <v>45</v>
      </c>
      <c r="J65" s="52">
        <v>47</v>
      </c>
      <c r="K65" s="52">
        <v>8</v>
      </c>
      <c r="L65" s="52">
        <f t="shared" si="12"/>
        <v>100</v>
      </c>
      <c r="M65" s="54">
        <f t="shared" si="31"/>
        <v>35.824311299999998</v>
      </c>
      <c r="N65" s="54">
        <f t="shared" si="32"/>
        <v>54.175688700000002</v>
      </c>
      <c r="O65" s="54">
        <f t="shared" si="33"/>
        <v>41.824311299999998</v>
      </c>
      <c r="P65" s="54">
        <f t="shared" si="34"/>
        <v>60.175688700000002</v>
      </c>
      <c r="Q65" s="54">
        <f t="shared" si="35"/>
        <v>-5.1756887000000003</v>
      </c>
      <c r="R65" s="54">
        <f t="shared" si="36"/>
        <v>13.1756887</v>
      </c>
      <c r="S65" s="53">
        <v>0.19305079999999999</v>
      </c>
      <c r="T65" s="53">
        <f t="shared" si="14"/>
        <v>0.80694920000000003</v>
      </c>
      <c r="U65" s="53">
        <f t="shared" si="15"/>
        <v>8.0694920000000003</v>
      </c>
      <c r="V65" s="54">
        <f t="shared" si="37"/>
        <v>36.930508000000003</v>
      </c>
      <c r="W65" s="54">
        <f t="shared" si="38"/>
        <v>53.069491999999997</v>
      </c>
      <c r="X65" s="54">
        <f t="shared" si="39"/>
        <v>38.930508000000003</v>
      </c>
      <c r="Y65" s="54">
        <f t="shared" si="40"/>
        <v>55.069491999999997</v>
      </c>
      <c r="Z65" s="54">
        <f t="shared" si="41"/>
        <v>-6.9492000000000331E-2</v>
      </c>
      <c r="AA65" s="54">
        <f t="shared" si="42"/>
        <v>16.069492</v>
      </c>
      <c r="AB65" s="53">
        <v>45</v>
      </c>
      <c r="AC65" s="53">
        <v>43</v>
      </c>
      <c r="AD65" s="53">
        <v>12</v>
      </c>
      <c r="AE65" s="53">
        <f t="shared" si="18"/>
        <v>100</v>
      </c>
      <c r="AF65" s="53">
        <v>0.22308296</v>
      </c>
      <c r="AG65" s="53">
        <f t="shared" si="19"/>
        <v>0.77691704000000006</v>
      </c>
      <c r="AH65" s="53">
        <f t="shared" si="20"/>
        <v>7.7691704000000001</v>
      </c>
      <c r="AI65" s="53">
        <f t="shared" si="21"/>
        <v>37.2308296</v>
      </c>
      <c r="AJ65" s="53">
        <f t="shared" si="22"/>
        <v>52.7691704</v>
      </c>
      <c r="AK65" s="53">
        <f t="shared" si="23"/>
        <v>35.2308296</v>
      </c>
      <c r="AL65" s="53">
        <f t="shared" si="24"/>
        <v>50.7691704</v>
      </c>
      <c r="AM65" s="53">
        <f t="shared" si="25"/>
        <v>4.2308295999999999</v>
      </c>
      <c r="AN65" s="53">
        <f t="shared" si="26"/>
        <v>19.7691704</v>
      </c>
      <c r="AO65" s="53">
        <v>45</v>
      </c>
      <c r="AP65" s="53">
        <v>39</v>
      </c>
      <c r="AQ65" s="53">
        <v>16</v>
      </c>
      <c r="AR65" s="53">
        <f t="shared" si="27"/>
        <v>100</v>
      </c>
      <c r="AS65" s="53">
        <v>9.8867460000000004E-2</v>
      </c>
    </row>
    <row r="66" spans="1:45" x14ac:dyDescent="0.25">
      <c r="A66" s="53">
        <f t="shared" si="28"/>
        <v>65</v>
      </c>
      <c r="B66" s="53">
        <v>23</v>
      </c>
      <c r="C66" s="53">
        <v>38</v>
      </c>
      <c r="D66" s="53">
        <v>39</v>
      </c>
      <c r="E66" s="53">
        <f t="shared" si="10"/>
        <v>100</v>
      </c>
      <c r="F66">
        <v>0.18888889</v>
      </c>
      <c r="G66">
        <f t="shared" ref="G66:G97" si="43">1-F66</f>
        <v>0.81111111000000002</v>
      </c>
      <c r="H66" s="54">
        <f t="shared" ref="H66:H97" si="44">G66*10</f>
        <v>8.1111111000000005</v>
      </c>
      <c r="I66" s="52">
        <v>30</v>
      </c>
      <c r="J66" s="52">
        <v>34</v>
      </c>
      <c r="K66" s="52">
        <v>36</v>
      </c>
      <c r="L66" s="52">
        <f t="shared" si="12"/>
        <v>100</v>
      </c>
      <c r="M66" s="54">
        <f t="shared" ref="M66:M101" si="45">B66-H66</f>
        <v>14.8888889</v>
      </c>
      <c r="N66" s="54">
        <f t="shared" ref="N66:N101" si="46">B66+H66</f>
        <v>31.111111100000002</v>
      </c>
      <c r="O66" s="54">
        <f t="shared" ref="O66:O101" si="47">C66-H66</f>
        <v>29.888888899999998</v>
      </c>
      <c r="P66" s="54">
        <f t="shared" ref="P66:P101" si="48">C66+H66</f>
        <v>46.111111100000002</v>
      </c>
      <c r="Q66" s="54">
        <f t="shared" ref="Q66:Q101" si="49">D66-H66</f>
        <v>30.888888899999998</v>
      </c>
      <c r="R66" s="54">
        <f t="shared" ref="R66:R101" si="50">D66+H66</f>
        <v>47.111111100000002</v>
      </c>
      <c r="S66" s="53">
        <v>8.8679859999999999E-2</v>
      </c>
      <c r="T66" s="53">
        <f t="shared" si="14"/>
        <v>0.91132013999999995</v>
      </c>
      <c r="U66" s="53">
        <f t="shared" si="15"/>
        <v>9.1132013999999995</v>
      </c>
      <c r="V66" s="54">
        <f t="shared" ref="V66:V97" si="51">I66-U66</f>
        <v>20.886798599999999</v>
      </c>
      <c r="W66" s="54">
        <f t="shared" ref="W66:W101" si="52">I66+U66</f>
        <v>39.113201400000001</v>
      </c>
      <c r="X66" s="54">
        <f t="shared" ref="X66:X101" si="53">J66-U66</f>
        <v>24.886798599999999</v>
      </c>
      <c r="Y66" s="54">
        <f t="shared" ref="Y66:Y101" si="54">J66+U66</f>
        <v>43.113201400000001</v>
      </c>
      <c r="Z66" s="54">
        <f t="shared" ref="Z66:Z101" si="55">K66-U66</f>
        <v>26.886798599999999</v>
      </c>
      <c r="AA66" s="54">
        <f t="shared" ref="AA66:AA101" si="56">K66+U66</f>
        <v>45.113201400000001</v>
      </c>
      <c r="AB66" s="53">
        <v>40</v>
      </c>
      <c r="AC66" s="53">
        <v>29</v>
      </c>
      <c r="AD66" s="53">
        <v>31</v>
      </c>
      <c r="AE66" s="53">
        <f t="shared" si="18"/>
        <v>100</v>
      </c>
      <c r="AF66" s="53">
        <v>7.214197E-2</v>
      </c>
      <c r="AG66" s="53">
        <f t="shared" si="19"/>
        <v>0.92785803</v>
      </c>
      <c r="AH66" s="53">
        <f t="shared" si="20"/>
        <v>9.2785802999999998</v>
      </c>
      <c r="AI66" s="53">
        <f t="shared" si="21"/>
        <v>30.721419699999998</v>
      </c>
      <c r="AJ66" s="53">
        <f t="shared" si="22"/>
        <v>49.278580300000002</v>
      </c>
      <c r="AK66" s="53">
        <f t="shared" si="23"/>
        <v>19.721419699999998</v>
      </c>
      <c r="AL66" s="53">
        <f t="shared" si="24"/>
        <v>38.278580300000002</v>
      </c>
      <c r="AM66" s="53">
        <f t="shared" si="25"/>
        <v>21.721419699999998</v>
      </c>
      <c r="AN66" s="53">
        <f t="shared" si="26"/>
        <v>40.278580300000002</v>
      </c>
      <c r="AO66" s="53">
        <v>49</v>
      </c>
      <c r="AP66" s="53">
        <v>24</v>
      </c>
      <c r="AQ66" s="53">
        <v>27</v>
      </c>
      <c r="AR66" s="53">
        <f t="shared" si="27"/>
        <v>100</v>
      </c>
      <c r="AS66" s="53">
        <v>6.7663100000000004E-2</v>
      </c>
    </row>
    <row r="67" spans="1:45" x14ac:dyDescent="0.25">
      <c r="A67" s="53">
        <f t="shared" si="28"/>
        <v>66</v>
      </c>
      <c r="B67" s="53">
        <v>12</v>
      </c>
      <c r="C67" s="53">
        <v>56</v>
      </c>
      <c r="D67" s="53">
        <v>32</v>
      </c>
      <c r="E67" s="53">
        <f t="shared" ref="E67:E101" si="57">SUM(B67:D67)</f>
        <v>100</v>
      </c>
      <c r="F67">
        <v>8.1270019999999998E-2</v>
      </c>
      <c r="G67">
        <f t="shared" si="43"/>
        <v>0.91872997999999995</v>
      </c>
      <c r="H67" s="54">
        <f t="shared" si="44"/>
        <v>9.1872997999999999</v>
      </c>
      <c r="I67" s="52">
        <v>19</v>
      </c>
      <c r="J67" s="52">
        <v>52</v>
      </c>
      <c r="K67" s="52">
        <v>29</v>
      </c>
      <c r="L67" s="52">
        <f t="shared" ref="L67:L101" si="58">I67+J67+K67</f>
        <v>100</v>
      </c>
      <c r="M67" s="54">
        <f t="shared" si="45"/>
        <v>2.8127002000000001</v>
      </c>
      <c r="N67" s="54">
        <f t="shared" si="46"/>
        <v>21.187299799999998</v>
      </c>
      <c r="O67" s="54">
        <f t="shared" si="47"/>
        <v>46.812700200000002</v>
      </c>
      <c r="P67" s="54">
        <f t="shared" si="48"/>
        <v>65.187299800000005</v>
      </c>
      <c r="Q67" s="54">
        <f t="shared" si="49"/>
        <v>22.812700200000002</v>
      </c>
      <c r="R67" s="54">
        <f t="shared" si="50"/>
        <v>41.187299799999998</v>
      </c>
      <c r="S67" s="53">
        <v>0.14866265000000001</v>
      </c>
      <c r="T67" s="53">
        <f t="shared" ref="T67:T101" si="59">1-S67</f>
        <v>0.85133734999999999</v>
      </c>
      <c r="U67" s="53">
        <f t="shared" ref="U67:U101" si="60">T67*10</f>
        <v>8.5133735000000001</v>
      </c>
      <c r="V67" s="54">
        <f t="shared" si="51"/>
        <v>10.4866265</v>
      </c>
      <c r="W67" s="54">
        <f t="shared" si="52"/>
        <v>27.5133735</v>
      </c>
      <c r="X67" s="54">
        <f t="shared" si="53"/>
        <v>43.4866265</v>
      </c>
      <c r="Y67" s="54">
        <f t="shared" si="54"/>
        <v>60.5133735</v>
      </c>
      <c r="Z67" s="54">
        <f t="shared" si="55"/>
        <v>20.4866265</v>
      </c>
      <c r="AA67" s="54">
        <f t="shared" si="56"/>
        <v>37.5133735</v>
      </c>
      <c r="AB67" s="53">
        <v>27</v>
      </c>
      <c r="AC67" s="53">
        <v>47</v>
      </c>
      <c r="AD67" s="53">
        <v>26</v>
      </c>
      <c r="AE67" s="53">
        <f t="shared" ref="AE67:AE101" si="61">AB67+AC67+AD67</f>
        <v>100</v>
      </c>
      <c r="AF67" s="53">
        <v>6.7526740000000002E-2</v>
      </c>
      <c r="AG67" s="53">
        <f t="shared" ref="AG67:AG101" si="62">1-AF67</f>
        <v>0.93247325999999997</v>
      </c>
      <c r="AH67" s="53">
        <f t="shared" ref="AH67:AH101" si="63">AG67*10</f>
        <v>9.324732599999999</v>
      </c>
      <c r="AI67" s="53">
        <f t="shared" ref="AI67:AI101" si="64">AB67-AH67</f>
        <v>17.675267400000003</v>
      </c>
      <c r="AJ67" s="53">
        <f t="shared" ref="AJ67:AJ101" si="65">AB67+AH67</f>
        <v>36.324732599999997</v>
      </c>
      <c r="AK67" s="53">
        <f t="shared" ref="AK67:AK101" si="66">AC67-AH67</f>
        <v>37.675267400000003</v>
      </c>
      <c r="AL67" s="53">
        <f t="shared" ref="AL67:AL101" si="67">AC67+AH67</f>
        <v>56.324732599999997</v>
      </c>
      <c r="AM67" s="53">
        <f t="shared" ref="AM67:AM101" si="68">AD67-AH67</f>
        <v>16.675267400000003</v>
      </c>
      <c r="AN67" s="53">
        <f t="shared" ref="AN67:AN101" si="69">AD67+AH67</f>
        <v>35.324732599999997</v>
      </c>
      <c r="AO67" s="53">
        <v>36</v>
      </c>
      <c r="AP67" s="53">
        <v>41</v>
      </c>
      <c r="AQ67" s="53">
        <v>23</v>
      </c>
      <c r="AR67" s="53">
        <f t="shared" ref="AR67:AR101" si="70">AO67+AP67+AQ67</f>
        <v>100</v>
      </c>
      <c r="AS67" s="53">
        <v>7.3247160000000006E-2</v>
      </c>
    </row>
    <row r="68" spans="1:45" x14ac:dyDescent="0.25">
      <c r="A68" s="53">
        <f t="shared" ref="A68:A101" si="71">A67+1</f>
        <v>67</v>
      </c>
      <c r="B68" s="53">
        <v>55</v>
      </c>
      <c r="C68" s="53">
        <v>28</v>
      </c>
      <c r="D68" s="53">
        <v>17</v>
      </c>
      <c r="E68" s="53">
        <f t="shared" si="57"/>
        <v>100</v>
      </c>
      <c r="F68">
        <v>0.15287122</v>
      </c>
      <c r="G68">
        <f t="shared" si="43"/>
        <v>0.84712878000000003</v>
      </c>
      <c r="H68" s="54">
        <f t="shared" si="44"/>
        <v>8.4712878000000007</v>
      </c>
      <c r="I68" s="52">
        <v>53</v>
      </c>
      <c r="J68" s="52">
        <v>34</v>
      </c>
      <c r="K68" s="52">
        <v>13</v>
      </c>
      <c r="L68" s="52">
        <f t="shared" si="58"/>
        <v>100</v>
      </c>
      <c r="M68" s="54">
        <f t="shared" si="45"/>
        <v>46.528712200000001</v>
      </c>
      <c r="N68" s="54">
        <f t="shared" si="46"/>
        <v>63.471287799999999</v>
      </c>
      <c r="O68" s="54">
        <f t="shared" si="47"/>
        <v>19.528712200000001</v>
      </c>
      <c r="P68" s="54">
        <f t="shared" si="48"/>
        <v>36.471287799999999</v>
      </c>
      <c r="Q68" s="54">
        <f t="shared" si="49"/>
        <v>8.5287121999999993</v>
      </c>
      <c r="R68" s="54">
        <f t="shared" si="50"/>
        <v>25.471287799999999</v>
      </c>
      <c r="S68" s="53">
        <v>6.0277400000000002E-2</v>
      </c>
      <c r="T68" s="53">
        <f t="shared" si="59"/>
        <v>0.93972259999999996</v>
      </c>
      <c r="U68" s="53">
        <f t="shared" si="60"/>
        <v>9.3972259999999999</v>
      </c>
      <c r="V68" s="54">
        <f t="shared" si="51"/>
        <v>43.602773999999997</v>
      </c>
      <c r="W68" s="54">
        <f t="shared" si="52"/>
        <v>62.397226000000003</v>
      </c>
      <c r="X68" s="54">
        <f t="shared" si="53"/>
        <v>24.602774</v>
      </c>
      <c r="Y68" s="54">
        <f t="shared" si="54"/>
        <v>43.397226000000003</v>
      </c>
      <c r="Z68" s="54">
        <f t="shared" si="55"/>
        <v>3.6027740000000001</v>
      </c>
      <c r="AA68" s="54">
        <f t="shared" si="56"/>
        <v>22.397226</v>
      </c>
      <c r="AB68" s="53">
        <v>51</v>
      </c>
      <c r="AC68" s="53">
        <v>40</v>
      </c>
      <c r="AD68" s="53">
        <v>9</v>
      </c>
      <c r="AE68" s="53">
        <f t="shared" si="61"/>
        <v>100</v>
      </c>
      <c r="AF68" s="53">
        <v>0.11141449</v>
      </c>
      <c r="AG68" s="53">
        <f t="shared" si="62"/>
        <v>0.88858550999999997</v>
      </c>
      <c r="AH68" s="53">
        <f t="shared" si="63"/>
        <v>8.8858551000000006</v>
      </c>
      <c r="AI68" s="53">
        <f t="shared" si="64"/>
        <v>42.114144899999999</v>
      </c>
      <c r="AJ68" s="53">
        <f t="shared" si="65"/>
        <v>59.885855100000001</v>
      </c>
      <c r="AK68" s="53">
        <f t="shared" si="66"/>
        <v>31.114144899999999</v>
      </c>
      <c r="AL68" s="53">
        <f t="shared" si="67"/>
        <v>48.885855100000001</v>
      </c>
      <c r="AM68" s="53">
        <f t="shared" si="68"/>
        <v>0.11414489999999944</v>
      </c>
      <c r="AN68" s="53">
        <f t="shared" si="69"/>
        <v>17.885855100000001</v>
      </c>
      <c r="AO68" s="53">
        <v>49</v>
      </c>
      <c r="AP68" s="53">
        <v>45</v>
      </c>
      <c r="AQ68" s="53">
        <v>6</v>
      </c>
      <c r="AR68" s="53">
        <f t="shared" si="70"/>
        <v>100</v>
      </c>
      <c r="AS68" s="53">
        <v>0.1855368</v>
      </c>
    </row>
    <row r="69" spans="1:45" x14ac:dyDescent="0.25">
      <c r="A69" s="53">
        <f t="shared" si="71"/>
        <v>68</v>
      </c>
      <c r="B69" s="53">
        <v>40</v>
      </c>
      <c r="C69" s="53">
        <v>15</v>
      </c>
      <c r="D69" s="53">
        <v>45</v>
      </c>
      <c r="E69" s="53">
        <f t="shared" si="57"/>
        <v>100</v>
      </c>
      <c r="F69">
        <v>0.19725512000000001</v>
      </c>
      <c r="G69">
        <f t="shared" si="43"/>
        <v>0.80274487999999999</v>
      </c>
      <c r="H69" s="54">
        <f t="shared" si="44"/>
        <v>8.0274488000000002</v>
      </c>
      <c r="I69" s="52">
        <v>33</v>
      </c>
      <c r="J69" s="52">
        <v>21</v>
      </c>
      <c r="K69" s="52">
        <v>46</v>
      </c>
      <c r="L69" s="52">
        <f t="shared" si="58"/>
        <v>100</v>
      </c>
      <c r="M69" s="54">
        <f t="shared" si="45"/>
        <v>31.972551199999998</v>
      </c>
      <c r="N69" s="54">
        <f t="shared" si="46"/>
        <v>48.027448800000002</v>
      </c>
      <c r="O69" s="54">
        <f t="shared" si="47"/>
        <v>6.9725511999999998</v>
      </c>
      <c r="P69" s="54">
        <f t="shared" si="48"/>
        <v>23.027448800000002</v>
      </c>
      <c r="Q69" s="54">
        <f t="shared" si="49"/>
        <v>36.972551199999998</v>
      </c>
      <c r="R69" s="54">
        <f t="shared" si="50"/>
        <v>53.027448800000002</v>
      </c>
      <c r="S69" s="53">
        <v>0.12970918000000001</v>
      </c>
      <c r="T69" s="53">
        <f t="shared" si="59"/>
        <v>0.87029082000000002</v>
      </c>
      <c r="U69" s="53">
        <f t="shared" si="60"/>
        <v>8.7029081999999995</v>
      </c>
      <c r="V69" s="54">
        <f t="shared" si="51"/>
        <v>24.2970918</v>
      </c>
      <c r="W69" s="54">
        <f t="shared" si="52"/>
        <v>41.702908199999996</v>
      </c>
      <c r="X69" s="54">
        <f t="shared" si="53"/>
        <v>12.2970918</v>
      </c>
      <c r="Y69" s="54">
        <f t="shared" si="54"/>
        <v>29.7029082</v>
      </c>
      <c r="Z69" s="54">
        <f t="shared" si="55"/>
        <v>37.297091800000004</v>
      </c>
      <c r="AA69" s="54">
        <f t="shared" si="56"/>
        <v>54.702908199999996</v>
      </c>
      <c r="AB69" s="53">
        <v>25</v>
      </c>
      <c r="AC69" s="53">
        <v>28</v>
      </c>
      <c r="AD69" s="53">
        <v>47</v>
      </c>
      <c r="AE69" s="53">
        <f t="shared" si="61"/>
        <v>100</v>
      </c>
      <c r="AF69" s="53">
        <v>8.4489969999999998E-2</v>
      </c>
      <c r="AG69" s="53">
        <f t="shared" si="62"/>
        <v>0.91551002999999997</v>
      </c>
      <c r="AH69" s="53">
        <f t="shared" si="63"/>
        <v>9.1551002999999991</v>
      </c>
      <c r="AI69" s="53">
        <f t="shared" si="64"/>
        <v>15.844899700000001</v>
      </c>
      <c r="AJ69" s="53">
        <f t="shared" si="65"/>
        <v>34.155100300000001</v>
      </c>
      <c r="AK69" s="53">
        <f t="shared" si="66"/>
        <v>18.844899699999999</v>
      </c>
      <c r="AL69" s="53">
        <f t="shared" si="67"/>
        <v>37.155100300000001</v>
      </c>
      <c r="AM69" s="53">
        <f t="shared" si="68"/>
        <v>37.844899699999999</v>
      </c>
      <c r="AN69" s="53">
        <f t="shared" si="69"/>
        <v>56.155100300000001</v>
      </c>
      <c r="AO69" s="53">
        <v>18</v>
      </c>
      <c r="AP69" s="53">
        <v>34</v>
      </c>
      <c r="AQ69" s="53">
        <v>48</v>
      </c>
      <c r="AR69" s="53">
        <f t="shared" si="70"/>
        <v>100</v>
      </c>
      <c r="AS69" s="53">
        <v>7.2802909999999998E-2</v>
      </c>
    </row>
    <row r="70" spans="1:45" x14ac:dyDescent="0.25">
      <c r="A70" s="53">
        <f t="shared" si="71"/>
        <v>69</v>
      </c>
      <c r="B70" s="53">
        <v>7</v>
      </c>
      <c r="C70" s="53">
        <v>19</v>
      </c>
      <c r="D70" s="53">
        <v>74</v>
      </c>
      <c r="E70" s="53">
        <f t="shared" si="57"/>
        <v>100</v>
      </c>
      <c r="F70">
        <v>0.1140978</v>
      </c>
      <c r="G70">
        <f t="shared" si="43"/>
        <v>0.88590219999999997</v>
      </c>
      <c r="H70" s="54">
        <f t="shared" si="44"/>
        <v>8.8590219999999995</v>
      </c>
      <c r="I70" s="52">
        <v>1</v>
      </c>
      <c r="J70" s="52">
        <v>24</v>
      </c>
      <c r="K70" s="52">
        <v>75</v>
      </c>
      <c r="L70" s="52">
        <f t="shared" si="58"/>
        <v>100</v>
      </c>
      <c r="M70" s="54">
        <f t="shared" si="45"/>
        <v>-1.8590219999999995</v>
      </c>
      <c r="N70" s="54">
        <f t="shared" si="46"/>
        <v>15.859022</v>
      </c>
      <c r="O70" s="54">
        <f t="shared" si="47"/>
        <v>10.140978</v>
      </c>
      <c r="P70" s="54">
        <f t="shared" si="48"/>
        <v>27.859022</v>
      </c>
      <c r="Q70" s="54">
        <f t="shared" si="49"/>
        <v>65.140978000000004</v>
      </c>
      <c r="R70" s="54">
        <f t="shared" si="50"/>
        <v>82.859021999999996</v>
      </c>
      <c r="S70" s="53">
        <v>0.17920399000000001</v>
      </c>
      <c r="T70" s="53">
        <f t="shared" si="59"/>
        <v>0.82079601000000002</v>
      </c>
      <c r="U70" s="53">
        <f t="shared" si="60"/>
        <v>8.2079601000000011</v>
      </c>
      <c r="V70" s="54">
        <f t="shared" si="51"/>
        <v>-7.2079601000000011</v>
      </c>
      <c r="W70" s="54">
        <f t="shared" si="52"/>
        <v>9.2079601000000011</v>
      </c>
      <c r="X70" s="54">
        <f t="shared" si="53"/>
        <v>15.792039899999999</v>
      </c>
      <c r="Y70" s="54">
        <f t="shared" si="54"/>
        <v>32.207960100000001</v>
      </c>
      <c r="Z70" s="54">
        <f t="shared" si="55"/>
        <v>66.792039899999992</v>
      </c>
      <c r="AA70" s="54">
        <f t="shared" si="56"/>
        <v>83.207960100000008</v>
      </c>
      <c r="AB70" s="53">
        <v>5</v>
      </c>
      <c r="AC70" s="53">
        <v>18</v>
      </c>
      <c r="AD70" s="53">
        <v>77</v>
      </c>
      <c r="AE70" s="53">
        <f t="shared" si="61"/>
        <v>100</v>
      </c>
      <c r="AF70" s="53">
        <v>9.547522E-2</v>
      </c>
      <c r="AG70" s="53">
        <f t="shared" si="62"/>
        <v>0.90452478000000003</v>
      </c>
      <c r="AH70" s="53">
        <f t="shared" si="63"/>
        <v>9.0452478000000003</v>
      </c>
      <c r="AI70" s="53">
        <f t="shared" si="64"/>
        <v>-4.0452478000000003</v>
      </c>
      <c r="AJ70" s="53">
        <f t="shared" si="65"/>
        <v>14.0452478</v>
      </c>
      <c r="AK70" s="53">
        <f t="shared" si="66"/>
        <v>8.9547521999999997</v>
      </c>
      <c r="AL70" s="53">
        <f t="shared" si="67"/>
        <v>27.045247799999999</v>
      </c>
      <c r="AM70" s="53">
        <f t="shared" si="68"/>
        <v>67.954752200000001</v>
      </c>
      <c r="AN70" s="53">
        <f t="shared" si="69"/>
        <v>86.045247799999999</v>
      </c>
      <c r="AO70" s="53">
        <v>2</v>
      </c>
      <c r="AP70" s="53">
        <v>20</v>
      </c>
      <c r="AQ70" s="53">
        <v>78</v>
      </c>
      <c r="AR70" s="53">
        <f t="shared" si="70"/>
        <v>100</v>
      </c>
      <c r="AS70" s="53">
        <v>9.7396559999999993E-2</v>
      </c>
    </row>
    <row r="71" spans="1:45" x14ac:dyDescent="0.25">
      <c r="A71" s="53">
        <f t="shared" si="71"/>
        <v>70</v>
      </c>
      <c r="B71" s="53">
        <v>33</v>
      </c>
      <c r="C71" s="53">
        <v>42</v>
      </c>
      <c r="D71" s="53">
        <v>25</v>
      </c>
      <c r="E71" s="53">
        <f t="shared" si="57"/>
        <v>100</v>
      </c>
      <c r="F71">
        <v>8.787122E-2</v>
      </c>
      <c r="G71">
        <f t="shared" si="43"/>
        <v>0.91212877999999997</v>
      </c>
      <c r="H71" s="54">
        <f t="shared" si="44"/>
        <v>9.1212877999999993</v>
      </c>
      <c r="I71" s="52">
        <v>31</v>
      </c>
      <c r="J71" s="52">
        <v>38</v>
      </c>
      <c r="K71" s="52">
        <v>31</v>
      </c>
      <c r="L71" s="52">
        <f t="shared" si="58"/>
        <v>100</v>
      </c>
      <c r="M71" s="54">
        <f t="shared" si="45"/>
        <v>23.878712200000002</v>
      </c>
      <c r="N71" s="54">
        <f t="shared" si="46"/>
        <v>42.121287799999998</v>
      </c>
      <c r="O71" s="54">
        <f t="shared" si="47"/>
        <v>32.878712200000002</v>
      </c>
      <c r="P71" s="54">
        <f t="shared" si="48"/>
        <v>51.121287799999998</v>
      </c>
      <c r="Q71" s="54">
        <f t="shared" si="49"/>
        <v>15.878712200000001</v>
      </c>
      <c r="R71" s="54">
        <f t="shared" si="50"/>
        <v>34.121287799999998</v>
      </c>
      <c r="S71" s="53">
        <v>9.1552679999999997E-2</v>
      </c>
      <c r="T71" s="53">
        <f t="shared" si="59"/>
        <v>0.90844732000000006</v>
      </c>
      <c r="U71" s="53">
        <f t="shared" si="60"/>
        <v>9.0844732000000015</v>
      </c>
      <c r="V71" s="54">
        <f t="shared" si="51"/>
        <v>21.915526799999999</v>
      </c>
      <c r="W71" s="54">
        <f t="shared" si="52"/>
        <v>40.084473200000005</v>
      </c>
      <c r="X71" s="54">
        <f t="shared" si="53"/>
        <v>28.915526799999999</v>
      </c>
      <c r="Y71" s="54">
        <f t="shared" si="54"/>
        <v>47.084473200000005</v>
      </c>
      <c r="Z71" s="54">
        <f t="shared" si="55"/>
        <v>21.915526799999999</v>
      </c>
      <c r="AA71" s="54">
        <f t="shared" si="56"/>
        <v>40.084473200000005</v>
      </c>
      <c r="AB71" s="53">
        <v>29</v>
      </c>
      <c r="AC71" s="53">
        <v>33</v>
      </c>
      <c r="AD71" s="53">
        <v>38</v>
      </c>
      <c r="AE71" s="53">
        <f t="shared" si="61"/>
        <v>100</v>
      </c>
      <c r="AF71" s="53">
        <v>0.46873753000000001</v>
      </c>
      <c r="AG71" s="53">
        <f t="shared" si="62"/>
        <v>0.53126246999999993</v>
      </c>
      <c r="AH71" s="53">
        <f t="shared" si="63"/>
        <v>5.3126246999999989</v>
      </c>
      <c r="AI71" s="53">
        <f t="shared" si="64"/>
        <v>23.687375299999999</v>
      </c>
      <c r="AJ71" s="53">
        <f t="shared" si="65"/>
        <v>34.312624700000001</v>
      </c>
      <c r="AK71" s="53">
        <f t="shared" si="66"/>
        <v>27.687375299999999</v>
      </c>
      <c r="AL71" s="53">
        <f t="shared" si="67"/>
        <v>38.312624700000001</v>
      </c>
      <c r="AM71" s="53">
        <f t="shared" si="68"/>
        <v>32.687375299999999</v>
      </c>
      <c r="AN71" s="53">
        <f t="shared" si="69"/>
        <v>43.312624700000001</v>
      </c>
      <c r="AO71" s="53">
        <v>28</v>
      </c>
      <c r="AP71" s="53">
        <v>30</v>
      </c>
      <c r="AQ71" s="53">
        <v>42</v>
      </c>
      <c r="AR71" s="53">
        <f t="shared" si="70"/>
        <v>100</v>
      </c>
      <c r="AS71" s="53">
        <v>0.23468739</v>
      </c>
    </row>
    <row r="72" spans="1:45" x14ac:dyDescent="0.25">
      <c r="A72" s="53">
        <f t="shared" si="71"/>
        <v>71</v>
      </c>
      <c r="B72" s="53">
        <v>39</v>
      </c>
      <c r="C72" s="53">
        <v>22</v>
      </c>
      <c r="D72" s="53">
        <v>39</v>
      </c>
      <c r="E72" s="53">
        <f t="shared" si="57"/>
        <v>100</v>
      </c>
      <c r="F72">
        <v>0.19038298000000001</v>
      </c>
      <c r="G72">
        <f t="shared" si="43"/>
        <v>0.80961702000000002</v>
      </c>
      <c r="H72" s="54">
        <f t="shared" si="44"/>
        <v>8.0961701999999995</v>
      </c>
      <c r="I72" s="52">
        <v>46</v>
      </c>
      <c r="J72" s="52">
        <v>19</v>
      </c>
      <c r="K72" s="52">
        <v>35</v>
      </c>
      <c r="L72" s="52">
        <f t="shared" si="58"/>
        <v>100</v>
      </c>
      <c r="M72" s="54">
        <f t="shared" si="45"/>
        <v>30.9038298</v>
      </c>
      <c r="N72" s="54">
        <f t="shared" si="46"/>
        <v>47.096170200000003</v>
      </c>
      <c r="O72" s="54">
        <f t="shared" si="47"/>
        <v>13.9038298</v>
      </c>
      <c r="P72" s="54">
        <f t="shared" si="48"/>
        <v>30.0961702</v>
      </c>
      <c r="Q72" s="54">
        <f t="shared" si="49"/>
        <v>30.9038298</v>
      </c>
      <c r="R72" s="54">
        <f t="shared" si="50"/>
        <v>47.096170200000003</v>
      </c>
      <c r="S72" s="53">
        <v>0.17473118000000001</v>
      </c>
      <c r="T72" s="53">
        <f t="shared" si="59"/>
        <v>0.82526882000000001</v>
      </c>
      <c r="U72" s="53">
        <f t="shared" si="60"/>
        <v>8.2526881999999997</v>
      </c>
      <c r="V72" s="54">
        <f t="shared" si="51"/>
        <v>37.747311799999999</v>
      </c>
      <c r="W72" s="54">
        <f t="shared" si="52"/>
        <v>54.252688200000001</v>
      </c>
      <c r="X72" s="54">
        <f t="shared" si="53"/>
        <v>10.7473118</v>
      </c>
      <c r="Y72" s="54">
        <f t="shared" si="54"/>
        <v>27.252688200000001</v>
      </c>
      <c r="Z72" s="54">
        <f t="shared" si="55"/>
        <v>26.747311799999999</v>
      </c>
      <c r="AA72" s="54">
        <f t="shared" si="56"/>
        <v>43.252688200000001</v>
      </c>
      <c r="AB72" s="53">
        <v>54</v>
      </c>
      <c r="AC72" s="53">
        <v>15</v>
      </c>
      <c r="AD72" s="53">
        <v>31</v>
      </c>
      <c r="AE72" s="53">
        <f t="shared" si="61"/>
        <v>100</v>
      </c>
      <c r="AF72" s="53">
        <v>6.3842860000000001E-2</v>
      </c>
      <c r="AG72" s="53">
        <f t="shared" si="62"/>
        <v>0.93615713999999994</v>
      </c>
      <c r="AH72" s="53">
        <f t="shared" si="63"/>
        <v>9.361571399999999</v>
      </c>
      <c r="AI72" s="53">
        <f t="shared" si="64"/>
        <v>44.638428599999997</v>
      </c>
      <c r="AJ72" s="53">
        <f t="shared" si="65"/>
        <v>63.361571400000003</v>
      </c>
      <c r="AK72" s="53">
        <f t="shared" si="66"/>
        <v>5.638428600000001</v>
      </c>
      <c r="AL72" s="53">
        <f t="shared" si="67"/>
        <v>24.361571399999999</v>
      </c>
      <c r="AM72" s="53">
        <f t="shared" si="68"/>
        <v>21.638428600000001</v>
      </c>
      <c r="AN72" s="53">
        <f t="shared" si="69"/>
        <v>40.361571400000003</v>
      </c>
      <c r="AO72" s="53">
        <v>63</v>
      </c>
      <c r="AP72" s="53">
        <v>11</v>
      </c>
      <c r="AQ72" s="53">
        <v>26</v>
      </c>
      <c r="AR72" s="53">
        <f t="shared" si="70"/>
        <v>100</v>
      </c>
      <c r="AS72" s="53">
        <v>7.3428069999999998E-2</v>
      </c>
    </row>
    <row r="73" spans="1:45" x14ac:dyDescent="0.25">
      <c r="A73" s="53">
        <f t="shared" si="71"/>
        <v>72</v>
      </c>
      <c r="B73" s="53">
        <v>52</v>
      </c>
      <c r="C73" s="53">
        <v>15</v>
      </c>
      <c r="D73" s="53">
        <v>33</v>
      </c>
      <c r="E73" s="53">
        <f t="shared" si="57"/>
        <v>100</v>
      </c>
      <c r="F73">
        <v>0.13681192</v>
      </c>
      <c r="G73">
        <f t="shared" si="43"/>
        <v>0.86318808000000002</v>
      </c>
      <c r="H73" s="54">
        <f t="shared" si="44"/>
        <v>8.6318808000000011</v>
      </c>
      <c r="I73" s="52">
        <v>49</v>
      </c>
      <c r="J73" s="52">
        <v>12</v>
      </c>
      <c r="K73" s="52">
        <v>39</v>
      </c>
      <c r="L73" s="52">
        <f t="shared" si="58"/>
        <v>100</v>
      </c>
      <c r="M73" s="54">
        <f t="shared" si="45"/>
        <v>43.368119199999995</v>
      </c>
      <c r="N73" s="54">
        <f t="shared" si="46"/>
        <v>60.631880800000005</v>
      </c>
      <c r="O73" s="54">
        <f t="shared" si="47"/>
        <v>6.3681191999999989</v>
      </c>
      <c r="P73" s="54">
        <f t="shared" si="48"/>
        <v>23.631880800000001</v>
      </c>
      <c r="Q73" s="54">
        <f t="shared" si="49"/>
        <v>24.368119199999999</v>
      </c>
      <c r="R73" s="54">
        <f t="shared" si="50"/>
        <v>41.631880800000005</v>
      </c>
      <c r="S73" s="53">
        <v>9.4094700000000003E-2</v>
      </c>
      <c r="T73" s="53">
        <f t="shared" si="59"/>
        <v>0.90590530000000002</v>
      </c>
      <c r="U73" s="53">
        <f t="shared" si="60"/>
        <v>9.0590530000000005</v>
      </c>
      <c r="V73" s="54">
        <f t="shared" si="51"/>
        <v>39.940947000000001</v>
      </c>
      <c r="W73" s="54">
        <f t="shared" si="52"/>
        <v>58.059052999999999</v>
      </c>
      <c r="X73" s="54">
        <f t="shared" si="53"/>
        <v>2.9409469999999995</v>
      </c>
      <c r="Y73" s="54">
        <f t="shared" si="54"/>
        <v>21.059052999999999</v>
      </c>
      <c r="Z73" s="54">
        <f t="shared" si="55"/>
        <v>29.940947000000001</v>
      </c>
      <c r="AA73" s="54">
        <f t="shared" si="56"/>
        <v>48.059052999999999</v>
      </c>
      <c r="AB73" s="53">
        <v>47</v>
      </c>
      <c r="AC73" s="53">
        <v>10</v>
      </c>
      <c r="AD73" s="53">
        <v>43</v>
      </c>
      <c r="AE73" s="53">
        <f t="shared" si="61"/>
        <v>100</v>
      </c>
      <c r="AF73" s="53">
        <v>0.18067715000000001</v>
      </c>
      <c r="AG73" s="53">
        <f t="shared" si="62"/>
        <v>0.81932285000000005</v>
      </c>
      <c r="AH73" s="53">
        <f t="shared" si="63"/>
        <v>8.1932285</v>
      </c>
      <c r="AI73" s="53">
        <f t="shared" si="64"/>
        <v>38.806771499999996</v>
      </c>
      <c r="AJ73" s="53">
        <f t="shared" si="65"/>
        <v>55.193228500000004</v>
      </c>
      <c r="AK73" s="53">
        <f t="shared" si="66"/>
        <v>1.8067715</v>
      </c>
      <c r="AL73" s="53">
        <f t="shared" si="67"/>
        <v>18.1932285</v>
      </c>
      <c r="AM73" s="53">
        <f t="shared" si="68"/>
        <v>34.806771499999996</v>
      </c>
      <c r="AN73" s="53">
        <f t="shared" si="69"/>
        <v>51.193228500000004</v>
      </c>
      <c r="AO73" s="53">
        <v>45</v>
      </c>
      <c r="AP73" s="53">
        <v>8</v>
      </c>
      <c r="AQ73" s="53">
        <v>47</v>
      </c>
      <c r="AR73" s="53">
        <f t="shared" si="70"/>
        <v>100</v>
      </c>
      <c r="AS73" s="53">
        <v>0.10854086</v>
      </c>
    </row>
    <row r="74" spans="1:45" x14ac:dyDescent="0.25">
      <c r="A74" s="53">
        <f t="shared" si="71"/>
        <v>73</v>
      </c>
      <c r="B74" s="53">
        <v>17</v>
      </c>
      <c r="C74" s="53">
        <v>27</v>
      </c>
      <c r="D74" s="53">
        <v>56</v>
      </c>
      <c r="E74" s="53">
        <f t="shared" si="57"/>
        <v>100</v>
      </c>
      <c r="F74">
        <v>0.21133333000000001</v>
      </c>
      <c r="G74">
        <f t="shared" si="43"/>
        <v>0.78866667000000001</v>
      </c>
      <c r="H74" s="54">
        <f t="shared" si="44"/>
        <v>7.8866667000000001</v>
      </c>
      <c r="I74" s="52">
        <v>20</v>
      </c>
      <c r="J74" s="52">
        <v>29</v>
      </c>
      <c r="K74" s="52">
        <v>51</v>
      </c>
      <c r="L74" s="52">
        <f t="shared" si="58"/>
        <v>100</v>
      </c>
      <c r="M74" s="54">
        <f t="shared" si="45"/>
        <v>9.1133333000000007</v>
      </c>
      <c r="N74" s="54">
        <f t="shared" si="46"/>
        <v>24.886666699999999</v>
      </c>
      <c r="O74" s="54">
        <f t="shared" si="47"/>
        <v>19.113333300000001</v>
      </c>
      <c r="P74" s="54">
        <f t="shared" si="48"/>
        <v>34.886666699999999</v>
      </c>
      <c r="Q74" s="54">
        <f t="shared" si="49"/>
        <v>48.113333300000001</v>
      </c>
      <c r="R74" s="54">
        <f t="shared" si="50"/>
        <v>63.886666699999999</v>
      </c>
      <c r="S74" s="53">
        <v>0.18886290999999999</v>
      </c>
      <c r="T74" s="53">
        <f t="shared" si="59"/>
        <v>0.81113709000000001</v>
      </c>
      <c r="U74" s="53">
        <f t="shared" si="60"/>
        <v>8.1113709000000007</v>
      </c>
      <c r="V74" s="54">
        <f t="shared" si="51"/>
        <v>11.888629099999999</v>
      </c>
      <c r="W74" s="54">
        <f t="shared" si="52"/>
        <v>28.111370900000001</v>
      </c>
      <c r="X74" s="54">
        <f t="shared" si="53"/>
        <v>20.888629099999999</v>
      </c>
      <c r="Y74" s="54">
        <f t="shared" si="54"/>
        <v>37.111370899999997</v>
      </c>
      <c r="Z74" s="54">
        <f t="shared" si="55"/>
        <v>42.888629100000003</v>
      </c>
      <c r="AA74" s="54">
        <f t="shared" si="56"/>
        <v>59.111370899999997</v>
      </c>
      <c r="AB74" s="53">
        <v>23</v>
      </c>
      <c r="AC74" s="53">
        <v>31</v>
      </c>
      <c r="AD74" s="53">
        <v>46</v>
      </c>
      <c r="AE74" s="53">
        <f t="shared" si="61"/>
        <v>100</v>
      </c>
      <c r="AF74" s="53">
        <v>6.9319770000000003E-2</v>
      </c>
      <c r="AG74" s="53">
        <f t="shared" si="62"/>
        <v>0.93068023</v>
      </c>
      <c r="AH74" s="53">
        <f t="shared" si="63"/>
        <v>9.3068022999999993</v>
      </c>
      <c r="AI74" s="53">
        <f t="shared" si="64"/>
        <v>13.693197700000001</v>
      </c>
      <c r="AJ74" s="53">
        <f t="shared" si="65"/>
        <v>32.306802300000001</v>
      </c>
      <c r="AK74" s="53">
        <f t="shared" si="66"/>
        <v>21.693197699999999</v>
      </c>
      <c r="AL74" s="53">
        <f t="shared" si="67"/>
        <v>40.306802300000001</v>
      </c>
      <c r="AM74" s="53">
        <f t="shared" si="68"/>
        <v>36.693197699999999</v>
      </c>
      <c r="AN74" s="53">
        <f t="shared" si="69"/>
        <v>55.306802300000001</v>
      </c>
      <c r="AO74" s="53">
        <v>26</v>
      </c>
      <c r="AP74" s="53">
        <v>33</v>
      </c>
      <c r="AQ74" s="53">
        <v>41</v>
      </c>
      <c r="AR74" s="53">
        <f t="shared" si="70"/>
        <v>100</v>
      </c>
      <c r="AS74" s="53">
        <v>7.0280990000000002E-2</v>
      </c>
    </row>
    <row r="75" spans="1:45" x14ac:dyDescent="0.25">
      <c r="A75" s="53">
        <f t="shared" si="71"/>
        <v>74</v>
      </c>
      <c r="B75" s="53">
        <v>28</v>
      </c>
      <c r="C75" s="53">
        <v>43</v>
      </c>
      <c r="D75" s="53">
        <v>29</v>
      </c>
      <c r="E75" s="53">
        <f t="shared" si="57"/>
        <v>100</v>
      </c>
      <c r="F75">
        <v>0.14083054</v>
      </c>
      <c r="G75">
        <f t="shared" si="43"/>
        <v>0.85916945999999994</v>
      </c>
      <c r="H75" s="54">
        <f t="shared" si="44"/>
        <v>8.5916946000000003</v>
      </c>
      <c r="I75" s="52">
        <v>26</v>
      </c>
      <c r="J75" s="52">
        <v>38</v>
      </c>
      <c r="K75" s="52">
        <v>36</v>
      </c>
      <c r="L75" s="52">
        <f t="shared" si="58"/>
        <v>100</v>
      </c>
      <c r="M75" s="54">
        <f t="shared" si="45"/>
        <v>19.4083054</v>
      </c>
      <c r="N75" s="54">
        <f t="shared" si="46"/>
        <v>36.591694599999997</v>
      </c>
      <c r="O75" s="54">
        <f t="shared" si="47"/>
        <v>34.408305400000003</v>
      </c>
      <c r="P75" s="54">
        <f t="shared" si="48"/>
        <v>51.591694599999997</v>
      </c>
      <c r="Q75" s="54">
        <f t="shared" si="49"/>
        <v>20.4083054</v>
      </c>
      <c r="R75" s="54">
        <f t="shared" si="50"/>
        <v>37.591694599999997</v>
      </c>
      <c r="S75" s="53">
        <v>0.19957491999999999</v>
      </c>
      <c r="T75" s="53">
        <f t="shared" si="59"/>
        <v>0.80042508000000001</v>
      </c>
      <c r="U75" s="53">
        <f t="shared" si="60"/>
        <v>8.0042507999999994</v>
      </c>
      <c r="V75" s="54">
        <f t="shared" si="51"/>
        <v>17.995749199999999</v>
      </c>
      <c r="W75" s="54">
        <f t="shared" si="52"/>
        <v>34.004250800000001</v>
      </c>
      <c r="X75" s="54">
        <f t="shared" si="53"/>
        <v>29.995749199999999</v>
      </c>
      <c r="Y75" s="54">
        <f t="shared" si="54"/>
        <v>46.004250800000001</v>
      </c>
      <c r="Z75" s="54">
        <f t="shared" si="55"/>
        <v>27.995749199999999</v>
      </c>
      <c r="AA75" s="54">
        <f t="shared" si="56"/>
        <v>44.004250800000001</v>
      </c>
      <c r="AB75" s="53">
        <v>24</v>
      </c>
      <c r="AC75" s="53">
        <v>33</v>
      </c>
      <c r="AD75" s="53">
        <v>43</v>
      </c>
      <c r="AE75" s="53">
        <f t="shared" si="61"/>
        <v>100</v>
      </c>
      <c r="AF75" s="53">
        <v>7.2310280000000005E-2</v>
      </c>
      <c r="AG75" s="53">
        <f t="shared" si="62"/>
        <v>0.92768972000000005</v>
      </c>
      <c r="AH75" s="53">
        <f t="shared" si="63"/>
        <v>9.2768972000000005</v>
      </c>
      <c r="AI75" s="53">
        <f t="shared" si="64"/>
        <v>14.723102799999999</v>
      </c>
      <c r="AJ75" s="53">
        <f t="shared" si="65"/>
        <v>33.276897200000001</v>
      </c>
      <c r="AK75" s="53">
        <f t="shared" si="66"/>
        <v>23.723102799999999</v>
      </c>
      <c r="AL75" s="53">
        <f t="shared" si="67"/>
        <v>42.276897200000001</v>
      </c>
      <c r="AM75" s="53">
        <f t="shared" si="68"/>
        <v>33.723102799999999</v>
      </c>
      <c r="AN75" s="53">
        <f t="shared" si="69"/>
        <v>52.276897200000001</v>
      </c>
      <c r="AO75" s="53">
        <v>21</v>
      </c>
      <c r="AP75" s="53">
        <v>27</v>
      </c>
      <c r="AQ75" s="53">
        <v>52</v>
      </c>
      <c r="AR75" s="53">
        <f t="shared" si="70"/>
        <v>100</v>
      </c>
      <c r="AS75" s="53">
        <v>0.13646638</v>
      </c>
    </row>
    <row r="76" spans="1:45" x14ac:dyDescent="0.25">
      <c r="A76" s="53">
        <f t="shared" si="71"/>
        <v>75</v>
      </c>
      <c r="B76" s="53">
        <v>32</v>
      </c>
      <c r="C76" s="53">
        <v>16</v>
      </c>
      <c r="D76" s="53">
        <v>52</v>
      </c>
      <c r="E76" s="53">
        <f t="shared" si="57"/>
        <v>100</v>
      </c>
      <c r="F76">
        <v>0.16912477000000001</v>
      </c>
      <c r="G76">
        <f t="shared" si="43"/>
        <v>0.83087522999999996</v>
      </c>
      <c r="H76" s="54">
        <f t="shared" si="44"/>
        <v>8.3087523000000001</v>
      </c>
      <c r="I76" s="52">
        <v>38</v>
      </c>
      <c r="J76" s="52">
        <v>8</v>
      </c>
      <c r="K76" s="52">
        <v>54</v>
      </c>
      <c r="L76" s="52">
        <f t="shared" si="58"/>
        <v>100</v>
      </c>
      <c r="M76" s="54">
        <f t="shared" si="45"/>
        <v>23.691247699999998</v>
      </c>
      <c r="N76" s="54">
        <f t="shared" si="46"/>
        <v>40.308752300000002</v>
      </c>
      <c r="O76" s="54">
        <f t="shared" si="47"/>
        <v>7.6912476999999999</v>
      </c>
      <c r="P76" s="54">
        <f t="shared" si="48"/>
        <v>24.308752300000002</v>
      </c>
      <c r="Q76" s="54">
        <f t="shared" si="49"/>
        <v>43.691247699999998</v>
      </c>
      <c r="R76" s="54">
        <f t="shared" si="50"/>
        <v>60.308752300000002</v>
      </c>
      <c r="S76" s="53">
        <v>0.15343348000000001</v>
      </c>
      <c r="T76" s="53">
        <f t="shared" si="59"/>
        <v>0.84656651999999999</v>
      </c>
      <c r="U76" s="53">
        <f t="shared" si="60"/>
        <v>8.4656652000000001</v>
      </c>
      <c r="V76" s="54">
        <f t="shared" si="51"/>
        <v>29.5343348</v>
      </c>
      <c r="W76" s="54">
        <f t="shared" si="52"/>
        <v>46.465665200000004</v>
      </c>
      <c r="X76" s="54">
        <f t="shared" si="53"/>
        <v>-0.46566520000000011</v>
      </c>
      <c r="Y76" s="54">
        <f t="shared" si="54"/>
        <v>16.4656652</v>
      </c>
      <c r="Z76" s="54">
        <f t="shared" si="55"/>
        <v>45.534334799999996</v>
      </c>
      <c r="AA76" s="54">
        <f t="shared" si="56"/>
        <v>62.465665200000004</v>
      </c>
      <c r="AB76" s="53">
        <v>44</v>
      </c>
      <c r="AC76" s="53">
        <v>1</v>
      </c>
      <c r="AD76" s="53">
        <v>55</v>
      </c>
      <c r="AE76" s="53">
        <f t="shared" si="61"/>
        <v>100</v>
      </c>
      <c r="AF76" s="53">
        <v>0.11950065</v>
      </c>
      <c r="AG76" s="53">
        <f t="shared" si="62"/>
        <v>0.88049935000000001</v>
      </c>
      <c r="AH76" s="53">
        <f t="shared" si="63"/>
        <v>8.8049935000000001</v>
      </c>
      <c r="AI76" s="53">
        <f t="shared" si="64"/>
        <v>35.195006499999998</v>
      </c>
      <c r="AJ76" s="53">
        <f t="shared" si="65"/>
        <v>52.804993500000002</v>
      </c>
      <c r="AK76" s="53">
        <f t="shared" si="66"/>
        <v>-7.8049935000000001</v>
      </c>
      <c r="AL76" s="53">
        <f t="shared" si="67"/>
        <v>9.8049935000000001</v>
      </c>
      <c r="AM76" s="53">
        <f t="shared" si="68"/>
        <v>46.195006499999998</v>
      </c>
      <c r="AN76" s="53">
        <f t="shared" si="69"/>
        <v>63.804993500000002</v>
      </c>
      <c r="AO76" s="53">
        <v>50</v>
      </c>
      <c r="AP76" s="53">
        <v>7</v>
      </c>
      <c r="AQ76" s="53">
        <v>43</v>
      </c>
      <c r="AR76" s="53">
        <f t="shared" si="70"/>
        <v>100</v>
      </c>
      <c r="AS76" s="53">
        <v>0.10711237</v>
      </c>
    </row>
    <row r="77" spans="1:45" x14ac:dyDescent="0.25">
      <c r="A77" s="53">
        <f t="shared" si="71"/>
        <v>76</v>
      </c>
      <c r="B77" s="53">
        <v>39</v>
      </c>
      <c r="C77" s="53">
        <v>30</v>
      </c>
      <c r="D77" s="53">
        <v>31</v>
      </c>
      <c r="E77" s="53">
        <f t="shared" si="57"/>
        <v>100</v>
      </c>
      <c r="F77">
        <v>0.19703246999999999</v>
      </c>
      <c r="G77">
        <f t="shared" si="43"/>
        <v>0.80296752999999998</v>
      </c>
      <c r="H77" s="54">
        <f t="shared" si="44"/>
        <v>8.0296752999999992</v>
      </c>
      <c r="I77" s="52">
        <v>37</v>
      </c>
      <c r="J77" s="52">
        <v>25</v>
      </c>
      <c r="K77" s="52">
        <v>38</v>
      </c>
      <c r="L77" s="52">
        <f t="shared" si="58"/>
        <v>100</v>
      </c>
      <c r="M77" s="54">
        <f t="shared" si="45"/>
        <v>30.970324699999999</v>
      </c>
      <c r="N77" s="54">
        <f t="shared" si="46"/>
        <v>47.029675300000001</v>
      </c>
      <c r="O77" s="54">
        <f t="shared" si="47"/>
        <v>21.970324699999999</v>
      </c>
      <c r="P77" s="54">
        <f t="shared" si="48"/>
        <v>38.029675300000001</v>
      </c>
      <c r="Q77" s="54">
        <f t="shared" si="49"/>
        <v>22.970324699999999</v>
      </c>
      <c r="R77" s="54">
        <f t="shared" si="50"/>
        <v>39.029675300000001</v>
      </c>
      <c r="S77" s="53">
        <v>0.53392857000000005</v>
      </c>
      <c r="T77" s="53">
        <f t="shared" si="59"/>
        <v>0.46607142999999995</v>
      </c>
      <c r="U77" s="53">
        <f t="shared" si="60"/>
        <v>4.6607142999999995</v>
      </c>
      <c r="V77" s="54">
        <f t="shared" si="51"/>
        <v>32.339285699999998</v>
      </c>
      <c r="W77" s="54">
        <f t="shared" si="52"/>
        <v>41.660714300000002</v>
      </c>
      <c r="X77" s="54">
        <f t="shared" si="53"/>
        <v>20.339285700000001</v>
      </c>
      <c r="Y77" s="54">
        <f t="shared" si="54"/>
        <v>29.660714299999999</v>
      </c>
      <c r="Z77" s="54">
        <f t="shared" si="55"/>
        <v>33.339285699999998</v>
      </c>
      <c r="AA77" s="54">
        <f t="shared" si="56"/>
        <v>42.660714300000002</v>
      </c>
      <c r="AB77" s="53">
        <v>36</v>
      </c>
      <c r="AC77" s="53">
        <v>22</v>
      </c>
      <c r="AD77" s="53">
        <v>42</v>
      </c>
      <c r="AE77" s="53">
        <f t="shared" si="61"/>
        <v>100</v>
      </c>
      <c r="AF77" s="53">
        <v>8.2338610000000007E-2</v>
      </c>
      <c r="AG77" s="53">
        <f t="shared" si="62"/>
        <v>0.91766139000000002</v>
      </c>
      <c r="AH77" s="53">
        <f t="shared" si="63"/>
        <v>9.1766138999999995</v>
      </c>
      <c r="AI77" s="53">
        <f t="shared" si="64"/>
        <v>26.8233861</v>
      </c>
      <c r="AJ77" s="53">
        <f t="shared" si="65"/>
        <v>45.1766139</v>
      </c>
      <c r="AK77" s="53">
        <f t="shared" si="66"/>
        <v>12.8233861</v>
      </c>
      <c r="AL77" s="53">
        <f t="shared" si="67"/>
        <v>31.1766139</v>
      </c>
      <c r="AM77" s="53">
        <f t="shared" si="68"/>
        <v>32.8233861</v>
      </c>
      <c r="AN77" s="53">
        <f t="shared" si="69"/>
        <v>51.1766139</v>
      </c>
      <c r="AO77" s="53">
        <v>34</v>
      </c>
      <c r="AP77" s="53">
        <v>16</v>
      </c>
      <c r="AQ77" s="53">
        <v>50</v>
      </c>
      <c r="AR77" s="53">
        <f t="shared" si="70"/>
        <v>100</v>
      </c>
      <c r="AS77" s="53">
        <v>0.153091</v>
      </c>
    </row>
    <row r="78" spans="1:45" x14ac:dyDescent="0.25">
      <c r="A78" s="53">
        <f t="shared" si="71"/>
        <v>77</v>
      </c>
      <c r="B78" s="53">
        <v>22</v>
      </c>
      <c r="C78" s="53">
        <v>32</v>
      </c>
      <c r="D78" s="53">
        <v>46</v>
      </c>
      <c r="E78" s="53">
        <f t="shared" si="57"/>
        <v>100</v>
      </c>
      <c r="F78">
        <v>0.1696946</v>
      </c>
      <c r="G78">
        <f t="shared" si="43"/>
        <v>0.83030539999999997</v>
      </c>
      <c r="H78" s="54">
        <f t="shared" si="44"/>
        <v>8.3030539999999995</v>
      </c>
      <c r="I78" s="52">
        <v>16</v>
      </c>
      <c r="J78" s="52">
        <v>33</v>
      </c>
      <c r="K78" s="52">
        <v>51</v>
      </c>
      <c r="L78" s="52">
        <f t="shared" si="58"/>
        <v>100</v>
      </c>
      <c r="M78" s="54">
        <f t="shared" si="45"/>
        <v>13.696946000000001</v>
      </c>
      <c r="N78" s="54">
        <f t="shared" si="46"/>
        <v>30.303053999999999</v>
      </c>
      <c r="O78" s="54">
        <f t="shared" si="47"/>
        <v>23.696946000000001</v>
      </c>
      <c r="P78" s="54">
        <f t="shared" si="48"/>
        <v>40.303054000000003</v>
      </c>
      <c r="Q78" s="54">
        <f t="shared" si="49"/>
        <v>37.696945999999997</v>
      </c>
      <c r="R78" s="54">
        <f t="shared" si="50"/>
        <v>54.303054000000003</v>
      </c>
      <c r="S78" s="53">
        <v>0.162775</v>
      </c>
      <c r="T78" s="53">
        <f t="shared" si="59"/>
        <v>0.837225</v>
      </c>
      <c r="U78" s="53">
        <f t="shared" si="60"/>
        <v>8.3722499999999993</v>
      </c>
      <c r="V78" s="54">
        <f t="shared" si="51"/>
        <v>7.6277500000000007</v>
      </c>
      <c r="W78" s="54">
        <f t="shared" si="52"/>
        <v>24.372250000000001</v>
      </c>
      <c r="X78" s="54">
        <f t="shared" si="53"/>
        <v>24.627749999999999</v>
      </c>
      <c r="Y78" s="54">
        <f t="shared" si="54"/>
        <v>41.372250000000001</v>
      </c>
      <c r="Z78" s="54">
        <f t="shared" si="55"/>
        <v>42.627749999999999</v>
      </c>
      <c r="AA78" s="54">
        <f t="shared" si="56"/>
        <v>59.372250000000001</v>
      </c>
      <c r="AB78" s="53">
        <v>11</v>
      </c>
      <c r="AC78" s="53">
        <v>34</v>
      </c>
      <c r="AD78" s="53">
        <v>55</v>
      </c>
      <c r="AE78" s="53">
        <f t="shared" si="61"/>
        <v>100</v>
      </c>
      <c r="AF78" s="53">
        <v>6.9540980000000002E-2</v>
      </c>
      <c r="AG78" s="53">
        <f t="shared" si="62"/>
        <v>0.93045902000000003</v>
      </c>
      <c r="AH78" s="53">
        <f t="shared" si="63"/>
        <v>9.3045901999999998</v>
      </c>
      <c r="AI78" s="53">
        <f t="shared" si="64"/>
        <v>1.6954098000000002</v>
      </c>
      <c r="AJ78" s="53">
        <f t="shared" si="65"/>
        <v>20.3045902</v>
      </c>
      <c r="AK78" s="53">
        <f t="shared" si="66"/>
        <v>24.6954098</v>
      </c>
      <c r="AL78" s="53">
        <f t="shared" si="67"/>
        <v>43.3045902</v>
      </c>
      <c r="AM78" s="53">
        <f t="shared" si="68"/>
        <v>45.6954098</v>
      </c>
      <c r="AN78" s="53">
        <f t="shared" si="69"/>
        <v>64.304590200000007</v>
      </c>
      <c r="AO78" s="53">
        <v>5</v>
      </c>
      <c r="AP78" s="53">
        <v>35</v>
      </c>
      <c r="AQ78" s="53">
        <v>60</v>
      </c>
      <c r="AR78" s="53">
        <f t="shared" si="70"/>
        <v>100</v>
      </c>
      <c r="AS78" s="53">
        <v>6.9933990000000001E-2</v>
      </c>
    </row>
    <row r="79" spans="1:45" x14ac:dyDescent="0.25">
      <c r="A79" s="53">
        <f t="shared" si="71"/>
        <v>78</v>
      </c>
      <c r="B79" s="53">
        <v>42</v>
      </c>
      <c r="C79" s="53">
        <v>45</v>
      </c>
      <c r="D79" s="53">
        <v>13</v>
      </c>
      <c r="E79" s="53">
        <f t="shared" si="57"/>
        <v>100</v>
      </c>
      <c r="F79">
        <v>8.4751400000000005E-2</v>
      </c>
      <c r="G79">
        <f t="shared" si="43"/>
        <v>0.91524859999999997</v>
      </c>
      <c r="H79" s="54">
        <f t="shared" si="44"/>
        <v>9.1524859999999997</v>
      </c>
      <c r="I79" s="52">
        <v>39</v>
      </c>
      <c r="J79" s="52">
        <v>50</v>
      </c>
      <c r="K79" s="52">
        <v>11</v>
      </c>
      <c r="L79" s="52">
        <f t="shared" si="58"/>
        <v>100</v>
      </c>
      <c r="M79" s="54">
        <f t="shared" si="45"/>
        <v>32.847514000000004</v>
      </c>
      <c r="N79" s="54">
        <f t="shared" si="46"/>
        <v>51.152485999999996</v>
      </c>
      <c r="O79" s="54">
        <f t="shared" si="47"/>
        <v>35.847514000000004</v>
      </c>
      <c r="P79" s="54">
        <f t="shared" si="48"/>
        <v>54.152485999999996</v>
      </c>
      <c r="Q79" s="54">
        <f t="shared" si="49"/>
        <v>3.8475140000000003</v>
      </c>
      <c r="R79" s="54">
        <f t="shared" si="50"/>
        <v>22.152486</v>
      </c>
      <c r="S79" s="53">
        <v>5.8068290000000002E-2</v>
      </c>
      <c r="T79" s="53">
        <f t="shared" si="59"/>
        <v>0.94193170999999998</v>
      </c>
      <c r="U79" s="53">
        <f t="shared" si="60"/>
        <v>9.4193171000000007</v>
      </c>
      <c r="V79" s="54">
        <f t="shared" si="51"/>
        <v>29.580682899999999</v>
      </c>
      <c r="W79" s="54">
        <f t="shared" si="52"/>
        <v>48.419317100000001</v>
      </c>
      <c r="X79" s="54">
        <f t="shared" si="53"/>
        <v>40.580682899999999</v>
      </c>
      <c r="Y79" s="54">
        <f t="shared" si="54"/>
        <v>59.419317100000001</v>
      </c>
      <c r="Z79" s="54">
        <f t="shared" si="55"/>
        <v>1.5806828999999993</v>
      </c>
      <c r="AA79" s="54">
        <f t="shared" si="56"/>
        <v>20.419317100000001</v>
      </c>
      <c r="AB79" s="53">
        <v>36</v>
      </c>
      <c r="AC79" s="53">
        <v>56</v>
      </c>
      <c r="AD79" s="53">
        <v>8</v>
      </c>
      <c r="AE79" s="53">
        <f t="shared" si="61"/>
        <v>100</v>
      </c>
      <c r="AF79" s="53">
        <v>0.16504775999999999</v>
      </c>
      <c r="AG79" s="53">
        <f t="shared" si="62"/>
        <v>0.83495224000000001</v>
      </c>
      <c r="AH79" s="53">
        <f t="shared" si="63"/>
        <v>8.3495223999999997</v>
      </c>
      <c r="AI79" s="53">
        <f t="shared" si="64"/>
        <v>27.650477600000002</v>
      </c>
      <c r="AJ79" s="53">
        <f t="shared" si="65"/>
        <v>44.349522399999998</v>
      </c>
      <c r="AK79" s="53">
        <f t="shared" si="66"/>
        <v>47.650477600000002</v>
      </c>
      <c r="AL79" s="53">
        <f t="shared" si="67"/>
        <v>64.349522399999998</v>
      </c>
      <c r="AM79" s="53">
        <f t="shared" si="68"/>
        <v>-0.34952239999999968</v>
      </c>
      <c r="AN79" s="53">
        <f t="shared" si="69"/>
        <v>16.349522399999998</v>
      </c>
      <c r="AO79" s="53">
        <v>33</v>
      </c>
      <c r="AP79" s="53">
        <v>62</v>
      </c>
      <c r="AQ79" s="53">
        <v>5</v>
      </c>
      <c r="AR79" s="53">
        <f t="shared" si="70"/>
        <v>100</v>
      </c>
      <c r="AS79" s="53">
        <v>0.38582945000000002</v>
      </c>
    </row>
    <row r="80" spans="1:45" x14ac:dyDescent="0.25">
      <c r="A80" s="53">
        <f t="shared" si="71"/>
        <v>79</v>
      </c>
      <c r="B80" s="53">
        <v>37</v>
      </c>
      <c r="C80" s="53">
        <v>17</v>
      </c>
      <c r="D80" s="53">
        <v>46</v>
      </c>
      <c r="E80" s="53">
        <f t="shared" si="57"/>
        <v>100</v>
      </c>
      <c r="F80">
        <v>0.14974860000000001</v>
      </c>
      <c r="G80">
        <f t="shared" si="43"/>
        <v>0.85025139999999999</v>
      </c>
      <c r="H80" s="54">
        <f t="shared" si="44"/>
        <v>8.5025139999999997</v>
      </c>
      <c r="I80" s="52">
        <v>36</v>
      </c>
      <c r="J80" s="52">
        <v>19</v>
      </c>
      <c r="K80" s="52">
        <v>45</v>
      </c>
      <c r="L80" s="52">
        <f t="shared" si="58"/>
        <v>100</v>
      </c>
      <c r="M80" s="54">
        <f t="shared" si="45"/>
        <v>28.497486000000002</v>
      </c>
      <c r="N80" s="54">
        <f t="shared" si="46"/>
        <v>45.502513999999998</v>
      </c>
      <c r="O80" s="54">
        <f t="shared" si="47"/>
        <v>8.4974860000000003</v>
      </c>
      <c r="P80" s="54">
        <f t="shared" si="48"/>
        <v>25.502513999999998</v>
      </c>
      <c r="Q80" s="54">
        <f t="shared" si="49"/>
        <v>37.497486000000002</v>
      </c>
      <c r="R80" s="54">
        <f t="shared" si="50"/>
        <v>54.502513999999998</v>
      </c>
      <c r="S80" s="53">
        <v>5.9003519999999997E-2</v>
      </c>
      <c r="T80" s="53">
        <f t="shared" si="59"/>
        <v>0.94099648000000002</v>
      </c>
      <c r="U80" s="53">
        <f t="shared" si="60"/>
        <v>9.4099648000000009</v>
      </c>
      <c r="V80" s="54">
        <f t="shared" si="51"/>
        <v>26.590035199999999</v>
      </c>
      <c r="W80" s="54">
        <f t="shared" si="52"/>
        <v>45.409964799999997</v>
      </c>
      <c r="X80" s="54">
        <f t="shared" si="53"/>
        <v>9.5900351999999991</v>
      </c>
      <c r="Y80" s="54">
        <f t="shared" si="54"/>
        <v>28.409964800000001</v>
      </c>
      <c r="Z80" s="54">
        <f t="shared" si="55"/>
        <v>35.590035200000003</v>
      </c>
      <c r="AA80" s="54">
        <f t="shared" si="56"/>
        <v>54.409964799999997</v>
      </c>
      <c r="AB80" s="53">
        <v>35</v>
      </c>
      <c r="AC80" s="53">
        <v>20</v>
      </c>
      <c r="AD80" s="53">
        <v>45</v>
      </c>
      <c r="AE80" s="53">
        <f t="shared" si="61"/>
        <v>100</v>
      </c>
      <c r="AF80" s="53">
        <v>8.8540720000000003E-2</v>
      </c>
      <c r="AG80" s="53">
        <f t="shared" si="62"/>
        <v>0.91145927999999998</v>
      </c>
      <c r="AH80" s="53">
        <f t="shared" si="63"/>
        <v>9.1145928000000005</v>
      </c>
      <c r="AI80" s="53">
        <f t="shared" si="64"/>
        <v>25.8854072</v>
      </c>
      <c r="AJ80" s="53">
        <f t="shared" si="65"/>
        <v>44.114592799999997</v>
      </c>
      <c r="AK80" s="53">
        <f t="shared" si="66"/>
        <v>10.8854072</v>
      </c>
      <c r="AL80" s="53">
        <f t="shared" si="67"/>
        <v>29.1145928</v>
      </c>
      <c r="AM80" s="53">
        <f t="shared" si="68"/>
        <v>35.885407200000003</v>
      </c>
      <c r="AN80" s="53">
        <f t="shared" si="69"/>
        <v>54.114592799999997</v>
      </c>
      <c r="AO80" s="53">
        <v>34</v>
      </c>
      <c r="AP80" s="53">
        <v>21</v>
      </c>
      <c r="AQ80" s="53">
        <v>45</v>
      </c>
      <c r="AR80" s="53">
        <f t="shared" si="70"/>
        <v>100</v>
      </c>
      <c r="AS80" s="53">
        <v>0.10824717</v>
      </c>
    </row>
    <row r="81" spans="1:45" x14ac:dyDescent="0.25">
      <c r="A81" s="53">
        <f t="shared" si="71"/>
        <v>80</v>
      </c>
      <c r="B81" s="53">
        <v>20</v>
      </c>
      <c r="C81" s="53">
        <v>36</v>
      </c>
      <c r="D81" s="53">
        <v>44</v>
      </c>
      <c r="E81" s="53">
        <f t="shared" si="57"/>
        <v>100</v>
      </c>
      <c r="F81">
        <v>0.24353527</v>
      </c>
      <c r="G81">
        <f t="shared" si="43"/>
        <v>0.75646473000000003</v>
      </c>
      <c r="H81" s="54">
        <f t="shared" si="44"/>
        <v>7.5646473000000007</v>
      </c>
      <c r="I81" s="52">
        <v>21</v>
      </c>
      <c r="J81" s="52">
        <v>37</v>
      </c>
      <c r="K81" s="52">
        <v>42</v>
      </c>
      <c r="L81" s="52">
        <f t="shared" si="58"/>
        <v>100</v>
      </c>
      <c r="M81" s="54">
        <f t="shared" si="45"/>
        <v>12.435352699999999</v>
      </c>
      <c r="N81" s="54">
        <f t="shared" si="46"/>
        <v>27.564647300000001</v>
      </c>
      <c r="O81" s="54">
        <f t="shared" si="47"/>
        <v>28.435352699999999</v>
      </c>
      <c r="P81" s="54">
        <f t="shared" si="48"/>
        <v>43.564647300000004</v>
      </c>
      <c r="Q81" s="54">
        <f t="shared" si="49"/>
        <v>36.435352699999996</v>
      </c>
      <c r="R81" s="54">
        <f t="shared" si="50"/>
        <v>51.564647300000004</v>
      </c>
      <c r="S81" s="53">
        <v>0.52782415000000005</v>
      </c>
      <c r="T81" s="53">
        <f t="shared" si="59"/>
        <v>0.47217584999999995</v>
      </c>
      <c r="U81" s="53">
        <f t="shared" si="60"/>
        <v>4.7217585</v>
      </c>
      <c r="V81" s="54">
        <f t="shared" si="51"/>
        <v>16.2782415</v>
      </c>
      <c r="W81" s="54">
        <f t="shared" si="52"/>
        <v>25.7217585</v>
      </c>
      <c r="X81" s="54">
        <f t="shared" si="53"/>
        <v>32.2782415</v>
      </c>
      <c r="Y81" s="54">
        <f t="shared" si="54"/>
        <v>41.7217585</v>
      </c>
      <c r="Z81" s="54">
        <f t="shared" si="55"/>
        <v>37.2782415</v>
      </c>
      <c r="AA81" s="54">
        <f t="shared" si="56"/>
        <v>46.7217585</v>
      </c>
      <c r="AB81" s="53">
        <v>22</v>
      </c>
      <c r="AC81" s="53">
        <v>38</v>
      </c>
      <c r="AD81" s="53">
        <v>40</v>
      </c>
      <c r="AE81" s="53">
        <f t="shared" si="61"/>
        <v>100</v>
      </c>
      <c r="AF81" s="53">
        <v>6.7167939999999995E-2</v>
      </c>
      <c r="AG81" s="53">
        <f t="shared" si="62"/>
        <v>0.93283205999999996</v>
      </c>
      <c r="AH81" s="53">
        <f t="shared" si="63"/>
        <v>9.3283205999999996</v>
      </c>
      <c r="AI81" s="53">
        <f t="shared" si="64"/>
        <v>12.6716794</v>
      </c>
      <c r="AJ81" s="53">
        <f t="shared" si="65"/>
        <v>31.328320599999998</v>
      </c>
      <c r="AK81" s="53">
        <f t="shared" si="66"/>
        <v>28.671679400000002</v>
      </c>
      <c r="AL81" s="53">
        <f t="shared" si="67"/>
        <v>47.328320599999998</v>
      </c>
      <c r="AM81" s="53">
        <f t="shared" si="68"/>
        <v>30.671679400000002</v>
      </c>
      <c r="AN81" s="53">
        <f t="shared" si="69"/>
        <v>49.328320599999998</v>
      </c>
      <c r="AO81" s="53">
        <v>23</v>
      </c>
      <c r="AP81" s="53">
        <v>40</v>
      </c>
      <c r="AQ81" s="53">
        <v>37</v>
      </c>
      <c r="AR81" s="53">
        <f t="shared" si="70"/>
        <v>100</v>
      </c>
      <c r="AS81" s="53">
        <v>0.18960052999999999</v>
      </c>
    </row>
    <row r="82" spans="1:45" x14ac:dyDescent="0.25">
      <c r="A82" s="53">
        <f t="shared" si="71"/>
        <v>81</v>
      </c>
      <c r="B82" s="53">
        <v>29</v>
      </c>
      <c r="C82" s="53">
        <v>28</v>
      </c>
      <c r="D82" s="53">
        <v>43</v>
      </c>
      <c r="E82" s="53">
        <f t="shared" si="57"/>
        <v>100</v>
      </c>
      <c r="F82">
        <v>0.18167707999999999</v>
      </c>
      <c r="G82">
        <f t="shared" si="43"/>
        <v>0.81832291999999995</v>
      </c>
      <c r="H82" s="54">
        <f t="shared" si="44"/>
        <v>8.1832291999999995</v>
      </c>
      <c r="I82" s="52">
        <v>29</v>
      </c>
      <c r="J82" s="52">
        <v>32</v>
      </c>
      <c r="K82" s="52">
        <v>39</v>
      </c>
      <c r="L82" s="52">
        <f t="shared" si="58"/>
        <v>100</v>
      </c>
      <c r="M82" s="54">
        <f t="shared" si="45"/>
        <v>20.8167708</v>
      </c>
      <c r="N82" s="54">
        <f t="shared" si="46"/>
        <v>37.1832292</v>
      </c>
      <c r="O82" s="54">
        <f t="shared" si="47"/>
        <v>19.8167708</v>
      </c>
      <c r="P82" s="54">
        <f t="shared" si="48"/>
        <v>36.1832292</v>
      </c>
      <c r="Q82" s="54">
        <f t="shared" si="49"/>
        <v>34.8167708</v>
      </c>
      <c r="R82" s="54">
        <f t="shared" si="50"/>
        <v>51.1832292</v>
      </c>
      <c r="S82" s="53">
        <v>5.8399149999999997E-2</v>
      </c>
      <c r="T82" s="53">
        <f t="shared" si="59"/>
        <v>0.94160085000000004</v>
      </c>
      <c r="U82" s="53">
        <f t="shared" si="60"/>
        <v>9.4160085000000002</v>
      </c>
      <c r="V82" s="54">
        <f t="shared" si="51"/>
        <v>19.5839915</v>
      </c>
      <c r="W82" s="54">
        <f t="shared" si="52"/>
        <v>38.416008500000004</v>
      </c>
      <c r="X82" s="54">
        <f t="shared" si="53"/>
        <v>22.5839915</v>
      </c>
      <c r="Y82" s="54">
        <f t="shared" si="54"/>
        <v>41.416008500000004</v>
      </c>
      <c r="Z82" s="54">
        <f t="shared" si="55"/>
        <v>29.5839915</v>
      </c>
      <c r="AA82" s="54">
        <f t="shared" si="56"/>
        <v>48.416008500000004</v>
      </c>
      <c r="AB82" s="53">
        <v>29</v>
      </c>
      <c r="AC82" s="53">
        <v>37</v>
      </c>
      <c r="AD82" s="53">
        <v>34</v>
      </c>
      <c r="AE82" s="53">
        <f t="shared" si="61"/>
        <v>100</v>
      </c>
      <c r="AF82" s="53">
        <v>9.2477160000000003E-2</v>
      </c>
      <c r="AG82" s="53">
        <f t="shared" si="62"/>
        <v>0.90752283999999994</v>
      </c>
      <c r="AH82" s="53">
        <f t="shared" si="63"/>
        <v>9.0752284000000003</v>
      </c>
      <c r="AI82" s="53">
        <f t="shared" si="64"/>
        <v>19.9247716</v>
      </c>
      <c r="AJ82" s="53">
        <f t="shared" si="65"/>
        <v>38.0752284</v>
      </c>
      <c r="AK82" s="53">
        <f t="shared" si="66"/>
        <v>27.9247716</v>
      </c>
      <c r="AL82" s="53">
        <f t="shared" si="67"/>
        <v>46.0752284</v>
      </c>
      <c r="AM82" s="53">
        <f t="shared" si="68"/>
        <v>24.9247716</v>
      </c>
      <c r="AN82" s="53">
        <f t="shared" si="69"/>
        <v>43.0752284</v>
      </c>
      <c r="AO82" s="53">
        <v>29</v>
      </c>
      <c r="AP82" s="53">
        <v>43</v>
      </c>
      <c r="AQ82" s="53">
        <v>28</v>
      </c>
      <c r="AR82" s="53">
        <f t="shared" si="70"/>
        <v>100</v>
      </c>
      <c r="AS82" s="53">
        <v>0.13985769000000001</v>
      </c>
    </row>
    <row r="83" spans="1:45" x14ac:dyDescent="0.25">
      <c r="A83" s="53">
        <f t="shared" si="71"/>
        <v>82</v>
      </c>
      <c r="B83" s="53">
        <v>31</v>
      </c>
      <c r="C83" s="53">
        <v>22</v>
      </c>
      <c r="D83" s="53">
        <v>47</v>
      </c>
      <c r="E83" s="53">
        <f t="shared" si="57"/>
        <v>100</v>
      </c>
      <c r="F83">
        <v>8.7850609999999996E-2</v>
      </c>
      <c r="G83">
        <f t="shared" si="43"/>
        <v>0.91214938999999995</v>
      </c>
      <c r="H83" s="54">
        <f t="shared" si="44"/>
        <v>9.121493899999999</v>
      </c>
      <c r="I83" s="52">
        <v>34</v>
      </c>
      <c r="J83" s="52">
        <v>18</v>
      </c>
      <c r="K83" s="52">
        <v>48</v>
      </c>
      <c r="L83" s="52">
        <f t="shared" si="58"/>
        <v>100</v>
      </c>
      <c r="M83" s="54">
        <f t="shared" si="45"/>
        <v>21.878506100000003</v>
      </c>
      <c r="N83" s="54">
        <f t="shared" si="46"/>
        <v>40.121493899999997</v>
      </c>
      <c r="O83" s="54">
        <f t="shared" si="47"/>
        <v>12.878506100000001</v>
      </c>
      <c r="P83" s="54">
        <f t="shared" si="48"/>
        <v>31.121493899999997</v>
      </c>
      <c r="Q83" s="54">
        <f t="shared" si="49"/>
        <v>37.878506100000003</v>
      </c>
      <c r="R83" s="54">
        <f t="shared" si="50"/>
        <v>56.121493899999997</v>
      </c>
      <c r="S83" s="53">
        <v>5.8602849999999998E-2</v>
      </c>
      <c r="T83" s="53">
        <f t="shared" si="59"/>
        <v>0.94139715000000002</v>
      </c>
      <c r="U83" s="53">
        <f t="shared" si="60"/>
        <v>9.4139715000000006</v>
      </c>
      <c r="V83" s="54">
        <f t="shared" si="51"/>
        <v>24.586028499999998</v>
      </c>
      <c r="W83" s="54">
        <f t="shared" si="52"/>
        <v>43.413971500000002</v>
      </c>
      <c r="X83" s="54">
        <f t="shared" si="53"/>
        <v>8.5860284999999994</v>
      </c>
      <c r="Y83" s="54">
        <f t="shared" si="54"/>
        <v>27.413971500000002</v>
      </c>
      <c r="Z83" s="54">
        <f t="shared" si="55"/>
        <v>38.586028499999998</v>
      </c>
      <c r="AA83" s="54">
        <f t="shared" si="56"/>
        <v>57.413971500000002</v>
      </c>
      <c r="AB83" s="53">
        <v>38</v>
      </c>
      <c r="AC83" s="53">
        <v>13</v>
      </c>
      <c r="AD83" s="53">
        <v>49</v>
      </c>
      <c r="AE83" s="53">
        <f t="shared" si="61"/>
        <v>100</v>
      </c>
      <c r="AF83" s="53">
        <v>0.11136628</v>
      </c>
      <c r="AG83" s="53">
        <f t="shared" si="62"/>
        <v>0.88863371999999996</v>
      </c>
      <c r="AH83" s="53">
        <f t="shared" si="63"/>
        <v>8.8863371999999998</v>
      </c>
      <c r="AI83" s="53">
        <f t="shared" si="64"/>
        <v>29.1136628</v>
      </c>
      <c r="AJ83" s="53">
        <f t="shared" si="65"/>
        <v>46.8863372</v>
      </c>
      <c r="AK83" s="53">
        <f t="shared" si="66"/>
        <v>4.1136628000000002</v>
      </c>
      <c r="AL83" s="53">
        <f t="shared" si="67"/>
        <v>21.8863372</v>
      </c>
      <c r="AM83" s="53">
        <f t="shared" si="68"/>
        <v>40.1136628</v>
      </c>
      <c r="AN83" s="53">
        <f t="shared" si="69"/>
        <v>57.8863372</v>
      </c>
      <c r="AO83" s="53">
        <v>41</v>
      </c>
      <c r="AP83" s="53">
        <v>9</v>
      </c>
      <c r="AQ83" s="53">
        <v>50</v>
      </c>
      <c r="AR83" s="53">
        <f t="shared" si="70"/>
        <v>100</v>
      </c>
      <c r="AS83" s="53">
        <v>7.0768010000000006E-2</v>
      </c>
    </row>
    <row r="84" spans="1:45" x14ac:dyDescent="0.25">
      <c r="A84" s="53">
        <f t="shared" si="71"/>
        <v>83</v>
      </c>
      <c r="B84" s="53">
        <v>46</v>
      </c>
      <c r="C84" s="53">
        <v>13</v>
      </c>
      <c r="D84" s="53">
        <v>41</v>
      </c>
      <c r="E84" s="53">
        <f t="shared" si="57"/>
        <v>100</v>
      </c>
      <c r="F84">
        <v>0.19467666</v>
      </c>
      <c r="G84">
        <f t="shared" si="43"/>
        <v>0.80532333999999994</v>
      </c>
      <c r="H84" s="54">
        <f t="shared" si="44"/>
        <v>8.0532333999999999</v>
      </c>
      <c r="I84" s="52">
        <v>43</v>
      </c>
      <c r="J84" s="52">
        <v>20</v>
      </c>
      <c r="K84" s="52">
        <v>37</v>
      </c>
      <c r="L84" s="52">
        <f t="shared" si="58"/>
        <v>100</v>
      </c>
      <c r="M84" s="54">
        <f t="shared" si="45"/>
        <v>37.946766600000004</v>
      </c>
      <c r="N84" s="54">
        <f t="shared" si="46"/>
        <v>54.053233399999996</v>
      </c>
      <c r="O84" s="54">
        <f t="shared" si="47"/>
        <v>4.9467666000000001</v>
      </c>
      <c r="P84" s="54">
        <f t="shared" si="48"/>
        <v>21.0532334</v>
      </c>
      <c r="Q84" s="54">
        <f t="shared" si="49"/>
        <v>32.946766600000004</v>
      </c>
      <c r="R84" s="54">
        <f t="shared" si="50"/>
        <v>49.053233399999996</v>
      </c>
      <c r="S84" s="53">
        <v>0.13492063000000001</v>
      </c>
      <c r="T84" s="53">
        <f t="shared" si="59"/>
        <v>0.86507937000000001</v>
      </c>
      <c r="U84" s="53">
        <f t="shared" si="60"/>
        <v>8.6507936999999995</v>
      </c>
      <c r="V84" s="54">
        <f t="shared" si="51"/>
        <v>34.349206299999999</v>
      </c>
      <c r="W84" s="54">
        <f t="shared" si="52"/>
        <v>51.650793700000001</v>
      </c>
      <c r="X84" s="54">
        <f t="shared" si="53"/>
        <v>11.349206300000001</v>
      </c>
      <c r="Y84" s="54">
        <f t="shared" si="54"/>
        <v>28.650793700000001</v>
      </c>
      <c r="Z84" s="54">
        <f t="shared" si="55"/>
        <v>28.349206299999999</v>
      </c>
      <c r="AA84" s="54">
        <f t="shared" si="56"/>
        <v>45.650793700000001</v>
      </c>
      <c r="AB84" s="53">
        <v>42</v>
      </c>
      <c r="AC84" s="53">
        <v>23</v>
      </c>
      <c r="AD84" s="53">
        <v>35</v>
      </c>
      <c r="AE84" s="53">
        <f t="shared" si="61"/>
        <v>100</v>
      </c>
      <c r="AF84" s="53">
        <v>0.11540512</v>
      </c>
      <c r="AG84" s="53">
        <f t="shared" si="62"/>
        <v>0.88459487999999997</v>
      </c>
      <c r="AH84" s="53">
        <f t="shared" si="63"/>
        <v>8.8459488000000004</v>
      </c>
      <c r="AI84" s="53">
        <f t="shared" si="64"/>
        <v>33.154051199999998</v>
      </c>
      <c r="AJ84" s="53">
        <f t="shared" si="65"/>
        <v>50.845948800000002</v>
      </c>
      <c r="AK84" s="53">
        <f t="shared" si="66"/>
        <v>14.1540512</v>
      </c>
      <c r="AL84" s="53">
        <f t="shared" si="67"/>
        <v>31.845948800000002</v>
      </c>
      <c r="AM84" s="53">
        <f t="shared" si="68"/>
        <v>26.154051199999998</v>
      </c>
      <c r="AN84" s="53">
        <f t="shared" si="69"/>
        <v>43.845948800000002</v>
      </c>
      <c r="AO84" s="53">
        <v>41</v>
      </c>
      <c r="AP84" s="53">
        <v>26</v>
      </c>
      <c r="AQ84" s="53">
        <v>33</v>
      </c>
      <c r="AR84" s="53">
        <f t="shared" si="70"/>
        <v>100</v>
      </c>
      <c r="AS84" s="53">
        <v>0.111985</v>
      </c>
    </row>
    <row r="85" spans="1:45" x14ac:dyDescent="0.25">
      <c r="A85" s="53">
        <f t="shared" si="71"/>
        <v>84</v>
      </c>
      <c r="B85" s="53">
        <v>10</v>
      </c>
      <c r="C85" s="53">
        <v>38</v>
      </c>
      <c r="D85" s="53">
        <v>52</v>
      </c>
      <c r="E85" s="53">
        <f t="shared" si="57"/>
        <v>100</v>
      </c>
      <c r="F85">
        <v>8.932437E-2</v>
      </c>
      <c r="G85">
        <f t="shared" si="43"/>
        <v>0.91067562999999996</v>
      </c>
      <c r="H85" s="54">
        <f t="shared" si="44"/>
        <v>9.1067562999999989</v>
      </c>
      <c r="I85" s="52">
        <v>11</v>
      </c>
      <c r="J85" s="52">
        <v>35</v>
      </c>
      <c r="K85" s="52">
        <v>54</v>
      </c>
      <c r="L85" s="52">
        <f t="shared" si="58"/>
        <v>100</v>
      </c>
      <c r="M85" s="54">
        <f t="shared" si="45"/>
        <v>0.89324370000000108</v>
      </c>
      <c r="N85" s="54">
        <f t="shared" si="46"/>
        <v>19.106756300000001</v>
      </c>
      <c r="O85" s="54">
        <f t="shared" si="47"/>
        <v>28.893243699999999</v>
      </c>
      <c r="P85" s="54">
        <f t="shared" si="48"/>
        <v>47.106756300000001</v>
      </c>
      <c r="Q85" s="54">
        <f t="shared" si="49"/>
        <v>42.893243699999999</v>
      </c>
      <c r="R85" s="54">
        <f t="shared" si="50"/>
        <v>61.106756300000001</v>
      </c>
      <c r="S85" s="53">
        <v>9.3942440000000002E-2</v>
      </c>
      <c r="T85" s="53">
        <f t="shared" si="59"/>
        <v>0.90605756000000004</v>
      </c>
      <c r="U85" s="53">
        <f t="shared" si="60"/>
        <v>9.0605756</v>
      </c>
      <c r="V85" s="54">
        <f t="shared" si="51"/>
        <v>1.9394244</v>
      </c>
      <c r="W85" s="54">
        <f t="shared" si="52"/>
        <v>20.0605756</v>
      </c>
      <c r="X85" s="54">
        <f t="shared" si="53"/>
        <v>25.9394244</v>
      </c>
      <c r="Y85" s="54">
        <f t="shared" si="54"/>
        <v>44.0605756</v>
      </c>
      <c r="Z85" s="54">
        <f t="shared" si="55"/>
        <v>44.9394244</v>
      </c>
      <c r="AA85" s="54">
        <f t="shared" si="56"/>
        <v>63.0605756</v>
      </c>
      <c r="AB85" s="53">
        <v>12</v>
      </c>
      <c r="AC85" s="53">
        <v>31</v>
      </c>
      <c r="AD85" s="53">
        <v>57</v>
      </c>
      <c r="AE85" s="53">
        <f t="shared" si="61"/>
        <v>100</v>
      </c>
      <c r="AF85" s="53">
        <v>0.46824386000000001</v>
      </c>
      <c r="AG85" s="53">
        <f t="shared" si="62"/>
        <v>0.53175613999999993</v>
      </c>
      <c r="AH85" s="53">
        <f t="shared" si="63"/>
        <v>5.3175613999999989</v>
      </c>
      <c r="AI85" s="53">
        <f t="shared" si="64"/>
        <v>6.6824386000000011</v>
      </c>
      <c r="AJ85" s="53">
        <f t="shared" si="65"/>
        <v>17.317561399999999</v>
      </c>
      <c r="AK85" s="53">
        <f t="shared" si="66"/>
        <v>25.682438600000001</v>
      </c>
      <c r="AL85" s="53">
        <f t="shared" si="67"/>
        <v>36.317561400000002</v>
      </c>
      <c r="AM85" s="53">
        <f t="shared" si="68"/>
        <v>51.682438599999998</v>
      </c>
      <c r="AN85" s="53">
        <f t="shared" si="69"/>
        <v>62.317561400000002</v>
      </c>
      <c r="AO85" s="53">
        <v>13</v>
      </c>
      <c r="AP85" s="53">
        <v>29</v>
      </c>
      <c r="AQ85" s="53">
        <v>58</v>
      </c>
      <c r="AR85" s="53">
        <f t="shared" si="70"/>
        <v>100</v>
      </c>
      <c r="AS85" s="53">
        <v>0.31760834999999998</v>
      </c>
    </row>
    <row r="86" spans="1:45" x14ac:dyDescent="0.25">
      <c r="A86" s="53">
        <f t="shared" si="71"/>
        <v>85</v>
      </c>
      <c r="B86" s="53">
        <v>29</v>
      </c>
      <c r="C86" s="53">
        <v>34</v>
      </c>
      <c r="D86" s="53">
        <v>37</v>
      </c>
      <c r="E86" s="53">
        <f t="shared" si="57"/>
        <v>100</v>
      </c>
      <c r="F86">
        <v>7.6938779999999998E-2</v>
      </c>
      <c r="G86">
        <f t="shared" si="43"/>
        <v>0.92306122000000002</v>
      </c>
      <c r="H86" s="54">
        <f t="shared" si="44"/>
        <v>9.2306121999999995</v>
      </c>
      <c r="I86" s="52">
        <v>31</v>
      </c>
      <c r="J86" s="52">
        <v>32</v>
      </c>
      <c r="K86" s="52">
        <v>37</v>
      </c>
      <c r="L86" s="52">
        <f t="shared" si="58"/>
        <v>100</v>
      </c>
      <c r="M86" s="54">
        <f t="shared" si="45"/>
        <v>19.769387800000001</v>
      </c>
      <c r="N86" s="54">
        <f t="shared" si="46"/>
        <v>38.230612199999996</v>
      </c>
      <c r="O86" s="54">
        <f t="shared" si="47"/>
        <v>24.769387800000001</v>
      </c>
      <c r="P86" s="54">
        <f t="shared" si="48"/>
        <v>43.230612199999996</v>
      </c>
      <c r="Q86" s="54">
        <f t="shared" si="49"/>
        <v>27.769387800000001</v>
      </c>
      <c r="R86" s="54">
        <f t="shared" si="50"/>
        <v>46.230612199999996</v>
      </c>
      <c r="S86" s="53">
        <v>8.8463269999999997E-2</v>
      </c>
      <c r="T86" s="53">
        <f t="shared" si="59"/>
        <v>0.91153673000000002</v>
      </c>
      <c r="U86" s="53">
        <f t="shared" si="60"/>
        <v>9.1153673000000008</v>
      </c>
      <c r="V86" s="54">
        <f t="shared" si="51"/>
        <v>21.884632699999997</v>
      </c>
      <c r="W86" s="54">
        <f t="shared" si="52"/>
        <v>40.115367300000003</v>
      </c>
      <c r="X86" s="54">
        <f t="shared" si="53"/>
        <v>22.884632699999997</v>
      </c>
      <c r="Y86" s="54">
        <f t="shared" si="54"/>
        <v>41.115367300000003</v>
      </c>
      <c r="Z86" s="54">
        <f t="shared" si="55"/>
        <v>27.884632699999997</v>
      </c>
      <c r="AA86" s="54">
        <f t="shared" si="56"/>
        <v>46.115367300000003</v>
      </c>
      <c r="AB86" s="53">
        <v>33</v>
      </c>
      <c r="AC86" s="53">
        <v>30</v>
      </c>
      <c r="AD86" s="53">
        <v>37</v>
      </c>
      <c r="AE86" s="53">
        <f t="shared" si="61"/>
        <v>100</v>
      </c>
      <c r="AF86" s="53">
        <v>7.0053619999999997E-2</v>
      </c>
      <c r="AG86" s="53">
        <f t="shared" si="62"/>
        <v>0.92994637999999996</v>
      </c>
      <c r="AH86" s="53">
        <f t="shared" si="63"/>
        <v>9.2994637999999998</v>
      </c>
      <c r="AI86" s="53">
        <f t="shared" si="64"/>
        <v>23.700536200000002</v>
      </c>
      <c r="AJ86" s="53">
        <f t="shared" si="65"/>
        <v>42.299463799999998</v>
      </c>
      <c r="AK86" s="53">
        <f t="shared" si="66"/>
        <v>20.700536200000002</v>
      </c>
      <c r="AL86" s="53">
        <f t="shared" si="67"/>
        <v>39.299463799999998</v>
      </c>
      <c r="AM86" s="53">
        <f t="shared" si="68"/>
        <v>27.700536200000002</v>
      </c>
      <c r="AN86" s="53">
        <f t="shared" si="69"/>
        <v>46.299463799999998</v>
      </c>
      <c r="AO86" s="53">
        <v>34</v>
      </c>
      <c r="AP86" s="53">
        <v>28</v>
      </c>
      <c r="AQ86" s="53">
        <v>38</v>
      </c>
      <c r="AR86" s="53">
        <f t="shared" si="70"/>
        <v>100</v>
      </c>
      <c r="AS86" s="53">
        <v>0.10022652999999999</v>
      </c>
    </row>
    <row r="87" spans="1:45" x14ac:dyDescent="0.25">
      <c r="A87" s="53">
        <f t="shared" si="71"/>
        <v>86</v>
      </c>
      <c r="B87" s="53">
        <v>25</v>
      </c>
      <c r="C87" s="53">
        <v>55</v>
      </c>
      <c r="D87" s="53">
        <v>20</v>
      </c>
      <c r="E87" s="53">
        <f t="shared" si="57"/>
        <v>100</v>
      </c>
      <c r="F87">
        <v>0.14337220000000001</v>
      </c>
      <c r="G87">
        <f t="shared" si="43"/>
        <v>0.85662780000000005</v>
      </c>
      <c r="H87" s="54">
        <f t="shared" si="44"/>
        <v>8.5662780000000005</v>
      </c>
      <c r="I87" s="52">
        <v>22</v>
      </c>
      <c r="J87" s="52">
        <v>52</v>
      </c>
      <c r="K87" s="52">
        <v>26</v>
      </c>
      <c r="L87" s="52">
        <f t="shared" si="58"/>
        <v>100</v>
      </c>
      <c r="M87" s="54">
        <f t="shared" si="45"/>
        <v>16.433721999999999</v>
      </c>
      <c r="N87" s="54">
        <f t="shared" si="46"/>
        <v>33.566277999999997</v>
      </c>
      <c r="O87" s="54">
        <f t="shared" si="47"/>
        <v>46.433722000000003</v>
      </c>
      <c r="P87" s="54">
        <f t="shared" si="48"/>
        <v>63.566277999999997</v>
      </c>
      <c r="Q87" s="54">
        <f t="shared" si="49"/>
        <v>11.433721999999999</v>
      </c>
      <c r="R87" s="54">
        <f t="shared" si="50"/>
        <v>28.566278000000001</v>
      </c>
      <c r="S87" s="53">
        <v>8.8328749999999998E-2</v>
      </c>
      <c r="T87" s="53">
        <f t="shared" si="59"/>
        <v>0.91167125000000004</v>
      </c>
      <c r="U87" s="53">
        <f t="shared" si="60"/>
        <v>9.1167125000000002</v>
      </c>
      <c r="V87" s="54">
        <f t="shared" si="51"/>
        <v>12.8832875</v>
      </c>
      <c r="W87" s="54">
        <f t="shared" si="52"/>
        <v>31.116712499999998</v>
      </c>
      <c r="X87" s="54">
        <f t="shared" si="53"/>
        <v>42.883287500000002</v>
      </c>
      <c r="Y87" s="54">
        <f t="shared" si="54"/>
        <v>61.116712499999998</v>
      </c>
      <c r="Z87" s="54">
        <f t="shared" si="55"/>
        <v>16.883287500000002</v>
      </c>
      <c r="AA87" s="54">
        <f t="shared" si="56"/>
        <v>35.116712499999998</v>
      </c>
      <c r="AB87" s="53">
        <v>20</v>
      </c>
      <c r="AC87" s="53">
        <v>50</v>
      </c>
      <c r="AD87" s="53">
        <v>30</v>
      </c>
      <c r="AE87" s="53">
        <f t="shared" si="61"/>
        <v>100</v>
      </c>
      <c r="AF87" s="53">
        <v>7.2144970000000003E-2</v>
      </c>
      <c r="AG87" s="53">
        <f t="shared" si="62"/>
        <v>0.92785503000000003</v>
      </c>
      <c r="AH87" s="53">
        <f t="shared" si="63"/>
        <v>9.2785503000000009</v>
      </c>
      <c r="AI87" s="53">
        <f t="shared" si="64"/>
        <v>10.721449699999999</v>
      </c>
      <c r="AJ87" s="53">
        <f t="shared" si="65"/>
        <v>29.278550299999999</v>
      </c>
      <c r="AK87" s="53">
        <f t="shared" si="66"/>
        <v>40.721449700000001</v>
      </c>
      <c r="AL87" s="53">
        <f t="shared" si="67"/>
        <v>59.278550299999999</v>
      </c>
      <c r="AM87" s="53">
        <f t="shared" si="68"/>
        <v>20.721449700000001</v>
      </c>
      <c r="AN87" s="53">
        <f t="shared" si="69"/>
        <v>39.278550299999999</v>
      </c>
      <c r="AO87" s="53">
        <v>17</v>
      </c>
      <c r="AP87" s="53">
        <v>48</v>
      </c>
      <c r="AQ87" s="53">
        <v>35</v>
      </c>
      <c r="AR87" s="53">
        <f t="shared" si="70"/>
        <v>100</v>
      </c>
      <c r="AS87" s="53">
        <v>0.10146305</v>
      </c>
    </row>
    <row r="88" spans="1:45" x14ac:dyDescent="0.25">
      <c r="A88" s="53">
        <f t="shared" si="71"/>
        <v>87</v>
      </c>
      <c r="B88" s="53">
        <v>24</v>
      </c>
      <c r="C88" s="53">
        <v>26</v>
      </c>
      <c r="D88" s="53">
        <v>50</v>
      </c>
      <c r="E88" s="53">
        <f t="shared" si="57"/>
        <v>100</v>
      </c>
      <c r="F88">
        <v>7.761266E-2</v>
      </c>
      <c r="G88">
        <f t="shared" si="43"/>
        <v>0.92238734</v>
      </c>
      <c r="H88" s="54">
        <f t="shared" si="44"/>
        <v>9.2238734000000004</v>
      </c>
      <c r="I88" s="52">
        <v>27</v>
      </c>
      <c r="J88" s="52">
        <v>23</v>
      </c>
      <c r="K88" s="52">
        <v>50</v>
      </c>
      <c r="L88" s="52">
        <f t="shared" si="58"/>
        <v>100</v>
      </c>
      <c r="M88" s="54">
        <f t="shared" si="45"/>
        <v>14.7761266</v>
      </c>
      <c r="N88" s="54">
        <f t="shared" si="46"/>
        <v>33.223873400000002</v>
      </c>
      <c r="O88" s="54">
        <f t="shared" si="47"/>
        <v>16.776126599999998</v>
      </c>
      <c r="P88" s="54">
        <f t="shared" si="48"/>
        <v>35.223873400000002</v>
      </c>
      <c r="Q88" s="54">
        <f t="shared" si="49"/>
        <v>40.776126599999998</v>
      </c>
      <c r="R88" s="54">
        <f t="shared" si="50"/>
        <v>59.223873400000002</v>
      </c>
      <c r="S88" s="53">
        <v>5.9903970000000001E-2</v>
      </c>
      <c r="T88" s="53">
        <f t="shared" si="59"/>
        <v>0.94009602999999997</v>
      </c>
      <c r="U88" s="53">
        <f t="shared" si="60"/>
        <v>9.4009602999999995</v>
      </c>
      <c r="V88" s="54">
        <f t="shared" si="51"/>
        <v>17.599039699999999</v>
      </c>
      <c r="W88" s="54">
        <f t="shared" si="52"/>
        <v>36.400960300000001</v>
      </c>
      <c r="X88" s="54">
        <f t="shared" si="53"/>
        <v>13.599039700000001</v>
      </c>
      <c r="Y88" s="54">
        <f t="shared" si="54"/>
        <v>32.400960300000001</v>
      </c>
      <c r="Z88" s="54">
        <f t="shared" si="55"/>
        <v>40.599039699999999</v>
      </c>
      <c r="AA88" s="54">
        <f t="shared" si="56"/>
        <v>59.400960300000001</v>
      </c>
      <c r="AB88" s="53">
        <v>30</v>
      </c>
      <c r="AC88" s="53">
        <v>20</v>
      </c>
      <c r="AD88" s="53">
        <v>50</v>
      </c>
      <c r="AE88" s="53">
        <f t="shared" si="61"/>
        <v>100</v>
      </c>
      <c r="AF88" s="53">
        <v>0.17296037</v>
      </c>
      <c r="AG88" s="53">
        <f t="shared" si="62"/>
        <v>0.82703963000000003</v>
      </c>
      <c r="AH88" s="53">
        <f t="shared" si="63"/>
        <v>8.2703962999999998</v>
      </c>
      <c r="AI88" s="53">
        <f t="shared" si="64"/>
        <v>21.729603699999998</v>
      </c>
      <c r="AJ88" s="53">
        <f t="shared" si="65"/>
        <v>38.270396300000002</v>
      </c>
      <c r="AK88" s="53">
        <f t="shared" si="66"/>
        <v>11.7296037</v>
      </c>
      <c r="AL88" s="53">
        <f t="shared" si="67"/>
        <v>28.270396300000002</v>
      </c>
      <c r="AM88" s="53">
        <f t="shared" si="68"/>
        <v>41.729603699999998</v>
      </c>
      <c r="AN88" s="53">
        <f t="shared" si="69"/>
        <v>58.270396300000002</v>
      </c>
      <c r="AO88" s="53">
        <v>33</v>
      </c>
      <c r="AP88" s="53">
        <v>17</v>
      </c>
      <c r="AQ88" s="53">
        <v>50</v>
      </c>
      <c r="AR88" s="53">
        <f>AO88+AP88+AQ88</f>
        <v>100</v>
      </c>
      <c r="AS88" s="53">
        <v>0.19166667000000001</v>
      </c>
    </row>
    <row r="89" spans="1:45" x14ac:dyDescent="0.25">
      <c r="A89" s="53">
        <f t="shared" si="71"/>
        <v>88</v>
      </c>
      <c r="B89" s="53">
        <v>27</v>
      </c>
      <c r="C89" s="53">
        <v>29</v>
      </c>
      <c r="D89" s="53">
        <v>44</v>
      </c>
      <c r="E89" s="53">
        <f t="shared" si="57"/>
        <v>100</v>
      </c>
      <c r="F89">
        <v>7.7579319999999993E-2</v>
      </c>
      <c r="G89">
        <f t="shared" si="43"/>
        <v>0.92242067999999999</v>
      </c>
      <c r="H89" s="54">
        <f t="shared" si="44"/>
        <v>9.2242067999999993</v>
      </c>
      <c r="I89" s="52">
        <v>28</v>
      </c>
      <c r="J89" s="52">
        <v>28</v>
      </c>
      <c r="K89" s="52">
        <v>44</v>
      </c>
      <c r="L89" s="52">
        <f t="shared" si="58"/>
        <v>100</v>
      </c>
      <c r="M89" s="54">
        <f t="shared" si="45"/>
        <v>17.775793200000003</v>
      </c>
      <c r="N89" s="54">
        <f t="shared" si="46"/>
        <v>36.224206799999997</v>
      </c>
      <c r="O89" s="54">
        <f t="shared" si="47"/>
        <v>19.775793200000003</v>
      </c>
      <c r="P89" s="54">
        <f t="shared" si="48"/>
        <v>38.224206799999997</v>
      </c>
      <c r="Q89" s="54">
        <f t="shared" si="49"/>
        <v>34.775793200000003</v>
      </c>
      <c r="R89" s="54">
        <f t="shared" si="50"/>
        <v>53.224206799999997</v>
      </c>
      <c r="S89" s="53">
        <v>5.981156E-2</v>
      </c>
      <c r="T89" s="53">
        <f t="shared" si="59"/>
        <v>0.94018844000000001</v>
      </c>
      <c r="U89" s="53">
        <f t="shared" si="60"/>
        <v>9.4018844000000001</v>
      </c>
      <c r="V89" s="54">
        <f t="shared" si="51"/>
        <v>18.5981156</v>
      </c>
      <c r="W89" s="54">
        <f t="shared" si="52"/>
        <v>37.4018844</v>
      </c>
      <c r="X89" s="54">
        <f t="shared" si="53"/>
        <v>18.5981156</v>
      </c>
      <c r="Y89" s="54">
        <f t="shared" si="54"/>
        <v>37.4018844</v>
      </c>
      <c r="Z89" s="54">
        <f t="shared" si="55"/>
        <v>34.5981156</v>
      </c>
      <c r="AA89" s="54">
        <f t="shared" si="56"/>
        <v>53.4018844</v>
      </c>
      <c r="AB89" s="53">
        <v>29</v>
      </c>
      <c r="AC89" s="53">
        <v>27</v>
      </c>
      <c r="AD89" s="53">
        <v>44</v>
      </c>
      <c r="AE89" s="53">
        <f t="shared" si="61"/>
        <v>100</v>
      </c>
      <c r="AF89" s="53">
        <v>0.13563654999999999</v>
      </c>
      <c r="AG89" s="53">
        <f t="shared" si="62"/>
        <v>0.86436345000000003</v>
      </c>
      <c r="AH89" s="53">
        <f t="shared" si="63"/>
        <v>8.643634500000001</v>
      </c>
      <c r="AI89" s="53">
        <f t="shared" si="64"/>
        <v>20.356365499999999</v>
      </c>
      <c r="AJ89" s="53">
        <f t="shared" si="65"/>
        <v>37.643634500000005</v>
      </c>
      <c r="AK89" s="53">
        <f t="shared" si="66"/>
        <v>18.356365499999999</v>
      </c>
      <c r="AL89" s="53">
        <f t="shared" si="67"/>
        <v>35.643634500000005</v>
      </c>
      <c r="AM89" s="53">
        <f t="shared" si="68"/>
        <v>35.356365499999995</v>
      </c>
      <c r="AN89" s="53">
        <f t="shared" si="69"/>
        <v>52.643634500000005</v>
      </c>
      <c r="AO89" s="53">
        <v>30</v>
      </c>
      <c r="AP89" s="53">
        <v>25</v>
      </c>
      <c r="AQ89" s="53">
        <v>45</v>
      </c>
      <c r="AR89" s="53">
        <f t="shared" si="70"/>
        <v>100</v>
      </c>
      <c r="AS89" s="53">
        <v>0.11156408</v>
      </c>
    </row>
    <row r="90" spans="1:45" x14ac:dyDescent="0.25">
      <c r="A90" s="53">
        <f t="shared" si="71"/>
        <v>89</v>
      </c>
      <c r="B90" s="53">
        <v>20</v>
      </c>
      <c r="C90" s="53">
        <v>44</v>
      </c>
      <c r="D90" s="53">
        <v>36</v>
      </c>
      <c r="E90" s="53">
        <f t="shared" si="57"/>
        <v>100</v>
      </c>
      <c r="F90">
        <v>8.0378870000000005E-2</v>
      </c>
      <c r="G90">
        <f t="shared" si="43"/>
        <v>0.91962113000000001</v>
      </c>
      <c r="H90" s="54">
        <f t="shared" si="44"/>
        <v>9.1962112999999999</v>
      </c>
      <c r="I90" s="52">
        <v>17</v>
      </c>
      <c r="J90" s="52">
        <v>45</v>
      </c>
      <c r="K90" s="52">
        <v>38</v>
      </c>
      <c r="L90" s="52">
        <f t="shared" si="58"/>
        <v>100</v>
      </c>
      <c r="M90" s="54">
        <f t="shared" si="45"/>
        <v>10.8037887</v>
      </c>
      <c r="N90" s="54">
        <f t="shared" si="46"/>
        <v>29.196211300000002</v>
      </c>
      <c r="O90" s="54">
        <f t="shared" si="47"/>
        <v>34.803788699999998</v>
      </c>
      <c r="P90" s="54">
        <f t="shared" si="48"/>
        <v>53.196211300000002</v>
      </c>
      <c r="Q90" s="54">
        <f t="shared" si="49"/>
        <v>26.803788699999998</v>
      </c>
      <c r="R90" s="54">
        <f t="shared" si="50"/>
        <v>45.196211300000002</v>
      </c>
      <c r="S90" s="53">
        <v>0.23636014</v>
      </c>
      <c r="T90" s="53">
        <f t="shared" si="59"/>
        <v>0.76363986000000006</v>
      </c>
      <c r="U90" s="53">
        <f t="shared" si="60"/>
        <v>7.6363986000000006</v>
      </c>
      <c r="V90" s="54">
        <f t="shared" si="51"/>
        <v>9.3636014000000003</v>
      </c>
      <c r="W90" s="54">
        <f t="shared" si="52"/>
        <v>24.6363986</v>
      </c>
      <c r="X90" s="54">
        <f t="shared" si="53"/>
        <v>37.3636014</v>
      </c>
      <c r="Y90" s="54">
        <f t="shared" si="54"/>
        <v>52.6363986</v>
      </c>
      <c r="Z90" s="54">
        <f t="shared" si="55"/>
        <v>30.3636014</v>
      </c>
      <c r="AA90" s="54">
        <f t="shared" si="56"/>
        <v>45.6363986</v>
      </c>
      <c r="AB90" s="53">
        <v>14</v>
      </c>
      <c r="AC90" s="53">
        <v>46</v>
      </c>
      <c r="AD90" s="53">
        <v>40</v>
      </c>
      <c r="AE90" s="53">
        <f t="shared" si="61"/>
        <v>100</v>
      </c>
      <c r="AF90" s="53">
        <v>6.8510230000000005E-2</v>
      </c>
      <c r="AG90" s="53">
        <f t="shared" si="62"/>
        <v>0.93148976999999999</v>
      </c>
      <c r="AH90" s="53">
        <f t="shared" si="63"/>
        <v>9.3148976999999995</v>
      </c>
      <c r="AI90" s="53">
        <f t="shared" si="64"/>
        <v>4.6851023000000005</v>
      </c>
      <c r="AJ90" s="53">
        <f t="shared" si="65"/>
        <v>23.3148977</v>
      </c>
      <c r="AK90" s="53">
        <f t="shared" si="66"/>
        <v>36.685102299999997</v>
      </c>
      <c r="AL90" s="53">
        <f t="shared" si="67"/>
        <v>55.314897700000003</v>
      </c>
      <c r="AM90" s="53">
        <f t="shared" si="68"/>
        <v>30.6851023</v>
      </c>
      <c r="AN90" s="53">
        <f t="shared" si="69"/>
        <v>49.314897700000003</v>
      </c>
      <c r="AO90" s="53">
        <v>11</v>
      </c>
      <c r="AP90" s="53">
        <v>47</v>
      </c>
      <c r="AQ90" s="53">
        <v>42</v>
      </c>
      <c r="AR90" s="53">
        <f t="shared" si="70"/>
        <v>100</v>
      </c>
      <c r="AS90" s="53">
        <v>6.8715650000000003E-2</v>
      </c>
    </row>
    <row r="91" spans="1:45" x14ac:dyDescent="0.25">
      <c r="A91" s="53">
        <f t="shared" si="71"/>
        <v>90</v>
      </c>
      <c r="B91" s="53">
        <v>0.5</v>
      </c>
      <c r="C91" s="53">
        <v>95</v>
      </c>
      <c r="D91" s="53">
        <v>4.5</v>
      </c>
      <c r="E91" s="53">
        <f t="shared" si="57"/>
        <v>100</v>
      </c>
      <c r="F91">
        <v>0.15587968999999999</v>
      </c>
      <c r="G91">
        <f t="shared" si="43"/>
        <v>0.84412030999999998</v>
      </c>
      <c r="H91" s="54">
        <f t="shared" si="44"/>
        <v>8.4412030999999992</v>
      </c>
      <c r="I91" s="52">
        <v>3</v>
      </c>
      <c r="J91" s="52">
        <v>90</v>
      </c>
      <c r="K91" s="52">
        <v>7</v>
      </c>
      <c r="L91" s="52">
        <f t="shared" si="58"/>
        <v>100</v>
      </c>
      <c r="M91" s="54">
        <f t="shared" si="45"/>
        <v>-7.9412030999999992</v>
      </c>
      <c r="N91" s="54">
        <f t="shared" si="46"/>
        <v>8.9412030999999992</v>
      </c>
      <c r="O91" s="54">
        <f t="shared" si="47"/>
        <v>86.558796900000004</v>
      </c>
      <c r="P91" s="54">
        <f t="shared" si="48"/>
        <v>103.4412031</v>
      </c>
      <c r="Q91" s="54">
        <f t="shared" si="49"/>
        <v>-3.9412030999999992</v>
      </c>
      <c r="R91" s="54">
        <f t="shared" si="50"/>
        <v>12.941203099999999</v>
      </c>
      <c r="S91" s="53">
        <v>0.22960314000000001</v>
      </c>
      <c r="T91" s="53">
        <f t="shared" si="59"/>
        <v>0.77039685999999996</v>
      </c>
      <c r="U91" s="53">
        <f t="shared" si="60"/>
        <v>7.7039685999999996</v>
      </c>
      <c r="V91" s="54">
        <f t="shared" si="51"/>
        <v>-4.7039685999999996</v>
      </c>
      <c r="W91" s="54">
        <f t="shared" si="52"/>
        <v>10.7039686</v>
      </c>
      <c r="X91" s="54">
        <f t="shared" si="53"/>
        <v>82.296031400000004</v>
      </c>
      <c r="Y91" s="54">
        <f t="shared" si="54"/>
        <v>97.703968599999996</v>
      </c>
      <c r="Z91" s="54">
        <f t="shared" si="55"/>
        <v>-0.70396859999999961</v>
      </c>
      <c r="AA91" s="54">
        <f t="shared" si="56"/>
        <v>14.7039686</v>
      </c>
      <c r="AB91" s="53">
        <v>4</v>
      </c>
      <c r="AC91" s="53">
        <v>87</v>
      </c>
      <c r="AD91" s="53">
        <v>9</v>
      </c>
      <c r="AE91" s="53">
        <f t="shared" si="61"/>
        <v>100</v>
      </c>
      <c r="AF91" s="53">
        <v>0.12220337000000001</v>
      </c>
      <c r="AG91" s="53">
        <f t="shared" si="62"/>
        <v>0.87779662999999997</v>
      </c>
      <c r="AH91" s="53">
        <f t="shared" si="63"/>
        <v>8.7779662999999992</v>
      </c>
      <c r="AI91" s="53">
        <f t="shared" si="64"/>
        <v>-4.7779662999999992</v>
      </c>
      <c r="AJ91" s="53">
        <f t="shared" si="65"/>
        <v>12.777966299999999</v>
      </c>
      <c r="AK91" s="53">
        <f t="shared" si="66"/>
        <v>78.222033699999997</v>
      </c>
      <c r="AL91" s="53">
        <f t="shared" si="67"/>
        <v>95.777966300000003</v>
      </c>
      <c r="AM91" s="53">
        <f t="shared" si="68"/>
        <v>0.22203370000000078</v>
      </c>
      <c r="AN91" s="53">
        <f t="shared" si="69"/>
        <v>17.777966299999999</v>
      </c>
      <c r="AO91" s="53">
        <v>5</v>
      </c>
      <c r="AP91" s="53">
        <v>84</v>
      </c>
      <c r="AQ91" s="53">
        <v>11</v>
      </c>
      <c r="AR91" s="53">
        <f t="shared" si="70"/>
        <v>100</v>
      </c>
      <c r="AS91" s="53">
        <v>0.15340614</v>
      </c>
    </row>
    <row r="92" spans="1:45" x14ac:dyDescent="0.25">
      <c r="A92" s="53">
        <f t="shared" si="71"/>
        <v>91</v>
      </c>
      <c r="B92" s="53">
        <v>80</v>
      </c>
      <c r="C92" s="53">
        <v>10</v>
      </c>
      <c r="D92" s="53">
        <v>10</v>
      </c>
      <c r="E92" s="53">
        <f t="shared" si="57"/>
        <v>100</v>
      </c>
      <c r="F92">
        <v>0.20135096</v>
      </c>
      <c r="G92">
        <f t="shared" si="43"/>
        <v>0.79864904000000003</v>
      </c>
      <c r="H92" s="54">
        <f t="shared" si="44"/>
        <v>7.9864904000000001</v>
      </c>
      <c r="I92" s="52">
        <v>77</v>
      </c>
      <c r="J92" s="52">
        <v>16</v>
      </c>
      <c r="K92" s="52">
        <v>7</v>
      </c>
      <c r="L92" s="52">
        <f t="shared" si="58"/>
        <v>100</v>
      </c>
      <c r="M92" s="54">
        <f t="shared" si="45"/>
        <v>72.013509600000006</v>
      </c>
      <c r="N92" s="54">
        <f t="shared" si="46"/>
        <v>87.986490399999994</v>
      </c>
      <c r="O92" s="54">
        <f t="shared" si="47"/>
        <v>2.0135095999999999</v>
      </c>
      <c r="P92" s="54">
        <f t="shared" si="48"/>
        <v>17.986490400000001</v>
      </c>
      <c r="Q92" s="54">
        <f t="shared" si="49"/>
        <v>2.0135095999999999</v>
      </c>
      <c r="R92" s="54">
        <f t="shared" si="50"/>
        <v>17.986490400000001</v>
      </c>
      <c r="S92" s="53">
        <v>0.17470551000000001</v>
      </c>
      <c r="T92" s="53">
        <f t="shared" si="59"/>
        <v>0.82529448999999999</v>
      </c>
      <c r="U92" s="53">
        <f t="shared" si="60"/>
        <v>8.2529448999999993</v>
      </c>
      <c r="V92" s="54">
        <f t="shared" si="51"/>
        <v>68.747055099999997</v>
      </c>
      <c r="W92" s="54">
        <f t="shared" si="52"/>
        <v>85.252944900000003</v>
      </c>
      <c r="X92" s="54">
        <f t="shared" si="53"/>
        <v>7.7470551000000007</v>
      </c>
      <c r="Y92" s="54">
        <f t="shared" si="54"/>
        <v>24.252944899999999</v>
      </c>
      <c r="Z92" s="54">
        <f t="shared" si="55"/>
        <v>-1.2529448999999993</v>
      </c>
      <c r="AA92" s="54">
        <f t="shared" si="56"/>
        <v>15.252944899999999</v>
      </c>
      <c r="AB92" s="53">
        <v>74</v>
      </c>
      <c r="AC92" s="53">
        <v>24</v>
      </c>
      <c r="AD92" s="53">
        <v>2</v>
      </c>
      <c r="AE92" s="53">
        <f t="shared" si="61"/>
        <v>100</v>
      </c>
      <c r="AF92" s="53">
        <v>0.19040762</v>
      </c>
      <c r="AG92" s="53">
        <f t="shared" si="62"/>
        <v>0.80959238</v>
      </c>
      <c r="AH92" s="53">
        <f t="shared" si="63"/>
        <v>8.0959237999999996</v>
      </c>
      <c r="AI92" s="53">
        <f t="shared" si="64"/>
        <v>65.904076200000006</v>
      </c>
      <c r="AJ92" s="53">
        <f t="shared" si="65"/>
        <v>82.095923799999994</v>
      </c>
      <c r="AK92" s="53">
        <f t="shared" si="66"/>
        <v>15.9040762</v>
      </c>
      <c r="AL92" s="53">
        <f t="shared" si="67"/>
        <v>32.095923800000001</v>
      </c>
      <c r="AM92" s="53">
        <f t="shared" si="68"/>
        <v>-6.0959237999999996</v>
      </c>
      <c r="AN92" s="53">
        <f t="shared" si="69"/>
        <v>10.0959238</v>
      </c>
      <c r="AO92" s="53">
        <v>69</v>
      </c>
      <c r="AP92" s="53">
        <v>28</v>
      </c>
      <c r="AQ92" s="53">
        <v>3</v>
      </c>
      <c r="AR92" s="53">
        <f t="shared" si="70"/>
        <v>100</v>
      </c>
      <c r="AS92" s="53">
        <v>0.28061603000000002</v>
      </c>
    </row>
    <row r="93" spans="1:45" x14ac:dyDescent="0.25">
      <c r="A93" s="53">
        <f t="shared" si="71"/>
        <v>92</v>
      </c>
      <c r="B93" s="53">
        <v>90</v>
      </c>
      <c r="C93" s="53">
        <v>5</v>
      </c>
      <c r="D93" s="53">
        <v>5</v>
      </c>
      <c r="E93" s="53">
        <f t="shared" si="57"/>
        <v>100</v>
      </c>
      <c r="F93">
        <v>0.47511111</v>
      </c>
      <c r="G93">
        <f t="shared" si="43"/>
        <v>0.52488888999999994</v>
      </c>
      <c r="H93" s="54">
        <f t="shared" si="44"/>
        <v>5.248888899999999</v>
      </c>
      <c r="I93" s="52">
        <v>89</v>
      </c>
      <c r="J93" s="52">
        <v>8</v>
      </c>
      <c r="K93" s="52">
        <v>3</v>
      </c>
      <c r="L93" s="52">
        <f t="shared" si="58"/>
        <v>100</v>
      </c>
      <c r="M93" s="54">
        <f t="shared" si="45"/>
        <v>84.751111100000003</v>
      </c>
      <c r="N93" s="54">
        <f t="shared" si="46"/>
        <v>95.248888899999997</v>
      </c>
      <c r="O93" s="54">
        <f t="shared" si="47"/>
        <v>-0.24888889999999897</v>
      </c>
      <c r="P93" s="54">
        <f t="shared" si="48"/>
        <v>10.248888899999999</v>
      </c>
      <c r="Q93" s="54">
        <f t="shared" si="49"/>
        <v>-0.24888889999999897</v>
      </c>
      <c r="R93" s="54">
        <f t="shared" si="50"/>
        <v>10.248888899999999</v>
      </c>
      <c r="S93" s="53">
        <v>0.12412513</v>
      </c>
      <c r="T93" s="53">
        <f t="shared" si="59"/>
        <v>0.87587486999999997</v>
      </c>
      <c r="U93" s="53">
        <f t="shared" si="60"/>
        <v>8.7587486999999999</v>
      </c>
      <c r="V93" s="54">
        <f t="shared" si="51"/>
        <v>80.241251300000002</v>
      </c>
      <c r="W93" s="54">
        <f t="shared" si="52"/>
        <v>97.758748699999998</v>
      </c>
      <c r="X93" s="54">
        <f t="shared" si="53"/>
        <v>-0.75874869999999994</v>
      </c>
      <c r="Y93" s="54">
        <f t="shared" si="54"/>
        <v>16.758748699999998</v>
      </c>
      <c r="Z93" s="54">
        <f t="shared" si="55"/>
        <v>-5.7587486999999999</v>
      </c>
      <c r="AA93" s="54">
        <f t="shared" si="56"/>
        <v>11.7587487</v>
      </c>
      <c r="AB93" s="53">
        <v>86</v>
      </c>
      <c r="AC93" s="53">
        <v>12</v>
      </c>
      <c r="AD93" s="53">
        <v>2</v>
      </c>
      <c r="AE93" s="53">
        <f t="shared" si="61"/>
        <v>100</v>
      </c>
      <c r="AF93" s="53">
        <v>0.29578758999999999</v>
      </c>
      <c r="AG93" s="53">
        <f t="shared" si="62"/>
        <v>0.70421241000000001</v>
      </c>
      <c r="AH93" s="53">
        <f t="shared" si="63"/>
        <v>7.0421241000000006</v>
      </c>
      <c r="AI93" s="53">
        <f t="shared" si="64"/>
        <v>78.957875900000005</v>
      </c>
      <c r="AJ93" s="53">
        <f t="shared" si="65"/>
        <v>93.042124099999995</v>
      </c>
      <c r="AK93" s="53">
        <f t="shared" si="66"/>
        <v>4.9578758999999994</v>
      </c>
      <c r="AL93" s="53">
        <f t="shared" si="67"/>
        <v>19.042124100000002</v>
      </c>
      <c r="AM93" s="53">
        <f t="shared" si="68"/>
        <v>-5.0421241000000006</v>
      </c>
      <c r="AN93" s="53">
        <f t="shared" si="69"/>
        <v>9.0421241000000006</v>
      </c>
      <c r="AO93" s="53">
        <v>85</v>
      </c>
      <c r="AP93" s="53">
        <v>13</v>
      </c>
      <c r="AQ93" s="53">
        <v>2</v>
      </c>
      <c r="AR93" s="53">
        <f t="shared" si="70"/>
        <v>100</v>
      </c>
      <c r="AS93" s="53">
        <v>9.5162029999999995E-2</v>
      </c>
    </row>
    <row r="94" spans="1:45" x14ac:dyDescent="0.25">
      <c r="A94" s="53">
        <f t="shared" si="71"/>
        <v>93</v>
      </c>
      <c r="B94" s="53">
        <v>10</v>
      </c>
      <c r="C94" s="53">
        <v>80</v>
      </c>
      <c r="D94" s="53">
        <v>10</v>
      </c>
      <c r="E94" s="53">
        <f t="shared" si="57"/>
        <v>100</v>
      </c>
      <c r="F94">
        <v>7.8605449999999993E-2</v>
      </c>
      <c r="G94">
        <f t="shared" si="43"/>
        <v>0.92139455000000003</v>
      </c>
      <c r="H94" s="54">
        <f t="shared" si="44"/>
        <v>9.2139455000000012</v>
      </c>
      <c r="I94" s="52">
        <v>10</v>
      </c>
      <c r="J94" s="52">
        <v>76</v>
      </c>
      <c r="K94" s="52">
        <v>14</v>
      </c>
      <c r="L94" s="52">
        <f t="shared" si="58"/>
        <v>100</v>
      </c>
      <c r="M94" s="54">
        <f t="shared" si="45"/>
        <v>0.78605449999999877</v>
      </c>
      <c r="N94" s="54">
        <f t="shared" si="46"/>
        <v>19.213945500000001</v>
      </c>
      <c r="O94" s="54">
        <f t="shared" si="47"/>
        <v>70.786054500000006</v>
      </c>
      <c r="P94" s="54">
        <f t="shared" si="48"/>
        <v>89.213945499999994</v>
      </c>
      <c r="Q94" s="54">
        <f t="shared" si="49"/>
        <v>0.78605449999999877</v>
      </c>
      <c r="R94" s="54">
        <f t="shared" si="50"/>
        <v>19.213945500000001</v>
      </c>
      <c r="S94" s="53">
        <v>0.13095242000000001</v>
      </c>
      <c r="T94" s="53">
        <f t="shared" si="59"/>
        <v>0.86904757999999993</v>
      </c>
      <c r="U94" s="53">
        <f t="shared" si="60"/>
        <v>8.6904757999999998</v>
      </c>
      <c r="V94" s="54">
        <f t="shared" si="51"/>
        <v>1.3095242000000002</v>
      </c>
      <c r="W94" s="54">
        <f t="shared" si="52"/>
        <v>18.690475800000002</v>
      </c>
      <c r="X94" s="54">
        <f t="shared" si="53"/>
        <v>67.309524199999998</v>
      </c>
      <c r="Y94" s="54">
        <f t="shared" si="54"/>
        <v>84.690475800000002</v>
      </c>
      <c r="Z94" s="54">
        <f t="shared" si="55"/>
        <v>5.3095242000000002</v>
      </c>
      <c r="AA94" s="54">
        <f t="shared" si="56"/>
        <v>22.690475800000002</v>
      </c>
      <c r="AB94" s="53">
        <v>10</v>
      </c>
      <c r="AC94" s="53">
        <v>71</v>
      </c>
      <c r="AD94" s="53">
        <v>19</v>
      </c>
      <c r="AE94" s="53">
        <f t="shared" si="61"/>
        <v>100</v>
      </c>
      <c r="AF94" s="53">
        <v>0.55015044999999996</v>
      </c>
      <c r="AG94" s="53">
        <f t="shared" si="62"/>
        <v>0.44984955000000004</v>
      </c>
      <c r="AH94" s="53">
        <f t="shared" si="63"/>
        <v>4.4984955000000006</v>
      </c>
      <c r="AI94" s="53">
        <f t="shared" si="64"/>
        <v>5.5015044999999994</v>
      </c>
      <c r="AJ94" s="53">
        <f t="shared" si="65"/>
        <v>14.498495500000001</v>
      </c>
      <c r="AK94" s="53">
        <f t="shared" si="66"/>
        <v>66.501504499999996</v>
      </c>
      <c r="AL94" s="53">
        <f t="shared" si="67"/>
        <v>75.498495500000004</v>
      </c>
      <c r="AM94" s="53">
        <f t="shared" si="68"/>
        <v>14.501504499999999</v>
      </c>
      <c r="AN94" s="53">
        <f t="shared" si="69"/>
        <v>23.498495500000001</v>
      </c>
      <c r="AO94" s="53">
        <v>10</v>
      </c>
      <c r="AP94" s="53">
        <v>68</v>
      </c>
      <c r="AQ94" s="53">
        <v>22</v>
      </c>
      <c r="AR94" s="53">
        <f>AO94+AP94+AQ94</f>
        <v>100</v>
      </c>
      <c r="AS94" s="53">
        <v>0.48938728999999997</v>
      </c>
    </row>
    <row r="95" spans="1:45" x14ac:dyDescent="0.25">
      <c r="A95" s="53">
        <f t="shared" si="71"/>
        <v>94</v>
      </c>
      <c r="B95" s="53">
        <v>5</v>
      </c>
      <c r="C95" s="53">
        <v>90</v>
      </c>
      <c r="D95" s="53">
        <v>5</v>
      </c>
      <c r="E95" s="53">
        <f t="shared" si="57"/>
        <v>100</v>
      </c>
      <c r="F95">
        <v>0.11676446</v>
      </c>
      <c r="G95">
        <f t="shared" si="43"/>
        <v>0.88323554000000004</v>
      </c>
      <c r="H95" s="54">
        <f t="shared" si="44"/>
        <v>8.8323554000000009</v>
      </c>
      <c r="I95" s="52">
        <v>11</v>
      </c>
      <c r="J95" s="52">
        <v>87</v>
      </c>
      <c r="K95" s="52">
        <v>2</v>
      </c>
      <c r="L95" s="52">
        <f t="shared" si="58"/>
        <v>100</v>
      </c>
      <c r="M95" s="54">
        <f t="shared" si="45"/>
        <v>-3.8323554000000009</v>
      </c>
      <c r="N95" s="54">
        <f t="shared" si="46"/>
        <v>13.832355400000001</v>
      </c>
      <c r="O95" s="54">
        <f t="shared" si="47"/>
        <v>81.167644600000003</v>
      </c>
      <c r="P95" s="54">
        <f t="shared" si="48"/>
        <v>98.832355399999997</v>
      </c>
      <c r="Q95" s="54">
        <f t="shared" si="49"/>
        <v>-3.8323554000000009</v>
      </c>
      <c r="R95" s="54">
        <f t="shared" si="50"/>
        <v>13.832355400000001</v>
      </c>
      <c r="S95" s="53">
        <v>0.21090900000000001</v>
      </c>
      <c r="T95" s="53">
        <f t="shared" si="59"/>
        <v>0.78909099999999999</v>
      </c>
      <c r="U95" s="53">
        <f t="shared" si="60"/>
        <v>7.8909099999999999</v>
      </c>
      <c r="V95" s="54">
        <f t="shared" si="51"/>
        <v>3.1090900000000001</v>
      </c>
      <c r="W95" s="54">
        <f t="shared" si="52"/>
        <v>18.890909999999998</v>
      </c>
      <c r="X95" s="54">
        <f t="shared" si="53"/>
        <v>79.109089999999995</v>
      </c>
      <c r="Y95" s="54">
        <f t="shared" si="54"/>
        <v>94.890910000000005</v>
      </c>
      <c r="Z95" s="54">
        <f t="shared" si="55"/>
        <v>-5.8909099999999999</v>
      </c>
      <c r="AA95" s="54">
        <f t="shared" si="56"/>
        <v>9.8909099999999999</v>
      </c>
      <c r="AB95" s="53">
        <v>9</v>
      </c>
      <c r="AC95" s="53">
        <v>88</v>
      </c>
      <c r="AD95" s="53">
        <v>3</v>
      </c>
      <c r="AE95" s="53">
        <f t="shared" si="61"/>
        <v>100</v>
      </c>
      <c r="AF95" s="53">
        <v>0.18697383000000001</v>
      </c>
      <c r="AG95" s="53">
        <f t="shared" si="62"/>
        <v>0.81302616999999999</v>
      </c>
      <c r="AH95" s="53">
        <f t="shared" si="63"/>
        <v>8.1302617000000001</v>
      </c>
      <c r="AI95" s="53">
        <f t="shared" si="64"/>
        <v>0.86973829999999985</v>
      </c>
      <c r="AJ95" s="53">
        <f t="shared" si="65"/>
        <v>17.130261699999998</v>
      </c>
      <c r="AK95" s="53">
        <f t="shared" si="66"/>
        <v>79.869738299999995</v>
      </c>
      <c r="AL95" s="53">
        <f t="shared" si="67"/>
        <v>96.130261700000005</v>
      </c>
      <c r="AM95" s="53">
        <f t="shared" si="68"/>
        <v>-5.1302617000000001</v>
      </c>
      <c r="AN95" s="53">
        <f t="shared" si="69"/>
        <v>11.1302617</v>
      </c>
      <c r="AO95" s="53">
        <v>7</v>
      </c>
      <c r="AP95" s="53">
        <v>88</v>
      </c>
      <c r="AQ95" s="53">
        <v>5</v>
      </c>
      <c r="AR95" s="53">
        <f t="shared" si="70"/>
        <v>100</v>
      </c>
      <c r="AS95" s="53">
        <v>9.9347400000000002E-2</v>
      </c>
    </row>
    <row r="96" spans="1:45" x14ac:dyDescent="0.25">
      <c r="A96" s="53">
        <f t="shared" si="71"/>
        <v>95</v>
      </c>
      <c r="B96" s="53">
        <v>10</v>
      </c>
      <c r="C96" s="53">
        <v>10</v>
      </c>
      <c r="D96" s="53">
        <v>80</v>
      </c>
      <c r="E96" s="53">
        <f t="shared" si="57"/>
        <v>100</v>
      </c>
      <c r="F96">
        <v>8.6311310000000002E-2</v>
      </c>
      <c r="G96">
        <f t="shared" si="43"/>
        <v>0.91368868999999997</v>
      </c>
      <c r="H96" s="54">
        <f t="shared" si="44"/>
        <v>9.1368869000000004</v>
      </c>
      <c r="I96" s="52">
        <v>15</v>
      </c>
      <c r="J96" s="52">
        <v>9</v>
      </c>
      <c r="K96" s="52">
        <v>76</v>
      </c>
      <c r="L96" s="52">
        <f t="shared" si="58"/>
        <v>100</v>
      </c>
      <c r="M96" s="54">
        <f t="shared" si="45"/>
        <v>0.86311309999999963</v>
      </c>
      <c r="N96" s="54">
        <f t="shared" si="46"/>
        <v>19.1368869</v>
      </c>
      <c r="O96" s="54">
        <f t="shared" si="47"/>
        <v>0.86311309999999963</v>
      </c>
      <c r="P96" s="54">
        <f t="shared" si="48"/>
        <v>19.1368869</v>
      </c>
      <c r="Q96" s="54">
        <f t="shared" si="49"/>
        <v>70.863113099999993</v>
      </c>
      <c r="R96" s="54">
        <f t="shared" si="50"/>
        <v>89.136886900000007</v>
      </c>
      <c r="S96" s="53">
        <v>0.12962873999999999</v>
      </c>
      <c r="T96" s="53">
        <f t="shared" si="59"/>
        <v>0.87037125999999998</v>
      </c>
      <c r="U96" s="53">
        <f t="shared" si="60"/>
        <v>8.7037125999999994</v>
      </c>
      <c r="V96" s="54">
        <f t="shared" si="51"/>
        <v>6.2962874000000006</v>
      </c>
      <c r="W96" s="54">
        <f t="shared" si="52"/>
        <v>23.703712599999999</v>
      </c>
      <c r="X96" s="54">
        <f t="shared" si="53"/>
        <v>0.29628740000000064</v>
      </c>
      <c r="Y96" s="54">
        <f t="shared" si="54"/>
        <v>17.703712599999999</v>
      </c>
      <c r="Z96" s="54">
        <f t="shared" si="55"/>
        <v>67.296287399999997</v>
      </c>
      <c r="AA96" s="54">
        <f t="shared" si="56"/>
        <v>84.703712600000003</v>
      </c>
      <c r="AB96" s="53">
        <v>21</v>
      </c>
      <c r="AC96" s="53">
        <v>8</v>
      </c>
      <c r="AD96" s="53">
        <v>71</v>
      </c>
      <c r="AE96" s="53">
        <f t="shared" si="61"/>
        <v>100</v>
      </c>
      <c r="AF96" s="53">
        <v>0.23186823000000001</v>
      </c>
      <c r="AG96" s="53">
        <f t="shared" si="62"/>
        <v>0.76813176999999999</v>
      </c>
      <c r="AH96" s="53">
        <f t="shared" si="63"/>
        <v>7.6813177000000001</v>
      </c>
      <c r="AI96" s="53">
        <f t="shared" si="64"/>
        <v>13.318682299999999</v>
      </c>
      <c r="AJ96" s="53">
        <f t="shared" si="65"/>
        <v>28.681317700000001</v>
      </c>
      <c r="AK96" s="53">
        <f t="shared" si="66"/>
        <v>0.31868229999999986</v>
      </c>
      <c r="AL96" s="53">
        <f t="shared" si="67"/>
        <v>15.681317700000001</v>
      </c>
      <c r="AM96" s="53">
        <f t="shared" si="68"/>
        <v>63.318682299999999</v>
      </c>
      <c r="AN96" s="53">
        <f t="shared" si="69"/>
        <v>78.681317699999994</v>
      </c>
      <c r="AO96" s="53">
        <v>26</v>
      </c>
      <c r="AP96" s="53">
        <v>7</v>
      </c>
      <c r="AQ96" s="53">
        <v>67</v>
      </c>
      <c r="AR96" s="53">
        <f t="shared" si="70"/>
        <v>100</v>
      </c>
      <c r="AS96" s="53">
        <v>0.54198153000000004</v>
      </c>
    </row>
    <row r="97" spans="1:45" x14ac:dyDescent="0.25">
      <c r="A97" s="53">
        <f t="shared" si="71"/>
        <v>96</v>
      </c>
      <c r="B97" s="53">
        <v>5</v>
      </c>
      <c r="C97" s="53">
        <v>5</v>
      </c>
      <c r="D97" s="53">
        <v>90</v>
      </c>
      <c r="E97" s="53">
        <f t="shared" si="57"/>
        <v>100</v>
      </c>
      <c r="F97">
        <v>0.1740978</v>
      </c>
      <c r="G97">
        <f t="shared" si="43"/>
        <v>0.82590220000000003</v>
      </c>
      <c r="H97" s="54">
        <f t="shared" si="44"/>
        <v>8.2590219999999999</v>
      </c>
      <c r="I97" s="52">
        <v>6</v>
      </c>
      <c r="J97" s="52">
        <v>1</v>
      </c>
      <c r="K97" s="52">
        <v>93</v>
      </c>
      <c r="L97" s="52">
        <f t="shared" si="58"/>
        <v>100</v>
      </c>
      <c r="M97" s="54">
        <f t="shared" si="45"/>
        <v>-3.2590219999999999</v>
      </c>
      <c r="N97" s="54">
        <f t="shared" si="46"/>
        <v>13.259022</v>
      </c>
      <c r="O97" s="54">
        <f t="shared" si="47"/>
        <v>-3.2590219999999999</v>
      </c>
      <c r="P97" s="54">
        <f t="shared" si="48"/>
        <v>13.259022</v>
      </c>
      <c r="Q97" s="54">
        <f t="shared" si="49"/>
        <v>81.740977999999998</v>
      </c>
      <c r="R97" s="54">
        <f t="shared" si="50"/>
        <v>98.259022000000002</v>
      </c>
      <c r="S97" s="53">
        <v>9.6035579999999995E-2</v>
      </c>
      <c r="T97" s="53">
        <f t="shared" si="59"/>
        <v>0.90396441999999999</v>
      </c>
      <c r="U97" s="53">
        <f t="shared" si="60"/>
        <v>9.0396441999999997</v>
      </c>
      <c r="V97" s="54">
        <f t="shared" si="51"/>
        <v>-3.0396441999999997</v>
      </c>
      <c r="W97" s="54">
        <f t="shared" si="52"/>
        <v>15.0396442</v>
      </c>
      <c r="X97" s="54">
        <f t="shared" si="53"/>
        <v>-8.0396441999999997</v>
      </c>
      <c r="Y97" s="54">
        <f t="shared" si="54"/>
        <v>10.0396442</v>
      </c>
      <c r="Z97" s="54">
        <f t="shared" si="55"/>
        <v>83.960355800000002</v>
      </c>
      <c r="AA97" s="54">
        <f t="shared" si="56"/>
        <v>102.0396442</v>
      </c>
      <c r="AB97" s="53">
        <v>1</v>
      </c>
      <c r="AC97" s="53">
        <v>3</v>
      </c>
      <c r="AD97" s="53">
        <v>96</v>
      </c>
      <c r="AE97" s="53">
        <f t="shared" si="61"/>
        <v>100</v>
      </c>
      <c r="AF97" s="53">
        <v>0.17133425999999999</v>
      </c>
      <c r="AG97" s="53">
        <f t="shared" si="62"/>
        <v>0.82866574000000004</v>
      </c>
      <c r="AH97" s="53">
        <f t="shared" si="63"/>
        <v>8.2866574000000011</v>
      </c>
      <c r="AI97" s="53">
        <f t="shared" si="64"/>
        <v>-7.2866574000000011</v>
      </c>
      <c r="AJ97" s="53">
        <f t="shared" si="65"/>
        <v>9.2866574000000011</v>
      </c>
      <c r="AK97" s="53">
        <f t="shared" si="66"/>
        <v>-5.2866574000000011</v>
      </c>
      <c r="AL97" s="53">
        <f t="shared" si="67"/>
        <v>11.286657400000001</v>
      </c>
      <c r="AM97" s="53">
        <f t="shared" si="68"/>
        <v>87.713342600000004</v>
      </c>
      <c r="AN97" s="53">
        <f t="shared" si="69"/>
        <v>104.2866574</v>
      </c>
      <c r="AO97" s="53">
        <v>3</v>
      </c>
      <c r="AP97" s="53">
        <v>9</v>
      </c>
      <c r="AQ97" s="53">
        <v>88</v>
      </c>
      <c r="AR97" s="53">
        <f t="shared" si="70"/>
        <v>100</v>
      </c>
      <c r="AS97" s="53">
        <v>7.1639770000000005E-2</v>
      </c>
    </row>
    <row r="98" spans="1:45" x14ac:dyDescent="0.25">
      <c r="A98" s="53">
        <f t="shared" si="71"/>
        <v>97</v>
      </c>
      <c r="B98" s="53">
        <v>95</v>
      </c>
      <c r="C98" s="53">
        <v>4.5</v>
      </c>
      <c r="D98" s="53">
        <v>0.5</v>
      </c>
      <c r="E98" s="53">
        <f t="shared" si="57"/>
        <v>100</v>
      </c>
      <c r="F98">
        <v>0.14026257</v>
      </c>
      <c r="G98">
        <f t="shared" ref="G98:G101" si="72">1-F98</f>
        <v>0.85973743000000002</v>
      </c>
      <c r="H98" s="54">
        <f t="shared" ref="H98:H101" si="73">G98*10</f>
        <v>8.5973743000000002</v>
      </c>
      <c r="I98" s="52">
        <v>87</v>
      </c>
      <c r="J98" s="52">
        <v>5</v>
      </c>
      <c r="K98" s="52">
        <v>8</v>
      </c>
      <c r="L98" s="52">
        <f t="shared" si="58"/>
        <v>100</v>
      </c>
      <c r="M98" s="54">
        <f t="shared" si="45"/>
        <v>86.402625700000002</v>
      </c>
      <c r="N98" s="54">
        <f t="shared" si="46"/>
        <v>103.5973743</v>
      </c>
      <c r="O98" s="54">
        <f t="shared" si="47"/>
        <v>-4.0973743000000002</v>
      </c>
      <c r="P98" s="54">
        <f t="shared" si="48"/>
        <v>13.0973743</v>
      </c>
      <c r="Q98" s="54">
        <f t="shared" si="49"/>
        <v>-8.0973743000000002</v>
      </c>
      <c r="R98" s="54">
        <f t="shared" si="50"/>
        <v>9.0973743000000002</v>
      </c>
      <c r="S98" s="53">
        <v>6.3867800000000002E-2</v>
      </c>
      <c r="T98" s="53">
        <f t="shared" si="59"/>
        <v>0.93613219999999997</v>
      </c>
      <c r="U98" s="53">
        <f t="shared" si="60"/>
        <v>9.3613219999999995</v>
      </c>
      <c r="V98" s="54">
        <f t="shared" ref="V98:V101" si="74">I98-U98</f>
        <v>77.638677999999999</v>
      </c>
      <c r="W98" s="54">
        <f t="shared" si="52"/>
        <v>96.361322000000001</v>
      </c>
      <c r="X98" s="54">
        <f t="shared" si="53"/>
        <v>-4.3613219999999995</v>
      </c>
      <c r="Y98" s="54">
        <f t="shared" si="54"/>
        <v>14.361321999999999</v>
      </c>
      <c r="Z98" s="54">
        <f t="shared" si="55"/>
        <v>-1.3613219999999995</v>
      </c>
      <c r="AA98" s="54">
        <f t="shared" si="56"/>
        <v>17.361322000000001</v>
      </c>
      <c r="AB98" s="53">
        <v>80</v>
      </c>
      <c r="AC98" s="53">
        <v>5</v>
      </c>
      <c r="AD98" s="53">
        <v>15</v>
      </c>
      <c r="AE98" s="53">
        <f t="shared" si="61"/>
        <v>100</v>
      </c>
      <c r="AF98" s="53">
        <v>6.8818279999999996E-2</v>
      </c>
      <c r="AG98" s="53">
        <f t="shared" si="62"/>
        <v>0.93118171999999999</v>
      </c>
      <c r="AH98" s="53">
        <f t="shared" si="63"/>
        <v>9.3118172000000001</v>
      </c>
      <c r="AI98" s="53">
        <f t="shared" si="64"/>
        <v>70.688182799999993</v>
      </c>
      <c r="AJ98" s="53">
        <f t="shared" si="65"/>
        <v>89.311817200000007</v>
      </c>
      <c r="AK98" s="53">
        <f t="shared" si="66"/>
        <v>-4.3118172000000001</v>
      </c>
      <c r="AL98" s="53">
        <f t="shared" si="67"/>
        <v>14.3118172</v>
      </c>
      <c r="AM98" s="53">
        <f t="shared" si="68"/>
        <v>5.6881827999999999</v>
      </c>
      <c r="AN98" s="53">
        <f t="shared" si="69"/>
        <v>24.3118172</v>
      </c>
      <c r="AO98" s="53">
        <v>74</v>
      </c>
      <c r="AP98" s="53">
        <v>4</v>
      </c>
      <c r="AQ98" s="53">
        <v>22</v>
      </c>
      <c r="AR98" s="53">
        <f t="shared" si="70"/>
        <v>100</v>
      </c>
      <c r="AS98" s="53">
        <v>7.1397329999999995E-2</v>
      </c>
    </row>
    <row r="99" spans="1:45" x14ac:dyDescent="0.25">
      <c r="A99" s="53">
        <f t="shared" si="71"/>
        <v>98</v>
      </c>
      <c r="B99" s="53">
        <v>4.5</v>
      </c>
      <c r="C99" s="53">
        <v>0.5</v>
      </c>
      <c r="D99" s="53">
        <v>95</v>
      </c>
      <c r="E99" s="53">
        <f t="shared" si="57"/>
        <v>100</v>
      </c>
      <c r="F99">
        <v>0.36668889999999998</v>
      </c>
      <c r="G99">
        <f t="shared" si="72"/>
        <v>0.63331110000000002</v>
      </c>
      <c r="H99" s="54">
        <f t="shared" si="73"/>
        <v>6.3331110000000006</v>
      </c>
      <c r="I99" s="52">
        <v>2</v>
      </c>
      <c r="J99" s="52">
        <v>1</v>
      </c>
      <c r="K99" s="52">
        <v>97</v>
      </c>
      <c r="L99" s="52">
        <f t="shared" si="58"/>
        <v>100</v>
      </c>
      <c r="M99" s="54">
        <f t="shared" si="45"/>
        <v>-1.8331110000000006</v>
      </c>
      <c r="N99" s="54">
        <f t="shared" si="46"/>
        <v>10.833111000000001</v>
      </c>
      <c r="O99" s="54">
        <f t="shared" si="47"/>
        <v>-5.8331110000000006</v>
      </c>
      <c r="P99" s="54">
        <f t="shared" si="48"/>
        <v>6.8331110000000006</v>
      </c>
      <c r="Q99" s="54">
        <f t="shared" si="49"/>
        <v>88.666888999999998</v>
      </c>
      <c r="R99" s="54">
        <f t="shared" si="50"/>
        <v>101.333111</v>
      </c>
      <c r="S99" s="53">
        <v>5.9682539999999999E-2</v>
      </c>
      <c r="T99" s="53">
        <f t="shared" si="59"/>
        <v>0.94031746000000005</v>
      </c>
      <c r="U99" s="53">
        <f t="shared" si="60"/>
        <v>9.4031745999999998</v>
      </c>
      <c r="V99" s="54">
        <f t="shared" si="74"/>
        <v>-7.4031745999999998</v>
      </c>
      <c r="W99" s="54">
        <f t="shared" si="52"/>
        <v>11.4031746</v>
      </c>
      <c r="X99" s="54">
        <f t="shared" si="53"/>
        <v>-8.4031745999999998</v>
      </c>
      <c r="Y99" s="54">
        <f t="shared" si="54"/>
        <v>10.4031746</v>
      </c>
      <c r="Z99" s="54">
        <f t="shared" si="55"/>
        <v>87.5968254</v>
      </c>
      <c r="AA99" s="54">
        <f t="shared" si="56"/>
        <v>106.4031746</v>
      </c>
      <c r="AB99" s="53">
        <v>2</v>
      </c>
      <c r="AC99" s="53">
        <v>1</v>
      </c>
      <c r="AD99" s="53">
        <v>97</v>
      </c>
      <c r="AE99" s="53">
        <f t="shared" si="61"/>
        <v>100</v>
      </c>
      <c r="AF99" s="53">
        <v>0.14256690999999999</v>
      </c>
      <c r="AG99" s="53">
        <f t="shared" si="62"/>
        <v>0.85743309000000001</v>
      </c>
      <c r="AH99" s="53">
        <f t="shared" si="63"/>
        <v>8.5743308999999996</v>
      </c>
      <c r="AI99" s="53">
        <f t="shared" si="64"/>
        <v>-6.5743308999999996</v>
      </c>
      <c r="AJ99" s="53">
        <f t="shared" si="65"/>
        <v>10.5743309</v>
      </c>
      <c r="AK99" s="53">
        <f t="shared" si="66"/>
        <v>-7.5743308999999996</v>
      </c>
      <c r="AL99" s="53">
        <f t="shared" si="67"/>
        <v>9.5743308999999996</v>
      </c>
      <c r="AM99" s="53">
        <f t="shared" si="68"/>
        <v>88.425669099999993</v>
      </c>
      <c r="AN99" s="53">
        <f t="shared" si="69"/>
        <v>105.57433090000001</v>
      </c>
      <c r="AO99" s="53">
        <v>1</v>
      </c>
      <c r="AP99" s="53">
        <v>1</v>
      </c>
      <c r="AQ99" s="53">
        <v>98</v>
      </c>
      <c r="AR99" s="53">
        <f t="shared" si="70"/>
        <v>100</v>
      </c>
      <c r="AS99" s="53">
        <v>0.29300969999999998</v>
      </c>
    </row>
    <row r="100" spans="1:45" x14ac:dyDescent="0.25">
      <c r="A100" s="53">
        <f t="shared" si="71"/>
        <v>99</v>
      </c>
      <c r="B100" s="53">
        <v>40</v>
      </c>
      <c r="C100" s="53">
        <v>20</v>
      </c>
      <c r="D100" s="53">
        <v>40</v>
      </c>
      <c r="E100" s="53">
        <f t="shared" si="57"/>
        <v>100</v>
      </c>
      <c r="F100">
        <v>0.19126725999999999</v>
      </c>
      <c r="G100">
        <f t="shared" si="72"/>
        <v>0.80873273999999995</v>
      </c>
      <c r="H100" s="54">
        <f t="shared" si="73"/>
        <v>8.0873273999999995</v>
      </c>
      <c r="I100" s="52">
        <v>33</v>
      </c>
      <c r="J100" s="52">
        <v>26</v>
      </c>
      <c r="K100" s="52">
        <v>41</v>
      </c>
      <c r="L100" s="52">
        <f t="shared" si="58"/>
        <v>100</v>
      </c>
      <c r="M100" s="54">
        <f t="shared" si="45"/>
        <v>31.912672600000001</v>
      </c>
      <c r="N100" s="54">
        <f t="shared" si="46"/>
        <v>48.087327399999999</v>
      </c>
      <c r="O100" s="54">
        <f t="shared" si="47"/>
        <v>11.912672600000001</v>
      </c>
      <c r="P100" s="54">
        <f t="shared" si="48"/>
        <v>28.087327399999999</v>
      </c>
      <c r="Q100" s="54">
        <f t="shared" si="49"/>
        <v>31.912672600000001</v>
      </c>
      <c r="R100" s="54">
        <f t="shared" si="50"/>
        <v>48.087327399999999</v>
      </c>
      <c r="S100" s="53">
        <v>9.4031749999999997E-2</v>
      </c>
      <c r="T100" s="53">
        <f t="shared" si="59"/>
        <v>0.90596825000000003</v>
      </c>
      <c r="U100" s="53">
        <f t="shared" si="60"/>
        <v>9.059682500000001</v>
      </c>
      <c r="V100" s="54">
        <f t="shared" si="74"/>
        <v>23.940317499999999</v>
      </c>
      <c r="W100" s="54">
        <f t="shared" si="52"/>
        <v>42.059682500000001</v>
      </c>
      <c r="X100" s="54">
        <f t="shared" si="53"/>
        <v>16.940317499999999</v>
      </c>
      <c r="Y100" s="54">
        <f t="shared" si="54"/>
        <v>35.059682500000001</v>
      </c>
      <c r="Z100" s="54">
        <f t="shared" si="55"/>
        <v>31.940317499999999</v>
      </c>
      <c r="AA100" s="54">
        <f t="shared" si="56"/>
        <v>50.059682500000001</v>
      </c>
      <c r="AB100" s="53">
        <v>25</v>
      </c>
      <c r="AC100" s="53">
        <v>33</v>
      </c>
      <c r="AD100" s="53">
        <v>42</v>
      </c>
      <c r="AE100" s="53">
        <f t="shared" si="61"/>
        <v>100</v>
      </c>
      <c r="AF100" s="53">
        <v>0.44931818000000001</v>
      </c>
      <c r="AG100" s="53">
        <f t="shared" si="62"/>
        <v>0.55068181999999999</v>
      </c>
      <c r="AH100" s="53">
        <f t="shared" si="63"/>
        <v>5.5068181999999997</v>
      </c>
      <c r="AI100" s="53">
        <f t="shared" si="64"/>
        <v>19.493181800000002</v>
      </c>
      <c r="AJ100" s="53">
        <f t="shared" si="65"/>
        <v>30.506818199999998</v>
      </c>
      <c r="AK100" s="53">
        <f t="shared" si="66"/>
        <v>27.493181800000002</v>
      </c>
      <c r="AL100" s="53">
        <f t="shared" si="67"/>
        <v>38.506818199999998</v>
      </c>
      <c r="AM100" s="53">
        <f t="shared" si="68"/>
        <v>36.493181800000002</v>
      </c>
      <c r="AN100" s="53">
        <f t="shared" si="69"/>
        <v>47.506818199999998</v>
      </c>
      <c r="AO100" s="53">
        <v>20</v>
      </c>
      <c r="AP100" s="53">
        <v>37</v>
      </c>
      <c r="AQ100" s="53">
        <v>43</v>
      </c>
      <c r="AR100" s="53">
        <f t="shared" si="70"/>
        <v>100</v>
      </c>
      <c r="AS100" s="53">
        <v>0.10159976</v>
      </c>
    </row>
    <row r="101" spans="1:45" x14ac:dyDescent="0.25">
      <c r="A101" s="53">
        <f t="shared" si="71"/>
        <v>100</v>
      </c>
      <c r="B101" s="53">
        <v>20</v>
      </c>
      <c r="C101" s="53">
        <v>60</v>
      </c>
      <c r="D101" s="53">
        <v>20</v>
      </c>
      <c r="E101" s="53">
        <f t="shared" si="57"/>
        <v>100</v>
      </c>
      <c r="F101">
        <v>0.1922365</v>
      </c>
      <c r="G101">
        <f t="shared" si="72"/>
        <v>0.80776349999999997</v>
      </c>
      <c r="H101" s="54">
        <f t="shared" si="73"/>
        <v>8.077634999999999</v>
      </c>
      <c r="I101" s="52">
        <v>13</v>
      </c>
      <c r="J101" s="52">
        <v>65</v>
      </c>
      <c r="K101" s="52">
        <v>22</v>
      </c>
      <c r="L101" s="52">
        <f t="shared" si="58"/>
        <v>100</v>
      </c>
      <c r="M101" s="54">
        <f t="shared" si="45"/>
        <v>11.922365000000001</v>
      </c>
      <c r="N101" s="54">
        <f t="shared" si="46"/>
        <v>28.077635000000001</v>
      </c>
      <c r="O101" s="54">
        <f t="shared" si="47"/>
        <v>51.922364999999999</v>
      </c>
      <c r="P101" s="54">
        <f t="shared" si="48"/>
        <v>68.077635000000001</v>
      </c>
      <c r="Q101" s="54">
        <f t="shared" si="49"/>
        <v>11.922365000000001</v>
      </c>
      <c r="R101" s="54">
        <f t="shared" si="50"/>
        <v>28.077635000000001</v>
      </c>
      <c r="S101" s="53">
        <v>0.11619048</v>
      </c>
      <c r="T101" s="53">
        <f t="shared" si="59"/>
        <v>0.88380952000000002</v>
      </c>
      <c r="U101" s="53">
        <f t="shared" si="60"/>
        <v>8.8380951999999997</v>
      </c>
      <c r="V101" s="54">
        <f t="shared" si="74"/>
        <v>4.1619048000000003</v>
      </c>
      <c r="W101" s="54">
        <f t="shared" si="52"/>
        <v>21.838095199999998</v>
      </c>
      <c r="X101" s="54">
        <f t="shared" si="53"/>
        <v>56.161904800000002</v>
      </c>
      <c r="Y101" s="54">
        <f t="shared" si="54"/>
        <v>73.838095199999998</v>
      </c>
      <c r="Z101" s="54">
        <f t="shared" si="55"/>
        <v>13.1619048</v>
      </c>
      <c r="AA101" s="54">
        <f t="shared" si="56"/>
        <v>30.838095199999998</v>
      </c>
      <c r="AB101" s="53">
        <v>10</v>
      </c>
      <c r="AC101" s="53">
        <v>69</v>
      </c>
      <c r="AD101" s="53">
        <v>21</v>
      </c>
      <c r="AE101" s="53">
        <f t="shared" si="61"/>
        <v>100</v>
      </c>
      <c r="AF101" s="53">
        <v>6.5606650000000002E-2</v>
      </c>
      <c r="AG101" s="53">
        <f t="shared" si="62"/>
        <v>0.93439335000000001</v>
      </c>
      <c r="AH101" s="53">
        <f t="shared" si="63"/>
        <v>9.3439335000000003</v>
      </c>
      <c r="AI101" s="53">
        <f t="shared" si="64"/>
        <v>0.65606649999999966</v>
      </c>
      <c r="AJ101" s="53">
        <f t="shared" si="65"/>
        <v>19.343933499999999</v>
      </c>
      <c r="AK101" s="53">
        <f t="shared" si="66"/>
        <v>59.656066500000001</v>
      </c>
      <c r="AL101" s="53">
        <f t="shared" si="67"/>
        <v>78.343933500000006</v>
      </c>
      <c r="AM101" s="53">
        <f t="shared" si="68"/>
        <v>11.6560665</v>
      </c>
      <c r="AN101" s="53">
        <f t="shared" si="69"/>
        <v>30.343933499999999</v>
      </c>
      <c r="AO101" s="53">
        <v>7</v>
      </c>
      <c r="AP101" s="53">
        <v>73</v>
      </c>
      <c r="AQ101" s="53">
        <v>20</v>
      </c>
      <c r="AR101" s="53">
        <f t="shared" si="70"/>
        <v>100</v>
      </c>
      <c r="AS101" s="53">
        <v>0.13666751999999999</v>
      </c>
    </row>
    <row r="102" spans="1:45" x14ac:dyDescent="0.25">
      <c r="M102" s="54"/>
      <c r="N102" s="54"/>
    </row>
    <row r="103" spans="1:45" x14ac:dyDescent="0.25">
      <c r="M103" s="54"/>
    </row>
    <row r="104" spans="1:45" x14ac:dyDescent="0.25">
      <c r="M104" s="54"/>
    </row>
    <row r="105" spans="1:45" x14ac:dyDescent="0.25">
      <c r="M105" s="54"/>
    </row>
    <row r="106" spans="1:45" x14ac:dyDescent="0.25">
      <c r="M106" s="54"/>
    </row>
    <row r="107" spans="1:45" x14ac:dyDescent="0.25">
      <c r="M107" s="54"/>
    </row>
    <row r="108" spans="1:45" x14ac:dyDescent="0.25">
      <c r="M108" s="54"/>
    </row>
    <row r="109" spans="1:45" x14ac:dyDescent="0.25">
      <c r="M109" s="54"/>
    </row>
    <row r="110" spans="1:45" x14ac:dyDescent="0.25">
      <c r="M110" s="54"/>
    </row>
    <row r="111" spans="1:45" x14ac:dyDescent="0.25">
      <c r="M111" s="54"/>
    </row>
    <row r="112" spans="1:45" x14ac:dyDescent="0.25">
      <c r="M112" s="54"/>
    </row>
    <row r="113" spans="13:13" x14ac:dyDescent="0.25">
      <c r="M113" s="54"/>
    </row>
    <row r="114" spans="13:13" x14ac:dyDescent="0.25">
      <c r="M114" s="54"/>
    </row>
    <row r="115" spans="13:13" x14ac:dyDescent="0.25">
      <c r="M115" s="54"/>
    </row>
    <row r="116" spans="13:13" x14ac:dyDescent="0.25">
      <c r="M116" s="54"/>
    </row>
    <row r="117" spans="13:13" x14ac:dyDescent="0.25">
      <c r="M117" s="54"/>
    </row>
    <row r="118" spans="13:13" x14ac:dyDescent="0.25">
      <c r="M118" s="54"/>
    </row>
    <row r="119" spans="13:13" x14ac:dyDescent="0.25">
      <c r="M119" s="54"/>
    </row>
    <row r="120" spans="13:13" x14ac:dyDescent="0.25">
      <c r="M120" s="54"/>
    </row>
    <row r="121" spans="13:13" x14ac:dyDescent="0.25">
      <c r="M121" s="54"/>
    </row>
    <row r="122" spans="13:13" x14ac:dyDescent="0.25">
      <c r="M122" s="54"/>
    </row>
    <row r="123" spans="13:13" x14ac:dyDescent="0.25">
      <c r="M123" s="54"/>
    </row>
    <row r="124" spans="13:13" x14ac:dyDescent="0.25">
      <c r="M124" s="54"/>
    </row>
    <row r="125" spans="13:13" x14ac:dyDescent="0.25">
      <c r="M125" s="54"/>
    </row>
    <row r="126" spans="13:13" x14ac:dyDescent="0.25">
      <c r="M126" s="54"/>
    </row>
    <row r="127" spans="13:13" x14ac:dyDescent="0.25">
      <c r="M127" s="54"/>
    </row>
    <row r="128" spans="13:13" x14ac:dyDescent="0.25">
      <c r="M128" s="54"/>
    </row>
    <row r="129" spans="13:13" x14ac:dyDescent="0.25">
      <c r="M129" s="54"/>
    </row>
    <row r="130" spans="13:13" x14ac:dyDescent="0.25">
      <c r="M130" s="54"/>
    </row>
    <row r="131" spans="13:13" x14ac:dyDescent="0.25">
      <c r="M131" s="54"/>
    </row>
    <row r="132" spans="13:13" x14ac:dyDescent="0.25">
      <c r="M132" s="54"/>
    </row>
    <row r="133" spans="13:13" x14ac:dyDescent="0.25">
      <c r="M133" s="54"/>
    </row>
    <row r="134" spans="13:13" x14ac:dyDescent="0.25">
      <c r="M134" s="54"/>
    </row>
    <row r="135" spans="13:13" x14ac:dyDescent="0.25">
      <c r="M135" s="54"/>
    </row>
    <row r="136" spans="13:13" x14ac:dyDescent="0.25">
      <c r="M136" s="54"/>
    </row>
    <row r="137" spans="13:13" x14ac:dyDescent="0.25">
      <c r="M137" s="54"/>
    </row>
    <row r="138" spans="13:13" x14ac:dyDescent="0.25">
      <c r="M138" s="54"/>
    </row>
    <row r="139" spans="13:13" x14ac:dyDescent="0.25">
      <c r="M139" s="54"/>
    </row>
    <row r="140" spans="13:13" x14ac:dyDescent="0.25">
      <c r="M140" s="54"/>
    </row>
    <row r="141" spans="13:13" x14ac:dyDescent="0.25">
      <c r="M141" s="54"/>
    </row>
    <row r="142" spans="13:13" x14ac:dyDescent="0.25">
      <c r="M142" s="54"/>
    </row>
    <row r="143" spans="13:13" x14ac:dyDescent="0.25">
      <c r="M143" s="54"/>
    </row>
    <row r="144" spans="13:13" x14ac:dyDescent="0.25">
      <c r="M144" s="54"/>
    </row>
    <row r="145" spans="13:13" x14ac:dyDescent="0.25">
      <c r="M145" s="54"/>
    </row>
    <row r="146" spans="13:13" x14ac:dyDescent="0.25">
      <c r="M146" s="54"/>
    </row>
    <row r="147" spans="13:13" x14ac:dyDescent="0.25">
      <c r="M147" s="54"/>
    </row>
    <row r="148" spans="13:13" x14ac:dyDescent="0.25">
      <c r="M148" s="54"/>
    </row>
    <row r="149" spans="13:13" x14ac:dyDescent="0.25">
      <c r="M149" s="54"/>
    </row>
    <row r="150" spans="13:13" x14ac:dyDescent="0.25">
      <c r="M150" s="54"/>
    </row>
    <row r="151" spans="13:13" x14ac:dyDescent="0.25">
      <c r="M151" s="54"/>
    </row>
    <row r="152" spans="13:13" x14ac:dyDescent="0.25">
      <c r="M152" s="54"/>
    </row>
    <row r="153" spans="13:13" x14ac:dyDescent="0.25">
      <c r="M153" s="54"/>
    </row>
    <row r="154" spans="13:13" x14ac:dyDescent="0.25">
      <c r="M154" s="54"/>
    </row>
    <row r="155" spans="13:13" x14ac:dyDescent="0.25">
      <c r="M155" s="54"/>
    </row>
    <row r="156" spans="13:13" x14ac:dyDescent="0.25">
      <c r="M156" s="54"/>
    </row>
    <row r="157" spans="13:13" x14ac:dyDescent="0.25">
      <c r="M157" s="54"/>
    </row>
    <row r="158" spans="13:13" x14ac:dyDescent="0.25">
      <c r="M158" s="54"/>
    </row>
    <row r="159" spans="13:13" x14ac:dyDescent="0.25">
      <c r="M159" s="54"/>
    </row>
    <row r="160" spans="13:13" x14ac:dyDescent="0.25">
      <c r="M160" s="54"/>
    </row>
    <row r="161" spans="13:13" x14ac:dyDescent="0.25">
      <c r="M161" s="54"/>
    </row>
    <row r="162" spans="13:13" x14ac:dyDescent="0.25">
      <c r="M162" s="54"/>
    </row>
    <row r="163" spans="13:13" x14ac:dyDescent="0.25">
      <c r="M163" s="54"/>
    </row>
    <row r="164" spans="13:13" x14ac:dyDescent="0.25">
      <c r="M164" s="54"/>
    </row>
    <row r="165" spans="13:13" x14ac:dyDescent="0.25">
      <c r="M165" s="54"/>
    </row>
    <row r="166" spans="13:13" x14ac:dyDescent="0.25">
      <c r="M166" s="54"/>
    </row>
    <row r="167" spans="13:13" x14ac:dyDescent="0.25">
      <c r="M167" s="54"/>
    </row>
    <row r="168" spans="13:13" x14ac:dyDescent="0.25">
      <c r="M168" s="54"/>
    </row>
    <row r="169" spans="13:13" x14ac:dyDescent="0.25">
      <c r="M169" s="54"/>
    </row>
    <row r="170" spans="13:13" x14ac:dyDescent="0.25">
      <c r="M170" s="54"/>
    </row>
    <row r="171" spans="13:13" x14ac:dyDescent="0.25">
      <c r="M171" s="54"/>
    </row>
    <row r="172" spans="13:13" x14ac:dyDescent="0.25">
      <c r="M172" s="54"/>
    </row>
    <row r="173" spans="13:13" x14ac:dyDescent="0.25">
      <c r="M173" s="54"/>
    </row>
    <row r="174" spans="13:13" x14ac:dyDescent="0.25">
      <c r="M174" s="54"/>
    </row>
    <row r="175" spans="13:13" x14ac:dyDescent="0.25">
      <c r="M175" s="54"/>
    </row>
    <row r="176" spans="13:13" x14ac:dyDescent="0.25">
      <c r="M176" s="54"/>
    </row>
    <row r="177" spans="13:13" x14ac:dyDescent="0.25">
      <c r="M177" s="54"/>
    </row>
    <row r="178" spans="13:13" x14ac:dyDescent="0.25">
      <c r="M178" s="54"/>
    </row>
    <row r="179" spans="13:13" x14ac:dyDescent="0.25">
      <c r="M179" s="54"/>
    </row>
    <row r="180" spans="13:13" x14ac:dyDescent="0.25">
      <c r="M180" s="54"/>
    </row>
    <row r="181" spans="13:13" x14ac:dyDescent="0.25">
      <c r="M181" s="54"/>
    </row>
    <row r="182" spans="13:13" x14ac:dyDescent="0.25">
      <c r="M182" s="54"/>
    </row>
    <row r="183" spans="13:13" x14ac:dyDescent="0.25">
      <c r="M183" s="54"/>
    </row>
    <row r="184" spans="13:13" x14ac:dyDescent="0.25">
      <c r="M184" s="54"/>
    </row>
    <row r="185" spans="13:13" x14ac:dyDescent="0.25">
      <c r="M185" s="54"/>
    </row>
    <row r="186" spans="13:13" x14ac:dyDescent="0.25">
      <c r="M186" s="54"/>
    </row>
    <row r="187" spans="13:13" x14ac:dyDescent="0.25">
      <c r="M187" s="54"/>
    </row>
    <row r="188" spans="13:13" x14ac:dyDescent="0.25">
      <c r="M188" s="54"/>
    </row>
    <row r="189" spans="13:13" x14ac:dyDescent="0.25">
      <c r="M189" s="54"/>
    </row>
    <row r="190" spans="13:13" x14ac:dyDescent="0.25">
      <c r="M190" s="54"/>
    </row>
    <row r="191" spans="13:13" x14ac:dyDescent="0.25">
      <c r="M191" s="54"/>
    </row>
    <row r="192" spans="13:13" x14ac:dyDescent="0.25">
      <c r="M192" s="54"/>
    </row>
    <row r="193" spans="13:13" x14ac:dyDescent="0.25">
      <c r="M193" s="54"/>
    </row>
    <row r="194" spans="13:13" x14ac:dyDescent="0.25">
      <c r="M194" s="54"/>
    </row>
    <row r="195" spans="13:13" x14ac:dyDescent="0.25">
      <c r="M195" s="54"/>
    </row>
    <row r="196" spans="13:13" x14ac:dyDescent="0.25">
      <c r="M196" s="54"/>
    </row>
    <row r="197" spans="13:13" x14ac:dyDescent="0.25">
      <c r="M197" s="54"/>
    </row>
    <row r="198" spans="13:13" x14ac:dyDescent="0.25">
      <c r="M198" s="54"/>
    </row>
    <row r="199" spans="13:13" x14ac:dyDescent="0.25">
      <c r="M199" s="54"/>
    </row>
    <row r="200" spans="13:13" x14ac:dyDescent="0.25">
      <c r="M200" s="54"/>
    </row>
    <row r="201" spans="13:13" x14ac:dyDescent="0.25">
      <c r="M201" s="54"/>
    </row>
  </sheetData>
  <pageMargins left="0.7" right="0.7" top="0.75" bottom="0.75" header="0.3" footer="0.3"/>
  <pageSetup paperSize="9" orientation="portrait" horizontalDpi="1200" verticalDpi="1200" r:id="rId1"/>
  <ignoredErrors>
    <ignoredError sqref="E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Thiele diet calculation</vt:lpstr>
      <vt:lpstr>uptake rates</vt:lpstr>
      <vt:lpstr>macronutrient 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Supreeta Vijayakumar</dc:creator>
  <cp:lastModifiedBy>Supreeta Vijayakumar</cp:lastModifiedBy>
  <dcterms:created xsi:type="dcterms:W3CDTF">2017-05-15T10:06:31Z</dcterms:created>
  <dcterms:modified xsi:type="dcterms:W3CDTF">2018-03-27T16:06:20Z</dcterms:modified>
</cp:coreProperties>
</file>