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oosh\Documents\GitHub\Core\V1.0\"/>
    </mc:Choice>
  </mc:AlternateContent>
  <bookViews>
    <workbookView xWindow="0" yWindow="0" windowWidth="21570" windowHeight="796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2" i="1"/>
  <c r="E72" i="1"/>
  <c r="E70" i="1"/>
  <c r="F70" i="1" s="1"/>
  <c r="E57" i="1"/>
  <c r="F57" i="1" s="1"/>
  <c r="F56" i="1"/>
  <c r="E56" i="1"/>
  <c r="E55" i="1"/>
  <c r="F55" i="1" s="1"/>
  <c r="F54" i="1"/>
  <c r="E54" i="1"/>
  <c r="E43" i="1"/>
  <c r="F43" i="1" s="1"/>
  <c r="F42" i="1"/>
  <c r="E42" i="1"/>
  <c r="E41" i="1"/>
  <c r="E40" i="1" s="1"/>
  <c r="F39" i="1"/>
  <c r="F38" i="1"/>
  <c r="E37" i="1"/>
  <c r="E35" i="1"/>
  <c r="E33" i="1"/>
  <c r="F33" i="1" s="1"/>
  <c r="F31" i="1"/>
  <c r="F28" i="1"/>
  <c r="F26" i="1"/>
  <c r="F24" i="1"/>
  <c r="F23" i="1"/>
  <c r="F22" i="1"/>
  <c r="F21" i="1"/>
  <c r="F20" i="1"/>
  <c r="E16" i="1"/>
  <c r="F16" i="1" s="1"/>
  <c r="F11" i="1"/>
  <c r="F10" i="1"/>
  <c r="F8" i="1"/>
  <c r="F7" i="1"/>
  <c r="F40" i="1" l="1"/>
  <c r="E1" i="1"/>
  <c r="E2" i="1" s="1"/>
  <c r="F1" i="1"/>
  <c r="F2" i="1" s="1"/>
  <c r="F41" i="1"/>
</calcChain>
</file>

<file path=xl/sharedStrings.xml><?xml version="1.0" encoding="utf-8"?>
<sst xmlns="http://schemas.openxmlformats.org/spreadsheetml/2006/main" count="144" uniqueCount="100">
  <si>
    <t>celkem usd</t>
  </si>
  <si>
    <t>celkem czk</t>
  </si>
  <si>
    <t>položka</t>
  </si>
  <si>
    <t>délka [mm]</t>
  </si>
  <si>
    <t>počet</t>
  </si>
  <si>
    <t>cena/ks</t>
  </si>
  <si>
    <t>cena celkem</t>
  </si>
  <si>
    <t>www</t>
  </si>
  <si>
    <t>Alu profil 2020</t>
  </si>
  <si>
    <t>http://www.tme.eu/cz/details/i5-2020-sl02/hlinikove-profily/alu-tp/i5-2020-sl02/</t>
  </si>
  <si>
    <t>ze zbytků</t>
  </si>
  <si>
    <t>rohová spojka</t>
  </si>
  <si>
    <t>https://www.banggood.com/10pcs-20x20mm-Aluminium-Corner-Joint-Right-Angle-Bracket-Furniture-Fittings-p-1056722.html?p=9X051049165582016063</t>
  </si>
  <si>
    <t>ložisko LM8UU</t>
  </si>
  <si>
    <t>https://www.banggood.com/LM8UU-8mm-Linear-Ball-Bearing-Bush-Steel-for-CNC-Router-Mill-Machine-p-906777.html?p=9X051049165582016063</t>
  </si>
  <si>
    <t>matice pro ALU profil 2020</t>
  </si>
  <si>
    <t>https://www.banggood.com/100pcs-M5-Hammer-Nut-Nickel-Plated-Carbon-Steel-Nut-Aluminum-Connector-T-Fastener-Sliding-Nut-p-1048442.html?p=9X051049165582016063</t>
  </si>
  <si>
    <t>M5 šroub s imbusovou hlavou</t>
  </si>
  <si>
    <t>hlazená tyč</t>
  </si>
  <si>
    <t>http://www.cncshop.cz/w-vodici-tyce</t>
  </si>
  <si>
    <t>Alu Heatbed Mk3</t>
  </si>
  <si>
    <t>214x214</t>
  </si>
  <si>
    <t>https://www.aliexpress.com/item/3D-Printer-Parts-MK3-Dual-Power-Heated-LED-Resistor-Cabel-100K-ohm-Thermistors-PCB-Heatbed-S207/32638242079.html?spm=2114.search0104.3.33.z0qgqv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0ce41ccf-6bf1-413e-ade9-a8442a1b2430&amp;algo_expid=0d4ca868-6644-45f5-a4b6-a22c47d368a4-4&amp;algo_pvid=0d4ca868-6644-45f5-a4b6-a22c47d368a4</t>
  </si>
  <si>
    <t>ložisko 608</t>
  </si>
  <si>
    <t>https://www.aliexpress.com/item/10PCS-ABEC-7-Flange-Ball-Bearing-608zz-623zz-624zz-625zz-635zz-626zz-688zz-3D-Printers-Parts/32796192081.html?spm=2114.search0104.3.1.pgnpa4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4e4e3342-f6b9-429b-8f8e-f1871e65cc39&amp;algo_expid=6a735422-de18-4ce7-97f4-bd512493f3fc-0&amp;algo_pvid=6a735422-de18-4ce7-97f4-bd512493f3fc</t>
  </si>
  <si>
    <t>pružná spojka motor-&gt;šroub (5x8mm)</t>
  </si>
  <si>
    <t>https://www.aliexpress.com/item/3d-printer-accessories-5x8x25mm-z-axis-aluminum-flexible-shaft-coupling-for-Nema-17-stepper-motor-and/32346910283.html?spm=2114.search0104.3.82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1a82be71-ed92-4d05-85cc-6d08fba7ba15&amp;algo_expid=76bd06cc-40a6-4df3-a24e-45dff1f52faa-10&amp;algo_pvid=76bd06cc-40a6-4df3-a24e-45dff1f52faa</t>
  </si>
  <si>
    <t>trapérový šroub s maticí</t>
  </si>
  <si>
    <t>https://www.aliexpress.com/item/2pcs-lot-3D-Printer-Lead-Screw-8MM-Thread-8mm-T8-Length-500mm-with-Copper-Nut-4/32759897348.html?spm=2114.search0104.3.58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1a82be71-ed92-4d05-85cc-6d08fba7ba15&amp;algo_expid=76bd06cc-40a6-4df3-a24e-45dff1f52faa-7&amp;algo_pvid=76bd06cc-40a6-4df3-a24e-45dff1f52faa</t>
  </si>
  <si>
    <t xml:space="preserve">lineární vedení </t>
  </si>
  <si>
    <t>https://www.aliexpress.com/item/Freeshipping-Kossel-for-12mm-Linear-Guide-MGN12-L-400mmlinear-rail-MGN12C-Long-linear-carriage-for-CNC/32794153251.html?spm=2114.search0104.3.17.PVB5rl&amp;ws_ab_test=searchweb0_0,searchweb201602_4_10152_10065_10151_10068_5430020_5410020_10304_10307_10137_10060_10155_10154_10056_10055_10054_10059_100031_10099_5400020_10103_10102_10052_10053_10142_10107_10050_10051_5380020_10171_5390020_10084_10083_5370020_10080_10082_10081_10110_10111_5420020_10112_10113_10114_10312_10313_10314_10315_10078_10079_10073,searchweb201603_19,ppcSwitch_5&amp;btsid=e7863e71-5ec5-4497-9f33-24482ae2ecef&amp;algo_expid=e07b22e4-1962-45ff-993d-754e89e8ee12-5&amp;algo_pvid=e07b22e4-1962-45ff-993d-754e89e8ee12</t>
  </si>
  <si>
    <t>Mk7 posuvné kolečko extruderu</t>
  </si>
  <si>
    <t>https://www.aliexpress.com/item/10pcs-MK8-Extruder-Drive-Gear-Bore-5mm-For-1-75mm-and-3-0mm-Hobbed-Gear-For/32543569877.html?spm=2114.search0104.3.10.psy71e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858b94cc-a4f8-4583-a81b-f9ffca29656b&amp;algo_expid=fe7ba862-c020-4710-81f9-73c3a69ab00a-1&amp;algo_pvid=fe7ba862-c020-4710-81f9-73c3a69ab00a</t>
  </si>
  <si>
    <t>neodymový magnet</t>
  </si>
  <si>
    <t>https://www.unimagnet.cz/243-KT-10-05-N.html</t>
  </si>
  <si>
    <t>E3D V6 1,75mm bowden (175 04)</t>
  </si>
  <si>
    <t>https://www.aliexpress.com/item/E3D-V6-3D-Print-J-head-hotend-Single-Cooling-Fan-for-1-75mm-3mm-Bowden-Filament/32646998624.html?spm=2114.search0104.3.145.X4jVyF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28c30b8d-b648-4217-bbb9-2bebd2df2caa&amp;algo_expid=0670d82a-00fb-4bd1-af66-8c8eaa3312a7-18&amp;algo_pvid=0670d82a-00fb-4bd1-af66-8c8eaa3312a7</t>
  </si>
  <si>
    <t>NEMA 17</t>
  </si>
  <si>
    <t>https://www.aliexpress.com/item/5pcs-4-lead-Nema17-Stepper-Motor-42-motor-Nema-17-motor-42BYGH-40MM-1-7A-17HS4401/32376023464.html?shortkey=fUZneYNz&amp;addresstype=600</t>
  </si>
  <si>
    <t>Ramps shield</t>
  </si>
  <si>
    <t>https://www.aliexpress.com/item/Free-shipping-3d-printer-ramps-1-4-control-board-printer-control-reprap-mendelprusa/32210962059.html?spm=2114.search0104.3.1.m3vtAZ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79c551be-b391-422f-93f4-b93a925e17b6&amp;algo_expid=576b827b-ef5a-4cda-89aa-82f23c38b363-0&amp;algo_pvid=576b827b-ef5a-4cda-89aa-82f23c38b363</t>
  </si>
  <si>
    <t>Mega 2560</t>
  </si>
  <si>
    <t>https://www.aliexpress.com/item/Mega-2560-R3-Mega2560-REV3-ATmega2560-16AU-CH340G-Board-ON-USB-Cable-Compatible-for-Arduino-With/32579126109.html?spm=2114.search0104.3.41.6A3CG2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ac9c3d19-0311-46f5-adbd-d696c37642b1&amp;algo_expid=1adb0221-b9fa-4129-ba66-dc024435378c-8&amp;algo_pvid=1adb0221-b9fa-4129-ba66-dc024435378c</t>
  </si>
  <si>
    <t>DRV 8825</t>
  </si>
  <si>
    <t>https://www.aliexpress.com/item/Free-shipping-1pcs-lot-3D-Printer-StepStick-DRV8825-Stepper-Motor-Drive-Carrier-Reprap-4-layer-PCB/32725866943.html?spm=2114.search0104.3.1.u72xdx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81b7be00-8117-4c50-9b6e-0eb24d90f326&amp;algo_expid=3b4515c6-bb6c-41c6-82f5-270f4cf8b676-0&amp;algo_pvid=3b4515c6-bb6c-41c6-82f5-270f4cf8b676</t>
  </si>
  <si>
    <t>LCD</t>
  </si>
  <si>
    <t>https://www.aliexpress.com/item/Free-shipping-3D-printer-smart-controller-RAMPS-1-4-LCD-12864-LCD-control-panel-blue-screen/32321679495.html?spm=2114.search0104.3.18.Y2dTiR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576e1c20-1958-45f6-95fb-cadf9b653668&amp;algo_expid=18d4f77c-60af-41c6-9df7-76fb7faed32e-2&amp;algo_pvid=18d4f77c-60af-41c6-9df7-76fb7faed32e</t>
  </si>
  <si>
    <t>koncový spínač</t>
  </si>
  <si>
    <t>https://www.gme.cz/mikrospinac-zippy-sm-05s-04a0-z</t>
  </si>
  <si>
    <t>indukční sonda</t>
  </si>
  <si>
    <t>https://www.aliexpress.com/item/Free-Shipping-LJ12A3-4-Z-BX-New-Inductive-Proximity-Sensor-Detection-Switch-NPN-DC-6-36V/1791412194.html?spm=2114.search0104.3.10.BJL2hg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1b84bb36-7065-4e90-9faa-b410c6d4b082&amp;algo_expid=69d82dd8-561a-4a16-baf0-5d5fe48d05ce-1&amp;algo_pvid=69d82dd8-561a-4a16-baf0-5d5fe48d05ce</t>
  </si>
  <si>
    <t xml:space="preserve">zdroj </t>
  </si>
  <si>
    <t>https://www.abctech.cz/prumyslove-zdroje/z-230v-na-12v/prumyslovy-zdroj-carspa-12v-350w-spinany-hs-350-12.html</t>
  </si>
  <si>
    <t>lozisko 623</t>
  </si>
  <si>
    <t>https://www.vsepro3dtisk.cz/p/lozisko-623zz</t>
  </si>
  <si>
    <t>Alu deska</t>
  </si>
  <si>
    <t>2x230x380</t>
  </si>
  <si>
    <t>http://www.ehlinik.cz/hladke-hlinikove-plechy-standard/kat-N300000101.html</t>
  </si>
  <si>
    <t>čtvercová matice M2,5</t>
  </si>
  <si>
    <t>http://www.tme.eu/cz/details/b2.5_bn145/matice/bossard/m25bn145/</t>
  </si>
  <si>
    <t>https://www.unimagnet.cz/69-magnety-kv-10-10-2.html</t>
  </si>
  <si>
    <t xml:space="preserve">sklo </t>
  </si>
  <si>
    <t>238x350x4</t>
  </si>
  <si>
    <t>http://www.flotis.cz/cenik/</t>
  </si>
  <si>
    <t>142x350x4</t>
  </si>
  <si>
    <t>380x350x4</t>
  </si>
  <si>
    <t>535x350x4</t>
  </si>
  <si>
    <t>ložisko 626</t>
  </si>
  <si>
    <t>https://www.vsepro3dtisk.cz/p/lozisko-626zz</t>
  </si>
  <si>
    <t>M6 podložka</t>
  </si>
  <si>
    <t>M6 šroub</t>
  </si>
  <si>
    <t>M6 matice</t>
  </si>
  <si>
    <t>142x155x2</t>
  </si>
  <si>
    <t>340x380x2</t>
  </si>
  <si>
    <t>230x153x2</t>
  </si>
  <si>
    <t>175x380x2</t>
  </si>
  <si>
    <t>380x535x2</t>
  </si>
  <si>
    <t>153x238x2</t>
  </si>
  <si>
    <t>Plexisklo</t>
  </si>
  <si>
    <t>535x200x4</t>
  </si>
  <si>
    <t>https://eshop.dencop.cz/plexi-crystal-4mm-cire-3050x2050?gclid=CjwKCAjw_dTMBRBHEiwApIzn_H06Jtm0CDDRNFqeINBWdAaqtCHg-BCKWeupLabZEPlvEvyU-FTp_hoCy8IQAvD_BwE</t>
  </si>
  <si>
    <t>388x195x4</t>
  </si>
  <si>
    <t>388x193x4</t>
  </si>
  <si>
    <t>535x396x4</t>
  </si>
  <si>
    <t>M3 šroub s imbusovou hlavou</t>
  </si>
  <si>
    <t>M3 podložka</t>
  </si>
  <si>
    <t>M3 samojistná matice</t>
  </si>
  <si>
    <t>M3 matice</t>
  </si>
  <si>
    <t>M3 vrut s křížovou hlavou</t>
  </si>
  <si>
    <t>M4 šroub s imbusovou hlavou</t>
  </si>
  <si>
    <t>gumová nožička</t>
  </si>
  <si>
    <t>http://www.a20.cz/4220/</t>
  </si>
  <si>
    <t>M2,5 šroub s imbusovou hlavou</t>
  </si>
  <si>
    <t>skladem</t>
  </si>
  <si>
    <t>mnoho</t>
  </si>
  <si>
    <t>radiální větráček ofuku</t>
  </si>
  <si>
    <t>50x50x15</t>
  </si>
  <si>
    <t>https://www.vsepro3dtisk.cz/p/ventilator-tisku-50x50x15mm</t>
  </si>
  <si>
    <t>MKS SBASE</t>
  </si>
  <si>
    <t>https://www.aliexpress.com/item/3D-Printer-Parts-MKS-TFT32-Controller-Display-MKS-SBASE-V1-3-Smoothieboard-32-bit-open-source/32822981724.html?spm=2114.search0104.3.82.OIleMF&amp;ws_ab_test=searchweb0_0,searchweb201602_4_10152_10065_10151_10068_10344_10342_10343_10340_10341_10304_10307_10137_10060_10302_10155_10154_10056_10055_10054_5470020_10059_10532_100031_10099_5460020_10338_10339_10103_10102_10052_10053_10142_10107_10050_10051_5380020_10171_10326_10084_10083_5370020_10080_10082_10081_10110_10111_10112_10113_10114_143_10312_10313_10314_10078_10079_10073,searchweb201603_14,ppcSwitch_5&amp;btsid=d0791f74-61ce-4ff9-8273-0fbd7d645f03&amp;algo_expid=e3c6c092-e1ec-4f95-9665-33275f198860-10&amp;algo_pvid=e3c6c092-e1ec-4f95-9665-33275f198860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</si>
</sst>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me.eu/cz/details/b2.5_bn145/matice/bossard/m25bn145/" TargetMode="External"/><Relationship Id="rId2" Type="http://schemas.openxmlformats.org/officeDocument/2006/relationships/hyperlink" Target="http://www.flotis.cz/cenik/" TargetMode="External"/><Relationship Id="rId1" Type="http://schemas.openxmlformats.org/officeDocument/2006/relationships/hyperlink" Target="http://www.ehlinik.cz/hladke-hlinikove-plechy-standard/kat-N3000001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8" zoomScaleNormal="100" workbookViewId="0">
      <selection activeCell="A11" sqref="A11:XFD11"/>
    </sheetView>
  </sheetViews>
  <sheetFormatPr defaultRowHeight="15" x14ac:dyDescent="0.25"/>
  <cols>
    <col min="1" max="1" width="9.140625" style="4"/>
    <col min="2" max="2" width="36.28515625" customWidth="1"/>
    <col min="3" max="3" width="14" customWidth="1"/>
    <col min="6" max="6" width="15" customWidth="1"/>
    <col min="7" max="7" width="255.5703125" customWidth="1"/>
  </cols>
  <sheetData>
    <row r="1" spans="1:7" x14ac:dyDescent="0.25">
      <c r="A1" s="4" t="s">
        <v>93</v>
      </c>
      <c r="B1" t="s">
        <v>0</v>
      </c>
      <c r="C1" s="1"/>
      <c r="D1" s="1"/>
      <c r="E1" s="1">
        <f>SUM(E7:E8,E10:E109)</f>
        <v>407.52801257861637</v>
      </c>
      <c r="F1" s="1">
        <f>SUM(F7:F8,F10:F109)</f>
        <v>539.68109182389946</v>
      </c>
    </row>
    <row r="2" spans="1:7" x14ac:dyDescent="0.25">
      <c r="B2" t="s">
        <v>1</v>
      </c>
      <c r="C2" s="1"/>
      <c r="D2" s="1"/>
      <c r="E2" s="1">
        <f>E1*25</f>
        <v>10188.20031446541</v>
      </c>
      <c r="F2" s="1">
        <f>F1*25</f>
        <v>13492.027295597487</v>
      </c>
    </row>
    <row r="3" spans="1:7" x14ac:dyDescent="0.25">
      <c r="C3" s="1"/>
      <c r="D3" s="1"/>
      <c r="E3" s="1"/>
      <c r="F3" s="1"/>
    </row>
    <row r="4" spans="1:7" x14ac:dyDescent="0.25">
      <c r="C4" s="1"/>
      <c r="D4" s="1"/>
      <c r="E4" s="1"/>
      <c r="F4" s="1"/>
    </row>
    <row r="5" spans="1:7" x14ac:dyDescent="0.25">
      <c r="C5" s="1"/>
      <c r="D5" s="1"/>
      <c r="E5" s="1"/>
      <c r="F5" s="1"/>
    </row>
    <row r="6" spans="1:7" x14ac:dyDescent="0.25">
      <c r="B6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t="s">
        <v>7</v>
      </c>
    </row>
    <row r="7" spans="1:7" x14ac:dyDescent="0.25">
      <c r="A7" s="4">
        <v>0</v>
      </c>
      <c r="B7" t="s">
        <v>8</v>
      </c>
      <c r="C7" s="1">
        <v>340</v>
      </c>
      <c r="D7" s="1">
        <v>12</v>
      </c>
      <c r="E7" s="1">
        <v>11.24</v>
      </c>
      <c r="F7" s="1">
        <f>E7*3</f>
        <v>33.72</v>
      </c>
      <c r="G7" t="s">
        <v>9</v>
      </c>
    </row>
    <row r="8" spans="1:7" x14ac:dyDescent="0.25">
      <c r="A8" s="4">
        <v>0</v>
      </c>
      <c r="B8" t="s">
        <v>8</v>
      </c>
      <c r="C8" s="1">
        <v>350</v>
      </c>
      <c r="D8" s="1">
        <v>6</v>
      </c>
      <c r="E8" s="1">
        <v>11.24</v>
      </c>
      <c r="F8" s="1">
        <f>11.24*2</f>
        <v>22.48</v>
      </c>
      <c r="G8" t="s">
        <v>9</v>
      </c>
    </row>
    <row r="9" spans="1:7" x14ac:dyDescent="0.25">
      <c r="A9" s="4">
        <v>0</v>
      </c>
      <c r="B9" t="s">
        <v>8</v>
      </c>
      <c r="C9" s="1">
        <v>135</v>
      </c>
      <c r="D9" s="1">
        <v>6</v>
      </c>
      <c r="E9" s="5" t="s">
        <v>10</v>
      </c>
      <c r="F9" s="5"/>
      <c r="G9" t="s">
        <v>9</v>
      </c>
    </row>
    <row r="10" spans="1:7" x14ac:dyDescent="0.25">
      <c r="A10" s="4">
        <v>0</v>
      </c>
      <c r="B10" t="s">
        <v>11</v>
      </c>
      <c r="C10" s="1"/>
      <c r="D10" s="1">
        <v>6</v>
      </c>
      <c r="E10" s="1">
        <v>2.99</v>
      </c>
      <c r="F10" s="1">
        <f>E10*D10</f>
        <v>17.940000000000001</v>
      </c>
      <c r="G10" t="s">
        <v>12</v>
      </c>
    </row>
    <row r="11" spans="1:7" s="7" customFormat="1" x14ac:dyDescent="0.25">
      <c r="A11" s="6">
        <v>23</v>
      </c>
      <c r="B11" s="7" t="s">
        <v>13</v>
      </c>
      <c r="C11" s="8"/>
      <c r="D11" s="8">
        <v>8</v>
      </c>
      <c r="E11" s="8">
        <v>1.69</v>
      </c>
      <c r="F11" s="8">
        <f>E11*D11</f>
        <v>13.52</v>
      </c>
      <c r="G11" s="7" t="s">
        <v>14</v>
      </c>
    </row>
    <row r="12" spans="1:7" x14ac:dyDescent="0.25">
      <c r="A12" s="4">
        <v>0</v>
      </c>
      <c r="B12" t="s">
        <v>15</v>
      </c>
      <c r="C12" s="1"/>
      <c r="D12" s="1">
        <v>1</v>
      </c>
      <c r="E12" s="1">
        <v>5.99</v>
      </c>
      <c r="F12" s="1">
        <v>5.99</v>
      </c>
      <c r="G12" t="s">
        <v>16</v>
      </c>
    </row>
    <row r="13" spans="1:7" x14ac:dyDescent="0.25">
      <c r="A13" s="4">
        <v>0</v>
      </c>
      <c r="B13" t="s">
        <v>17</v>
      </c>
      <c r="C13" s="1">
        <v>15</v>
      </c>
      <c r="D13" s="1">
        <v>4</v>
      </c>
      <c r="E13" s="1"/>
      <c r="F13" s="1"/>
    </row>
    <row r="14" spans="1:7" x14ac:dyDescent="0.25">
      <c r="A14" s="4">
        <v>0</v>
      </c>
      <c r="B14" t="s">
        <v>17</v>
      </c>
      <c r="C14" s="1">
        <v>8</v>
      </c>
      <c r="D14" s="1">
        <v>150</v>
      </c>
      <c r="E14" s="1"/>
      <c r="F14" s="1"/>
    </row>
    <row r="15" spans="1:7" x14ac:dyDescent="0.25">
      <c r="A15" s="4">
        <v>0</v>
      </c>
      <c r="B15" t="s">
        <v>17</v>
      </c>
      <c r="C15" s="1">
        <v>10</v>
      </c>
      <c r="D15" s="1">
        <v>80</v>
      </c>
      <c r="E15" s="1"/>
      <c r="F15" s="1"/>
    </row>
    <row r="16" spans="1:7" x14ac:dyDescent="0.25">
      <c r="A16" s="4">
        <v>0</v>
      </c>
      <c r="B16" t="s">
        <v>18</v>
      </c>
      <c r="C16" s="1">
        <v>350</v>
      </c>
      <c r="D16" s="1">
        <v>4</v>
      </c>
      <c r="E16" s="1">
        <f>((260/1000)*350)/25</f>
        <v>3.64</v>
      </c>
      <c r="F16" s="1">
        <f>E16*D16</f>
        <v>14.56</v>
      </c>
      <c r="G16" t="s">
        <v>19</v>
      </c>
    </row>
    <row r="17" spans="1:7" s="7" customFormat="1" x14ac:dyDescent="0.25">
      <c r="A17" s="6">
        <v>3</v>
      </c>
      <c r="B17" s="7" t="s">
        <v>20</v>
      </c>
      <c r="C17" s="8" t="s">
        <v>21</v>
      </c>
      <c r="D17" s="8">
        <v>1</v>
      </c>
      <c r="E17" s="8">
        <v>13.81</v>
      </c>
      <c r="F17" s="8">
        <v>13.81</v>
      </c>
      <c r="G17" s="7" t="s">
        <v>22</v>
      </c>
    </row>
    <row r="18" spans="1:7" x14ac:dyDescent="0.25">
      <c r="A18" s="4">
        <v>0</v>
      </c>
      <c r="B18" t="s">
        <v>23</v>
      </c>
      <c r="C18" s="1"/>
      <c r="D18" s="1">
        <v>1</v>
      </c>
      <c r="E18" s="1">
        <v>2.6</v>
      </c>
      <c r="F18" s="1">
        <v>2.6</v>
      </c>
      <c r="G18" t="s">
        <v>24</v>
      </c>
    </row>
    <row r="19" spans="1:7" s="7" customFormat="1" x14ac:dyDescent="0.25">
      <c r="A19" s="6" t="s">
        <v>94</v>
      </c>
      <c r="B19" s="7" t="s">
        <v>25</v>
      </c>
      <c r="C19" s="8"/>
      <c r="D19" s="8">
        <v>1</v>
      </c>
      <c r="E19" s="8">
        <v>9.49</v>
      </c>
      <c r="F19" s="8">
        <v>9.49</v>
      </c>
      <c r="G19" s="7" t="s">
        <v>26</v>
      </c>
    </row>
    <row r="20" spans="1:7" s="7" customFormat="1" x14ac:dyDescent="0.25">
      <c r="A20" s="9">
        <v>10</v>
      </c>
      <c r="B20" s="7" t="s">
        <v>27</v>
      </c>
      <c r="C20" s="8">
        <v>315</v>
      </c>
      <c r="D20" s="8">
        <v>2</v>
      </c>
      <c r="E20" s="8">
        <v>11.85</v>
      </c>
      <c r="F20" s="8">
        <f>E20*D20</f>
        <v>23.7</v>
      </c>
      <c r="G20" s="7" t="s">
        <v>28</v>
      </c>
    </row>
    <row r="21" spans="1:7" s="7" customFormat="1" x14ac:dyDescent="0.25">
      <c r="A21" s="9"/>
      <c r="B21" s="7" t="s">
        <v>27</v>
      </c>
      <c r="C21" s="8">
        <v>280</v>
      </c>
      <c r="D21" s="8">
        <v>2</v>
      </c>
      <c r="E21" s="8">
        <v>11.85</v>
      </c>
      <c r="F21" s="8">
        <f t="shared" ref="F21:F22" si="0">E21*D21</f>
        <v>23.7</v>
      </c>
      <c r="G21" s="7" t="s">
        <v>28</v>
      </c>
    </row>
    <row r="22" spans="1:7" s="7" customFormat="1" x14ac:dyDescent="0.25">
      <c r="A22" s="9"/>
      <c r="B22" s="7" t="s">
        <v>27</v>
      </c>
      <c r="C22" s="8">
        <v>330</v>
      </c>
      <c r="D22" s="8">
        <v>1</v>
      </c>
      <c r="E22" s="8">
        <v>11.85</v>
      </c>
      <c r="F22" s="8">
        <f t="shared" si="0"/>
        <v>11.85</v>
      </c>
      <c r="G22" s="7" t="s">
        <v>28</v>
      </c>
    </row>
    <row r="23" spans="1:7" s="7" customFormat="1" x14ac:dyDescent="0.25">
      <c r="A23" s="9">
        <v>3</v>
      </c>
      <c r="B23" s="7" t="s">
        <v>29</v>
      </c>
      <c r="C23" s="8">
        <v>380</v>
      </c>
      <c r="D23" s="8">
        <v>2</v>
      </c>
      <c r="E23" s="8">
        <v>17.670000000000002</v>
      </c>
      <c r="F23" s="8">
        <f>E23*D23</f>
        <v>35.340000000000003</v>
      </c>
      <c r="G23" s="7" t="s">
        <v>30</v>
      </c>
    </row>
    <row r="24" spans="1:7" s="7" customFormat="1" x14ac:dyDescent="0.25">
      <c r="A24" s="9"/>
      <c r="B24" s="7" t="s">
        <v>29</v>
      </c>
      <c r="C24" s="8">
        <v>320</v>
      </c>
      <c r="D24" s="8">
        <v>1</v>
      </c>
      <c r="E24" s="8">
        <v>17.670000000000002</v>
      </c>
      <c r="F24" s="8">
        <f>E24*D24</f>
        <v>17.670000000000002</v>
      </c>
      <c r="G24" s="7" t="s">
        <v>30</v>
      </c>
    </row>
    <row r="25" spans="1:7" s="7" customFormat="1" x14ac:dyDescent="0.25">
      <c r="A25" s="6" t="s">
        <v>94</v>
      </c>
      <c r="B25" s="7" t="s">
        <v>31</v>
      </c>
      <c r="C25" s="8"/>
      <c r="D25" s="8">
        <v>1</v>
      </c>
      <c r="E25" s="8">
        <v>8.6</v>
      </c>
      <c r="F25" s="8">
        <v>8.6</v>
      </c>
      <c r="G25" s="7" t="s">
        <v>32</v>
      </c>
    </row>
    <row r="26" spans="1:7" x14ac:dyDescent="0.25">
      <c r="A26" s="4">
        <v>0</v>
      </c>
      <c r="B26" t="s">
        <v>33</v>
      </c>
      <c r="C26" s="1"/>
      <c r="D26" s="1">
        <v>4</v>
      </c>
      <c r="E26" s="2">
        <v>0.27</v>
      </c>
      <c r="F26" s="1">
        <f>0.27*4</f>
        <v>1.08</v>
      </c>
      <c r="G26" t="s">
        <v>34</v>
      </c>
    </row>
    <row r="27" spans="1:7" s="7" customFormat="1" x14ac:dyDescent="0.25">
      <c r="A27" s="6">
        <v>4</v>
      </c>
      <c r="B27" s="7" t="s">
        <v>35</v>
      </c>
      <c r="C27" s="8"/>
      <c r="D27" s="8">
        <v>1</v>
      </c>
      <c r="E27" s="8">
        <v>5</v>
      </c>
      <c r="F27" s="8">
        <v>5</v>
      </c>
      <c r="G27" s="7" t="s">
        <v>36</v>
      </c>
    </row>
    <row r="28" spans="1:7" s="7" customFormat="1" x14ac:dyDescent="0.25">
      <c r="A28" s="6">
        <v>10</v>
      </c>
      <c r="B28" s="7" t="s">
        <v>37</v>
      </c>
      <c r="C28" s="8"/>
      <c r="D28" s="8">
        <v>2</v>
      </c>
      <c r="E28" s="8">
        <v>37.369999999999997</v>
      </c>
      <c r="F28" s="8">
        <f>E28*D28</f>
        <v>74.739999999999995</v>
      </c>
      <c r="G28" s="7" t="s">
        <v>38</v>
      </c>
    </row>
    <row r="29" spans="1:7" s="7" customFormat="1" x14ac:dyDescent="0.25">
      <c r="A29" s="6">
        <v>4</v>
      </c>
      <c r="B29" s="7" t="s">
        <v>39</v>
      </c>
      <c r="C29" s="8"/>
      <c r="D29" s="8">
        <v>1</v>
      </c>
      <c r="E29" s="8">
        <v>9.99</v>
      </c>
      <c r="F29" s="8">
        <v>9.99</v>
      </c>
      <c r="G29" s="7" t="s">
        <v>40</v>
      </c>
    </row>
    <row r="30" spans="1:7" s="7" customFormat="1" x14ac:dyDescent="0.25">
      <c r="A30" s="6">
        <v>4</v>
      </c>
      <c r="B30" s="7" t="s">
        <v>41</v>
      </c>
      <c r="C30" s="8"/>
      <c r="D30" s="8">
        <v>1</v>
      </c>
      <c r="E30" s="8">
        <v>7.66</v>
      </c>
      <c r="F30" s="8">
        <v>7.66</v>
      </c>
      <c r="G30" s="7" t="s">
        <v>42</v>
      </c>
    </row>
    <row r="31" spans="1:7" s="7" customFormat="1" x14ac:dyDescent="0.25">
      <c r="A31" s="6">
        <v>4</v>
      </c>
      <c r="B31" s="7" t="s">
        <v>43</v>
      </c>
      <c r="C31" s="8"/>
      <c r="D31" s="8">
        <v>5</v>
      </c>
      <c r="E31" s="8">
        <v>1.2</v>
      </c>
      <c r="F31" s="8">
        <f>E31*D31</f>
        <v>6</v>
      </c>
      <c r="G31" s="7" t="s">
        <v>44</v>
      </c>
    </row>
    <row r="32" spans="1:7" x14ac:dyDescent="0.25">
      <c r="A32" s="4">
        <v>0</v>
      </c>
      <c r="B32" t="s">
        <v>45</v>
      </c>
      <c r="C32" s="1"/>
      <c r="D32" s="1">
        <v>1</v>
      </c>
      <c r="E32" s="1">
        <v>9.58</v>
      </c>
      <c r="F32" s="1">
        <v>9.58</v>
      </c>
      <c r="G32" t="s">
        <v>46</v>
      </c>
    </row>
    <row r="33" spans="1:7" x14ac:dyDescent="0.25">
      <c r="A33" s="4">
        <v>0</v>
      </c>
      <c r="B33" t="s">
        <v>47</v>
      </c>
      <c r="C33" s="1"/>
      <c r="D33" s="1">
        <v>2</v>
      </c>
      <c r="E33" s="1">
        <f>20/25</f>
        <v>0.8</v>
      </c>
      <c r="F33" s="1">
        <f>E33*D33</f>
        <v>1.6</v>
      </c>
      <c r="G33" t="s">
        <v>48</v>
      </c>
    </row>
    <row r="34" spans="1:7" s="7" customFormat="1" x14ac:dyDescent="0.25">
      <c r="A34" s="6">
        <v>4</v>
      </c>
      <c r="B34" s="7" t="s">
        <v>49</v>
      </c>
      <c r="C34" s="8"/>
      <c r="D34" s="8">
        <v>1</v>
      </c>
      <c r="E34" s="8">
        <v>1.68</v>
      </c>
      <c r="F34" s="8">
        <v>1.68</v>
      </c>
      <c r="G34" s="7" t="s">
        <v>50</v>
      </c>
    </row>
    <row r="35" spans="1:7" s="7" customFormat="1" x14ac:dyDescent="0.25">
      <c r="A35" s="6">
        <v>4</v>
      </c>
      <c r="B35" s="7" t="s">
        <v>51</v>
      </c>
      <c r="C35" s="8"/>
      <c r="D35" s="8">
        <v>1</v>
      </c>
      <c r="E35" s="8">
        <f>907/25</f>
        <v>36.28</v>
      </c>
      <c r="F35" s="8">
        <v>36.28</v>
      </c>
      <c r="G35" s="7" t="s">
        <v>52</v>
      </c>
    </row>
    <row r="36" spans="1:7" x14ac:dyDescent="0.25">
      <c r="A36" s="4">
        <v>0</v>
      </c>
      <c r="B36" t="s">
        <v>53</v>
      </c>
      <c r="C36" s="1"/>
      <c r="D36" s="1">
        <v>1</v>
      </c>
      <c r="E36" s="1">
        <v>1</v>
      </c>
      <c r="F36" s="1">
        <v>1</v>
      </c>
      <c r="G36" t="s">
        <v>54</v>
      </c>
    </row>
    <row r="37" spans="1:7" x14ac:dyDescent="0.25">
      <c r="A37" s="4">
        <v>0</v>
      </c>
      <c r="B37" t="s">
        <v>55</v>
      </c>
      <c r="C37" s="1" t="s">
        <v>56</v>
      </c>
      <c r="D37" s="1">
        <v>1</v>
      </c>
      <c r="E37" s="1">
        <f>960/25</f>
        <v>38.4</v>
      </c>
      <c r="F37" s="1">
        <v>3</v>
      </c>
      <c r="G37" s="3" t="s">
        <v>57</v>
      </c>
    </row>
    <row r="38" spans="1:7" x14ac:dyDescent="0.25">
      <c r="A38" s="4">
        <v>0</v>
      </c>
      <c r="B38" t="s">
        <v>58</v>
      </c>
      <c r="C38" s="1"/>
      <c r="D38" s="1">
        <v>12</v>
      </c>
      <c r="E38" s="1">
        <v>1.42</v>
      </c>
      <c r="F38" s="1">
        <f>0.0142*D38</f>
        <v>0.1704</v>
      </c>
      <c r="G38" s="3" t="s">
        <v>59</v>
      </c>
    </row>
    <row r="39" spans="1:7" x14ac:dyDescent="0.25">
      <c r="A39" s="4">
        <v>0</v>
      </c>
      <c r="B39" t="s">
        <v>33</v>
      </c>
      <c r="C39" s="1"/>
      <c r="D39" s="1">
        <v>12</v>
      </c>
      <c r="E39" s="1">
        <v>0.2</v>
      </c>
      <c r="F39" s="1">
        <f>E39*D39</f>
        <v>2.4000000000000004</v>
      </c>
      <c r="G39" t="s">
        <v>60</v>
      </c>
    </row>
    <row r="40" spans="1:7" x14ac:dyDescent="0.25">
      <c r="A40" s="4">
        <v>0</v>
      </c>
      <c r="B40" t="s">
        <v>61</v>
      </c>
      <c r="C40" s="1" t="s">
        <v>62</v>
      </c>
      <c r="D40" s="1">
        <v>1</v>
      </c>
      <c r="E40" s="1">
        <f>E42-E41</f>
        <v>0.97382716049382723</v>
      </c>
      <c r="F40" s="1">
        <f>E40*D40</f>
        <v>0.97382716049382723</v>
      </c>
      <c r="G40" t="s">
        <v>63</v>
      </c>
    </row>
    <row r="41" spans="1:7" x14ac:dyDescent="0.25">
      <c r="A41" s="4">
        <v>0</v>
      </c>
      <c r="B41" t="s">
        <v>61</v>
      </c>
      <c r="C41" s="1" t="s">
        <v>64</v>
      </c>
      <c r="D41" s="1">
        <v>1</v>
      </c>
      <c r="E41" s="1">
        <f>E42/2.7</f>
        <v>0.57283950617283941</v>
      </c>
      <c r="F41" s="1">
        <f>E41*D41</f>
        <v>0.57283950617283941</v>
      </c>
      <c r="G41" t="s">
        <v>63</v>
      </c>
    </row>
    <row r="42" spans="1:7" x14ac:dyDescent="0.25">
      <c r="A42" s="4">
        <v>0</v>
      </c>
      <c r="B42" t="s">
        <v>61</v>
      </c>
      <c r="C42" s="1" t="s">
        <v>65</v>
      </c>
      <c r="D42" s="1">
        <v>1</v>
      </c>
      <c r="E42" s="1">
        <f>(290/7.5)/25</f>
        <v>1.5466666666666666</v>
      </c>
      <c r="F42" s="1">
        <f>E42*D42</f>
        <v>1.5466666666666666</v>
      </c>
      <c r="G42" s="3" t="s">
        <v>63</v>
      </c>
    </row>
    <row r="43" spans="1:7" x14ac:dyDescent="0.25">
      <c r="A43" s="4">
        <v>0</v>
      </c>
      <c r="B43" t="s">
        <v>61</v>
      </c>
      <c r="C43" s="1" t="s">
        <v>66</v>
      </c>
      <c r="D43" s="1">
        <v>2</v>
      </c>
      <c r="E43" s="1">
        <f>(290/5.3)/25</f>
        <v>2.1886792452830188</v>
      </c>
      <c r="F43" s="1">
        <f>E43*D43</f>
        <v>4.3773584905660377</v>
      </c>
      <c r="G43" t="s">
        <v>63</v>
      </c>
    </row>
    <row r="44" spans="1:7" x14ac:dyDescent="0.25">
      <c r="A44" s="4">
        <v>0</v>
      </c>
      <c r="B44" t="s">
        <v>67</v>
      </c>
      <c r="C44" s="1"/>
      <c r="D44" s="1">
        <v>4</v>
      </c>
      <c r="E44" s="1">
        <v>1</v>
      </c>
      <c r="F44" s="1">
        <v>4</v>
      </c>
      <c r="G44" t="s">
        <v>68</v>
      </c>
    </row>
    <row r="45" spans="1:7" x14ac:dyDescent="0.25">
      <c r="A45" s="4">
        <v>0</v>
      </c>
      <c r="B45" t="s">
        <v>69</v>
      </c>
      <c r="C45" s="1"/>
      <c r="D45" s="1">
        <v>4</v>
      </c>
      <c r="E45" s="1"/>
      <c r="F45" s="1"/>
    </row>
    <row r="46" spans="1:7" x14ac:dyDescent="0.25">
      <c r="A46" s="4">
        <v>0</v>
      </c>
      <c r="B46" t="s">
        <v>70</v>
      </c>
      <c r="C46" s="1">
        <v>140</v>
      </c>
      <c r="D46" s="1">
        <v>1</v>
      </c>
      <c r="E46" s="1"/>
      <c r="F46" s="1"/>
    </row>
    <row r="47" spans="1:7" x14ac:dyDescent="0.25">
      <c r="A47" s="4">
        <v>0</v>
      </c>
      <c r="B47" t="s">
        <v>71</v>
      </c>
      <c r="C47" s="1"/>
      <c r="D47" s="1">
        <v>2</v>
      </c>
      <c r="E47" s="1"/>
      <c r="F47" s="1"/>
    </row>
    <row r="48" spans="1:7" x14ac:dyDescent="0.25">
      <c r="A48" s="4">
        <v>0</v>
      </c>
      <c r="B48" t="s">
        <v>55</v>
      </c>
      <c r="C48" s="1" t="s">
        <v>72</v>
      </c>
      <c r="D48" s="1">
        <v>1</v>
      </c>
      <c r="E48" s="1">
        <v>0.41</v>
      </c>
      <c r="F48" s="1">
        <v>0.41</v>
      </c>
      <c r="G48" t="s">
        <v>57</v>
      </c>
    </row>
    <row r="49" spans="1:7" x14ac:dyDescent="0.25">
      <c r="A49" s="4">
        <v>0</v>
      </c>
      <c r="B49" t="s">
        <v>55</v>
      </c>
      <c r="C49" s="1" t="s">
        <v>73</v>
      </c>
      <c r="D49" s="1">
        <v>1</v>
      </c>
      <c r="E49" s="1">
        <v>2.48</v>
      </c>
      <c r="F49" s="1">
        <v>2.48</v>
      </c>
      <c r="G49" t="s">
        <v>57</v>
      </c>
    </row>
    <row r="50" spans="1:7" x14ac:dyDescent="0.25">
      <c r="A50" s="4">
        <v>0</v>
      </c>
      <c r="B50" t="s">
        <v>55</v>
      </c>
      <c r="C50" s="1" t="s">
        <v>74</v>
      </c>
      <c r="D50" s="1">
        <v>1</v>
      </c>
      <c r="E50" s="1">
        <v>0.68</v>
      </c>
      <c r="F50" s="1">
        <v>0.68</v>
      </c>
      <c r="G50" t="s">
        <v>57</v>
      </c>
    </row>
    <row r="51" spans="1:7" x14ac:dyDescent="0.25">
      <c r="A51" s="4">
        <v>0</v>
      </c>
      <c r="B51" t="s">
        <v>55</v>
      </c>
      <c r="C51" s="1" t="s">
        <v>75</v>
      </c>
      <c r="D51" s="1">
        <v>1</v>
      </c>
      <c r="E51" s="1">
        <v>1.28</v>
      </c>
      <c r="F51" s="1">
        <v>1.28</v>
      </c>
      <c r="G51" t="s">
        <v>57</v>
      </c>
    </row>
    <row r="52" spans="1:7" x14ac:dyDescent="0.25">
      <c r="A52" s="4">
        <v>0</v>
      </c>
      <c r="B52" t="s">
        <v>55</v>
      </c>
      <c r="C52" s="1" t="s">
        <v>76</v>
      </c>
      <c r="D52" s="1">
        <v>1</v>
      </c>
      <c r="E52" s="1">
        <v>3.9</v>
      </c>
      <c r="F52" s="1">
        <v>3.9</v>
      </c>
      <c r="G52" t="s">
        <v>57</v>
      </c>
    </row>
    <row r="53" spans="1:7" x14ac:dyDescent="0.25">
      <c r="A53" s="4">
        <v>0</v>
      </c>
      <c r="B53" t="s">
        <v>55</v>
      </c>
      <c r="C53" s="1" t="s">
        <v>77</v>
      </c>
      <c r="D53" s="1">
        <v>1</v>
      </c>
      <c r="E53" s="1">
        <v>0.96</v>
      </c>
      <c r="F53" s="1">
        <v>0.96</v>
      </c>
      <c r="G53" t="s">
        <v>57</v>
      </c>
    </row>
    <row r="54" spans="1:7" x14ac:dyDescent="0.25">
      <c r="A54" s="4">
        <v>0</v>
      </c>
      <c r="B54" t="s">
        <v>78</v>
      </c>
      <c r="C54" s="1" t="s">
        <v>79</v>
      </c>
      <c r="D54" s="1">
        <v>2</v>
      </c>
      <c r="E54" s="1">
        <f>109.4/25</f>
        <v>4.3760000000000003</v>
      </c>
      <c r="F54" s="1">
        <f>E54*D54</f>
        <v>8.7520000000000007</v>
      </c>
      <c r="G54" t="s">
        <v>80</v>
      </c>
    </row>
    <row r="55" spans="1:7" x14ac:dyDescent="0.25">
      <c r="A55" s="4">
        <v>0</v>
      </c>
      <c r="B55" t="s">
        <v>78</v>
      </c>
      <c r="C55" s="1" t="s">
        <v>81</v>
      </c>
      <c r="D55" s="1">
        <v>1</v>
      </c>
      <c r="E55" s="1">
        <f>76.68/25</f>
        <v>3.0672000000000001</v>
      </c>
      <c r="F55" s="1">
        <f t="shared" ref="F55:F57" si="1">E55*D55</f>
        <v>3.0672000000000001</v>
      </c>
      <c r="G55" t="s">
        <v>80</v>
      </c>
    </row>
    <row r="56" spans="1:7" x14ac:dyDescent="0.25">
      <c r="A56" s="4">
        <v>0</v>
      </c>
      <c r="B56" t="s">
        <v>78</v>
      </c>
      <c r="C56" s="1" t="s">
        <v>82</v>
      </c>
      <c r="D56" s="1">
        <v>1</v>
      </c>
      <c r="E56" s="1">
        <f>75.66/25</f>
        <v>3.0263999999999998</v>
      </c>
      <c r="F56" s="1">
        <f t="shared" si="1"/>
        <v>3.0263999999999998</v>
      </c>
      <c r="G56" t="s">
        <v>80</v>
      </c>
    </row>
    <row r="57" spans="1:7" x14ac:dyDescent="0.25">
      <c r="A57" s="4">
        <v>0</v>
      </c>
      <c r="B57" t="s">
        <v>78</v>
      </c>
      <c r="C57" s="1" t="s">
        <v>83</v>
      </c>
      <c r="D57" s="1">
        <v>1</v>
      </c>
      <c r="E57" s="1">
        <f>216.76/25</f>
        <v>8.670399999999999</v>
      </c>
      <c r="F57" s="1">
        <f t="shared" si="1"/>
        <v>8.670399999999999</v>
      </c>
      <c r="G57" t="s">
        <v>80</v>
      </c>
    </row>
    <row r="58" spans="1:7" x14ac:dyDescent="0.25">
      <c r="A58" s="4">
        <v>0</v>
      </c>
      <c r="B58" t="s">
        <v>84</v>
      </c>
      <c r="C58" s="1">
        <v>18</v>
      </c>
      <c r="D58" s="1">
        <v>10</v>
      </c>
      <c r="E58" s="1"/>
      <c r="F58" s="1"/>
    </row>
    <row r="59" spans="1:7" x14ac:dyDescent="0.25">
      <c r="A59" s="4">
        <v>0</v>
      </c>
      <c r="B59" t="s">
        <v>84</v>
      </c>
      <c r="C59" s="1">
        <v>8</v>
      </c>
      <c r="D59" s="1">
        <v>37</v>
      </c>
      <c r="E59" s="1"/>
      <c r="F59" s="1"/>
    </row>
    <row r="60" spans="1:7" x14ac:dyDescent="0.25">
      <c r="A60" s="4">
        <v>0</v>
      </c>
      <c r="B60" t="s">
        <v>84</v>
      </c>
      <c r="C60" s="1">
        <v>20</v>
      </c>
      <c r="D60" s="1">
        <v>16</v>
      </c>
      <c r="E60" s="1"/>
      <c r="F60" s="1"/>
    </row>
    <row r="61" spans="1:7" x14ac:dyDescent="0.25">
      <c r="A61" s="4">
        <v>0</v>
      </c>
      <c r="B61" t="s">
        <v>84</v>
      </c>
      <c r="C61" s="1">
        <v>30</v>
      </c>
      <c r="D61" s="1">
        <v>8</v>
      </c>
      <c r="E61" s="1"/>
      <c r="F61" s="1"/>
    </row>
    <row r="62" spans="1:7" x14ac:dyDescent="0.25">
      <c r="A62" s="4">
        <v>0</v>
      </c>
      <c r="B62" t="s">
        <v>84</v>
      </c>
      <c r="C62" s="1">
        <v>10</v>
      </c>
      <c r="D62" s="1">
        <v>4</v>
      </c>
      <c r="E62" s="1"/>
      <c r="F62" s="1"/>
    </row>
    <row r="63" spans="1:7" x14ac:dyDescent="0.25">
      <c r="A63" s="4">
        <v>0</v>
      </c>
      <c r="B63" t="s">
        <v>84</v>
      </c>
      <c r="C63" s="1">
        <v>35</v>
      </c>
      <c r="D63" s="1">
        <v>3</v>
      </c>
      <c r="E63" s="1"/>
      <c r="F63" s="1"/>
    </row>
    <row r="64" spans="1:7" x14ac:dyDescent="0.25">
      <c r="A64" s="4">
        <v>0</v>
      </c>
      <c r="B64" t="s">
        <v>84</v>
      </c>
      <c r="C64" s="1">
        <v>40</v>
      </c>
      <c r="D64" s="1">
        <v>4</v>
      </c>
      <c r="E64" s="1"/>
      <c r="F64" s="1"/>
    </row>
    <row r="65" spans="1:7" x14ac:dyDescent="0.25">
      <c r="A65" s="4">
        <v>0</v>
      </c>
      <c r="B65" t="s">
        <v>85</v>
      </c>
      <c r="C65" s="1"/>
      <c r="D65" s="1">
        <v>4</v>
      </c>
      <c r="E65" s="1"/>
      <c r="F65" s="1"/>
    </row>
    <row r="66" spans="1:7" x14ac:dyDescent="0.25">
      <c r="A66" s="4">
        <v>0</v>
      </c>
      <c r="B66" t="s">
        <v>86</v>
      </c>
      <c r="C66" s="1"/>
      <c r="D66" s="1">
        <v>8</v>
      </c>
      <c r="E66" s="1"/>
      <c r="F66" s="1"/>
    </row>
    <row r="67" spans="1:7" x14ac:dyDescent="0.25">
      <c r="A67" s="4">
        <v>0</v>
      </c>
      <c r="B67" t="s">
        <v>87</v>
      </c>
      <c r="C67" s="1"/>
      <c r="D67" s="1">
        <v>6</v>
      </c>
      <c r="E67" s="1"/>
      <c r="F67" s="1"/>
    </row>
    <row r="68" spans="1:7" x14ac:dyDescent="0.25">
      <c r="A68" s="4">
        <v>0</v>
      </c>
      <c r="B68" t="s">
        <v>88</v>
      </c>
      <c r="C68" s="1">
        <v>15</v>
      </c>
      <c r="D68" s="1">
        <v>6</v>
      </c>
      <c r="E68" s="1"/>
      <c r="F68" s="1"/>
    </row>
    <row r="69" spans="1:7" x14ac:dyDescent="0.25">
      <c r="A69" s="4">
        <v>0</v>
      </c>
      <c r="B69" t="s">
        <v>89</v>
      </c>
      <c r="C69" s="1">
        <v>5</v>
      </c>
      <c r="D69" s="1">
        <v>2</v>
      </c>
      <c r="E69" s="1"/>
      <c r="F69" s="1"/>
    </row>
    <row r="70" spans="1:7" x14ac:dyDescent="0.25">
      <c r="A70" s="4">
        <v>0</v>
      </c>
      <c r="B70" t="s">
        <v>90</v>
      </c>
      <c r="C70" s="1">
        <v>50842</v>
      </c>
      <c r="D70" s="1">
        <v>4</v>
      </c>
      <c r="E70" s="1">
        <f>3.9/25</f>
        <v>0.156</v>
      </c>
      <c r="F70" s="1">
        <f>E70*D70</f>
        <v>0.624</v>
      </c>
      <c r="G70" t="s">
        <v>91</v>
      </c>
    </row>
    <row r="71" spans="1:7" x14ac:dyDescent="0.25">
      <c r="A71" s="4">
        <v>0</v>
      </c>
      <c r="B71" t="s">
        <v>92</v>
      </c>
      <c r="C71" s="1">
        <v>5</v>
      </c>
      <c r="D71" s="1">
        <v>12</v>
      </c>
      <c r="E71" s="1"/>
      <c r="F71" s="1"/>
    </row>
    <row r="72" spans="1:7" s="7" customFormat="1" x14ac:dyDescent="0.25">
      <c r="A72" s="6">
        <v>4</v>
      </c>
      <c r="B72" s="7" t="s">
        <v>95</v>
      </c>
      <c r="C72" s="7" t="s">
        <v>96</v>
      </c>
      <c r="D72" s="8">
        <v>1</v>
      </c>
      <c r="E72" s="7">
        <f>169/25</f>
        <v>6.76</v>
      </c>
      <c r="F72" s="7">
        <f>E72*D72</f>
        <v>6.76</v>
      </c>
      <c r="G72" s="7" t="s">
        <v>97</v>
      </c>
    </row>
    <row r="75" spans="1:7" x14ac:dyDescent="0.25">
      <c r="A75" s="4">
        <v>0</v>
      </c>
      <c r="B75" t="s">
        <v>98</v>
      </c>
      <c r="D75" s="1">
        <v>1</v>
      </c>
      <c r="E75">
        <v>72.45</v>
      </c>
      <c r="F75">
        <f>E75*D75</f>
        <v>72.45</v>
      </c>
      <c r="G75" t="s">
        <v>99</v>
      </c>
    </row>
  </sheetData>
  <mergeCells count="3">
    <mergeCell ref="E9:F9"/>
    <mergeCell ref="A20:A22"/>
    <mergeCell ref="A23:A24"/>
  </mergeCells>
  <hyperlinks>
    <hyperlink ref="G37" r:id="rId1"/>
    <hyperlink ref="G42" r:id="rId2"/>
    <hyperlink ref="G38" r:id="rId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 Commander Thor</dc:creator>
  <cp:lastModifiedBy>Supreme Commander Thor</cp:lastModifiedBy>
  <dcterms:created xsi:type="dcterms:W3CDTF">2017-09-25T14:27:02Z</dcterms:created>
  <dcterms:modified xsi:type="dcterms:W3CDTF">2017-09-25T15:17:20Z</dcterms:modified>
</cp:coreProperties>
</file>