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D308A496-1147-470B-A811-78FCC3F73015}" xr6:coauthVersionLast="47" xr6:coauthVersionMax="47" xr10:uidLastSave="{00000000-0000-0000-0000-000000000000}"/>
  <bookViews>
    <workbookView xWindow="8055" yWindow="2625" windowWidth="21600" windowHeight="11385" tabRatio="775" xr2:uid="{00000000-000D-0000-FFFF-FFFF00000000}"/>
  </bookViews>
  <sheets>
    <sheet name="TCO Calculator" sheetId="1" r:id="rId1"/>
    <sheet name="Sheet1" sheetId="5" state="hidden" r:id="rId2"/>
  </sheets>
  <definedNames>
    <definedName name="_xlnm.Print_Area" localSheetId="0">'TCO Calculator'!$A$1:$E$75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37" i="1"/>
  <c r="A62" i="1" s="1"/>
  <c r="E40" i="1" l="1"/>
  <c r="A64" i="1" s="1"/>
  <c r="E44" i="1"/>
  <c r="A67" i="1" s="1"/>
  <c r="E16" i="1"/>
  <c r="A50" i="1" s="1"/>
  <c r="E29" i="1"/>
  <c r="E31" i="1"/>
  <c r="E32" i="1"/>
  <c r="E24" i="1"/>
  <c r="E20" i="1"/>
  <c r="E21" i="1"/>
  <c r="E19" i="1"/>
  <c r="E33" i="1" l="1"/>
  <c r="A60" i="1" s="1"/>
  <c r="B60" i="1" s="1"/>
  <c r="B74" i="1"/>
  <c r="B71" i="1"/>
  <c r="E22" i="1"/>
  <c r="A52" i="1" s="1"/>
  <c r="A54" i="1"/>
  <c r="B54" i="1" s="1"/>
  <c r="A58" i="1"/>
  <c r="B58" i="1" s="1"/>
  <c r="E26" i="1"/>
  <c r="A56" i="1" s="1"/>
  <c r="B56" i="1" s="1"/>
  <c r="B72" i="1" l="1"/>
  <c r="B73" i="1" s="1"/>
  <c r="B52" i="1"/>
  <c r="B75" i="1" l="1"/>
  <c r="C72" i="1" l="1"/>
  <c r="C74" i="1"/>
  <c r="C73" i="1"/>
  <c r="C71" i="1"/>
  <c r="C62" i="1"/>
  <c r="C64" i="1"/>
  <c r="C67" i="1"/>
  <c r="C50" i="1"/>
  <c r="C60" i="1"/>
  <c r="C58" i="1"/>
  <c r="C56" i="1"/>
  <c r="C52" i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</rPr>
          <t>Insert the number of years that represent the whole-of-life. Use a numeral (eg 5) not letters (eg five) as this cell will be used to automatically calculate TCO.</t>
        </r>
      </text>
    </comment>
  </commentList>
</comments>
</file>

<file path=xl/sharedStrings.xml><?xml version="1.0" encoding="utf-8"?>
<sst xmlns="http://schemas.openxmlformats.org/spreadsheetml/2006/main" count="97" uniqueCount="72">
  <si>
    <t>Decommissioning / deconstruction costs</t>
  </si>
  <si>
    <t>Resale / salvage value of equipment</t>
  </si>
  <si>
    <t>Testing / initial inspection costs</t>
  </si>
  <si>
    <t>Initial licence costs</t>
  </si>
  <si>
    <t>% of TCO</t>
  </si>
  <si>
    <t># p.a.</t>
  </si>
  <si>
    <t>Management costs, eg time for meetings</t>
  </si>
  <si>
    <t>Project management costs</t>
  </si>
  <si>
    <t>Installation / integration / engineering / calibration costs</t>
  </si>
  <si>
    <t>Costs associated with additional work requested</t>
  </si>
  <si>
    <t xml:space="preserve">Expected lifetime of the item: </t>
  </si>
  <si>
    <t>INCOME</t>
  </si>
  <si>
    <t>Supplier travel and accommodation costs</t>
  </si>
  <si>
    <t>EXPENSES</t>
  </si>
  <si>
    <t>Cost category 1</t>
  </si>
  <si>
    <t>Cost category 2</t>
  </si>
  <si>
    <t>Cost category 4</t>
  </si>
  <si>
    <t>Cost category 6</t>
  </si>
  <si>
    <t>Cost category 7</t>
  </si>
  <si>
    <t>Purchase price</t>
  </si>
  <si>
    <t>Accessories</t>
  </si>
  <si>
    <t>Delivery costs</t>
  </si>
  <si>
    <t>Packaging</t>
  </si>
  <si>
    <t>Name of product / service:</t>
  </si>
  <si>
    <t>unit cost</t>
  </si>
  <si>
    <t>subtotal cost $</t>
  </si>
  <si>
    <t>subtotal income $</t>
  </si>
  <si>
    <t>Cost items</t>
  </si>
  <si>
    <t>Income items</t>
  </si>
  <si>
    <t>total income</t>
  </si>
  <si>
    <t>Overtime costs</t>
  </si>
  <si>
    <t>Annual licences</t>
  </si>
  <si>
    <t>Annual maintenance</t>
  </si>
  <si>
    <t>Software upgrades</t>
  </si>
  <si>
    <t>Staff training</t>
  </si>
  <si>
    <r>
      <t xml:space="preserve">enter data here
</t>
    </r>
    <r>
      <rPr>
        <b/>
        <sz val="8"/>
        <color theme="0"/>
        <rFont val="Webdings"/>
        <family val="1"/>
        <charset val="2"/>
      </rPr>
      <t>6</t>
    </r>
  </si>
  <si>
    <t>subtotal</t>
  </si>
  <si>
    <t>Total costs p.a.</t>
  </si>
  <si>
    <t>Total costs over whole-of-life</t>
  </si>
  <si>
    <t>Total expenses p.a.</t>
  </si>
  <si>
    <t>Total expenses over whole-of-life</t>
  </si>
  <si>
    <t>Total income</t>
  </si>
  <si>
    <t>Total initial costs</t>
  </si>
  <si>
    <t xml:space="preserve">Summary </t>
  </si>
  <si>
    <t>subtotal costs $</t>
  </si>
  <si>
    <t>TOTAL COST OF OWNERSHIP</t>
  </si>
  <si>
    <t>Regular overhaul (at year 5)</t>
  </si>
  <si>
    <t>Cost category 8</t>
  </si>
  <si>
    <t>one-off so not applicable</t>
  </si>
  <si>
    <t>Category 1: initial purchase costs</t>
  </si>
  <si>
    <t>Category 2: regular ongoing operational costs</t>
  </si>
  <si>
    <t>Category 3: fuel/ energy</t>
  </si>
  <si>
    <t>Category 4: regular service and maintenance</t>
  </si>
  <si>
    <t>Category 5: anticipated downtime</t>
  </si>
  <si>
    <t>Category 6: additional supplier costs</t>
  </si>
  <si>
    <t>Category 7: one-off costs</t>
  </si>
  <si>
    <t>Category 8: costs of disposal</t>
  </si>
  <si>
    <t>All initial costs on purchase (one-off)</t>
  </si>
  <si>
    <t xml:space="preserve">Regular ongoing operational costs (per annum) </t>
  </si>
  <si>
    <t>Regular service and maintenance (per annum)</t>
  </si>
  <si>
    <t>Additional supplier costs (per annum)</t>
  </si>
  <si>
    <t>Other one-off costs (not per annum)</t>
  </si>
  <si>
    <t>Disposal costs (one-off not per annum)</t>
  </si>
  <si>
    <t>Income on disposal (one-off not per annum)</t>
  </si>
  <si>
    <t>this column automatically calculates</t>
  </si>
  <si>
    <t>Summary of expenses / income</t>
  </si>
  <si>
    <t xml:space="preserve">$  </t>
  </si>
  <si>
    <t xml:space="preserve">Preventative maintenance </t>
  </si>
  <si>
    <t>Recalibration and testing after overhaul)</t>
  </si>
  <si>
    <t>RailView</t>
  </si>
  <si>
    <t>Total Cost of Ownership</t>
  </si>
  <si>
    <t>unit cost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</si>
</sst>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</numFmts>
  <fonts count="25" x14ac:knownFonts="1">
    <font>
      <sz val="11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00669A"/>
      <name val="Arial"/>
      <family val="2"/>
    </font>
    <font>
      <sz val="14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8"/>
      <color rgb="FF00669A"/>
      <name val="Arial"/>
      <family val="2"/>
    </font>
    <font>
      <b/>
      <sz val="8"/>
      <color theme="0"/>
      <name val="Arial"/>
      <family val="2"/>
    </font>
    <font>
      <b/>
      <sz val="8"/>
      <color theme="0"/>
      <name val="Webdings"/>
      <family val="1"/>
      <charset val="2"/>
    </font>
    <font>
      <sz val="20"/>
      <color theme="4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18"/>
      <color theme="6" tint="-0.249977111117893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1" xfId="0" applyFont="1" applyBorder="1" applyAlignment="1">
      <alignment vertical="top" wrapText="1"/>
    </xf>
    <xf numFmtId="166" fontId="4" fillId="0" borderId="0" xfId="0" applyNumberFormat="1" applyFont="1" applyAlignment="1">
      <alignment vertical="top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2" fillId="2" borderId="0" xfId="0" applyFont="1" applyFill="1" applyBorder="1" applyAlignment="1">
      <alignment vertical="top"/>
    </xf>
    <xf numFmtId="0" fontId="11" fillId="2" borderId="0" xfId="0" applyFont="1" applyFill="1" applyAlignment="1">
      <alignment vertical="top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164" fontId="6" fillId="3" borderId="2" xfId="1" applyFont="1" applyFill="1" applyBorder="1" applyAlignment="1" applyProtection="1">
      <alignment vertical="top" wrapText="1"/>
      <protection locked="0"/>
    </xf>
    <xf numFmtId="0" fontId="15" fillId="0" borderId="10" xfId="0" applyFont="1" applyFill="1" applyBorder="1" applyAlignment="1">
      <alignment vertical="top" wrapText="1"/>
    </xf>
    <xf numFmtId="0" fontId="15" fillId="0" borderId="11" xfId="0" applyFont="1" applyFill="1" applyBorder="1" applyAlignment="1">
      <alignment vertical="top" wrapText="1"/>
    </xf>
    <xf numFmtId="164" fontId="3" fillId="0" borderId="0" xfId="1" applyFont="1" applyFill="1" applyBorder="1" applyAlignment="1">
      <alignment vertical="top"/>
    </xf>
    <xf numFmtId="166" fontId="3" fillId="0" borderId="0" xfId="2" applyNumberFormat="1" applyFont="1" applyFill="1" applyBorder="1" applyAlignment="1">
      <alignment vertical="top"/>
    </xf>
    <xf numFmtId="164" fontId="8" fillId="0" borderId="0" xfId="1" applyFont="1" applyFill="1" applyBorder="1" applyAlignment="1">
      <alignment horizontal="center" vertical="center" wrapText="1"/>
    </xf>
    <xf numFmtId="164" fontId="6" fillId="4" borderId="13" xfId="1" applyFont="1" applyFill="1" applyBorder="1" applyAlignment="1" applyProtection="1">
      <alignment vertical="top" wrapText="1"/>
      <protection locked="0"/>
    </xf>
    <xf numFmtId="164" fontId="6" fillId="4" borderId="12" xfId="1" applyFont="1" applyFill="1" applyBorder="1" applyAlignment="1" applyProtection="1">
      <alignment vertical="top" wrapText="1"/>
      <protection locked="0"/>
    </xf>
    <xf numFmtId="164" fontId="6" fillId="3" borderId="1" xfId="1" applyFont="1" applyFill="1" applyBorder="1" applyAlignment="1" applyProtection="1">
      <alignment vertical="top" wrapText="1"/>
      <protection locked="0"/>
    </xf>
    <xf numFmtId="164" fontId="6" fillId="4" borderId="13" xfId="1" applyFont="1" applyFill="1" applyBorder="1" applyAlignment="1">
      <alignment vertical="top" wrapText="1"/>
    </xf>
    <xf numFmtId="0" fontId="7" fillId="0" borderId="0" xfId="0" applyFont="1" applyFill="1" applyBorder="1" applyAlignment="1" applyProtection="1">
      <alignment horizontal="left" vertical="top" wrapText="1"/>
      <protection locked="0"/>
    </xf>
    <xf numFmtId="0" fontId="13" fillId="0" borderId="0" xfId="0" applyFont="1" applyFill="1" applyBorder="1" applyAlignment="1">
      <alignment vertical="top" wrapText="1"/>
    </xf>
    <xf numFmtId="164" fontId="6" fillId="0" borderId="0" xfId="1" applyFont="1" applyFill="1" applyBorder="1" applyAlignment="1" applyProtection="1">
      <alignment vertical="top" wrapText="1"/>
      <protection locked="0"/>
    </xf>
    <xf numFmtId="10" fontId="3" fillId="0" borderId="0" xfId="2" applyNumberFormat="1" applyFont="1" applyFill="1" applyBorder="1" applyAlignment="1">
      <alignment vertical="top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164" fontId="6" fillId="4" borderId="13" xfId="1" applyFont="1" applyFill="1" applyBorder="1" applyAlignment="1">
      <alignment horizontal="center" vertical="center" wrapText="1"/>
    </xf>
    <xf numFmtId="164" fontId="5" fillId="4" borderId="15" xfId="1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21" fillId="0" borderId="16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164" fontId="6" fillId="4" borderId="4" xfId="1" applyFont="1" applyFill="1" applyBorder="1" applyAlignment="1">
      <alignment horizontal="left" vertical="center" wrapText="1"/>
    </xf>
    <xf numFmtId="164" fontId="6" fillId="4" borderId="3" xfId="1" applyFont="1" applyFill="1" applyBorder="1" applyAlignment="1">
      <alignment horizontal="left" vertical="center" wrapText="1"/>
    </xf>
    <xf numFmtId="164" fontId="6" fillId="4" borderId="3" xfId="1" applyFont="1" applyFill="1" applyBorder="1" applyAlignment="1">
      <alignment vertical="center" wrapText="1"/>
    </xf>
    <xf numFmtId="0" fontId="7" fillId="0" borderId="8" xfId="0" applyFont="1" applyFill="1" applyBorder="1" applyAlignment="1" applyProtection="1">
      <alignment vertical="top" wrapText="1"/>
      <protection locked="0"/>
    </xf>
    <xf numFmtId="164" fontId="6" fillId="0" borderId="8" xfId="1" applyFont="1" applyFill="1" applyBorder="1" applyAlignment="1" applyProtection="1">
      <alignment vertical="top" wrapText="1"/>
      <protection locked="0"/>
    </xf>
    <xf numFmtId="0" fontId="5" fillId="0" borderId="17" xfId="0" applyFont="1" applyFill="1" applyBorder="1" applyAlignment="1">
      <alignment horizontal="right" vertical="center" wrapText="1"/>
    </xf>
    <xf numFmtId="164" fontId="5" fillId="4" borderId="18" xfId="1" applyFont="1" applyFill="1" applyBorder="1" applyAlignment="1">
      <alignment vertical="top" wrapText="1"/>
    </xf>
    <xf numFmtId="164" fontId="5" fillId="4" borderId="21" xfId="1" applyFont="1" applyFill="1" applyBorder="1" applyAlignment="1">
      <alignment horizontal="left" vertical="center" wrapText="1"/>
    </xf>
    <xf numFmtId="164" fontId="5" fillId="4" borderId="18" xfId="1" applyFont="1" applyFill="1" applyBorder="1" applyAlignment="1">
      <alignment horizontal="center" vertical="center" wrapText="1"/>
    </xf>
    <xf numFmtId="164" fontId="5" fillId="4" borderId="18" xfId="1" applyFont="1" applyFill="1" applyBorder="1" applyAlignment="1" applyProtection="1">
      <alignment vertical="top" wrapText="1"/>
      <protection locked="0"/>
    </xf>
    <xf numFmtId="165" fontId="3" fillId="0" borderId="0" xfId="1" applyNumberFormat="1" applyFont="1" applyFill="1" applyBorder="1" applyAlignment="1">
      <alignment horizontal="left" vertical="center"/>
    </xf>
    <xf numFmtId="164" fontId="22" fillId="0" borderId="0" xfId="1" applyFont="1" applyFill="1" applyBorder="1" applyAlignment="1">
      <alignment horizontal="right" vertical="center"/>
    </xf>
    <xf numFmtId="10" fontId="3" fillId="0" borderId="0" xfId="2" applyNumberFormat="1" applyFont="1" applyFill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right" vertical="center"/>
    </xf>
    <xf numFmtId="165" fontId="3" fillId="3" borderId="11" xfId="1" applyNumberFormat="1" applyFont="1" applyFill="1" applyBorder="1" applyAlignment="1">
      <alignment horizontal="left" vertical="center"/>
    </xf>
    <xf numFmtId="10" fontId="3" fillId="3" borderId="20" xfId="2" applyNumberFormat="1" applyFont="1" applyFill="1" applyBorder="1" applyAlignment="1">
      <alignment horizontal="center" vertical="center"/>
    </xf>
    <xf numFmtId="164" fontId="22" fillId="3" borderId="19" xfId="1" applyFont="1" applyFill="1" applyBorder="1" applyAlignment="1">
      <alignment horizontal="right" vertical="center"/>
    </xf>
    <xf numFmtId="165" fontId="3" fillId="3" borderId="19" xfId="1" applyNumberFormat="1" applyFont="1" applyFill="1" applyBorder="1" applyAlignment="1">
      <alignment horizontal="left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3" borderId="19" xfId="0" applyNumberFormat="1" applyFont="1" applyFill="1" applyBorder="1" applyAlignment="1">
      <alignment horizontal="center" vertical="center"/>
    </xf>
    <xf numFmtId="10" fontId="3" fillId="3" borderId="19" xfId="0" applyNumberFormat="1" applyFont="1" applyFill="1" applyBorder="1" applyAlignment="1">
      <alignment horizontal="center" vertical="center"/>
    </xf>
    <xf numFmtId="165" fontId="3" fillId="3" borderId="19" xfId="1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right" vertical="center" wrapText="1"/>
    </xf>
    <xf numFmtId="0" fontId="5" fillId="0" borderId="17" xfId="0" applyFont="1" applyFill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vertical="top" wrapText="1"/>
    </xf>
    <xf numFmtId="0" fontId="12" fillId="5" borderId="19" xfId="0" applyFont="1" applyFill="1" applyBorder="1" applyAlignment="1">
      <alignment horizontal="left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9" fillId="6" borderId="14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vertical="top" wrapText="1"/>
    </xf>
    <xf numFmtId="0" fontId="13" fillId="6" borderId="20" xfId="0" applyFont="1" applyFill="1" applyBorder="1" applyAlignment="1">
      <alignment vertical="top" wrapText="1"/>
    </xf>
    <xf numFmtId="0" fontId="19" fillId="6" borderId="11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left" vertical="center" wrapText="1"/>
    </xf>
    <xf numFmtId="0" fontId="12" fillId="6" borderId="19" xfId="0" applyFont="1" applyFill="1" applyBorder="1" applyAlignment="1">
      <alignment horizontal="left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left" vertical="center" wrapText="1"/>
    </xf>
    <xf numFmtId="0" fontId="14" fillId="6" borderId="14" xfId="0" applyFont="1" applyFill="1" applyBorder="1" applyAlignment="1">
      <alignment horizontal="left" vertical="center"/>
    </xf>
    <xf numFmtId="0" fontId="12" fillId="5" borderId="19" xfId="0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3" borderId="0" xfId="0" applyFont="1" applyFill="1" applyBorder="1" applyAlignment="1" applyProtection="1">
      <alignment horizontal="left" vertical="center"/>
      <protection locked="0"/>
    </xf>
    <xf numFmtId="0" fontId="17" fillId="3" borderId="0" xfId="0" applyFont="1" applyFill="1" applyBorder="1" applyAlignment="1" applyProtection="1">
      <alignment horizontal="left" vertical="center"/>
      <protection locked="0"/>
    </xf>
    <xf numFmtId="0" fontId="24" fillId="0" borderId="0" xfId="0" applyFont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6" borderId="19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left" vertical="center"/>
    </xf>
    <xf numFmtId="0" fontId="14" fillId="6" borderId="19" xfId="0" applyFont="1" applyFill="1" applyBorder="1" applyAlignment="1">
      <alignment horizontal="left" vertical="center"/>
    </xf>
    <xf numFmtId="0" fontId="12" fillId="6" borderId="20" xfId="0" applyFont="1" applyFill="1" applyBorder="1" applyAlignment="1">
      <alignment vertical="center" wrapText="1"/>
    </xf>
    <xf numFmtId="0" fontId="12" fillId="6" borderId="11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left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 wrapText="1"/>
    </xf>
    <xf numFmtId="4" fontId="15" fillId="5" borderId="20" xfId="0" applyNumberFormat="1" applyFont="1" applyFill="1" applyBorder="1" applyAlignment="1">
      <alignment horizontal="center" vertical="center" wrapText="1"/>
    </xf>
    <xf numFmtId="165" fontId="3" fillId="6" borderId="22" xfId="0" applyNumberFormat="1" applyFont="1" applyFill="1" applyBorder="1" applyAlignment="1">
      <alignment horizontal="center" vertical="center"/>
    </xf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2650955</xdr:colOff>
      <xdr:row>1</xdr:row>
      <xdr:rowOff>666750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02C6815-BFB4-4FF0-B857-FB5DAB8E4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"/>
          <a:ext cx="265095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A1:H75"/>
  <sheetViews>
    <sheetView showGridLines="0" tabSelected="1" topLeftCell="A7" zoomScale="85" zoomScaleNormal="85" workbookViewId="0">
      <selection activeCell="F15" sqref="F15"/>
    </sheetView>
  </sheetViews>
  <sheetFormatPr defaultColWidth="8.75" defaultRowHeight="12.75" x14ac:dyDescent="0.2"/>
  <cols>
    <col min="1" max="1" width="35.375" style="2" customWidth="1"/>
    <col min="2" max="2" width="36.625" style="2" bestFit="1" customWidth="1"/>
    <col min="3" max="3" width="11.875" style="2" customWidth="1"/>
    <col min="4" max="4" width="13.75" style="2" customWidth="1"/>
    <col min="5" max="5" width="16.75" style="2" customWidth="1"/>
    <col min="6" max="6" width="23.25" style="1" customWidth="1"/>
    <col min="7" max="7" width="8.5" style="1" bestFit="1" customWidth="1"/>
    <col min="8" max="8" width="15.25" style="2" bestFit="1" customWidth="1"/>
    <col min="9" max="16384" width="8.75" style="2"/>
  </cols>
  <sheetData>
    <row r="1" spans="1:8" s="9" customFormat="1" ht="41.25" customHeight="1" thickBot="1" x14ac:dyDescent="0.25">
      <c r="A1" s="79" t="s">
        <v>70</v>
      </c>
      <c r="B1" s="77"/>
      <c r="C1" s="77"/>
      <c r="D1" s="77"/>
      <c r="E1" s="77"/>
      <c r="F1" s="25"/>
      <c r="G1" s="40"/>
      <c r="H1" s="8"/>
    </row>
    <row r="2" spans="1:8" s="9" customFormat="1" ht="53.25" customHeight="1" x14ac:dyDescent="0.2">
      <c r="A2" s="15"/>
      <c r="B2" s="5"/>
      <c r="C2" s="6"/>
      <c r="D2" s="6"/>
      <c r="E2" s="17"/>
      <c r="F2" s="25"/>
      <c r="G2" s="7"/>
      <c r="H2" s="8"/>
    </row>
    <row r="3" spans="1:8" s="14" customFormat="1" ht="25.15" customHeight="1" x14ac:dyDescent="0.2">
      <c r="A3" s="99" t="s">
        <v>23</v>
      </c>
      <c r="B3" s="100" t="s">
        <v>69</v>
      </c>
      <c r="C3" s="100"/>
      <c r="D3" s="100"/>
      <c r="E3" s="100"/>
      <c r="F3" s="73"/>
      <c r="G3" s="73"/>
    </row>
    <row r="4" spans="1:8" s="14" customFormat="1" ht="3.6" customHeight="1" x14ac:dyDescent="0.2">
      <c r="A4" s="99"/>
      <c r="B4" s="16"/>
      <c r="C4" s="16"/>
      <c r="D4" s="16"/>
      <c r="E4" s="16"/>
      <c r="F4" s="38"/>
      <c r="G4" s="39"/>
    </row>
    <row r="5" spans="1:8" s="14" customFormat="1" ht="25.15" customHeight="1" x14ac:dyDescent="0.2">
      <c r="A5" s="99" t="s">
        <v>10</v>
      </c>
      <c r="B5" s="101">
        <v>8</v>
      </c>
      <c r="C5" s="102"/>
      <c r="D5" s="103"/>
      <c r="E5" s="102"/>
      <c r="F5" s="74"/>
      <c r="G5" s="74"/>
    </row>
    <row r="6" spans="1:8" s="10" customFormat="1" ht="13.9" customHeight="1" thickBot="1" x14ac:dyDescent="0.25">
      <c r="A6" s="11"/>
      <c r="B6" s="13"/>
      <c r="C6" s="12"/>
      <c r="D6" s="11"/>
      <c r="E6" s="12"/>
    </row>
    <row r="7" spans="1:8" ht="26.45" customHeight="1" thickBot="1" x14ac:dyDescent="0.25">
      <c r="A7" s="84" t="s">
        <v>13</v>
      </c>
      <c r="B7" s="84"/>
      <c r="C7" s="84"/>
      <c r="D7" s="84"/>
      <c r="E7" s="85" t="s">
        <v>35</v>
      </c>
      <c r="F7" s="21"/>
      <c r="G7" s="22"/>
    </row>
    <row r="8" spans="1:8" ht="27.6" customHeight="1" thickBot="1" x14ac:dyDescent="0.25">
      <c r="A8" s="80" t="s">
        <v>14</v>
      </c>
      <c r="B8" s="82" t="s">
        <v>27</v>
      </c>
      <c r="C8" s="82"/>
      <c r="D8" s="82"/>
      <c r="E8" s="83" t="s">
        <v>44</v>
      </c>
      <c r="F8" s="2"/>
      <c r="G8" s="2"/>
    </row>
    <row r="9" spans="1:8" ht="18" customHeight="1" x14ac:dyDescent="0.2">
      <c r="A9" s="81" t="s">
        <v>57</v>
      </c>
      <c r="B9" s="78" t="s">
        <v>19</v>
      </c>
      <c r="C9" s="78"/>
      <c r="D9" s="78"/>
      <c r="E9" s="43">
        <v>3642</v>
      </c>
      <c r="F9" s="2"/>
      <c r="G9" s="2"/>
    </row>
    <row r="10" spans="1:8" ht="18" customHeight="1" x14ac:dyDescent="0.2">
      <c r="A10" s="81"/>
      <c r="B10" s="76" t="s">
        <v>20</v>
      </c>
      <c r="C10" s="76"/>
      <c r="D10" s="76"/>
      <c r="E10" s="44">
        <v>1325</v>
      </c>
    </row>
    <row r="11" spans="1:8" ht="18" customHeight="1" x14ac:dyDescent="0.2">
      <c r="A11" s="81"/>
      <c r="B11" s="76" t="s">
        <v>22</v>
      </c>
      <c r="C11" s="76"/>
      <c r="D11" s="76"/>
      <c r="E11" s="45">
        <v>543</v>
      </c>
    </row>
    <row r="12" spans="1:8" ht="18" customHeight="1" x14ac:dyDescent="0.2">
      <c r="A12" s="81"/>
      <c r="B12" s="76" t="s">
        <v>21</v>
      </c>
      <c r="C12" s="76"/>
      <c r="D12" s="76"/>
      <c r="E12" s="45">
        <v>50</v>
      </c>
    </row>
    <row r="13" spans="1:8" ht="18" customHeight="1" x14ac:dyDescent="0.2">
      <c r="A13" s="81"/>
      <c r="B13" s="76" t="s">
        <v>8</v>
      </c>
      <c r="C13" s="76"/>
      <c r="D13" s="76"/>
      <c r="E13" s="45">
        <v>250</v>
      </c>
    </row>
    <row r="14" spans="1:8" ht="18" customHeight="1" x14ac:dyDescent="0.2">
      <c r="A14" s="81"/>
      <c r="B14" s="76" t="s">
        <v>2</v>
      </c>
      <c r="C14" s="76"/>
      <c r="D14" s="76"/>
      <c r="E14" s="45">
        <v>550</v>
      </c>
    </row>
    <row r="15" spans="1:8" ht="18" customHeight="1" x14ac:dyDescent="0.2">
      <c r="A15" s="81"/>
      <c r="B15" s="76" t="s">
        <v>3</v>
      </c>
      <c r="C15" s="76"/>
      <c r="D15" s="76"/>
      <c r="E15" s="45"/>
      <c r="F15" s="2"/>
      <c r="G15" s="2"/>
    </row>
    <row r="16" spans="1:8" ht="18" customHeight="1" thickBot="1" x14ac:dyDescent="0.25">
      <c r="A16" s="31"/>
      <c r="B16" s="67" t="s">
        <v>36</v>
      </c>
      <c r="C16" s="67"/>
      <c r="D16" s="75"/>
      <c r="E16" s="50">
        <f>SUM(E9:E15)</f>
        <v>6360</v>
      </c>
      <c r="F16" s="2"/>
      <c r="G16" s="2"/>
    </row>
    <row r="17" spans="1:8" ht="25.9" customHeight="1" thickBot="1" x14ac:dyDescent="0.25">
      <c r="A17" s="86"/>
      <c r="B17" s="87"/>
      <c r="C17" s="88" t="s">
        <v>35</v>
      </c>
      <c r="D17" s="89" t="s">
        <v>35</v>
      </c>
      <c r="E17" s="90" t="s">
        <v>64</v>
      </c>
      <c r="F17" s="2"/>
      <c r="G17" s="2"/>
    </row>
    <row r="18" spans="1:8" ht="27" customHeight="1" thickBot="1" x14ac:dyDescent="0.25">
      <c r="A18" s="80" t="s">
        <v>15</v>
      </c>
      <c r="B18" s="97" t="s">
        <v>27</v>
      </c>
      <c r="C18" s="98" t="s">
        <v>71</v>
      </c>
      <c r="D18" s="98" t="s">
        <v>5</v>
      </c>
      <c r="E18" s="83" t="s">
        <v>25</v>
      </c>
      <c r="F18" s="2"/>
      <c r="G18" s="2"/>
    </row>
    <row r="19" spans="1:8" ht="18" customHeight="1" x14ac:dyDescent="0.2">
      <c r="A19" s="81" t="s">
        <v>58</v>
      </c>
      <c r="B19" s="19" t="s">
        <v>31</v>
      </c>
      <c r="C19" s="28">
        <v>45345</v>
      </c>
      <c r="D19" s="34">
        <v>1</v>
      </c>
      <c r="E19" s="36">
        <f>C19*D19</f>
        <v>45345</v>
      </c>
      <c r="F19" s="2"/>
      <c r="G19" s="2"/>
      <c r="H19" s="4"/>
    </row>
    <row r="20" spans="1:8" ht="18" customHeight="1" x14ac:dyDescent="0.2">
      <c r="A20" s="81"/>
      <c r="B20" s="18" t="s">
        <v>33</v>
      </c>
      <c r="C20" s="20">
        <v>5675</v>
      </c>
      <c r="D20" s="35">
        <v>1</v>
      </c>
      <c r="E20" s="36">
        <f t="shared" ref="E20:E21" si="0">C20*D20</f>
        <v>5675</v>
      </c>
    </row>
    <row r="21" spans="1:8" ht="18" customHeight="1" x14ac:dyDescent="0.2">
      <c r="A21" s="81"/>
      <c r="B21" s="18" t="s">
        <v>34</v>
      </c>
      <c r="C21" s="20">
        <v>676</v>
      </c>
      <c r="D21" s="35">
        <v>2</v>
      </c>
      <c r="E21" s="36">
        <f t="shared" si="0"/>
        <v>1352</v>
      </c>
    </row>
    <row r="22" spans="1:8" ht="18" customHeight="1" thickBot="1" x14ac:dyDescent="0.25">
      <c r="A22" s="31"/>
      <c r="B22" s="46"/>
      <c r="C22" s="47"/>
      <c r="D22" s="48" t="s">
        <v>36</v>
      </c>
      <c r="E22" s="51">
        <f>SUM(E19:E21)</f>
        <v>52372</v>
      </c>
      <c r="F22" s="2"/>
      <c r="G22" s="2"/>
    </row>
    <row r="23" spans="1:8" ht="26.45" customHeight="1" thickBot="1" x14ac:dyDescent="0.25">
      <c r="A23" s="91" t="s">
        <v>16</v>
      </c>
      <c r="B23" s="92" t="s">
        <v>27</v>
      </c>
      <c r="C23" s="93" t="s">
        <v>24</v>
      </c>
      <c r="D23" s="93" t="s">
        <v>5</v>
      </c>
      <c r="E23" s="94" t="s">
        <v>25</v>
      </c>
    </row>
    <row r="24" spans="1:8" ht="18" customHeight="1" x14ac:dyDescent="0.2">
      <c r="A24" s="81" t="s">
        <v>59</v>
      </c>
      <c r="B24" s="3" t="s">
        <v>32</v>
      </c>
      <c r="C24" s="28">
        <v>4567</v>
      </c>
      <c r="D24" s="34">
        <v>1</v>
      </c>
      <c r="E24" s="29">
        <f>C24*D24</f>
        <v>4567</v>
      </c>
    </row>
    <row r="25" spans="1:8" ht="18" customHeight="1" x14ac:dyDescent="0.2">
      <c r="A25" s="81"/>
      <c r="B25" s="18" t="s">
        <v>67</v>
      </c>
      <c r="C25" s="20">
        <v>456</v>
      </c>
      <c r="D25" s="35">
        <v>1</v>
      </c>
      <c r="E25" s="29">
        <f t="shared" ref="E25" si="1">C25*D25</f>
        <v>456</v>
      </c>
    </row>
    <row r="26" spans="1:8" ht="18" customHeight="1" thickBot="1" x14ac:dyDescent="0.25">
      <c r="A26" s="31"/>
      <c r="B26" s="46"/>
      <c r="C26" s="47"/>
      <c r="D26" s="48" t="s">
        <v>36</v>
      </c>
      <c r="E26" s="49">
        <f>SUM(E24:E25)</f>
        <v>5023</v>
      </c>
    </row>
    <row r="27" spans="1:8" ht="27.6" customHeight="1" thickBot="1" x14ac:dyDescent="0.25">
      <c r="A27" s="91" t="s">
        <v>17</v>
      </c>
      <c r="B27" s="92" t="s">
        <v>27</v>
      </c>
      <c r="C27" s="93" t="s">
        <v>24</v>
      </c>
      <c r="D27" s="93" t="s">
        <v>5</v>
      </c>
      <c r="E27" s="94" t="s">
        <v>25</v>
      </c>
    </row>
    <row r="28" spans="1:8" ht="18" customHeight="1" x14ac:dyDescent="0.2">
      <c r="A28" s="81" t="s">
        <v>60</v>
      </c>
      <c r="B28" s="19" t="s">
        <v>6</v>
      </c>
      <c r="C28" s="28">
        <v>345</v>
      </c>
      <c r="D28" s="34">
        <v>1</v>
      </c>
      <c r="E28" s="29">
        <v>345</v>
      </c>
    </row>
    <row r="29" spans="1:8" ht="18" customHeight="1" x14ac:dyDescent="0.2">
      <c r="A29" s="81"/>
      <c r="B29" s="18" t="s">
        <v>7</v>
      </c>
      <c r="C29" s="20">
        <v>345</v>
      </c>
      <c r="D29" s="34">
        <v>1</v>
      </c>
      <c r="E29" s="29">
        <f t="shared" ref="E29:E32" si="2">C29*D29</f>
        <v>345</v>
      </c>
      <c r="F29" s="2"/>
      <c r="G29" s="2"/>
    </row>
    <row r="30" spans="1:8" ht="18" customHeight="1" x14ac:dyDescent="0.2">
      <c r="A30" s="81"/>
      <c r="B30" s="18" t="s">
        <v>9</v>
      </c>
      <c r="C30" s="20">
        <v>3</v>
      </c>
      <c r="D30" s="34">
        <v>1</v>
      </c>
      <c r="E30" s="29">
        <v>432</v>
      </c>
    </row>
    <row r="31" spans="1:8" ht="18" customHeight="1" x14ac:dyDescent="0.2">
      <c r="A31" s="81"/>
      <c r="B31" s="18" t="s">
        <v>12</v>
      </c>
      <c r="C31" s="20">
        <v>345</v>
      </c>
      <c r="D31" s="34">
        <v>5</v>
      </c>
      <c r="E31" s="29">
        <f t="shared" si="2"/>
        <v>1725</v>
      </c>
      <c r="F31" s="2"/>
      <c r="G31" s="2"/>
    </row>
    <row r="32" spans="1:8" ht="18" customHeight="1" x14ac:dyDescent="0.2">
      <c r="A32" s="81"/>
      <c r="B32" s="18" t="s">
        <v>30</v>
      </c>
      <c r="C32" s="20">
        <v>4</v>
      </c>
      <c r="D32" s="34">
        <v>1</v>
      </c>
      <c r="E32" s="29">
        <f t="shared" si="2"/>
        <v>4</v>
      </c>
    </row>
    <row r="33" spans="1:7" ht="18" customHeight="1" thickBot="1" x14ac:dyDescent="0.25">
      <c r="A33" s="31"/>
      <c r="B33" s="67" t="s">
        <v>36</v>
      </c>
      <c r="C33" s="67"/>
      <c r="D33" s="68"/>
      <c r="E33" s="49">
        <f>SUM(E28:E32)</f>
        <v>2851</v>
      </c>
      <c r="F33" s="2"/>
      <c r="G33" s="2"/>
    </row>
    <row r="34" spans="1:7" ht="29.45" customHeight="1" thickBot="1" x14ac:dyDescent="0.25">
      <c r="A34" s="91" t="s">
        <v>18</v>
      </c>
      <c r="B34" s="95" t="s">
        <v>27</v>
      </c>
      <c r="C34" s="95"/>
      <c r="D34" s="95"/>
      <c r="E34" s="94" t="s">
        <v>25</v>
      </c>
      <c r="F34" s="2"/>
      <c r="G34" s="2"/>
    </row>
    <row r="35" spans="1:7" ht="18" customHeight="1" x14ac:dyDescent="0.2">
      <c r="A35" s="81" t="s">
        <v>61</v>
      </c>
      <c r="B35" s="71" t="s">
        <v>46</v>
      </c>
      <c r="C35" s="72"/>
      <c r="D35" s="72"/>
      <c r="E35" s="26">
        <v>10500</v>
      </c>
      <c r="F35" s="2"/>
      <c r="G35" s="2"/>
    </row>
    <row r="36" spans="1:7" ht="18" customHeight="1" x14ac:dyDescent="0.2">
      <c r="A36" s="81"/>
      <c r="B36" s="65" t="s">
        <v>68</v>
      </c>
      <c r="C36" s="66"/>
      <c r="D36" s="66"/>
      <c r="E36" s="27">
        <v>1500</v>
      </c>
    </row>
    <row r="37" spans="1:7" ht="18" customHeight="1" thickBot="1" x14ac:dyDescent="0.25">
      <c r="A37" s="31"/>
      <c r="B37" s="67" t="s">
        <v>36</v>
      </c>
      <c r="C37" s="67"/>
      <c r="D37" s="68"/>
      <c r="E37" s="37">
        <f>SUM(E35:E36)</f>
        <v>12000</v>
      </c>
    </row>
    <row r="38" spans="1:7" ht="29.45" customHeight="1" thickTop="1" thickBot="1" x14ac:dyDescent="0.25">
      <c r="A38" s="91" t="s">
        <v>47</v>
      </c>
      <c r="B38" s="95" t="s">
        <v>27</v>
      </c>
      <c r="C38" s="95"/>
      <c r="D38" s="95"/>
      <c r="E38" s="94" t="s">
        <v>25</v>
      </c>
      <c r="F38" s="2"/>
      <c r="G38" s="2"/>
    </row>
    <row r="39" spans="1:7" ht="18" customHeight="1" x14ac:dyDescent="0.2">
      <c r="A39" s="81" t="s">
        <v>62</v>
      </c>
      <c r="B39" s="71" t="s">
        <v>0</v>
      </c>
      <c r="C39" s="72"/>
      <c r="D39" s="72"/>
      <c r="E39" s="26">
        <v>2345</v>
      </c>
      <c r="F39" s="2"/>
      <c r="G39" s="2"/>
    </row>
    <row r="40" spans="1:7" ht="18" customHeight="1" x14ac:dyDescent="0.2">
      <c r="A40" s="31"/>
      <c r="B40" s="67" t="s">
        <v>36</v>
      </c>
      <c r="C40" s="67"/>
      <c r="D40" s="68"/>
      <c r="E40" s="52">
        <f>SUM(E39:E39)</f>
        <v>2345</v>
      </c>
    </row>
    <row r="41" spans="1:7" ht="31.9" customHeight="1" thickBot="1" x14ac:dyDescent="0.25">
      <c r="A41" s="96" t="s">
        <v>11</v>
      </c>
      <c r="B41" s="96"/>
      <c r="C41" s="96"/>
      <c r="D41" s="96"/>
      <c r="E41" s="96"/>
      <c r="F41" s="23"/>
      <c r="G41" s="24"/>
    </row>
    <row r="42" spans="1:7" ht="29.45" customHeight="1" thickBot="1" x14ac:dyDescent="0.25">
      <c r="A42" s="80" t="s">
        <v>63</v>
      </c>
      <c r="B42" s="82" t="s">
        <v>28</v>
      </c>
      <c r="C42" s="82"/>
      <c r="D42" s="82"/>
      <c r="E42" s="83" t="s">
        <v>26</v>
      </c>
      <c r="F42" s="2"/>
      <c r="G42" s="2"/>
    </row>
    <row r="43" spans="1:7" ht="18" customHeight="1" x14ac:dyDescent="0.2">
      <c r="A43" s="81"/>
      <c r="B43" s="69" t="s">
        <v>1</v>
      </c>
      <c r="C43" s="70"/>
      <c r="D43" s="70"/>
      <c r="E43" s="26">
        <v>2345</v>
      </c>
      <c r="F43" s="2"/>
      <c r="G43" s="2"/>
    </row>
    <row r="44" spans="1:7" ht="18" customHeight="1" thickBot="1" x14ac:dyDescent="0.25">
      <c r="A44" s="31"/>
      <c r="B44" s="67" t="s">
        <v>36</v>
      </c>
      <c r="C44" s="67"/>
      <c r="D44" s="68"/>
      <c r="E44" s="37">
        <f>SUM(E43:E43)</f>
        <v>2345</v>
      </c>
    </row>
    <row r="45" spans="1:7" ht="18" customHeight="1" thickTop="1" thickBot="1" x14ac:dyDescent="0.25">
      <c r="A45" s="31"/>
      <c r="B45" s="30"/>
      <c r="C45" s="30"/>
      <c r="D45" s="30"/>
      <c r="E45" s="32"/>
      <c r="F45" s="23"/>
      <c r="G45" s="33"/>
    </row>
    <row r="46" spans="1:7" ht="38.450000000000003" customHeight="1" thickBot="1" x14ac:dyDescent="0.25">
      <c r="A46" s="41" t="s">
        <v>43</v>
      </c>
      <c r="B46" s="41"/>
      <c r="C46" s="42"/>
      <c r="D46" s="30"/>
      <c r="E46" s="32"/>
      <c r="F46" s="23"/>
      <c r="G46" s="33"/>
    </row>
    <row r="47" spans="1:7" ht="7.15" customHeight="1" thickBot="1" x14ac:dyDescent="0.25"/>
    <row r="48" spans="1:7" ht="25.15" customHeight="1" thickBot="1" x14ac:dyDescent="0.25">
      <c r="A48" s="104" t="s">
        <v>37</v>
      </c>
      <c r="B48" s="104" t="s">
        <v>38</v>
      </c>
      <c r="C48" s="104" t="s">
        <v>4</v>
      </c>
    </row>
    <row r="49" spans="1:3" ht="25.15" customHeight="1" thickBot="1" x14ac:dyDescent="0.25">
      <c r="A49" s="80" t="s">
        <v>49</v>
      </c>
      <c r="B49" s="110"/>
      <c r="C49" s="111"/>
    </row>
    <row r="50" spans="1:3" ht="25.15" customHeight="1" thickBot="1" x14ac:dyDescent="0.25">
      <c r="A50" s="56">
        <f>E16</f>
        <v>6360</v>
      </c>
      <c r="B50" s="59" t="s">
        <v>48</v>
      </c>
      <c r="C50" s="58" t="e">
        <f>A50/B75</f>
        <v>#REF!</v>
      </c>
    </row>
    <row r="51" spans="1:3" ht="25.15" customHeight="1" thickBot="1" x14ac:dyDescent="0.25">
      <c r="A51" s="112" t="s">
        <v>50</v>
      </c>
      <c r="B51" s="82"/>
      <c r="C51" s="111"/>
    </row>
    <row r="52" spans="1:3" ht="25.15" customHeight="1" thickBot="1" x14ac:dyDescent="0.25">
      <c r="A52" s="56">
        <f>E22</f>
        <v>52372</v>
      </c>
      <c r="B52" s="64">
        <f>A52*B5</f>
        <v>418976</v>
      </c>
      <c r="C52" s="58" t="e">
        <f>B52/B75</f>
        <v>#REF!</v>
      </c>
    </row>
    <row r="53" spans="1:3" ht="25.15" customHeight="1" thickBot="1" x14ac:dyDescent="0.25">
      <c r="A53" s="80" t="s">
        <v>51</v>
      </c>
      <c r="B53" s="110"/>
      <c r="C53" s="111"/>
    </row>
    <row r="54" spans="1:3" ht="25.15" customHeight="1" thickBot="1" x14ac:dyDescent="0.25">
      <c r="A54" s="56" t="e">
        <f>#REF!</f>
        <v>#REF!</v>
      </c>
      <c r="B54" s="64" t="e">
        <f>A54*B5</f>
        <v>#REF!</v>
      </c>
      <c r="C54" s="58" t="e">
        <f>B54/B75</f>
        <v>#REF!</v>
      </c>
    </row>
    <row r="55" spans="1:3" ht="25.15" customHeight="1" thickBot="1" x14ac:dyDescent="0.25">
      <c r="A55" s="112" t="s">
        <v>52</v>
      </c>
      <c r="B55" s="82"/>
      <c r="C55" s="111"/>
    </row>
    <row r="56" spans="1:3" ht="25.15" customHeight="1" thickBot="1" x14ac:dyDescent="0.25">
      <c r="A56" s="56">
        <f>E26</f>
        <v>5023</v>
      </c>
      <c r="B56" s="64">
        <f>A56*B5</f>
        <v>40184</v>
      </c>
      <c r="C56" s="58" t="e">
        <f>B56/B75</f>
        <v>#REF!</v>
      </c>
    </row>
    <row r="57" spans="1:3" ht="25.15" customHeight="1" thickBot="1" x14ac:dyDescent="0.25">
      <c r="A57" s="80" t="s">
        <v>53</v>
      </c>
      <c r="B57" s="110"/>
      <c r="C57" s="111"/>
    </row>
    <row r="58" spans="1:3" ht="25.15" customHeight="1" thickBot="1" x14ac:dyDescent="0.25">
      <c r="A58" s="57" t="e">
        <f>#REF!</f>
        <v>#REF!</v>
      </c>
      <c r="B58" s="60" t="e">
        <f>A58*B5</f>
        <v>#REF!</v>
      </c>
      <c r="C58" s="58" t="e">
        <f>B58/B75</f>
        <v>#REF!</v>
      </c>
    </row>
    <row r="59" spans="1:3" ht="25.15" customHeight="1" thickBot="1" x14ac:dyDescent="0.25">
      <c r="A59" s="80" t="s">
        <v>54</v>
      </c>
      <c r="B59" s="110"/>
      <c r="C59" s="111"/>
    </row>
    <row r="60" spans="1:3" ht="25.15" customHeight="1" thickBot="1" x14ac:dyDescent="0.25">
      <c r="A60" s="57">
        <f>E33</f>
        <v>2851</v>
      </c>
      <c r="B60" s="60">
        <f>A60*B5</f>
        <v>22808</v>
      </c>
      <c r="C60" s="58" t="e">
        <f>B60/B75</f>
        <v>#REF!</v>
      </c>
    </row>
    <row r="61" spans="1:3" ht="25.15" customHeight="1" thickBot="1" x14ac:dyDescent="0.25">
      <c r="A61" s="80" t="s">
        <v>55</v>
      </c>
      <c r="B61" s="110"/>
      <c r="C61" s="111"/>
    </row>
    <row r="62" spans="1:3" ht="25.15" customHeight="1" thickBot="1" x14ac:dyDescent="0.25">
      <c r="A62" s="57">
        <f>E37</f>
        <v>12000</v>
      </c>
      <c r="B62" s="59" t="s">
        <v>48</v>
      </c>
      <c r="C62" s="58" t="e">
        <f>A62/B75</f>
        <v>#REF!</v>
      </c>
    </row>
    <row r="63" spans="1:3" ht="25.15" customHeight="1" thickBot="1" x14ac:dyDescent="0.25">
      <c r="A63" s="80" t="s">
        <v>56</v>
      </c>
      <c r="B63" s="110"/>
      <c r="C63" s="113"/>
    </row>
    <row r="64" spans="1:3" ht="25.15" customHeight="1" thickBot="1" x14ac:dyDescent="0.25">
      <c r="A64" s="57">
        <f>E40</f>
        <v>2345</v>
      </c>
      <c r="B64" s="59" t="s">
        <v>48</v>
      </c>
      <c r="C64" s="58" t="e">
        <f>A64/B75</f>
        <v>#REF!</v>
      </c>
    </row>
    <row r="65" spans="1:3" ht="25.15" customHeight="1" thickBot="1" x14ac:dyDescent="0.25">
      <c r="A65" s="105" t="s">
        <v>11</v>
      </c>
      <c r="B65" s="106"/>
      <c r="C65" s="90"/>
    </row>
    <row r="66" spans="1:3" ht="25.15" customHeight="1" thickBot="1" x14ac:dyDescent="0.25">
      <c r="A66" s="80" t="s">
        <v>29</v>
      </c>
      <c r="B66" s="110"/>
      <c r="C66" s="111"/>
    </row>
    <row r="67" spans="1:3" ht="25.15" customHeight="1" thickBot="1" x14ac:dyDescent="0.25">
      <c r="A67" s="57">
        <f>E44</f>
        <v>2345</v>
      </c>
      <c r="B67" s="59" t="s">
        <v>48</v>
      </c>
      <c r="C67" s="58" t="e">
        <f>A67/B75</f>
        <v>#REF!</v>
      </c>
    </row>
    <row r="68" spans="1:3" ht="25.15" customHeight="1" x14ac:dyDescent="0.2">
      <c r="A68" s="53"/>
      <c r="B68" s="54"/>
      <c r="C68" s="55"/>
    </row>
    <row r="69" spans="1:3" ht="10.9" customHeight="1" thickBot="1" x14ac:dyDescent="0.25">
      <c r="A69" s="53"/>
      <c r="B69" s="54"/>
      <c r="C69" s="55"/>
    </row>
    <row r="70" spans="1:3" ht="26.45" customHeight="1" thickBot="1" x14ac:dyDescent="0.25">
      <c r="A70" s="107" t="s">
        <v>65</v>
      </c>
      <c r="B70" s="108" t="s">
        <v>66</v>
      </c>
      <c r="C70" s="109" t="s">
        <v>4</v>
      </c>
    </row>
    <row r="71" spans="1:3" ht="25.15" customHeight="1" thickBot="1" x14ac:dyDescent="0.25">
      <c r="A71" s="97" t="s">
        <v>42</v>
      </c>
      <c r="B71" s="62">
        <f>A50</f>
        <v>6360</v>
      </c>
      <c r="C71" s="63" t="e">
        <f>(B71/B75)</f>
        <v>#REF!</v>
      </c>
    </row>
    <row r="72" spans="1:3" ht="25.15" customHeight="1" thickBot="1" x14ac:dyDescent="0.25">
      <c r="A72" s="97" t="s">
        <v>39</v>
      </c>
      <c r="B72" s="62" t="e">
        <f>A52+A54+A56+A58+A60+A62+A64</f>
        <v>#REF!</v>
      </c>
      <c r="C72" s="63" t="e">
        <f>B72/B75</f>
        <v>#REF!</v>
      </c>
    </row>
    <row r="73" spans="1:3" ht="25.15" customHeight="1" thickBot="1" x14ac:dyDescent="0.25">
      <c r="A73" s="97" t="s">
        <v>40</v>
      </c>
      <c r="B73" s="62" t="e">
        <f>B72*B5</f>
        <v>#REF!</v>
      </c>
      <c r="C73" s="63" t="e">
        <f>B73/B75</f>
        <v>#REF!</v>
      </c>
    </row>
    <row r="74" spans="1:3" ht="25.15" customHeight="1" thickBot="1" x14ac:dyDescent="0.25">
      <c r="A74" s="97" t="s">
        <v>41</v>
      </c>
      <c r="B74" s="62">
        <f>A67</f>
        <v>2345</v>
      </c>
      <c r="C74" s="63" t="e">
        <f>B74/B75</f>
        <v>#REF!</v>
      </c>
    </row>
    <row r="75" spans="1:3" ht="25.15" customHeight="1" thickBot="1" x14ac:dyDescent="0.25">
      <c r="A75" s="97" t="s">
        <v>45</v>
      </c>
      <c r="B75" s="114" t="e">
        <f>(B71+B73)-B74</f>
        <v>#REF!</v>
      </c>
      <c r="C75" s="61"/>
    </row>
  </sheetData>
  <sheetProtection formatRows="0" insertRows="0" deleteRows="0"/>
  <protectedRanges>
    <protectedRange password="CCFD" sqref="B40:C40 B37:C37 E35:E37 E39:E40" name="Disposal costs"/>
    <protectedRange password="CCFD" sqref="B26:C26 C24:D25" name="Service"/>
    <protectedRange password="CCFD" sqref="B5:B6 C41 C17:E17 C65 E7" name="Lifetime"/>
    <protectedRange password="CCFD" sqref="B44:C44 B45:D46 E43:E46" name="Disposal income"/>
    <protectedRange password="CCFD" sqref="D9:D16" name="Purchase costs"/>
    <protectedRange password="CCFD" sqref="B22:C22 C19:D21" name="Operational"/>
  </protectedRanges>
  <mergeCells count="27">
    <mergeCell ref="A1:E1"/>
    <mergeCell ref="B9:D9"/>
    <mergeCell ref="B15:D15"/>
    <mergeCell ref="B8:D8"/>
    <mergeCell ref="B13:D13"/>
    <mergeCell ref="B14:D14"/>
    <mergeCell ref="B37:D37"/>
    <mergeCell ref="F3:G3"/>
    <mergeCell ref="F5:G5"/>
    <mergeCell ref="B3:E3"/>
    <mergeCell ref="B33:D33"/>
    <mergeCell ref="B16:D16"/>
    <mergeCell ref="B12:D12"/>
    <mergeCell ref="B10:D10"/>
    <mergeCell ref="B11:D11"/>
    <mergeCell ref="B34:D34"/>
    <mergeCell ref="B35:D35"/>
    <mergeCell ref="B36:D36"/>
    <mergeCell ref="B38:D38"/>
    <mergeCell ref="B39:D39"/>
    <mergeCell ref="A51:B51"/>
    <mergeCell ref="A55:B55"/>
    <mergeCell ref="B40:D40"/>
    <mergeCell ref="B44:D44"/>
    <mergeCell ref="A41:E41"/>
    <mergeCell ref="B43:D43"/>
    <mergeCell ref="B42:D42"/>
  </mergeCells>
  <pageMargins left="0.25" right="0.25" top="0.75" bottom="0.75" header="0.3" footer="0.3"/>
  <pageSetup paperSize="9" scale="73" orientation="portrait" r:id="rId1"/>
  <rowBreaks count="1" manualBreakCount="1">
    <brk id="44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"/>
  <sheetViews>
    <sheetView workbookViewId="0">
      <selection activeCell="D9" sqref="D9"/>
    </sheetView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TCO Calculator</vt:lpstr>
      <vt:lpstr>Sheet1</vt:lpstr>
      <vt:lpstr>'TCO Calculator'!Afdrukbereik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Total Cost of Ownership - Quick Calculator</dc:title>
  <dc:creator/>
  <cp:lastModifiedBy/>
  <dcterms:created xsi:type="dcterms:W3CDTF">2017-12-06T20:38:40Z</dcterms:created>
  <dcterms:modified xsi:type="dcterms:W3CDTF">2021-12-14T13:56:18Z</dcterms:modified>
</cp:coreProperties>
</file>