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JJBaby\"/>
    </mc:Choice>
  </mc:AlternateContent>
  <xr:revisionPtr revIDLastSave="0" documentId="13_ncr:1_{9F15AB02-9CBB-4DA5-B7FD-6D97B012C271}" xr6:coauthVersionLast="36" xr6:coauthVersionMax="36" xr10:uidLastSave="{00000000-0000-0000-0000-000000000000}"/>
  <bookViews>
    <workbookView xWindow="0" yWindow="0" windowWidth="14380" windowHeight="4070" xr2:uid="{BB082D50-996C-4DC3-964A-0280C289AA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9" i="1" l="1"/>
  <c r="K9" i="1" s="1"/>
  <c r="N10" i="1"/>
  <c r="O10" i="1" s="1"/>
  <c r="O9" i="1"/>
  <c r="O8" i="1"/>
  <c r="O7" i="1"/>
  <c r="O6" i="1"/>
  <c r="O5" i="1"/>
  <c r="K8" i="1"/>
  <c r="K7" i="1"/>
  <c r="K6" i="1"/>
  <c r="K5" i="1"/>
  <c r="H10" i="1"/>
  <c r="H9" i="1"/>
  <c r="H8" i="1"/>
  <c r="H7" i="1"/>
  <c r="H6" i="1"/>
  <c r="H5" i="1"/>
  <c r="G10" i="1"/>
  <c r="G6" i="1"/>
  <c r="G7" i="1" s="1"/>
  <c r="J7" i="1"/>
  <c r="J8" i="1"/>
  <c r="N2" i="1"/>
  <c r="J2" i="1"/>
  <c r="N6" i="1"/>
  <c r="G2" i="1"/>
  <c r="C3" i="1"/>
  <c r="J12" i="1" l="1"/>
  <c r="G8" i="1"/>
  <c r="G9" i="1" s="1"/>
  <c r="G12" i="1" s="1"/>
  <c r="N7" i="1"/>
  <c r="N8" i="1" l="1"/>
  <c r="N9" i="1" l="1"/>
  <c r="N12" i="1" l="1"/>
</calcChain>
</file>

<file path=xl/sharedStrings.xml><?xml version="1.0" encoding="utf-8"?>
<sst xmlns="http://schemas.openxmlformats.org/spreadsheetml/2006/main" count="36" uniqueCount="22">
  <si>
    <t>上海产假</t>
  </si>
  <si>
    <t>2019年病假</t>
  </si>
  <si>
    <t>date</t>
  </si>
  <si>
    <t>weekday</t>
  </si>
  <si>
    <t>2019年年假</t>
  </si>
  <si>
    <t>方案二国庆开始休</t>
  </si>
  <si>
    <t>用六天病假</t>
  </si>
  <si>
    <t>休国庆</t>
  </si>
  <si>
    <t>再用四天病假</t>
  </si>
  <si>
    <t>调休日要上班</t>
  </si>
  <si>
    <t>休2019年剩余年假</t>
  </si>
  <si>
    <t>休产假</t>
  </si>
  <si>
    <t>方案三中秋后一周（国庆前一周）开始休</t>
  </si>
  <si>
    <t>总天数</t>
  </si>
  <si>
    <t>开始</t>
  </si>
  <si>
    <t>孕周</t>
  </si>
  <si>
    <t>用掉1天年假</t>
  </si>
  <si>
    <t>休病假</t>
  </si>
  <si>
    <t>用掉10天病假加两个周末</t>
  </si>
  <si>
    <t>方案一中秋后开始休</t>
  </si>
  <si>
    <t>预产日</t>
  </si>
  <si>
    <t>LMP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</si>
</sst>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27EFE-6EB2-427D-994F-259182994B62}">
  <dimension ref="B1:P12"/>
  <sheetViews>
    <sheetView tabSelected="1" topLeftCell="D1" workbookViewId="0">
      <selection activeCell="G17" sqref="G17"/>
    </sheetView>
  </sheetViews>
  <sheetFormatPr defaultRowHeight="14.5" x14ac:dyDescent="0.35"/>
  <cols>
    <col min="3" max="3" width="17" bestFit="1" customWidth="1"/>
    <col min="4" max="5" width="8.81640625" customWidth="1"/>
    <col min="6" max="6" width="23.08984375" bestFit="1" customWidth="1"/>
    <col min="7" max="7" width="17" bestFit="1" customWidth="1"/>
    <col min="8" max="8" width="9.453125" customWidth="1"/>
    <col min="9" max="9" width="17" bestFit="1" customWidth="1"/>
    <col min="10" max="10" width="10.453125" bestFit="1" customWidth="1"/>
    <col min="11" max="11" width="10.453125" customWidth="1"/>
    <col min="13" max="13" width="17" bestFit="1" customWidth="1"/>
    <col min="14" max="14" width="10.453125" bestFit="1" customWidth="1"/>
  </cols>
  <sheetData>
    <row r="1" spans="2:16" x14ac:dyDescent="0.35">
      <c r="B1" t="s">
        <v>21</v>
      </c>
      <c r="C1" s="1">
        <v>43475</v>
      </c>
    </row>
    <row r="2" spans="2:16" x14ac:dyDescent="0.35">
      <c r="B2" t="s">
        <v>20</v>
      </c>
      <c r="C2" s="1">
        <v>43755</v>
      </c>
      <c r="F2" t="s">
        <v>15</v>
      </c>
      <c r="G2" s="2" t="str">
        <f>_xlfn.CONCAT(INT(_xlfn.DAYS(G5,$C$1)/7), "+", MOD(_xlfn.DAYS(G5, $C$1), 7))</f>
        <v>35+4</v>
      </c>
      <c r="J2" s="2" t="str">
        <f>_xlfn.CONCAT(INT(_xlfn.DAYS(J5,$C$1)/7), "+", MOD(_xlfn.DAYS(J6, $C$1), 7))</f>
        <v>37+5</v>
      </c>
      <c r="N2" s="2" t="str">
        <f>_xlfn.CONCAT(INT(_xlfn.DAYS(N5,$C$1)/7), "+", MOD(_xlfn.DAYS(N5, $C$1), 7))</f>
        <v>36+4</v>
      </c>
    </row>
    <row r="3" spans="2:16" x14ac:dyDescent="0.35">
      <c r="C3" s="2">
        <f>_xlfn.DAYS(C2,C1)/7</f>
        <v>40</v>
      </c>
      <c r="G3" t="s">
        <v>19</v>
      </c>
      <c r="J3" t="s">
        <v>5</v>
      </c>
      <c r="N3" t="s">
        <v>12</v>
      </c>
    </row>
    <row r="4" spans="2:16" x14ac:dyDescent="0.35">
      <c r="C4" t="s">
        <v>4</v>
      </c>
      <c r="D4">
        <v>14</v>
      </c>
      <c r="G4" t="s">
        <v>2</v>
      </c>
      <c r="H4" t="s">
        <v>3</v>
      </c>
      <c r="J4" t="s">
        <v>2</v>
      </c>
      <c r="K4" t="s">
        <v>3</v>
      </c>
      <c r="N4" t="s">
        <v>2</v>
      </c>
      <c r="O4" t="s">
        <v>3</v>
      </c>
    </row>
    <row r="5" spans="2:16" x14ac:dyDescent="0.35">
      <c r="C5" t="s">
        <v>1</v>
      </c>
      <c r="D5">
        <v>10</v>
      </c>
      <c r="F5" t="s">
        <v>14</v>
      </c>
      <c r="G5" s="1">
        <v>43724</v>
      </c>
      <c r="H5" s="2" t="str">
        <f>TEXT(WEEKDAY(G5), "ddd")</f>
        <v>Mon</v>
      </c>
      <c r="I5" s="2" t="s">
        <v>14</v>
      </c>
      <c r="J5" s="1">
        <v>43739</v>
      </c>
      <c r="K5" s="2" t="str">
        <f>TEXT(WEEKDAY(J5), "ddd")</f>
        <v>Tue</v>
      </c>
      <c r="M5" t="s">
        <v>14</v>
      </c>
      <c r="N5" s="1">
        <v>43731</v>
      </c>
      <c r="O5" s="2" t="str">
        <f>TEXT(WEEKDAY(N5), "ddd")</f>
        <v>Mon</v>
      </c>
    </row>
    <row r="6" spans="2:16" x14ac:dyDescent="0.35">
      <c r="C6" t="s">
        <v>0</v>
      </c>
      <c r="D6">
        <v>128</v>
      </c>
      <c r="F6" t="s">
        <v>18</v>
      </c>
      <c r="G6" s="1">
        <f>G5+10+2*2</f>
        <v>43738</v>
      </c>
      <c r="H6" s="2" t="str">
        <f>TEXT(WEEKDAY(G6), "ddd")</f>
        <v>Mon</v>
      </c>
      <c r="I6" s="2" t="s">
        <v>7</v>
      </c>
      <c r="J6" s="1">
        <v>43746</v>
      </c>
      <c r="K6" s="2" t="str">
        <f>TEXT(WEEKDAY(J6), "ddd")</f>
        <v>Tue</v>
      </c>
      <c r="M6" t="s">
        <v>6</v>
      </c>
      <c r="N6" s="1">
        <f>N5+6+2</f>
        <v>43739</v>
      </c>
      <c r="O6" s="2" t="str">
        <f>TEXT(WEEKDAY(N6), "ddd")</f>
        <v>Tue</v>
      </c>
    </row>
    <row r="7" spans="2:16" x14ac:dyDescent="0.35">
      <c r="F7" t="s">
        <v>16</v>
      </c>
      <c r="G7" s="1">
        <f>G6+1</f>
        <v>43739</v>
      </c>
      <c r="H7" s="2" t="str">
        <f>TEXT(WEEKDAY(G7), "ddd")</f>
        <v>Tue</v>
      </c>
      <c r="I7" s="2" t="s">
        <v>17</v>
      </c>
      <c r="J7" s="1">
        <f>J6+$D$5</f>
        <v>43756</v>
      </c>
      <c r="K7" s="2" t="str">
        <f>TEXT(WEEKDAY(J7), "ddd")</f>
        <v>Fri</v>
      </c>
      <c r="M7" t="s">
        <v>7</v>
      </c>
      <c r="N7" s="1">
        <f>N6+7</f>
        <v>43746</v>
      </c>
      <c r="O7" s="2" t="str">
        <f t="shared" ref="O7:O10" si="0">TEXT(WEEKDAY(N7), "ddd")</f>
        <v>Tue</v>
      </c>
    </row>
    <row r="8" spans="2:16" x14ac:dyDescent="0.35">
      <c r="F8" t="s">
        <v>7</v>
      </c>
      <c r="G8" s="1">
        <f>G7+7</f>
        <v>43746</v>
      </c>
      <c r="H8" s="2" t="str">
        <f>TEXT(WEEKDAY(G8), "ddd")</f>
        <v>Tue</v>
      </c>
      <c r="I8" s="2" t="s">
        <v>11</v>
      </c>
      <c r="J8" s="1">
        <f>J7+$D$6</f>
        <v>43884</v>
      </c>
      <c r="K8" s="2" t="str">
        <f>TEXT(WEEKDAY(J8), "ddd")</f>
        <v>Sun</v>
      </c>
      <c r="M8" t="s">
        <v>8</v>
      </c>
      <c r="N8" s="1">
        <f>N7+4</f>
        <v>43750</v>
      </c>
      <c r="O8" s="2" t="str">
        <f t="shared" si="0"/>
        <v>Sat</v>
      </c>
      <c r="P8" t="s">
        <v>9</v>
      </c>
    </row>
    <row r="9" spans="2:16" x14ac:dyDescent="0.35">
      <c r="F9" t="s">
        <v>11</v>
      </c>
      <c r="G9" s="1">
        <f>G8+$D$6</f>
        <v>43874</v>
      </c>
      <c r="H9" s="2" t="str">
        <f>TEXT(WEEKDAY(G9), "ddd")</f>
        <v>Thu</v>
      </c>
      <c r="I9" t="s">
        <v>10</v>
      </c>
      <c r="J9" s="1">
        <f>J8+$D$4+2*2</f>
        <v>43902</v>
      </c>
      <c r="K9" s="2" t="str">
        <f>TEXT(WEEKDAY(J9), "ddd")</f>
        <v>Thu</v>
      </c>
      <c r="M9" t="s">
        <v>11</v>
      </c>
      <c r="N9" s="1">
        <f>N8+D6</f>
        <v>43878</v>
      </c>
      <c r="O9" s="2" t="str">
        <f t="shared" si="0"/>
        <v>Mon</v>
      </c>
    </row>
    <row r="10" spans="2:16" x14ac:dyDescent="0.35">
      <c r="F10" t="s">
        <v>10</v>
      </c>
      <c r="G10" s="1">
        <f>G9+$D$4-1+_xlfn.CEILING.MATH(($D$4-1)/5)*2</f>
        <v>43893</v>
      </c>
      <c r="H10" s="2" t="str">
        <f>TEXT(WEEKDAY(G10), "ddd")</f>
        <v>Tue</v>
      </c>
      <c r="I10" s="1"/>
      <c r="J10" s="1"/>
      <c r="K10" s="2"/>
      <c r="M10" t="s">
        <v>10</v>
      </c>
      <c r="N10" s="1">
        <f>N9+$D$4+2*2</f>
        <v>43896</v>
      </c>
      <c r="O10" s="2" t="str">
        <f t="shared" si="0"/>
        <v>Fri</v>
      </c>
    </row>
    <row r="11" spans="2:16" x14ac:dyDescent="0.35">
      <c r="G11" s="1"/>
      <c r="H11" s="2"/>
      <c r="I11" s="1"/>
      <c r="J11" s="1"/>
      <c r="K11" s="2"/>
      <c r="N11" s="1"/>
      <c r="O11" s="2"/>
    </row>
    <row r="12" spans="2:16" x14ac:dyDescent="0.35">
      <c r="F12" t="s">
        <v>13</v>
      </c>
      <c r="G12">
        <f>_xlfn.DAYS(G10,G5)</f>
        <v>169</v>
      </c>
      <c r="I12" t="s">
        <v>13</v>
      </c>
      <c r="J12">
        <f>_xlfn.DAYS(J9,J5)</f>
        <v>163</v>
      </c>
      <c r="M12" t="s">
        <v>13</v>
      </c>
      <c r="N12">
        <f>_xlfn.DAYS(N10,N5)</f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Fengjiao (GE Corporate)</dc:creator>
  <cp:lastModifiedBy>Lin, Fengjiao (GE Corporate)</cp:lastModifiedBy>
  <dcterms:created xsi:type="dcterms:W3CDTF">2019-07-01T02:50:46Z</dcterms:created>
  <dcterms:modified xsi:type="dcterms:W3CDTF">2019-07-01T10:28:01Z</dcterms:modified>
</cp:coreProperties>
</file>