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 sheetId="1" r:id="rId4"/>
    <sheet state="visible" name="EVALUACION1"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RE_TL">'RELEVANCIA-PUNTAJE'!$B$4</definedName>
    <definedName name="PR_TL">'RELEVANCIA-PUNTAJE'!$B$5</definedName>
    <definedName name="PR">'RELEVANCIA-PUNTAJE'!$A$5</definedName>
    <definedName name="MR">'RELEVANCIA-PUNTAJE'!$A$3</definedName>
    <definedName name="MR_ML">'RELEVANCIA-PUNTAJE'!$D$3</definedName>
    <definedName name="L">'RELEVANCIA-PUNTAJE'!$C$2</definedName>
    <definedName name="MR_NL">'RELEVANCIA-PUNTAJE'!$E$3</definedName>
    <definedName name="NL">'RELEVANCIA-PUNTAJE'!$E$2</definedName>
    <definedName name="PR_ML">'RELEVANCIA-PUNTAJE'!$D$5</definedName>
    <definedName name="MR_L">'RELEVANCIA-PUNTAJE'!$C$3</definedName>
    <definedName name="CL">'RELEVANCIA-PUNTAJE'!$B$2</definedName>
    <definedName name="RE_ML">'RELEVANCIA-PUNTAJE'!$D$4</definedName>
    <definedName name="PR_NL">'RELEVANCIA-PUNTAJE'!$E$5</definedName>
    <definedName name="MR_TL">'RELEVANCIA-PUNTAJE'!$B$3</definedName>
    <definedName name="RE_NL">'RELEVANCIA-PUNTAJE'!$E$4</definedName>
    <definedName name="ML">'RELEVANCIA-PUNTAJE'!$D$2</definedName>
    <definedName name="MR_CL">'RELEVANCIA-PUNTAJE'!$B$3</definedName>
    <definedName name="TL">'RELEVANCIA-PUNTAJE'!$B$2</definedName>
    <definedName name="RE">'RELEVANCIA-PUNTAJE'!$A$4</definedName>
  </definedNames>
  <calcPr/>
  <extLst>
    <ext uri="GoogleSheetsCustomDataVersion2">
      <go:sheetsCustomData xmlns:go="http://customooxmlschemas.google.com/" r:id="rId10" roundtripDataChecksum="2w9lgKGfImDEsfgGow/9gaUKC13WWCZNuV10BqZKn6U="/>
    </ext>
  </extLst>
</workbook>
</file>

<file path=xl/sharedStrings.xml><?xml version="1.0" encoding="utf-8"?>
<sst xmlns="http://schemas.openxmlformats.org/spreadsheetml/2006/main" count="138" uniqueCount="79">
  <si>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</si>
  <si>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</si>
  <si>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</si>
  <si>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</si>
  <si>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</si>
  <si>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</si>
  <si>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</si>
  <si>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</si>
  <si>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</si>
  <si>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</si>
  <si>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</si>
  <si>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</si>
  <si>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</si>
  <si>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</si>
  <si>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</si>
  <si>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</si>
  <si>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</si>
  <si>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</si>
  <si>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</si>
  <si>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</si>
  <si>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</si>
  <si>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</si>
  <si>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</si>
  <si>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</si>
  <si>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</si>
  <si>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</si>
  <si>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</si>
  <si>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</si>
  <si>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</si>
  <si>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</si>
  <si>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</si>
  <si>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</si>
  <si>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</si>
  <si>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</si>
  <si>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</si>
  <si>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</si>
  <si>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</si>
  <si>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</si>
  <si>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</si>
  <si>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</si>
  <si>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</si>
  <si>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</si>
  <si>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</si>
  <si>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</si>
  <si>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</si>
  <si>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</si>
  <si>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</si>
  <si>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</si>
  <si>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</si>
  <si>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</si>
  <si>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</si>
  <si>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</si>
  <si>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</si>
  <si>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</si>
  <si>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</si>
  <si>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</si>
  <si>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</si>
  <si>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</si>
  <si>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</si>
  <si>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</si>
  <si>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David Fredes</t>
  </si>
  <si>
    <t>Andres Gutierrez</t>
  </si>
  <si>
    <t>Javier Venegas</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</si>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</sst>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b/>
      <sz val="10.0"/>
      <color rgb="FFFFFFFF"/>
      <name val="Calibri"/>
    </font>
    <font/>
    <font>
      <b/>
      <sz val="11.0"/>
      <color rgb="FFFFFFFF"/>
      <name val="Calibri"/>
    </font>
    <font>
      <sz val="10.0"/>
      <color rgb="FF000000"/>
      <name val="Calibri"/>
    </font>
    <font>
      <b/>
      <sz val="10.0"/>
      <color rgb="FF000000"/>
      <name val="Calibri"/>
    </font>
    <font>
      <sz val="10.0"/>
      <color theme="1"/>
      <name val="Calibri"/>
    </font>
    <font>
      <sz val="11.0"/>
      <color rgb="FF000000"/>
      <name val="Calibri"/>
    </font>
    <font>
      <b/>
      <sz val="11.0"/>
      <color rgb="FF000000"/>
      <name val="Calibri"/>
    </font>
    <font>
      <sz val="11.0"/>
      <color theme="1"/>
      <name val="Calibri"/>
    </font>
    <font>
      <sz val="20.0"/>
      <color rgb="FF000000"/>
      <name val="Calibri"/>
    </font>
    <font>
      <b/>
      <sz val="14.0"/>
      <color rgb="FF000000"/>
      <name val="Calibri"/>
    </font>
    <font>
      <sz val="9.0"/>
      <color rgb="FF000000"/>
      <name val="Calibri"/>
    </font>
    <font>
      <sz val="14.0"/>
      <color rgb="FF000000"/>
      <name val="Calibri"/>
    </font>
    <font>
      <sz val="16.0"/>
      <color rgb="FF000000"/>
      <name val="Calibri"/>
    </font>
    <font>
      <color theme="1"/>
      <name val="Calibri"/>
      <scheme val="minor"/>
    </font>
  </fonts>
  <fills count="10">
    <fill>
      <patternFill patternType="none"/>
    </fill>
    <fill>
      <patternFill patternType="lightGray"/>
    </fill>
    <fill>
      <patternFill patternType="solid">
        <fgColor rgb="FF262626"/>
        <bgColor rgb="FF262626"/>
      </patternFill>
    </fill>
    <fill>
      <patternFill patternType="solid">
        <fgColor rgb="FF92D050"/>
        <bgColor rgb="FF92D050"/>
      </patternFill>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s>
  <borders count="31">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7F7F7F"/>
      </left>
      <right style="medium">
        <color rgb="FF7F7F7F"/>
      </right>
      <top style="medium">
        <color rgb="FF7F7F7F"/>
      </top>
      <bottom/>
    </border>
    <border>
      <left style="medium">
        <color rgb="FF7F7F7F"/>
      </left>
      <right style="medium">
        <color rgb="FF7F7F7F"/>
      </right>
      <top style="medium">
        <color rgb="FF7F7F7F"/>
      </top>
    </border>
    <border>
      <right style="medium">
        <color rgb="FF7F7F7F"/>
      </right>
    </border>
    <border>
      <left style="medium">
        <color rgb="FF7F7F7F"/>
      </left>
      <right style="medium">
        <color rgb="FF7F7F7F"/>
      </right>
      <top/>
      <bottom style="medium">
        <color rgb="FF7F7F7F"/>
      </bottom>
    </border>
    <border>
      <right style="medium">
        <color rgb="FF7F7F7F"/>
      </right>
      <bottom style="medium">
        <color rgb="FF7F7F7F"/>
      </bottom>
    </border>
    <border>
      <bottom style="medium">
        <color rgb="FF7F7F7F"/>
      </bottom>
    </border>
    <border>
      <left style="medium">
        <color rgb="FF7F7F7F"/>
      </left>
      <right style="medium">
        <color rgb="FF7F7F7F"/>
      </right>
      <bottom style="medium">
        <color rgb="FF7F7F7F"/>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1" fillId="2" fontId="3"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0" fontId="2" numFmtId="0" xfId="0" applyBorder="1" applyFont="1"/>
    <xf borderId="6" fillId="2" fontId="1" numFmtId="9" xfId="0" applyAlignment="1" applyBorder="1" applyFont="1" applyNumberFormat="1">
      <alignment horizontal="center" shrinkToFit="0" vertical="center" wrapText="1"/>
    </xf>
    <xf borderId="6" fillId="0" fontId="4" numFmtId="0" xfId="0" applyAlignment="1" applyBorder="1" applyFont="1">
      <alignment horizontal="left" shrinkToFit="0" vertical="center" wrapText="1"/>
    </xf>
    <xf borderId="6" fillId="0" fontId="5" numFmtId="0" xfId="0" applyAlignment="1" applyBorder="1" applyFont="1">
      <alignment horizontal="center" shrinkToFit="0" vertical="center" wrapText="1"/>
    </xf>
    <xf borderId="6" fillId="3" fontId="4" numFmtId="0" xfId="0" applyAlignment="1" applyBorder="1" applyFill="1" applyFont="1">
      <alignment horizontal="left" shrinkToFit="0" vertical="center" wrapText="1"/>
    </xf>
    <xf borderId="8" fillId="3" fontId="4" numFmtId="0" xfId="0" applyAlignment="1" applyBorder="1" applyFont="1">
      <alignment horizontal="left" shrinkToFit="0" vertical="center" wrapText="1"/>
    </xf>
    <xf borderId="9" fillId="0" fontId="4"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1" fillId="3" fontId="4"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13" fillId="0" fontId="4" numFmtId="0" xfId="0" applyAlignment="1" applyBorder="1" applyFont="1">
      <alignment horizontal="left" shrinkToFit="0" vertical="center" wrapText="1"/>
    </xf>
    <xf borderId="6" fillId="3"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12" fillId="0" fontId="5" numFmtId="0" xfId="0" applyAlignment="1" applyBorder="1" applyFont="1">
      <alignment horizontal="center" shrinkToFit="0" vertical="center" wrapText="1"/>
    </xf>
    <xf borderId="14" fillId="0" fontId="4" numFmtId="0" xfId="0" applyAlignment="1" applyBorder="1" applyFont="1">
      <alignment horizontal="left" shrinkToFit="0" vertical="center" wrapText="1"/>
    </xf>
    <xf borderId="6" fillId="4" fontId="7" numFmtId="9" xfId="0" applyAlignment="1" applyBorder="1" applyFill="1" applyFont="1" applyNumberFormat="1">
      <alignment horizontal="center" shrinkToFit="0" vertical="center" wrapText="1"/>
    </xf>
    <xf borderId="1" fillId="5" fontId="7" numFmtId="9" xfId="0" applyAlignment="1" applyBorder="1" applyFill="1" applyFont="1" applyNumberFormat="1">
      <alignment horizontal="center" vertical="center"/>
    </xf>
    <xf borderId="0" fillId="0" fontId="8" numFmtId="0" xfId="0" applyFont="1"/>
    <xf borderId="6" fillId="4" fontId="7" numFmtId="0" xfId="0" applyAlignment="1" applyBorder="1" applyFont="1">
      <alignment horizontal="center" shrinkToFit="0" vertical="center" wrapText="1"/>
    </xf>
    <xf borderId="0" fillId="0" fontId="7" numFmtId="0" xfId="0" applyAlignment="1" applyFont="1">
      <alignment horizontal="right" vertical="center"/>
    </xf>
    <xf borderId="2" fillId="0" fontId="9" numFmtId="0" xfId="0" applyAlignment="1" applyBorder="1" applyFont="1">
      <alignment vertical="bottom"/>
    </xf>
    <xf borderId="6" fillId="4" fontId="7" numFmtId="164" xfId="0" applyAlignment="1" applyBorder="1" applyFont="1" applyNumberFormat="1">
      <alignment horizontal="center"/>
    </xf>
    <xf borderId="6" fillId="5" fontId="7" numFmtId="164" xfId="0" applyAlignment="1" applyBorder="1" applyFont="1" applyNumberFormat="1">
      <alignment horizontal="center"/>
    </xf>
    <xf borderId="0" fillId="0" fontId="7" numFmtId="164" xfId="0" applyFont="1" applyNumberFormat="1"/>
    <xf borderId="1" fillId="6" fontId="10" numFmtId="0" xfId="0" applyAlignment="1" applyBorder="1" applyFill="1" applyFont="1">
      <alignment horizontal="center" textRotation="255" vertical="center"/>
    </xf>
    <xf borderId="6" fillId="7" fontId="11" numFmtId="0" xfId="0" applyAlignment="1" applyBorder="1" applyFill="1" applyFont="1">
      <alignment horizontal="center" vertical="center"/>
    </xf>
    <xf borderId="1" fillId="7" fontId="5" numFmtId="0" xfId="0" applyAlignment="1" applyBorder="1" applyFont="1">
      <alignment horizontal="center" vertical="center"/>
    </xf>
    <xf borderId="2" fillId="7" fontId="5" numFmtId="0" xfId="0" applyAlignment="1" applyBorder="1" applyFont="1">
      <alignment horizontal="center" vertical="center"/>
    </xf>
    <xf borderId="15" fillId="7" fontId="5" numFmtId="0" xfId="0" applyAlignment="1" applyBorder="1" applyFont="1">
      <alignment horizontal="center" vertical="center"/>
    </xf>
    <xf borderId="6" fillId="0" fontId="12" numFmtId="0" xfId="0" applyAlignment="1" applyBorder="1" applyFont="1">
      <alignment horizontal="left" shrinkToFit="0" vertical="center" wrapText="1"/>
    </xf>
    <xf borderId="4" fillId="0" fontId="4" numFmtId="0" xfId="0" applyAlignment="1" applyBorder="1" applyFont="1">
      <alignment horizontal="left" vertical="center"/>
    </xf>
    <xf borderId="6" fillId="0" fontId="4" numFmtId="0" xfId="0" applyAlignment="1" applyBorder="1" applyFont="1">
      <alignment horizontal="center" vertical="center"/>
    </xf>
    <xf borderId="7" fillId="0" fontId="12" numFmtId="0" xfId="0" applyAlignment="1" applyBorder="1" applyFont="1">
      <alignment horizontal="right" shrinkToFit="0" vertical="center" wrapText="1"/>
    </xf>
    <xf borderId="1" fillId="0" fontId="13" numFmtId="0" xfId="0" applyBorder="1" applyFont="1"/>
    <xf borderId="6" fillId="8" fontId="7" numFmtId="0" xfId="0" applyBorder="1" applyFill="1" applyFont="1"/>
    <xf borderId="2" fillId="0" fontId="12" numFmtId="0" xfId="0" applyAlignment="1" applyBorder="1" applyFont="1">
      <alignment horizontal="right" shrinkToFit="0" vertical="center" wrapText="1"/>
    </xf>
    <xf borderId="6" fillId="0" fontId="13" numFmtId="164" xfId="0" applyBorder="1" applyFont="1" applyNumberFormat="1"/>
    <xf borderId="1" fillId="9" fontId="7" numFmtId="0" xfId="0" applyAlignment="1" applyBorder="1" applyFill="1" applyFont="1">
      <alignment horizontal="center" textRotation="255" vertical="center"/>
    </xf>
    <xf borderId="1" fillId="5" fontId="7" numFmtId="0" xfId="0" applyAlignment="1" applyBorder="1" applyFont="1">
      <alignment horizontal="right" vertical="center"/>
    </xf>
    <xf borderId="16" fillId="0" fontId="14" numFmtId="0" xfId="0" applyAlignment="1" applyBorder="1" applyFont="1">
      <alignment horizontal="left" vertical="center"/>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6" fillId="7" fontId="5" numFmtId="0" xfId="0" applyAlignment="1" applyBorder="1" applyFont="1">
      <alignment horizontal="center" vertical="center"/>
    </xf>
    <xf borderId="6" fillId="0" fontId="8" numFmtId="0" xfId="0" applyAlignment="1" applyBorder="1" applyFont="1">
      <alignment horizontal="right" shrinkToFit="0" vertical="center" wrapText="1"/>
    </xf>
    <xf borderId="6" fillId="0" fontId="13" numFmtId="0" xfId="0" applyBorder="1" applyFont="1"/>
    <xf borderId="6" fillId="0" fontId="12" numFmtId="0" xfId="0" applyAlignment="1" applyBorder="1" applyFont="1">
      <alignment horizontal="right" shrinkToFit="0" vertical="center" wrapText="1"/>
    </xf>
    <xf borderId="0" fillId="0" fontId="12" numFmtId="0" xfId="0" applyAlignment="1" applyFont="1">
      <alignment horizontal="right" shrinkToFit="0" vertical="center" wrapText="1"/>
    </xf>
    <xf borderId="0" fillId="0" fontId="13" numFmtId="164" xfId="0" applyFont="1" applyNumberFormat="1"/>
    <xf borderId="0" fillId="0" fontId="15" numFmtId="0" xfId="0" applyFont="1"/>
    <xf borderId="22" fillId="7" fontId="8" numFmtId="0" xfId="0" applyAlignment="1" applyBorder="1" applyFont="1">
      <alignment horizontal="left" shrinkToFit="0" vertical="center" wrapText="1"/>
    </xf>
    <xf borderId="23" fillId="7" fontId="8" numFmtId="0" xfId="0" applyAlignment="1" applyBorder="1" applyFont="1">
      <alignment shrinkToFit="0" vertical="center" wrapText="1"/>
    </xf>
    <xf borderId="24" fillId="7" fontId="8" numFmtId="0" xfId="0" applyAlignment="1" applyBorder="1" applyFont="1">
      <alignment shrinkToFit="0" vertical="center" wrapText="1"/>
    </xf>
    <xf borderId="25" fillId="7" fontId="8" numFmtId="0" xfId="0" applyAlignment="1" applyBorder="1" applyFont="1">
      <alignment shrinkToFit="0" vertical="center" wrapText="1"/>
    </xf>
    <xf borderId="26" fillId="0" fontId="2" numFmtId="0" xfId="0" applyBorder="1" applyFont="1"/>
    <xf borderId="27" fillId="7" fontId="8" numFmtId="0" xfId="0" applyAlignment="1" applyBorder="1" applyFont="1">
      <alignment shrinkToFit="0" vertical="center" wrapText="1"/>
    </xf>
    <xf borderId="28" fillId="7" fontId="8" numFmtId="0" xfId="0" applyAlignment="1" applyBorder="1" applyFont="1">
      <alignment shrinkToFit="0" vertical="center" wrapText="1"/>
    </xf>
    <xf borderId="29" fillId="7" fontId="8" numFmtId="0" xfId="0" applyAlignment="1" applyBorder="1" applyFont="1">
      <alignment shrinkToFit="0" vertical="center" wrapText="1"/>
    </xf>
    <xf borderId="26" fillId="0" fontId="8" numFmtId="0" xfId="0" applyAlignment="1" applyBorder="1" applyFont="1">
      <alignment horizontal="left" shrinkToFit="0" vertical="center" wrapText="1"/>
    </xf>
    <xf borderId="30" fillId="0" fontId="8"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1" t="s">
        <v>0</v>
      </c>
      <c r="B1" s="2" t="s">
        <v>1</v>
      </c>
      <c r="C1" s="3"/>
      <c r="D1" s="3"/>
      <c r="E1" s="4"/>
      <c r="F1" s="1" t="s">
        <v>2</v>
      </c>
    </row>
    <row r="2" ht="14.25" customHeight="1">
      <c r="A2" s="5"/>
      <c r="B2" s="6" t="s">
        <v>3</v>
      </c>
      <c r="C2" s="6" t="s">
        <v>4</v>
      </c>
      <c r="D2" s="7" t="s">
        <v>5</v>
      </c>
      <c r="E2" s="8" t="s">
        <v>6</v>
      </c>
      <c r="F2" s="5"/>
    </row>
    <row r="3" ht="14.25" customHeight="1">
      <c r="A3" s="9"/>
      <c r="B3" s="9"/>
      <c r="C3" s="9"/>
      <c r="D3" s="10">
        <v>-0.3</v>
      </c>
      <c r="E3" s="10">
        <v>0.0</v>
      </c>
      <c r="F3" s="9"/>
    </row>
    <row r="4" ht="14.25" customHeight="1">
      <c r="A4" s="11" t="s">
        <v>7</v>
      </c>
      <c r="B4" s="11" t="s">
        <v>8</v>
      </c>
      <c r="C4" s="11" t="s">
        <v>9</v>
      </c>
      <c r="D4" s="11" t="s">
        <v>10</v>
      </c>
      <c r="E4" s="11" t="s">
        <v>11</v>
      </c>
      <c r="F4" s="12">
        <v>10.0</v>
      </c>
    </row>
    <row r="5" ht="14.25" customHeight="1">
      <c r="A5" s="13" t="s">
        <v>12</v>
      </c>
      <c r="B5" s="11" t="s">
        <v>13</v>
      </c>
      <c r="C5" s="11" t="s">
        <v>14</v>
      </c>
      <c r="D5" s="11" t="s">
        <v>15</v>
      </c>
      <c r="E5" s="11" t="s">
        <v>16</v>
      </c>
      <c r="F5" s="12">
        <v>20.0</v>
      </c>
    </row>
    <row r="6" ht="14.25" customHeight="1">
      <c r="A6" s="13" t="s">
        <v>17</v>
      </c>
      <c r="B6" s="11" t="s">
        <v>18</v>
      </c>
      <c r="C6" s="11" t="s">
        <v>19</v>
      </c>
      <c r="D6" s="11" t="s">
        <v>20</v>
      </c>
      <c r="E6" s="11" t="s">
        <v>21</v>
      </c>
      <c r="F6" s="12">
        <v>5.0</v>
      </c>
    </row>
    <row r="7" ht="14.25" customHeight="1">
      <c r="A7" s="14" t="s">
        <v>22</v>
      </c>
      <c r="B7" s="15" t="s">
        <v>23</v>
      </c>
      <c r="C7" s="15" t="s">
        <v>24</v>
      </c>
      <c r="D7" s="15" t="s">
        <v>25</v>
      </c>
      <c r="E7" s="16" t="s">
        <v>26</v>
      </c>
      <c r="F7" s="12">
        <v>5.0</v>
      </c>
    </row>
    <row r="8" ht="14.25" customHeight="1">
      <c r="A8" s="13" t="s">
        <v>27</v>
      </c>
      <c r="B8" s="11" t="s">
        <v>28</v>
      </c>
      <c r="C8" s="11" t="s">
        <v>29</v>
      </c>
      <c r="D8" s="11" t="s">
        <v>30</v>
      </c>
      <c r="E8" s="11" t="s">
        <v>31</v>
      </c>
      <c r="F8" s="12">
        <v>5.0</v>
      </c>
    </row>
    <row r="9" ht="14.25" customHeight="1">
      <c r="A9" s="13" t="s">
        <v>32</v>
      </c>
      <c r="B9" s="11" t="s">
        <v>33</v>
      </c>
      <c r="C9" s="11" t="s">
        <v>34</v>
      </c>
      <c r="D9" s="11" t="s">
        <v>35</v>
      </c>
      <c r="E9" s="11" t="s">
        <v>36</v>
      </c>
      <c r="F9" s="12">
        <v>5.0</v>
      </c>
    </row>
    <row r="10" ht="14.25" customHeight="1">
      <c r="A10" s="13" t="s">
        <v>37</v>
      </c>
      <c r="B10" s="11" t="s">
        <v>38</v>
      </c>
      <c r="C10" s="11" t="s">
        <v>39</v>
      </c>
      <c r="D10" s="11" t="s">
        <v>40</v>
      </c>
      <c r="E10" s="11" t="s">
        <v>41</v>
      </c>
      <c r="F10" s="12">
        <v>15.0</v>
      </c>
    </row>
    <row r="11" ht="14.25" customHeight="1">
      <c r="A11" s="17" t="s">
        <v>42</v>
      </c>
      <c r="B11" s="18" t="s">
        <v>43</v>
      </c>
      <c r="C11" s="18" t="s">
        <v>44</v>
      </c>
      <c r="D11" s="18" t="s">
        <v>45</v>
      </c>
      <c r="E11" s="19" t="s">
        <v>46</v>
      </c>
      <c r="F11" s="12">
        <v>10.0</v>
      </c>
    </row>
    <row r="12" ht="14.25" customHeight="1">
      <c r="A12" s="20" t="s">
        <v>47</v>
      </c>
      <c r="B12" s="21" t="s">
        <v>48</v>
      </c>
      <c r="C12" s="21" t="s">
        <v>49</v>
      </c>
      <c r="D12" s="21" t="s">
        <v>50</v>
      </c>
      <c r="E12" s="21" t="s">
        <v>51</v>
      </c>
      <c r="F12" s="22">
        <v>15.0</v>
      </c>
    </row>
    <row r="13" ht="14.25" customHeight="1">
      <c r="A13" s="23" t="s">
        <v>52</v>
      </c>
      <c r="B13" s="18" t="s">
        <v>53</v>
      </c>
      <c r="C13" s="18" t="s">
        <v>54</v>
      </c>
      <c r="D13" s="18" t="s">
        <v>55</v>
      </c>
      <c r="E13" s="18" t="s">
        <v>56</v>
      </c>
      <c r="F13" s="12">
        <v>10.0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24">
        <v>0.75</v>
      </c>
      <c r="D2" s="24">
        <v>0.25</v>
      </c>
      <c r="E2" s="25">
        <v>1.0</v>
      </c>
    </row>
    <row r="3">
      <c r="B3" s="26" t="s">
        <v>57</v>
      </c>
      <c r="C3" s="27" t="s">
        <v>58</v>
      </c>
      <c r="D3" s="24" t="s">
        <v>59</v>
      </c>
      <c r="E3" s="9"/>
    </row>
    <row r="4">
      <c r="A4" s="28">
        <v>1.0</v>
      </c>
      <c r="B4" s="29" t="s">
        <v>60</v>
      </c>
      <c r="C4" s="30">
        <f>EVALUACION1!$C$21</f>
        <v>7</v>
      </c>
      <c r="D4" s="30">
        <f>$C$32</f>
        <v>7</v>
      </c>
      <c r="E4" s="31">
        <f t="shared" ref="E4:E6" si="1">C4*C$2+D4*D$2</f>
        <v>7</v>
      </c>
      <c r="G4" s="32"/>
    </row>
    <row r="5">
      <c r="A5" s="28">
        <v>2.0</v>
      </c>
      <c r="B5" s="29" t="s">
        <v>61</v>
      </c>
      <c r="C5" s="30">
        <f>EVALUACION1!$C$21</f>
        <v>7</v>
      </c>
      <c r="D5" s="30">
        <f>C44</f>
        <v>7</v>
      </c>
      <c r="E5" s="31">
        <f t="shared" si="1"/>
        <v>7</v>
      </c>
      <c r="G5" s="32"/>
    </row>
    <row r="6">
      <c r="A6" s="28">
        <v>3.0</v>
      </c>
      <c r="B6" s="29" t="s">
        <v>62</v>
      </c>
      <c r="C6" s="30">
        <f>EVALUACION1!$C$21</f>
        <v>7</v>
      </c>
      <c r="D6" s="30">
        <f>C55</f>
        <v>7</v>
      </c>
      <c r="E6" s="31">
        <f t="shared" si="1"/>
        <v>7</v>
      </c>
      <c r="G6" s="32"/>
    </row>
    <row r="11" outlineLevel="1">
      <c r="A11" s="33" t="s">
        <v>58</v>
      </c>
      <c r="B11" s="34"/>
      <c r="C11" s="35" t="s">
        <v>63</v>
      </c>
      <c r="D11" s="36" t="s">
        <v>64</v>
      </c>
      <c r="E11" s="3"/>
      <c r="F11" s="3"/>
      <c r="G11" s="3"/>
      <c r="H11" s="3"/>
      <c r="I11" s="3"/>
      <c r="J11" s="3"/>
      <c r="K11" s="4"/>
    </row>
    <row r="12" outlineLevel="1">
      <c r="A12" s="5"/>
      <c r="B12" s="37" t="s">
        <v>65</v>
      </c>
      <c r="C12" s="9"/>
      <c r="D12" s="36" t="s">
        <v>66</v>
      </c>
      <c r="E12" s="4"/>
      <c r="F12" s="36" t="s">
        <v>67</v>
      </c>
      <c r="G12" s="4"/>
      <c r="H12" s="36" t="s">
        <v>68</v>
      </c>
      <c r="I12" s="4"/>
      <c r="J12" s="36" t="s">
        <v>6</v>
      </c>
      <c r="K12" s="4"/>
    </row>
    <row r="13" outlineLevel="1">
      <c r="A13" s="5"/>
      <c r="B13" s="38" t="str">
        <f>RUBRICA!A4</f>
        <v>1. Implementa una metodología que permite el logro de los objetivos propuestos, de acuerdo a los estándares de la disciplina.</v>
      </c>
      <c r="C13" s="39" t="s">
        <v>66</v>
      </c>
      <c r="D13" s="40" t="str">
        <f>IF($C13=CL,"X","")</f>
        <v>X</v>
      </c>
      <c r="E13" s="40">
        <f>IF(D13="X",100*0.1,"")</f>
        <v>10</v>
      </c>
      <c r="F13" s="40" t="str">
        <f>IF($C13=L,"X","")</f>
        <v/>
      </c>
      <c r="G13" s="40" t="str">
        <f>IF(F13="X",60*0.1,"")</f>
        <v/>
      </c>
      <c r="H13" s="40" t="str">
        <f>IF($C13=ML,"X","")</f>
        <v/>
      </c>
      <c r="I13" s="40" t="str">
        <f>IF(H13="X",30*0.1,"")</f>
        <v/>
      </c>
      <c r="J13" s="40" t="str">
        <f>IF($C13=NL,"X","")</f>
        <v/>
      </c>
      <c r="K13" s="40" t="str">
        <f t="shared" ref="K13:K19" si="2">IF($J13="X",0,"")</f>
        <v/>
      </c>
    </row>
    <row r="14" outlineLevel="1">
      <c r="A14" s="5"/>
      <c r="B14" s="38" t="str">
        <f>RUBRICA!A5</f>
        <v>2. Genera evidencias que dan cuenta del cumplimiento del Proyecto CAPSTONE, en relación a documentación, programación y almacenamiento de datos, de acuerdo a lo planificado por el equipo y que cumpla con estándares de desarrollo de la industria</v>
      </c>
      <c r="C14" s="39" t="s">
        <v>66</v>
      </c>
      <c r="D14" s="40" t="str">
        <f>IF($C14=CL,"X","")</f>
        <v>X</v>
      </c>
      <c r="E14" s="40">
        <f>IF(D14="X",100*0.2,"")</f>
        <v>20</v>
      </c>
      <c r="F14" s="40" t="str">
        <f>IF($C14=L,"X","")</f>
        <v/>
      </c>
      <c r="G14" s="40" t="str">
        <f>IF(F14="X",60*0.2,"")</f>
        <v/>
      </c>
      <c r="H14" s="40" t="str">
        <f>IF($C14=ML,"X","")</f>
        <v/>
      </c>
      <c r="I14" s="40" t="str">
        <f>IF(H14="X",30*0.2,"")</f>
        <v/>
      </c>
      <c r="J14" s="40" t="str">
        <f>IF($C14=NL,"X","")</f>
        <v/>
      </c>
      <c r="K14" s="40" t="str">
        <f t="shared" si="2"/>
        <v/>
      </c>
    </row>
    <row r="15" outlineLevel="1">
      <c r="A15" s="5"/>
      <c r="B15" s="38" t="str">
        <f>RUBRICA!A7</f>
        <v>4. Relaciona el Proyecto APT con las competencias del perfil de egreso de su Plan de Estudio.</v>
      </c>
      <c r="C15" s="39" t="s">
        <v>66</v>
      </c>
      <c r="D15" s="40" t="str">
        <f>IF($C15=CL,"X","")</f>
        <v>X</v>
      </c>
      <c r="E15" s="40">
        <f t="shared" ref="E15:E17" si="3">IF(D15="X",100*0.05,"")</f>
        <v>5</v>
      </c>
      <c r="F15" s="40" t="str">
        <f>IF($C15=L,"X","")</f>
        <v/>
      </c>
      <c r="G15" s="40" t="str">
        <f t="shared" ref="G15:G17" si="4">IF(F15="X",60*0.05,"")</f>
        <v/>
      </c>
      <c r="H15" s="40" t="str">
        <f>IF($C15=ML,"X","")</f>
        <v/>
      </c>
      <c r="I15" s="40" t="str">
        <f t="shared" ref="I15:I17" si="5">IF(H15="X",30*0.05,"")</f>
        <v/>
      </c>
      <c r="J15" s="40" t="str">
        <f>IF($C15=NL,"X","")</f>
        <v/>
      </c>
      <c r="K15" s="40" t="str">
        <f t="shared" si="2"/>
        <v/>
      </c>
    </row>
    <row r="16" outlineLevel="1">
      <c r="A16" s="5"/>
      <c r="B16" s="38" t="str">
        <f>RUBRICA!A8</f>
        <v>5. Utiliza de manera precisa el lenguaje técnico en los entregables de acuerdo con lo requerido por la disciplina.</v>
      </c>
      <c r="C16" s="39" t="s">
        <v>66</v>
      </c>
      <c r="D16" s="40" t="str">
        <f>IF($C16=CL,"X","")</f>
        <v>X</v>
      </c>
      <c r="E16" s="40">
        <f t="shared" si="3"/>
        <v>5</v>
      </c>
      <c r="F16" s="40" t="str">
        <f>IF($C16=L,"X","")</f>
        <v/>
      </c>
      <c r="G16" s="40" t="str">
        <f t="shared" si="4"/>
        <v/>
      </c>
      <c r="H16" s="40" t="str">
        <f>IF($C16=ML,"X","")</f>
        <v/>
      </c>
      <c r="I16" s="40" t="str">
        <f t="shared" si="5"/>
        <v/>
      </c>
      <c r="J16" s="40" t="str">
        <f>IF($C16=NL,"X","")</f>
        <v/>
      </c>
      <c r="K16" s="40" t="str">
        <f t="shared" si="2"/>
        <v/>
      </c>
    </row>
    <row r="17" outlineLevel="1">
      <c r="A17" s="5"/>
      <c r="B17" s="38" t="str">
        <f>RUBRICA!A9</f>
        <v>6. Utiliza correctamente las reglas de redacción, ortografía (literal, puntual, acentual) y las normas para citas y referencias. </v>
      </c>
      <c r="C17" s="39" t="s">
        <v>66</v>
      </c>
      <c r="D17" s="40" t="str">
        <f>IF($C17=CL,"X","")</f>
        <v>X</v>
      </c>
      <c r="E17" s="40">
        <f t="shared" si="3"/>
        <v>5</v>
      </c>
      <c r="F17" s="40" t="str">
        <f>IF($C17=L,"X","")</f>
        <v/>
      </c>
      <c r="G17" s="40" t="str">
        <f t="shared" si="4"/>
        <v/>
      </c>
      <c r="H17" s="40" t="str">
        <f>IF($C17=ML,"X","")</f>
        <v/>
      </c>
      <c r="I17" s="40" t="str">
        <f t="shared" si="5"/>
        <v/>
      </c>
      <c r="J17" s="40" t="str">
        <f>IF($C17=NL,"X","")</f>
        <v/>
      </c>
      <c r="K17" s="40" t="str">
        <f t="shared" si="2"/>
        <v/>
      </c>
    </row>
    <row r="18" outlineLevel="1">
      <c r="A18" s="5"/>
      <c r="B18" s="38" t="str">
        <f>RUBRICA!A10</f>
        <v>7. Entrega la documentación y evidencias requerida por la asignatura de acuerdo a la estrucutra y nombres solicitados, guardando todas las evidencias de avances en Git</v>
      </c>
      <c r="C18" s="39" t="s">
        <v>66</v>
      </c>
      <c r="D18" s="40" t="str">
        <f>IF($C18=CL,"X","")</f>
        <v>X</v>
      </c>
      <c r="E18" s="40">
        <f t="shared" ref="E18:E19" si="6">IF(D18="X",100*0.15,"")</f>
        <v>15</v>
      </c>
      <c r="F18" s="40" t="str">
        <f>IF($C18=L,"X","")</f>
        <v/>
      </c>
      <c r="G18" s="40" t="str">
        <f t="shared" ref="G18:G19" si="7">IF(F18="X",60*0.15,"")</f>
        <v/>
      </c>
      <c r="H18" s="40" t="str">
        <f>IF($C18=ML,"X","")</f>
        <v/>
      </c>
      <c r="I18" s="40" t="str">
        <f t="shared" ref="I18:I19" si="8">IF(H18="X",30*0.15,"")</f>
        <v/>
      </c>
      <c r="J18" s="40" t="str">
        <f>IF($C18=NL,"X","")</f>
        <v/>
      </c>
      <c r="K18" s="40" t="str">
        <f t="shared" si="2"/>
        <v/>
      </c>
    </row>
    <row r="19" ht="22.5" customHeight="1" outlineLevel="1">
      <c r="A19" s="5"/>
      <c r="B19" s="38" t="str">
        <f>RUBRICA!A12</f>
        <v>9.-Generan evidencias claras dentro del repositorio  del aporte de cada uno de los integrantes del equipo que permitan identificar la equidad en el trabajo y la participación de cada estudiante.</v>
      </c>
      <c r="C19" s="39" t="s">
        <v>66</v>
      </c>
      <c r="D19" s="40" t="str">
        <f>IF($C19=CL,"X","")</f>
        <v>X</v>
      </c>
      <c r="E19" s="40">
        <f t="shared" si="6"/>
        <v>15</v>
      </c>
      <c r="F19" s="40" t="str">
        <f>IF($C19=L,"X","")</f>
        <v/>
      </c>
      <c r="G19" s="40" t="str">
        <f t="shared" si="7"/>
        <v/>
      </c>
      <c r="H19" s="40" t="str">
        <f>IF($C19=ML,"X","")</f>
        <v/>
      </c>
      <c r="I19" s="40" t="str">
        <f t="shared" si="8"/>
        <v/>
      </c>
      <c r="J19" s="40" t="str">
        <f>IF($C19=NL,"X","")</f>
        <v/>
      </c>
      <c r="K19" s="40" t="str">
        <f t="shared" si="2"/>
        <v/>
      </c>
    </row>
    <row r="20" ht="15.75" customHeight="1" outlineLevel="1">
      <c r="A20" s="5"/>
      <c r="B20" s="41" t="s">
        <v>69</v>
      </c>
      <c r="C20" s="42">
        <f>E20+G20+I20+K20</f>
        <v>75</v>
      </c>
      <c r="D20" s="43"/>
      <c r="E20" s="43">
        <f>SUM(E13:E19)</f>
        <v>75</v>
      </c>
      <c r="F20" s="43"/>
      <c r="G20" s="43">
        <f>SUM(G13:G19)</f>
        <v>0</v>
      </c>
      <c r="H20" s="43"/>
      <c r="I20" s="43">
        <f>SUM(I13:I19)</f>
        <v>0</v>
      </c>
      <c r="J20" s="43"/>
      <c r="K20" s="43">
        <f>SUM(K13:K19)</f>
        <v>0</v>
      </c>
    </row>
    <row r="21" ht="15.75" customHeight="1" outlineLevel="1">
      <c r="A21" s="9"/>
      <c r="B21" s="44" t="s">
        <v>70</v>
      </c>
      <c r="C21" s="45">
        <f>VLOOKUP(C20,ESCALA_IEP!A1:B152,2,FALSE)</f>
        <v>7</v>
      </c>
    </row>
    <row r="22" ht="15.75" customHeight="1"/>
    <row r="23" ht="15.75" customHeight="1"/>
    <row r="24" ht="15.75" customHeight="1">
      <c r="A24" s="46" t="s">
        <v>59</v>
      </c>
      <c r="B24" s="47" t="s">
        <v>71</v>
      </c>
      <c r="C24" s="48" t="str">
        <f>$B$4</f>
        <v>David Fredes</v>
      </c>
      <c r="D24" s="49"/>
      <c r="E24" s="49"/>
      <c r="F24" s="49"/>
      <c r="G24" s="49"/>
      <c r="H24" s="49"/>
      <c r="I24" s="49"/>
      <c r="J24" s="49"/>
      <c r="K24" s="50"/>
    </row>
    <row r="25" ht="15.75" customHeight="1">
      <c r="A25" s="5"/>
      <c r="B25" s="9"/>
      <c r="C25" s="51"/>
      <c r="D25" s="52"/>
      <c r="E25" s="52"/>
      <c r="F25" s="52"/>
      <c r="G25" s="52"/>
      <c r="H25" s="52"/>
      <c r="I25" s="52"/>
      <c r="J25" s="52"/>
      <c r="K25" s="53"/>
    </row>
    <row r="26" ht="15.75" customHeight="1">
      <c r="A26" s="5"/>
      <c r="B26" s="34" t="s">
        <v>72</v>
      </c>
      <c r="C26" s="35" t="s">
        <v>63</v>
      </c>
      <c r="D26" s="36" t="s">
        <v>64</v>
      </c>
      <c r="E26" s="3"/>
      <c r="F26" s="3"/>
      <c r="G26" s="3"/>
      <c r="H26" s="3"/>
      <c r="I26" s="3"/>
      <c r="J26" s="3"/>
      <c r="K26" s="4"/>
    </row>
    <row r="27" ht="15.75" customHeight="1">
      <c r="A27" s="5"/>
      <c r="B27" s="54" t="s">
        <v>65</v>
      </c>
      <c r="C27" s="9"/>
      <c r="D27" s="36" t="s">
        <v>66</v>
      </c>
      <c r="E27" s="4"/>
      <c r="F27" s="36" t="s">
        <v>67</v>
      </c>
      <c r="G27" s="4"/>
      <c r="H27" s="36" t="s">
        <v>68</v>
      </c>
      <c r="I27" s="4"/>
      <c r="J27" s="36" t="s">
        <v>6</v>
      </c>
      <c r="K27" s="4"/>
    </row>
    <row r="28" ht="15.75" customHeight="1">
      <c r="A28" s="5"/>
      <c r="B28" s="38" t="str">
        <f>RUBRICA!A6</f>
        <v>3. Relaciona el Proyecto APT con sus intereses profesionales. *</v>
      </c>
      <c r="C28" s="39" t="s">
        <v>66</v>
      </c>
      <c r="D28" s="40" t="str">
        <f>IF($C28=CL,"X","")</f>
        <v>X</v>
      </c>
      <c r="E28" s="40">
        <f>IF(D28="X",100*0.05,"")</f>
        <v>5</v>
      </c>
      <c r="F28" s="40" t="str">
        <f>IF($C28=L,"X","")</f>
        <v/>
      </c>
      <c r="G28" s="40" t="str">
        <f>IF(F28="X",60*0.05,"")</f>
        <v/>
      </c>
      <c r="H28" s="40" t="str">
        <f>IF($C28=ML,"X","")</f>
        <v/>
      </c>
      <c r="I28" s="40" t="str">
        <f>IF(H28="X",30*0.05,"")</f>
        <v/>
      </c>
      <c r="J28" s="40" t="str">
        <f>IF($C28=NL,"X","")</f>
        <v/>
      </c>
      <c r="K28" s="40" t="str">
        <f t="shared" ref="K28:K30" si="9">IF($J28="X",0,"")</f>
        <v/>
      </c>
    </row>
    <row r="29" ht="24.0" customHeight="1">
      <c r="A29" s="5"/>
      <c r="B29" s="38" t="str">
        <f>RUBRICA!A11</f>
        <v>8. Expone el tema utilizando un lenguaje técnico disciplinar al presentar la propuesta y responde evidenciando un manejo de la información. *</v>
      </c>
      <c r="C29" s="39" t="s">
        <v>66</v>
      </c>
      <c r="D29" s="40" t="str">
        <f>IF($C29=CL,"X","")</f>
        <v>X</v>
      </c>
      <c r="E29" s="40">
        <f t="shared" ref="E29:E30" si="10">IF(D29="X",100*0.1,"")</f>
        <v>10</v>
      </c>
      <c r="F29" s="40" t="str">
        <f>IF($C29=L,"X","")</f>
        <v/>
      </c>
      <c r="G29" s="40" t="str">
        <f t="shared" ref="G29:G30" si="11">IF(F29="X",60*0.1,"")</f>
        <v/>
      </c>
      <c r="H29" s="40" t="str">
        <f>IF($C29=ML,"X","")</f>
        <v/>
      </c>
      <c r="I29" s="40" t="str">
        <f t="shared" ref="I29:I30" si="12">IF(H29="X",30*0.1,"")</f>
        <v/>
      </c>
      <c r="J29" s="40" t="str">
        <f>IF($C29=NL,"X","")</f>
        <v/>
      </c>
      <c r="K29" s="40" t="str">
        <f t="shared" si="9"/>
        <v/>
      </c>
    </row>
    <row r="30" ht="25.5" customHeight="1">
      <c r="A30" s="5"/>
      <c r="B30" s="38" t="str">
        <f>RUBRICA!A13</f>
        <v>10. Colaboración y trabajo en equipo *</v>
      </c>
      <c r="C30" s="39" t="s">
        <v>66</v>
      </c>
      <c r="D30" s="40" t="str">
        <f>IF($C30=CL,"X","")</f>
        <v>X</v>
      </c>
      <c r="E30" s="40">
        <f t="shared" si="10"/>
        <v>10</v>
      </c>
      <c r="F30" s="40" t="str">
        <f>IF($C30=L,"X","")</f>
        <v/>
      </c>
      <c r="G30" s="40" t="str">
        <f t="shared" si="11"/>
        <v/>
      </c>
      <c r="H30" s="40" t="str">
        <f>IF($C30=ML,"X","")</f>
        <v/>
      </c>
      <c r="I30" s="40" t="str">
        <f t="shared" si="12"/>
        <v/>
      </c>
      <c r="J30" s="40" t="str">
        <f>IF($C30=NL,"X","")</f>
        <v/>
      </c>
      <c r="K30" s="40" t="str">
        <f t="shared" si="9"/>
        <v/>
      </c>
    </row>
    <row r="31" ht="15.75" customHeight="1">
      <c r="A31" s="5"/>
      <c r="B31" s="55" t="s">
        <v>73</v>
      </c>
      <c r="C31" s="56">
        <f>E31+G31+I31+K31</f>
        <v>25</v>
      </c>
      <c r="D31" s="43"/>
      <c r="E31" s="43">
        <f>SUM(E28:E30)</f>
        <v>25</v>
      </c>
      <c r="F31" s="43"/>
      <c r="G31" s="43">
        <f>SUM(G28:G30)</f>
        <v>0</v>
      </c>
      <c r="H31" s="43"/>
      <c r="I31" s="43">
        <f>SUM(I28:I30)</f>
        <v>0</v>
      </c>
      <c r="J31" s="43"/>
      <c r="K31" s="43">
        <f>SUM(K29:K30)</f>
        <v>0</v>
      </c>
    </row>
    <row r="32" ht="15.75" customHeight="1">
      <c r="A32" s="9"/>
      <c r="B32" s="57" t="s">
        <v>70</v>
      </c>
      <c r="C32" s="45">
        <f>VLOOKUP(C31,ESCALA_TRAB_EQUIP!A1:B52,2,FALSE)</f>
        <v>7</v>
      </c>
    </row>
    <row r="33" ht="15.75" customHeight="1">
      <c r="B33" s="58"/>
      <c r="C33" s="59"/>
    </row>
    <row r="34" ht="15.75" customHeight="1">
      <c r="B34" s="58"/>
      <c r="C34" s="59"/>
    </row>
    <row r="35" ht="15.75" customHeight="1"/>
    <row r="36" ht="15.75" customHeight="1">
      <c r="A36" s="46" t="s">
        <v>59</v>
      </c>
      <c r="B36" s="47" t="s">
        <v>71</v>
      </c>
      <c r="C36" s="48" t="str">
        <f>B5</f>
        <v>Andres Gutierrez</v>
      </c>
      <c r="D36" s="49"/>
      <c r="E36" s="49"/>
      <c r="F36" s="49"/>
      <c r="G36" s="49"/>
      <c r="H36" s="49"/>
      <c r="I36" s="49"/>
      <c r="J36" s="49"/>
      <c r="K36" s="50"/>
    </row>
    <row r="37" ht="15.75" customHeight="1">
      <c r="A37" s="5"/>
      <c r="B37" s="9"/>
      <c r="C37" s="51"/>
      <c r="D37" s="52"/>
      <c r="E37" s="52"/>
      <c r="F37" s="52"/>
      <c r="G37" s="52"/>
      <c r="H37" s="52"/>
      <c r="I37" s="52"/>
      <c r="J37" s="52"/>
      <c r="K37" s="53"/>
    </row>
    <row r="38" ht="15.75" customHeight="1">
      <c r="A38" s="5"/>
      <c r="B38" s="34" t="s">
        <v>72</v>
      </c>
      <c r="C38" s="35" t="s">
        <v>63</v>
      </c>
      <c r="D38" s="36" t="s">
        <v>64</v>
      </c>
      <c r="E38" s="3"/>
      <c r="F38" s="3"/>
      <c r="G38" s="3"/>
      <c r="H38" s="3"/>
      <c r="I38" s="3"/>
      <c r="J38" s="3"/>
      <c r="K38" s="4"/>
    </row>
    <row r="39" ht="15.75" customHeight="1">
      <c r="A39" s="5"/>
      <c r="B39" s="54" t="s">
        <v>65</v>
      </c>
      <c r="C39" s="9"/>
      <c r="D39" s="36" t="s">
        <v>66</v>
      </c>
      <c r="E39" s="4"/>
      <c r="F39" s="36" t="s">
        <v>67</v>
      </c>
      <c r="G39" s="4"/>
      <c r="H39" s="36" t="s">
        <v>68</v>
      </c>
      <c r="I39" s="4"/>
      <c r="J39" s="36" t="s">
        <v>6</v>
      </c>
      <c r="K39" s="4"/>
    </row>
    <row r="40" ht="15.75" customHeight="1">
      <c r="A40" s="5"/>
      <c r="B40" s="38" t="str">
        <f>RUBRICA!A6</f>
        <v>3. Relaciona el Proyecto APT con sus intereses profesionales. *</v>
      </c>
      <c r="C40" s="39" t="s">
        <v>66</v>
      </c>
      <c r="D40" s="40" t="str">
        <f>IF($C40=CL,"X","")</f>
        <v>X</v>
      </c>
      <c r="E40" s="40">
        <f>IF(D40="X",100*0.05,"")</f>
        <v>5</v>
      </c>
      <c r="F40" s="40" t="str">
        <f>IF($C40=L,"X","")</f>
        <v/>
      </c>
      <c r="G40" s="40" t="str">
        <f>IF(F40="X",60*0.05,"")</f>
        <v/>
      </c>
      <c r="H40" s="40" t="str">
        <f>IF($C40=ML,"X","")</f>
        <v/>
      </c>
      <c r="I40" s="40" t="str">
        <f>IF(H40="X",30*0.05,"")</f>
        <v/>
      </c>
      <c r="J40" s="40" t="str">
        <f>IF($C40=NL,"X","")</f>
        <v/>
      </c>
      <c r="K40" s="40" t="str">
        <f t="shared" ref="K40:K42" si="13">IF($J40="X",0,"")</f>
        <v/>
      </c>
    </row>
    <row r="41" ht="25.5" customHeight="1">
      <c r="A41" s="5"/>
      <c r="B41" s="38" t="str">
        <f>RUBRICA!A11</f>
        <v>8. Expone el tema utilizando un lenguaje técnico disciplinar al presentar la propuesta y responde evidenciando un manejo de la información. *</v>
      </c>
      <c r="C41" s="39" t="s">
        <v>66</v>
      </c>
      <c r="D41" s="40" t="str">
        <f>IF($C41=CL,"X","")</f>
        <v>X</v>
      </c>
      <c r="E41" s="40">
        <f t="shared" ref="E41:E42" si="14">IF(D41="X",100*0.1,"")</f>
        <v>10</v>
      </c>
      <c r="F41" s="40" t="str">
        <f>IF($C41=L,"X","")</f>
        <v/>
      </c>
      <c r="G41" s="40" t="str">
        <f t="shared" ref="G41:G42" si="15">IF(F41="X",60*0.1,"")</f>
        <v/>
      </c>
      <c r="H41" s="40" t="str">
        <f>IF($C41=ML,"X","")</f>
        <v/>
      </c>
      <c r="I41" s="40" t="str">
        <f t="shared" ref="I41:I42" si="16">IF(H41="X",30*0.1,"")</f>
        <v/>
      </c>
      <c r="J41" s="40" t="str">
        <f>IF($C41=NL,"X","")</f>
        <v/>
      </c>
      <c r="K41" s="40" t="str">
        <f t="shared" si="13"/>
        <v/>
      </c>
    </row>
    <row r="42" ht="15.75" customHeight="1">
      <c r="A42" s="5"/>
      <c r="B42" s="38" t="str">
        <f>RUBRICA!A13</f>
        <v>10. Colaboración y trabajo en equipo *</v>
      </c>
      <c r="C42" s="39" t="s">
        <v>66</v>
      </c>
      <c r="D42" s="40" t="str">
        <f>IF($C42=CL,"X","")</f>
        <v>X</v>
      </c>
      <c r="E42" s="40">
        <f t="shared" si="14"/>
        <v>10</v>
      </c>
      <c r="F42" s="40" t="str">
        <f>IF($C42=L,"X","")</f>
        <v/>
      </c>
      <c r="G42" s="40" t="str">
        <f t="shared" si="15"/>
        <v/>
      </c>
      <c r="H42" s="40" t="str">
        <f>IF($C42=ML,"X","")</f>
        <v/>
      </c>
      <c r="I42" s="40" t="str">
        <f t="shared" si="16"/>
        <v/>
      </c>
      <c r="J42" s="40" t="str">
        <f>IF($C42=NL,"X","")</f>
        <v/>
      </c>
      <c r="K42" s="40" t="str">
        <f t="shared" si="13"/>
        <v/>
      </c>
    </row>
    <row r="43" ht="15.75" customHeight="1">
      <c r="A43" s="5"/>
      <c r="B43" s="55" t="s">
        <v>73</v>
      </c>
      <c r="C43" s="56">
        <f>E43+G43+I43+K43</f>
        <v>25</v>
      </c>
      <c r="D43" s="43"/>
      <c r="E43" s="43">
        <f>SUM(E40:E42)</f>
        <v>25</v>
      </c>
      <c r="F43" s="43"/>
      <c r="G43" s="43">
        <f>SUM(G40:G42)</f>
        <v>0</v>
      </c>
      <c r="H43" s="43"/>
      <c r="I43" s="43">
        <f>SUM(I40:I42)</f>
        <v>0</v>
      </c>
      <c r="J43" s="43"/>
      <c r="K43" s="43">
        <f>SUM(K41:K42)</f>
        <v>0</v>
      </c>
    </row>
    <row r="44" ht="15.75" customHeight="1">
      <c r="A44" s="9"/>
      <c r="B44" s="57" t="s">
        <v>70</v>
      </c>
      <c r="C44" s="45">
        <f>VLOOKUP(C43,ESCALA_TRAB_EQUIP!A1:B52,2,FALSE)</f>
        <v>7</v>
      </c>
    </row>
    <row r="45" ht="15.75" customHeight="1">
      <c r="B45" s="58"/>
      <c r="C45" s="59"/>
    </row>
    <row r="46" ht="15.75" customHeight="1">
      <c r="B46" s="58"/>
      <c r="C46" s="59"/>
    </row>
    <row r="47" ht="15.75" customHeight="1">
      <c r="A47" s="46" t="s">
        <v>59</v>
      </c>
      <c r="B47" s="47" t="s">
        <v>71</v>
      </c>
      <c r="C47" s="48" t="str">
        <f>B6</f>
        <v>Javier Venegas</v>
      </c>
      <c r="D47" s="49"/>
      <c r="E47" s="49"/>
      <c r="F47" s="49"/>
      <c r="G47" s="49"/>
      <c r="H47" s="49"/>
      <c r="I47" s="49"/>
      <c r="J47" s="49"/>
      <c r="K47" s="50"/>
    </row>
    <row r="48" ht="15.75" customHeight="1">
      <c r="A48" s="5"/>
      <c r="B48" s="9"/>
      <c r="C48" s="51"/>
      <c r="D48" s="52"/>
      <c r="E48" s="52"/>
      <c r="F48" s="52"/>
      <c r="G48" s="52"/>
      <c r="H48" s="52"/>
      <c r="I48" s="52"/>
      <c r="J48" s="52"/>
      <c r="K48" s="53"/>
    </row>
    <row r="49" ht="15.75" customHeight="1">
      <c r="A49" s="5"/>
      <c r="B49" s="34" t="s">
        <v>72</v>
      </c>
      <c r="C49" s="35" t="s">
        <v>63</v>
      </c>
      <c r="D49" s="36" t="s">
        <v>64</v>
      </c>
      <c r="E49" s="3"/>
      <c r="F49" s="3"/>
      <c r="G49" s="3"/>
      <c r="H49" s="3"/>
      <c r="I49" s="3"/>
      <c r="J49" s="3"/>
      <c r="K49" s="4"/>
    </row>
    <row r="50" ht="15.75" customHeight="1">
      <c r="A50" s="5"/>
      <c r="B50" s="54" t="s">
        <v>65</v>
      </c>
      <c r="C50" s="9"/>
      <c r="D50" s="36" t="s">
        <v>66</v>
      </c>
      <c r="E50" s="4"/>
      <c r="F50" s="36" t="s">
        <v>67</v>
      </c>
      <c r="G50" s="4"/>
      <c r="H50" s="36" t="s">
        <v>68</v>
      </c>
      <c r="I50" s="4"/>
      <c r="J50" s="36" t="s">
        <v>6</v>
      </c>
      <c r="K50" s="4"/>
    </row>
    <row r="51" ht="15.75" customHeight="1">
      <c r="A51" s="5"/>
      <c r="B51" s="38" t="str">
        <f>RUBRICA!A6</f>
        <v>3. Relaciona el Proyecto APT con sus intereses profesionales. *</v>
      </c>
      <c r="C51" s="39" t="s">
        <v>66</v>
      </c>
      <c r="D51" s="40" t="str">
        <f>IF($C51=CL,"X","")</f>
        <v>X</v>
      </c>
      <c r="E51" s="40">
        <f>IF(D51="X",100*0.05,"")</f>
        <v>5</v>
      </c>
      <c r="F51" s="40" t="str">
        <f>IF($C51=L,"X","")</f>
        <v/>
      </c>
      <c r="G51" s="40" t="str">
        <f>IF(F51="X",60*0.05,"")</f>
        <v/>
      </c>
      <c r="H51" s="40" t="str">
        <f>IF($C51=ML,"X","")</f>
        <v/>
      </c>
      <c r="I51" s="40" t="str">
        <f>IF(H51="X",30*0.05,"")</f>
        <v/>
      </c>
      <c r="J51" s="40" t="str">
        <f>IF($C51=NL,"X","")</f>
        <v/>
      </c>
      <c r="K51" s="40" t="str">
        <f t="shared" ref="K51:K53" si="17">IF($J51="X",0,"")</f>
        <v/>
      </c>
    </row>
    <row r="52" ht="25.5" customHeight="1">
      <c r="A52" s="5"/>
      <c r="B52" s="38" t="str">
        <f>RUBRICA!A11</f>
        <v>8. Expone el tema utilizando un lenguaje técnico disciplinar al presentar la propuesta y responde evidenciando un manejo de la información. *</v>
      </c>
      <c r="C52" s="39" t="s">
        <v>66</v>
      </c>
      <c r="D52" s="40" t="str">
        <f>IF($C52=CL,"X","")</f>
        <v>X</v>
      </c>
      <c r="E52" s="40">
        <f t="shared" ref="E52:E53" si="18">IF(D52="X",100*0.1,"")</f>
        <v>10</v>
      </c>
      <c r="F52" s="40" t="str">
        <f>IF($C52=L,"X","")</f>
        <v/>
      </c>
      <c r="G52" s="40" t="str">
        <f t="shared" ref="G52:G53" si="19">IF(F52="X",60*0.1,"")</f>
        <v/>
      </c>
      <c r="H52" s="40" t="str">
        <f>IF($C52=ML,"X","")</f>
        <v/>
      </c>
      <c r="I52" s="40" t="str">
        <f t="shared" ref="I52:I53" si="20">IF(H52="X",30*0.1,"")</f>
        <v/>
      </c>
      <c r="J52" s="40" t="str">
        <f>IF($C52=NL,"X","")</f>
        <v/>
      </c>
      <c r="K52" s="40" t="str">
        <f t="shared" si="17"/>
        <v/>
      </c>
    </row>
    <row r="53" ht="15.75" customHeight="1">
      <c r="A53" s="5"/>
      <c r="B53" s="38" t="str">
        <f>RUBRICA!A13</f>
        <v>10. Colaboración y trabajo en equipo *</v>
      </c>
      <c r="C53" s="39" t="s">
        <v>66</v>
      </c>
      <c r="D53" s="40" t="str">
        <f>IF($C53=CL,"X","")</f>
        <v>X</v>
      </c>
      <c r="E53" s="40">
        <f t="shared" si="18"/>
        <v>10</v>
      </c>
      <c r="F53" s="40" t="str">
        <f>IF($C53=L,"X","")</f>
        <v/>
      </c>
      <c r="G53" s="40" t="str">
        <f t="shared" si="19"/>
        <v/>
      </c>
      <c r="H53" s="40" t="str">
        <f>IF($C53=ML,"X","")</f>
        <v/>
      </c>
      <c r="I53" s="40" t="str">
        <f t="shared" si="20"/>
        <v/>
      </c>
      <c r="J53" s="40" t="str">
        <f>IF($C53=NL,"X","")</f>
        <v/>
      </c>
      <c r="K53" s="40" t="str">
        <f t="shared" si="17"/>
        <v/>
      </c>
    </row>
    <row r="54" ht="15.75" customHeight="1">
      <c r="A54" s="5"/>
      <c r="B54" s="55" t="s">
        <v>73</v>
      </c>
      <c r="C54" s="56">
        <f>E54+G54+I54+K54</f>
        <v>25</v>
      </c>
      <c r="D54" s="43"/>
      <c r="E54" s="43">
        <f>SUM(E51:E53)</f>
        <v>25</v>
      </c>
      <c r="F54" s="43"/>
      <c r="G54" s="43">
        <f>SUM(G51:G53)</f>
        <v>0</v>
      </c>
      <c r="H54" s="43"/>
      <c r="I54" s="43">
        <f>SUM(I51:I53)</f>
        <v>0</v>
      </c>
      <c r="J54" s="43"/>
      <c r="K54" s="43">
        <f>SUM(K52:K53)</f>
        <v>0</v>
      </c>
    </row>
    <row r="55" ht="15.75" customHeight="1">
      <c r="A55" s="9"/>
      <c r="B55" s="57" t="s">
        <v>70</v>
      </c>
      <c r="C55" s="45">
        <f>VLOOKUP(C54,ESCALA_TRAB_EQUIP!A1:B52,2,FALSE)</f>
        <v>7</v>
      </c>
    </row>
    <row r="56" ht="15.75" customHeight="1">
      <c r="B56" s="58"/>
      <c r="C56" s="59"/>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1"/>
    <mergeCell ref="A24:A32"/>
    <mergeCell ref="B24:B25"/>
    <mergeCell ref="A36:A44"/>
    <mergeCell ref="B36:B37"/>
    <mergeCell ref="A47:A55"/>
    <mergeCell ref="B47:B48"/>
    <mergeCell ref="C11:C12"/>
    <mergeCell ref="C26:C27"/>
    <mergeCell ref="C38:C39"/>
    <mergeCell ref="C49:C50"/>
    <mergeCell ref="E2:E3"/>
    <mergeCell ref="D11:K11"/>
    <mergeCell ref="D12:E12"/>
    <mergeCell ref="F12:G12"/>
    <mergeCell ref="H12:I12"/>
    <mergeCell ref="J12:K12"/>
    <mergeCell ref="C24:K25"/>
    <mergeCell ref="D26:K26"/>
    <mergeCell ref="D27:E27"/>
    <mergeCell ref="F27:G27"/>
    <mergeCell ref="H27:I27"/>
    <mergeCell ref="J27:K27"/>
    <mergeCell ref="C36:K37"/>
    <mergeCell ref="D38:K38"/>
    <mergeCell ref="F50:G50"/>
    <mergeCell ref="H50:I50"/>
    <mergeCell ref="D39:E39"/>
    <mergeCell ref="F39:G39"/>
    <mergeCell ref="H39:I39"/>
    <mergeCell ref="J39:K39"/>
    <mergeCell ref="C47:K48"/>
    <mergeCell ref="D49:K49"/>
    <mergeCell ref="D50:E50"/>
    <mergeCell ref="J50:K50"/>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19 C28:C30 C40:C42 C51:C53">
      <formula1>'RELEVANCIA-PUNTAJE'!$B$2:$E$2</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69</v>
      </c>
      <c r="B1" s="60" t="s">
        <v>70</v>
      </c>
    </row>
    <row r="2">
      <c r="A2" s="60">
        <v>0.0</v>
      </c>
      <c r="B2" s="60">
        <v>1.0</v>
      </c>
    </row>
    <row r="3">
      <c r="A3" s="60">
        <v>0.5</v>
      </c>
      <c r="B3" s="60">
        <v>1.0</v>
      </c>
    </row>
    <row r="4">
      <c r="A4" s="60">
        <v>1.0</v>
      </c>
      <c r="B4" s="60">
        <v>1.1</v>
      </c>
    </row>
    <row r="5">
      <c r="A5" s="60">
        <v>1.5</v>
      </c>
      <c r="B5" s="60">
        <v>1.1</v>
      </c>
    </row>
    <row r="6">
      <c r="A6" s="60">
        <v>2.0</v>
      </c>
      <c r="B6" s="60">
        <v>1.1</v>
      </c>
    </row>
    <row r="7">
      <c r="A7" s="60">
        <v>2.5</v>
      </c>
      <c r="B7" s="60">
        <v>1.2</v>
      </c>
    </row>
    <row r="8">
      <c r="A8" s="60">
        <v>3.0</v>
      </c>
      <c r="B8" s="60">
        <v>1.2</v>
      </c>
    </row>
    <row r="9">
      <c r="A9" s="60">
        <v>3.5</v>
      </c>
      <c r="B9" s="60">
        <v>1.2</v>
      </c>
    </row>
    <row r="10">
      <c r="A10" s="60">
        <v>4.0</v>
      </c>
      <c r="B10" s="60">
        <v>1.3</v>
      </c>
    </row>
    <row r="11">
      <c r="A11" s="60">
        <v>4.5</v>
      </c>
      <c r="B11" s="60">
        <v>1.3</v>
      </c>
    </row>
    <row r="12">
      <c r="A12" s="60">
        <v>5.0</v>
      </c>
      <c r="B12" s="60">
        <v>1.3</v>
      </c>
    </row>
    <row r="13">
      <c r="A13" s="60">
        <v>5.5</v>
      </c>
      <c r="B13" s="60">
        <v>1.4</v>
      </c>
    </row>
    <row r="14">
      <c r="A14" s="60">
        <v>6.0</v>
      </c>
      <c r="B14" s="60">
        <v>1.4</v>
      </c>
    </row>
    <row r="15">
      <c r="A15" s="60">
        <v>6.5</v>
      </c>
      <c r="B15" s="60">
        <v>1.4</v>
      </c>
    </row>
    <row r="16">
      <c r="A16" s="60">
        <v>7.0</v>
      </c>
      <c r="B16" s="60">
        <v>1.5</v>
      </c>
    </row>
    <row r="17">
      <c r="A17" s="60">
        <v>7.5</v>
      </c>
      <c r="B17" s="60">
        <v>1.5</v>
      </c>
    </row>
    <row r="18">
      <c r="A18" s="60">
        <v>8.0</v>
      </c>
      <c r="B18" s="60">
        <v>1.5</v>
      </c>
    </row>
    <row r="19">
      <c r="A19" s="60">
        <v>8.5</v>
      </c>
      <c r="B19" s="60">
        <v>1.6</v>
      </c>
    </row>
    <row r="20">
      <c r="A20" s="60">
        <v>9.0</v>
      </c>
      <c r="B20" s="60">
        <v>1.6</v>
      </c>
    </row>
    <row r="21" ht="15.75" customHeight="1">
      <c r="A21" s="60">
        <v>9.5</v>
      </c>
      <c r="B21" s="60">
        <v>1.6</v>
      </c>
    </row>
    <row r="22" ht="15.75" customHeight="1">
      <c r="A22" s="60">
        <v>10.0</v>
      </c>
      <c r="B22" s="60">
        <v>1.7</v>
      </c>
    </row>
    <row r="23" ht="15.75" customHeight="1">
      <c r="A23" s="60">
        <v>10.5</v>
      </c>
      <c r="B23" s="60">
        <v>1.7</v>
      </c>
    </row>
    <row r="24" ht="15.75" customHeight="1">
      <c r="A24" s="60">
        <v>11.0</v>
      </c>
      <c r="B24" s="60">
        <v>1.7</v>
      </c>
    </row>
    <row r="25" ht="15.75" customHeight="1">
      <c r="A25" s="60">
        <v>11.5</v>
      </c>
      <c r="B25" s="60">
        <v>1.8</v>
      </c>
    </row>
    <row r="26" ht="15.75" customHeight="1">
      <c r="A26" s="60">
        <v>12.0</v>
      </c>
      <c r="B26" s="60">
        <v>1.8</v>
      </c>
    </row>
    <row r="27" ht="15.75" customHeight="1">
      <c r="A27" s="60">
        <v>12.5</v>
      </c>
      <c r="B27" s="60">
        <v>1.8</v>
      </c>
    </row>
    <row r="28" ht="15.75" customHeight="1">
      <c r="A28" s="60">
        <v>13.0</v>
      </c>
      <c r="B28" s="60">
        <v>1.9</v>
      </c>
    </row>
    <row r="29" ht="15.75" customHeight="1">
      <c r="A29" s="60">
        <v>13.5</v>
      </c>
      <c r="B29" s="60">
        <v>1.9</v>
      </c>
    </row>
    <row r="30" ht="15.75" customHeight="1">
      <c r="A30" s="60">
        <v>14.0</v>
      </c>
      <c r="B30" s="60">
        <v>1.9</v>
      </c>
    </row>
    <row r="31" ht="15.75" customHeight="1">
      <c r="A31" s="60">
        <v>14.5</v>
      </c>
      <c r="B31" s="60">
        <v>2.0</v>
      </c>
    </row>
    <row r="32" ht="15.75" customHeight="1">
      <c r="A32" s="60">
        <v>15.0</v>
      </c>
      <c r="B32" s="60">
        <v>2.0</v>
      </c>
    </row>
    <row r="33" ht="15.75" customHeight="1">
      <c r="A33" s="60">
        <v>15.5</v>
      </c>
      <c r="B33" s="60">
        <v>2.0</v>
      </c>
    </row>
    <row r="34" ht="15.75" customHeight="1">
      <c r="A34" s="60">
        <v>16.0</v>
      </c>
      <c r="B34" s="60">
        <v>2.1</v>
      </c>
    </row>
    <row r="35" ht="15.75" customHeight="1">
      <c r="A35" s="60">
        <v>16.5</v>
      </c>
      <c r="B35" s="60">
        <v>2.1</v>
      </c>
    </row>
    <row r="36" ht="15.75" customHeight="1">
      <c r="A36" s="60">
        <v>17.0</v>
      </c>
      <c r="B36" s="60">
        <v>2.1</v>
      </c>
    </row>
    <row r="37" ht="15.75" customHeight="1">
      <c r="A37" s="60">
        <v>17.5</v>
      </c>
      <c r="B37" s="60">
        <v>2.2</v>
      </c>
    </row>
    <row r="38" ht="15.75" customHeight="1">
      <c r="A38" s="60">
        <v>18.0</v>
      </c>
      <c r="B38" s="60">
        <v>2.2</v>
      </c>
    </row>
    <row r="39" ht="15.75" customHeight="1">
      <c r="A39" s="60">
        <v>18.5</v>
      </c>
      <c r="B39" s="60">
        <v>2.2</v>
      </c>
    </row>
    <row r="40" ht="15.75" customHeight="1">
      <c r="A40" s="60">
        <v>19.0</v>
      </c>
      <c r="B40" s="60">
        <v>2.3</v>
      </c>
    </row>
    <row r="41" ht="15.75" customHeight="1">
      <c r="A41" s="60">
        <v>19.5</v>
      </c>
      <c r="B41" s="60">
        <v>2.3</v>
      </c>
    </row>
    <row r="42" ht="15.75" customHeight="1">
      <c r="A42" s="60">
        <v>20.0</v>
      </c>
      <c r="B42" s="60">
        <v>2.3</v>
      </c>
    </row>
    <row r="43" ht="15.75" customHeight="1">
      <c r="A43" s="60">
        <v>20.5</v>
      </c>
      <c r="B43" s="60">
        <v>2.4</v>
      </c>
    </row>
    <row r="44" ht="15.75" customHeight="1">
      <c r="A44" s="60">
        <v>21.0</v>
      </c>
      <c r="B44" s="60">
        <v>2.4</v>
      </c>
    </row>
    <row r="45" ht="15.75" customHeight="1">
      <c r="A45" s="60">
        <v>21.5</v>
      </c>
      <c r="B45" s="60">
        <v>2.4</v>
      </c>
    </row>
    <row r="46" ht="15.75" customHeight="1">
      <c r="A46" s="60">
        <v>22.0</v>
      </c>
      <c r="B46" s="60">
        <v>2.5</v>
      </c>
    </row>
    <row r="47" ht="15.75" customHeight="1">
      <c r="A47" s="60">
        <v>22.5</v>
      </c>
      <c r="B47" s="60">
        <v>2.5</v>
      </c>
    </row>
    <row r="48" ht="15.75" customHeight="1">
      <c r="A48" s="60">
        <v>23.0</v>
      </c>
      <c r="B48" s="60">
        <v>2.5</v>
      </c>
    </row>
    <row r="49" ht="15.75" customHeight="1">
      <c r="A49" s="60">
        <v>23.5</v>
      </c>
      <c r="B49" s="60">
        <v>2.6</v>
      </c>
    </row>
    <row r="50" ht="15.75" customHeight="1">
      <c r="A50" s="60">
        <v>24.0</v>
      </c>
      <c r="B50" s="60">
        <v>2.6</v>
      </c>
    </row>
    <row r="51" ht="15.75" customHeight="1">
      <c r="A51" s="60">
        <v>24.5</v>
      </c>
      <c r="B51" s="60">
        <v>2.6</v>
      </c>
    </row>
    <row r="52" ht="15.75" customHeight="1">
      <c r="A52" s="60">
        <v>25.0</v>
      </c>
      <c r="B52" s="60">
        <v>2.7</v>
      </c>
    </row>
    <row r="53" ht="15.75" customHeight="1">
      <c r="A53" s="60">
        <v>25.5</v>
      </c>
      <c r="B53" s="60">
        <v>2.7</v>
      </c>
    </row>
    <row r="54" ht="15.75" customHeight="1">
      <c r="A54" s="60">
        <v>26.0</v>
      </c>
      <c r="B54" s="60">
        <v>2.7</v>
      </c>
    </row>
    <row r="55" ht="15.75" customHeight="1">
      <c r="A55" s="60">
        <v>26.5</v>
      </c>
      <c r="B55" s="60">
        <v>2.8</v>
      </c>
    </row>
    <row r="56" ht="15.75" customHeight="1">
      <c r="A56" s="60">
        <v>27.0</v>
      </c>
      <c r="B56" s="60">
        <v>2.8</v>
      </c>
    </row>
    <row r="57" ht="15.75" customHeight="1">
      <c r="A57" s="60">
        <v>27.5</v>
      </c>
      <c r="B57" s="60">
        <v>2.8</v>
      </c>
    </row>
    <row r="58" ht="15.75" customHeight="1">
      <c r="A58" s="60">
        <v>28.0</v>
      </c>
      <c r="B58" s="60">
        <v>2.9</v>
      </c>
    </row>
    <row r="59" ht="15.75" customHeight="1">
      <c r="A59" s="60">
        <v>28.5</v>
      </c>
      <c r="B59" s="60">
        <v>2.9</v>
      </c>
    </row>
    <row r="60" ht="15.75" customHeight="1">
      <c r="A60" s="60">
        <v>29.0</v>
      </c>
      <c r="B60" s="60">
        <v>2.9</v>
      </c>
    </row>
    <row r="61" ht="15.75" customHeight="1">
      <c r="A61" s="60">
        <v>29.5</v>
      </c>
      <c r="B61" s="60">
        <v>3.0</v>
      </c>
    </row>
    <row r="62" ht="15.75" customHeight="1">
      <c r="A62" s="60">
        <v>30.0</v>
      </c>
      <c r="B62" s="60">
        <v>3.0</v>
      </c>
    </row>
    <row r="63" ht="15.75" customHeight="1">
      <c r="A63" s="60">
        <v>30.5</v>
      </c>
      <c r="B63" s="60">
        <v>3.0</v>
      </c>
    </row>
    <row r="64" ht="15.75" customHeight="1">
      <c r="A64" s="60">
        <v>31.0</v>
      </c>
      <c r="B64" s="60">
        <v>3.1</v>
      </c>
    </row>
    <row r="65" ht="15.75" customHeight="1">
      <c r="A65" s="60">
        <v>31.5</v>
      </c>
      <c r="B65" s="60">
        <v>3.1</v>
      </c>
    </row>
    <row r="66" ht="15.75" customHeight="1">
      <c r="A66" s="60">
        <v>32.0</v>
      </c>
      <c r="B66" s="60">
        <v>3.1</v>
      </c>
    </row>
    <row r="67" ht="15.75" customHeight="1">
      <c r="A67" s="60">
        <v>32.5</v>
      </c>
      <c r="B67" s="60">
        <v>3.2</v>
      </c>
    </row>
    <row r="68" ht="15.75" customHeight="1">
      <c r="A68" s="60">
        <v>33.0</v>
      </c>
      <c r="B68" s="60">
        <v>3.2</v>
      </c>
    </row>
    <row r="69" ht="15.75" customHeight="1">
      <c r="A69" s="60">
        <v>33.5</v>
      </c>
      <c r="B69" s="60">
        <v>3.2</v>
      </c>
    </row>
    <row r="70" ht="15.75" customHeight="1">
      <c r="A70" s="60">
        <v>34.0</v>
      </c>
      <c r="B70" s="60">
        <v>3.3</v>
      </c>
    </row>
    <row r="71" ht="15.75" customHeight="1">
      <c r="A71" s="60">
        <v>34.5</v>
      </c>
      <c r="B71" s="60">
        <v>3.3</v>
      </c>
    </row>
    <row r="72" ht="15.75" customHeight="1">
      <c r="A72" s="60">
        <v>35.0</v>
      </c>
      <c r="B72" s="60">
        <v>3.3</v>
      </c>
    </row>
    <row r="73" ht="15.75" customHeight="1">
      <c r="A73" s="60">
        <v>35.5</v>
      </c>
      <c r="B73" s="60">
        <v>3.4</v>
      </c>
    </row>
    <row r="74" ht="15.75" customHeight="1">
      <c r="A74" s="60">
        <v>36.0</v>
      </c>
      <c r="B74" s="60">
        <v>3.4</v>
      </c>
    </row>
    <row r="75" ht="15.75" customHeight="1">
      <c r="A75" s="60">
        <v>36.5</v>
      </c>
      <c r="B75" s="60">
        <v>3.4</v>
      </c>
    </row>
    <row r="76" ht="15.75" customHeight="1">
      <c r="A76" s="60">
        <v>37.0</v>
      </c>
      <c r="B76" s="60">
        <v>3.5</v>
      </c>
    </row>
    <row r="77" ht="15.75" customHeight="1">
      <c r="A77" s="60">
        <v>37.5</v>
      </c>
      <c r="B77" s="60">
        <v>3.5</v>
      </c>
    </row>
    <row r="78" ht="15.75" customHeight="1">
      <c r="A78" s="60">
        <v>38.0</v>
      </c>
      <c r="B78" s="60">
        <v>3.5</v>
      </c>
    </row>
    <row r="79" ht="15.75" customHeight="1">
      <c r="A79" s="60">
        <v>38.5</v>
      </c>
      <c r="B79" s="60">
        <v>3.6</v>
      </c>
    </row>
    <row r="80" ht="15.75" customHeight="1">
      <c r="A80" s="60">
        <v>39.0</v>
      </c>
      <c r="B80" s="60">
        <v>3.6</v>
      </c>
    </row>
    <row r="81" ht="15.75" customHeight="1">
      <c r="A81" s="60">
        <v>39.5</v>
      </c>
      <c r="B81" s="60">
        <v>3.6</v>
      </c>
    </row>
    <row r="82" ht="15.75" customHeight="1">
      <c r="A82" s="60">
        <v>40.0</v>
      </c>
      <c r="B82" s="60">
        <v>3.7</v>
      </c>
    </row>
    <row r="83" ht="15.75" customHeight="1">
      <c r="A83" s="60">
        <v>40.5</v>
      </c>
      <c r="B83" s="60">
        <v>3.7</v>
      </c>
    </row>
    <row r="84" ht="15.75" customHeight="1">
      <c r="A84" s="60">
        <v>41.0</v>
      </c>
      <c r="B84" s="60">
        <v>3.7</v>
      </c>
    </row>
    <row r="85" ht="15.75" customHeight="1">
      <c r="A85" s="60">
        <v>41.5</v>
      </c>
      <c r="B85" s="60">
        <v>3.8</v>
      </c>
    </row>
    <row r="86" ht="15.75" customHeight="1">
      <c r="A86" s="60">
        <v>42.0</v>
      </c>
      <c r="B86" s="60">
        <v>3.8</v>
      </c>
    </row>
    <row r="87" ht="15.75" customHeight="1">
      <c r="A87" s="60">
        <v>42.5</v>
      </c>
      <c r="B87" s="60">
        <v>3.8</v>
      </c>
    </row>
    <row r="88" ht="15.75" customHeight="1">
      <c r="A88" s="60">
        <v>43.0</v>
      </c>
      <c r="B88" s="60">
        <v>3.9</v>
      </c>
    </row>
    <row r="89" ht="15.75" customHeight="1">
      <c r="A89" s="60">
        <v>43.5</v>
      </c>
      <c r="B89" s="60">
        <v>3.9</v>
      </c>
    </row>
    <row r="90" ht="15.75" customHeight="1">
      <c r="A90" s="60">
        <v>44.0</v>
      </c>
      <c r="B90" s="60">
        <v>3.9</v>
      </c>
    </row>
    <row r="91" ht="15.75" customHeight="1">
      <c r="A91" s="60">
        <v>44.5</v>
      </c>
      <c r="B91" s="60">
        <v>4.0</v>
      </c>
    </row>
    <row r="92" ht="15.75" customHeight="1">
      <c r="A92" s="60">
        <v>45.0</v>
      </c>
      <c r="B92" s="60">
        <v>4.0</v>
      </c>
    </row>
    <row r="93" ht="15.75" customHeight="1">
      <c r="A93" s="60">
        <v>45.5</v>
      </c>
      <c r="B93" s="60">
        <v>4.1</v>
      </c>
    </row>
    <row r="94" ht="15.75" customHeight="1">
      <c r="A94" s="60">
        <v>46.0</v>
      </c>
      <c r="B94" s="60">
        <v>4.1</v>
      </c>
    </row>
    <row r="95" ht="15.75" customHeight="1">
      <c r="A95" s="60">
        <v>46.5</v>
      </c>
      <c r="B95" s="60">
        <v>4.2</v>
      </c>
    </row>
    <row r="96" ht="15.75" customHeight="1">
      <c r="A96" s="60">
        <v>47.0</v>
      </c>
      <c r="B96" s="60">
        <v>4.2</v>
      </c>
    </row>
    <row r="97" ht="15.75" customHeight="1">
      <c r="A97" s="60">
        <v>47.5</v>
      </c>
      <c r="B97" s="60">
        <v>4.3</v>
      </c>
    </row>
    <row r="98" ht="15.75" customHeight="1">
      <c r="A98" s="60">
        <v>48.0</v>
      </c>
      <c r="B98" s="60">
        <v>4.3</v>
      </c>
    </row>
    <row r="99" ht="15.75" customHeight="1">
      <c r="A99" s="60">
        <v>48.5</v>
      </c>
      <c r="B99" s="60">
        <v>4.4</v>
      </c>
    </row>
    <row r="100" ht="15.75" customHeight="1">
      <c r="A100" s="60">
        <v>49.0</v>
      </c>
      <c r="B100" s="60">
        <v>4.4</v>
      </c>
    </row>
    <row r="101" ht="15.75" customHeight="1">
      <c r="A101" s="60">
        <v>49.5</v>
      </c>
      <c r="B101" s="60">
        <v>4.5</v>
      </c>
    </row>
    <row r="102" ht="15.75" customHeight="1">
      <c r="A102" s="60">
        <v>50.0</v>
      </c>
      <c r="B102" s="60">
        <v>4.5</v>
      </c>
    </row>
    <row r="103" ht="15.75" customHeight="1">
      <c r="A103" s="60">
        <v>50.5</v>
      </c>
      <c r="B103" s="60">
        <v>4.6</v>
      </c>
    </row>
    <row r="104" ht="15.75" customHeight="1">
      <c r="A104" s="60">
        <v>51.0</v>
      </c>
      <c r="B104" s="60">
        <v>4.6</v>
      </c>
    </row>
    <row r="105" ht="15.75" customHeight="1">
      <c r="A105" s="60">
        <v>51.5</v>
      </c>
      <c r="B105" s="60">
        <v>4.7</v>
      </c>
    </row>
    <row r="106" ht="15.75" customHeight="1">
      <c r="A106" s="60">
        <v>52.0</v>
      </c>
      <c r="B106" s="60">
        <v>4.7</v>
      </c>
    </row>
    <row r="107" ht="15.75" customHeight="1">
      <c r="A107" s="60">
        <v>52.5</v>
      </c>
      <c r="B107" s="60">
        <v>4.8</v>
      </c>
    </row>
    <row r="108" ht="15.75" customHeight="1">
      <c r="A108" s="60">
        <v>53.0</v>
      </c>
      <c r="B108" s="60">
        <v>4.8</v>
      </c>
    </row>
    <row r="109" ht="15.75" customHeight="1">
      <c r="A109" s="60">
        <v>53.5</v>
      </c>
      <c r="B109" s="60">
        <v>4.9</v>
      </c>
    </row>
    <row r="110" ht="15.75" customHeight="1">
      <c r="A110" s="60">
        <v>54.0</v>
      </c>
      <c r="B110" s="60">
        <v>4.9</v>
      </c>
    </row>
    <row r="111" ht="15.75" customHeight="1">
      <c r="A111" s="60">
        <v>54.5</v>
      </c>
      <c r="B111" s="60">
        <v>5.0</v>
      </c>
    </row>
    <row r="112" ht="15.75" customHeight="1">
      <c r="A112" s="60">
        <v>55.0</v>
      </c>
      <c r="B112" s="60">
        <v>5.0</v>
      </c>
    </row>
    <row r="113" ht="15.75" customHeight="1">
      <c r="A113" s="60">
        <v>55.5</v>
      </c>
      <c r="B113" s="60">
        <v>5.1</v>
      </c>
    </row>
    <row r="114" ht="15.75" customHeight="1">
      <c r="A114" s="60">
        <v>56.0</v>
      </c>
      <c r="B114" s="60">
        <v>5.1</v>
      </c>
    </row>
    <row r="115" ht="15.75" customHeight="1">
      <c r="A115" s="60">
        <v>56.5</v>
      </c>
      <c r="B115" s="60">
        <v>5.2</v>
      </c>
    </row>
    <row r="116" ht="15.75" customHeight="1">
      <c r="A116" s="60">
        <v>57.0</v>
      </c>
      <c r="B116" s="60">
        <v>5.2</v>
      </c>
    </row>
    <row r="117" ht="15.75" customHeight="1">
      <c r="A117" s="60">
        <v>57.5</v>
      </c>
      <c r="B117" s="60">
        <v>5.3</v>
      </c>
    </row>
    <row r="118" ht="15.75" customHeight="1">
      <c r="A118" s="60">
        <v>58.0</v>
      </c>
      <c r="B118" s="60">
        <v>5.3</v>
      </c>
    </row>
    <row r="119" ht="15.75" customHeight="1">
      <c r="A119" s="60">
        <v>58.5</v>
      </c>
      <c r="B119" s="60">
        <v>5.4</v>
      </c>
    </row>
    <row r="120" ht="15.75" customHeight="1">
      <c r="A120" s="60">
        <v>59.0</v>
      </c>
      <c r="B120" s="60">
        <v>5.4</v>
      </c>
    </row>
    <row r="121" ht="15.75" customHeight="1">
      <c r="A121" s="60">
        <v>59.5</v>
      </c>
      <c r="B121" s="60">
        <v>5.5</v>
      </c>
    </row>
    <row r="122" ht="15.75" customHeight="1">
      <c r="A122" s="60">
        <v>60.0</v>
      </c>
      <c r="B122" s="60">
        <v>5.5</v>
      </c>
    </row>
    <row r="123" ht="15.75" customHeight="1">
      <c r="A123" s="60">
        <v>60.5</v>
      </c>
      <c r="B123" s="60">
        <v>5.6</v>
      </c>
    </row>
    <row r="124" ht="15.75" customHeight="1">
      <c r="A124" s="60">
        <v>61.0</v>
      </c>
      <c r="B124" s="60">
        <v>5.6</v>
      </c>
    </row>
    <row r="125" ht="15.75" customHeight="1">
      <c r="A125" s="60">
        <v>61.5</v>
      </c>
      <c r="B125" s="60">
        <v>5.7</v>
      </c>
    </row>
    <row r="126" ht="15.75" customHeight="1">
      <c r="A126" s="60">
        <v>62.0</v>
      </c>
      <c r="B126" s="60">
        <v>5.7</v>
      </c>
    </row>
    <row r="127" ht="15.75" customHeight="1">
      <c r="A127" s="60">
        <v>62.5</v>
      </c>
      <c r="B127" s="60">
        <v>5.8</v>
      </c>
    </row>
    <row r="128" ht="15.75" customHeight="1">
      <c r="A128" s="60">
        <v>63.0</v>
      </c>
      <c r="B128" s="60">
        <v>5.8</v>
      </c>
    </row>
    <row r="129" ht="15.75" customHeight="1">
      <c r="A129" s="60">
        <v>63.5</v>
      </c>
      <c r="B129" s="60">
        <v>5.9</v>
      </c>
    </row>
    <row r="130" ht="15.75" customHeight="1">
      <c r="A130" s="60">
        <v>64.0</v>
      </c>
      <c r="B130" s="60">
        <v>5.9</v>
      </c>
    </row>
    <row r="131" ht="15.75" customHeight="1">
      <c r="A131" s="60">
        <v>64.5</v>
      </c>
      <c r="B131" s="60">
        <v>6.0</v>
      </c>
    </row>
    <row r="132" ht="15.75" customHeight="1">
      <c r="A132" s="60">
        <v>65.0</v>
      </c>
      <c r="B132" s="60">
        <v>6.0</v>
      </c>
    </row>
    <row r="133" ht="15.75" customHeight="1">
      <c r="A133" s="60">
        <v>65.5</v>
      </c>
      <c r="B133" s="60">
        <v>6.1</v>
      </c>
    </row>
    <row r="134" ht="15.75" customHeight="1">
      <c r="A134" s="60">
        <v>66.0</v>
      </c>
      <c r="B134" s="60">
        <v>6.1</v>
      </c>
    </row>
    <row r="135" ht="15.75" customHeight="1">
      <c r="A135" s="60">
        <v>66.5</v>
      </c>
      <c r="B135" s="60">
        <v>6.2</v>
      </c>
    </row>
    <row r="136" ht="15.75" customHeight="1">
      <c r="A136" s="60">
        <v>67.0</v>
      </c>
      <c r="B136" s="60">
        <v>6.2</v>
      </c>
    </row>
    <row r="137" ht="15.75" customHeight="1">
      <c r="A137" s="60">
        <v>67.5</v>
      </c>
      <c r="B137" s="60">
        <v>6.3</v>
      </c>
    </row>
    <row r="138" ht="15.75" customHeight="1">
      <c r="A138" s="60">
        <v>68.0</v>
      </c>
      <c r="B138" s="60">
        <v>6.3</v>
      </c>
    </row>
    <row r="139" ht="15.75" customHeight="1">
      <c r="A139" s="60">
        <v>68.5</v>
      </c>
      <c r="B139" s="60">
        <v>6.4</v>
      </c>
    </row>
    <row r="140" ht="15.75" customHeight="1">
      <c r="A140" s="60">
        <v>69.0</v>
      </c>
      <c r="B140" s="60">
        <v>6.4</v>
      </c>
    </row>
    <row r="141" ht="15.75" customHeight="1">
      <c r="A141" s="60">
        <v>69.5</v>
      </c>
      <c r="B141" s="60">
        <v>6.5</v>
      </c>
    </row>
    <row r="142" ht="15.75" customHeight="1">
      <c r="A142" s="60">
        <v>70.0</v>
      </c>
      <c r="B142" s="60">
        <v>6.5</v>
      </c>
    </row>
    <row r="143" ht="15.75" customHeight="1">
      <c r="A143" s="60">
        <v>70.5</v>
      </c>
      <c r="B143" s="60">
        <v>6.6</v>
      </c>
    </row>
    <row r="144" ht="15.75" customHeight="1">
      <c r="A144" s="60">
        <v>71.0</v>
      </c>
      <c r="B144" s="60">
        <v>6.6</v>
      </c>
    </row>
    <row r="145" ht="15.75" customHeight="1">
      <c r="A145" s="60">
        <v>71.5</v>
      </c>
      <c r="B145" s="60">
        <v>6.7</v>
      </c>
    </row>
    <row r="146" ht="15.75" customHeight="1">
      <c r="A146" s="60">
        <v>72.0</v>
      </c>
      <c r="B146" s="60">
        <v>6.7</v>
      </c>
    </row>
    <row r="147" ht="15.75" customHeight="1">
      <c r="A147" s="60">
        <v>72.5</v>
      </c>
      <c r="B147" s="60">
        <v>6.8</v>
      </c>
    </row>
    <row r="148" ht="15.75" customHeight="1">
      <c r="A148" s="60">
        <v>73.0</v>
      </c>
      <c r="B148" s="60">
        <v>6.8</v>
      </c>
    </row>
    <row r="149" ht="15.75" customHeight="1">
      <c r="A149" s="60">
        <v>73.5</v>
      </c>
      <c r="B149" s="60">
        <v>6.9</v>
      </c>
    </row>
    <row r="150" ht="15.75" customHeight="1">
      <c r="A150" s="60">
        <v>74.0</v>
      </c>
      <c r="B150" s="60">
        <v>6.9</v>
      </c>
    </row>
    <row r="151" ht="15.75" customHeight="1">
      <c r="A151" s="60">
        <v>74.5</v>
      </c>
      <c r="B151" s="60">
        <v>7.0</v>
      </c>
    </row>
    <row r="152" ht="15.75" customHeight="1">
      <c r="A152" s="60">
        <v>75.0</v>
      </c>
      <c r="B152" s="60">
        <v>7.0</v>
      </c>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74</v>
      </c>
      <c r="B1" s="60" t="s">
        <v>75</v>
      </c>
    </row>
    <row r="2">
      <c r="A2" s="60">
        <v>0.0</v>
      </c>
      <c r="B2" s="32">
        <v>1.0</v>
      </c>
    </row>
    <row r="3">
      <c r="A3" s="60">
        <v>1.0</v>
      </c>
      <c r="B3" s="32">
        <v>1.1</v>
      </c>
    </row>
    <row r="4">
      <c r="A4" s="60">
        <v>2.0</v>
      </c>
      <c r="B4" s="32">
        <v>1.2</v>
      </c>
    </row>
    <row r="5">
      <c r="A5" s="60">
        <v>3.0</v>
      </c>
      <c r="B5" s="32">
        <v>1.3</v>
      </c>
    </row>
    <row r="6">
      <c r="A6" s="60">
        <v>4.0</v>
      </c>
      <c r="B6" s="32">
        <v>1.4</v>
      </c>
    </row>
    <row r="7">
      <c r="A7" s="60">
        <v>5.0</v>
      </c>
      <c r="B7" s="32">
        <v>1.5</v>
      </c>
    </row>
    <row r="8">
      <c r="A8" s="60">
        <v>6.0</v>
      </c>
      <c r="B8" s="32">
        <v>1.6</v>
      </c>
    </row>
    <row r="9">
      <c r="A9" s="60">
        <v>7.0</v>
      </c>
      <c r="B9" s="32">
        <v>1.7</v>
      </c>
    </row>
    <row r="10">
      <c r="A10" s="60">
        <v>8.0</v>
      </c>
      <c r="B10" s="32">
        <v>1.8</v>
      </c>
    </row>
    <row r="11">
      <c r="A11" s="60">
        <v>9.0</v>
      </c>
      <c r="B11" s="32">
        <v>1.9</v>
      </c>
    </row>
    <row r="12">
      <c r="A12" s="60">
        <v>10.0</v>
      </c>
      <c r="B12" s="32">
        <v>2.0</v>
      </c>
    </row>
    <row r="13">
      <c r="A13" s="60">
        <v>11.0</v>
      </c>
      <c r="B13" s="32">
        <v>2.1</v>
      </c>
    </row>
    <row r="14">
      <c r="A14" s="60">
        <v>12.0</v>
      </c>
      <c r="B14" s="32">
        <v>2.2</v>
      </c>
    </row>
    <row r="15">
      <c r="A15" s="60">
        <v>13.0</v>
      </c>
      <c r="B15" s="32">
        <v>2.3</v>
      </c>
    </row>
    <row r="16">
      <c r="A16" s="60">
        <v>14.0</v>
      </c>
      <c r="B16" s="32">
        <v>2.3</v>
      </c>
    </row>
    <row r="17">
      <c r="A17" s="60">
        <v>15.0</v>
      </c>
      <c r="B17" s="32">
        <v>2.4</v>
      </c>
    </row>
    <row r="18">
      <c r="A18" s="60">
        <v>16.0</v>
      </c>
      <c r="B18" s="32">
        <v>2.5</v>
      </c>
    </row>
    <row r="19">
      <c r="A19" s="60">
        <v>17.0</v>
      </c>
      <c r="B19" s="32">
        <v>2.6</v>
      </c>
    </row>
    <row r="20">
      <c r="A20" s="60">
        <v>18.0</v>
      </c>
      <c r="B20" s="32">
        <v>2.7</v>
      </c>
    </row>
    <row r="21" ht="15.75" customHeight="1">
      <c r="A21" s="60">
        <v>19.0</v>
      </c>
      <c r="B21" s="32">
        <v>2.8</v>
      </c>
    </row>
    <row r="22" ht="15.75" customHeight="1">
      <c r="A22" s="60">
        <v>20.0</v>
      </c>
      <c r="B22" s="32">
        <v>2.9</v>
      </c>
    </row>
    <row r="23" ht="15.75" customHeight="1">
      <c r="A23" s="60">
        <v>21.0</v>
      </c>
      <c r="B23" s="32">
        <v>3.0</v>
      </c>
    </row>
    <row r="24" ht="15.75" customHeight="1">
      <c r="A24" s="60">
        <v>22.0</v>
      </c>
      <c r="B24" s="32">
        <v>3.1</v>
      </c>
    </row>
    <row r="25" ht="15.75" customHeight="1">
      <c r="A25" s="60">
        <v>23.0</v>
      </c>
      <c r="B25" s="32">
        <v>3.2</v>
      </c>
    </row>
    <row r="26" ht="15.75" customHeight="1">
      <c r="A26" s="60">
        <v>24.0</v>
      </c>
      <c r="B26" s="32">
        <v>3.3</v>
      </c>
    </row>
    <row r="27" ht="15.75" customHeight="1">
      <c r="A27" s="60">
        <v>25.0</v>
      </c>
      <c r="B27" s="32">
        <v>3.4</v>
      </c>
    </row>
    <row r="28" ht="15.75" customHeight="1">
      <c r="A28" s="60">
        <v>26.0</v>
      </c>
      <c r="B28" s="32">
        <v>3.5</v>
      </c>
    </row>
    <row r="29" ht="15.75" customHeight="1">
      <c r="A29" s="60">
        <v>27.0</v>
      </c>
      <c r="B29" s="32">
        <v>3.6</v>
      </c>
    </row>
    <row r="30" ht="15.75" customHeight="1">
      <c r="A30" s="60">
        <v>28.0</v>
      </c>
      <c r="B30" s="32">
        <v>3.7</v>
      </c>
    </row>
    <row r="31" ht="15.75" customHeight="1">
      <c r="A31" s="60">
        <v>29.0</v>
      </c>
      <c r="B31" s="32">
        <v>3.8</v>
      </c>
    </row>
    <row r="32" ht="15.75" customHeight="1">
      <c r="A32" s="60">
        <v>30.0</v>
      </c>
      <c r="B32" s="32">
        <v>3.9</v>
      </c>
    </row>
    <row r="33" ht="15.75" customHeight="1">
      <c r="A33" s="60">
        <v>31.0</v>
      </c>
      <c r="B33" s="32">
        <v>4.0</v>
      </c>
    </row>
    <row r="34" ht="15.75" customHeight="1">
      <c r="A34" s="60">
        <v>32.0</v>
      </c>
      <c r="B34" s="32">
        <v>4.1</v>
      </c>
    </row>
    <row r="35" ht="15.75" customHeight="1">
      <c r="A35" s="60">
        <v>33.0</v>
      </c>
      <c r="B35" s="32">
        <v>4.3</v>
      </c>
    </row>
    <row r="36" ht="15.75" customHeight="1">
      <c r="A36" s="60">
        <v>34.0</v>
      </c>
      <c r="B36" s="32">
        <v>4.4</v>
      </c>
    </row>
    <row r="37" ht="15.75" customHeight="1">
      <c r="A37" s="60">
        <v>35.0</v>
      </c>
      <c r="B37" s="32">
        <v>4.5</v>
      </c>
    </row>
    <row r="38" ht="15.75" customHeight="1">
      <c r="A38" s="60">
        <v>36.0</v>
      </c>
      <c r="B38" s="32">
        <v>4.7</v>
      </c>
    </row>
    <row r="39" ht="15.75" customHeight="1">
      <c r="A39" s="60">
        <v>37.0</v>
      </c>
      <c r="B39" s="32">
        <v>4.8</v>
      </c>
    </row>
    <row r="40" ht="15.75" customHeight="1">
      <c r="A40" s="60">
        <v>38.0</v>
      </c>
      <c r="B40" s="32">
        <v>5.0</v>
      </c>
    </row>
    <row r="41" ht="15.75" customHeight="1">
      <c r="A41" s="60">
        <v>39.0</v>
      </c>
      <c r="B41" s="32">
        <v>5.1</v>
      </c>
    </row>
    <row r="42" ht="15.75" customHeight="1">
      <c r="A42" s="60">
        <v>40.0</v>
      </c>
      <c r="B42" s="32">
        <v>5.3</v>
      </c>
    </row>
    <row r="43" ht="15.75" customHeight="1">
      <c r="A43" s="60">
        <v>41.0</v>
      </c>
      <c r="B43" s="32">
        <v>5.4</v>
      </c>
    </row>
    <row r="44" ht="15.75" customHeight="1">
      <c r="A44" s="60">
        <v>42.0</v>
      </c>
      <c r="B44" s="32">
        <v>5.6</v>
      </c>
    </row>
    <row r="45" ht="15.75" customHeight="1">
      <c r="A45" s="60">
        <v>43.0</v>
      </c>
      <c r="B45" s="32">
        <v>5.7</v>
      </c>
    </row>
    <row r="46" ht="15.75" customHeight="1">
      <c r="A46" s="60">
        <v>44.0</v>
      </c>
      <c r="B46" s="32">
        <v>5.8</v>
      </c>
    </row>
    <row r="47" ht="15.75" customHeight="1">
      <c r="A47" s="60">
        <v>45.0</v>
      </c>
      <c r="B47" s="32">
        <v>6.0</v>
      </c>
    </row>
    <row r="48" ht="15.75" customHeight="1">
      <c r="A48" s="60">
        <v>46.0</v>
      </c>
      <c r="B48" s="32">
        <v>6.1</v>
      </c>
    </row>
    <row r="49" ht="15.75" customHeight="1">
      <c r="A49" s="60">
        <v>47.0</v>
      </c>
      <c r="B49" s="32">
        <v>6.3</v>
      </c>
    </row>
    <row r="50" ht="15.75" customHeight="1">
      <c r="A50" s="60">
        <v>48.0</v>
      </c>
      <c r="B50" s="32">
        <v>6.4</v>
      </c>
    </row>
    <row r="51" ht="15.75" customHeight="1">
      <c r="A51" s="60">
        <v>49.0</v>
      </c>
      <c r="B51" s="32">
        <v>6.6</v>
      </c>
    </row>
    <row r="52" ht="15.75" customHeight="1">
      <c r="A52" s="60">
        <v>50.0</v>
      </c>
      <c r="B52" s="32">
        <v>6.7</v>
      </c>
    </row>
    <row r="53" ht="15.75" customHeight="1">
      <c r="A53" s="60">
        <v>51.0</v>
      </c>
      <c r="B53" s="32">
        <v>6.9</v>
      </c>
    </row>
    <row r="54" ht="15.75" customHeight="1">
      <c r="A54" s="60">
        <v>52.0</v>
      </c>
      <c r="B54" s="32">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69</v>
      </c>
      <c r="B1" s="60" t="s">
        <v>70</v>
      </c>
    </row>
    <row r="2">
      <c r="A2" s="60">
        <v>0.0</v>
      </c>
      <c r="B2" s="60">
        <v>1.0</v>
      </c>
    </row>
    <row r="3">
      <c r="A3" s="60">
        <v>0.5</v>
      </c>
      <c r="B3" s="60">
        <v>1.1</v>
      </c>
    </row>
    <row r="4">
      <c r="A4" s="60">
        <v>1.0</v>
      </c>
      <c r="B4" s="60">
        <v>1.2</v>
      </c>
    </row>
    <row r="5">
      <c r="A5" s="60">
        <v>1.5</v>
      </c>
      <c r="B5" s="60">
        <v>1.3</v>
      </c>
    </row>
    <row r="6">
      <c r="A6" s="60">
        <v>2.0</v>
      </c>
      <c r="B6" s="60">
        <v>1.4</v>
      </c>
    </row>
    <row r="7">
      <c r="A7" s="60">
        <v>2.5</v>
      </c>
      <c r="B7" s="60">
        <v>1.5</v>
      </c>
    </row>
    <row r="8">
      <c r="A8" s="60">
        <v>3.0</v>
      </c>
      <c r="B8" s="60">
        <v>1.6</v>
      </c>
    </row>
    <row r="9">
      <c r="A9" s="60">
        <v>3.5</v>
      </c>
      <c r="B9" s="60">
        <v>1.7</v>
      </c>
    </row>
    <row r="10">
      <c r="A10" s="60">
        <v>4.0</v>
      </c>
      <c r="B10" s="60">
        <v>1.8</v>
      </c>
    </row>
    <row r="11">
      <c r="A11" s="60">
        <v>4.5</v>
      </c>
      <c r="B11" s="60">
        <v>1.9</v>
      </c>
    </row>
    <row r="12">
      <c r="A12" s="60">
        <v>5.0</v>
      </c>
      <c r="B12" s="60">
        <v>2.0</v>
      </c>
    </row>
    <row r="13">
      <c r="A13" s="60">
        <v>5.5</v>
      </c>
      <c r="B13" s="60">
        <v>2.1</v>
      </c>
    </row>
    <row r="14">
      <c r="A14" s="60">
        <v>6.0</v>
      </c>
      <c r="B14" s="60">
        <v>2.2</v>
      </c>
    </row>
    <row r="15">
      <c r="A15" s="60">
        <v>6.5</v>
      </c>
      <c r="B15" s="60">
        <v>2.3</v>
      </c>
    </row>
    <row r="16">
      <c r="A16" s="60">
        <v>7.0</v>
      </c>
      <c r="B16" s="60">
        <v>2.4</v>
      </c>
    </row>
    <row r="17">
      <c r="A17" s="60">
        <v>7.5</v>
      </c>
      <c r="B17" s="60">
        <v>2.5</v>
      </c>
    </row>
    <row r="18">
      <c r="A18" s="60">
        <v>8.0</v>
      </c>
      <c r="B18" s="60">
        <v>2.6</v>
      </c>
    </row>
    <row r="19">
      <c r="A19" s="60">
        <v>8.5</v>
      </c>
      <c r="B19" s="60">
        <v>2.7</v>
      </c>
    </row>
    <row r="20">
      <c r="A20" s="60">
        <v>9.0</v>
      </c>
      <c r="B20" s="60">
        <v>2.8</v>
      </c>
    </row>
    <row r="21" ht="15.75" customHeight="1">
      <c r="A21" s="60">
        <v>9.5</v>
      </c>
      <c r="B21" s="60">
        <v>2.9</v>
      </c>
    </row>
    <row r="22" ht="15.75" customHeight="1">
      <c r="A22" s="60">
        <v>10.0</v>
      </c>
      <c r="B22" s="60">
        <v>3.0</v>
      </c>
    </row>
    <row r="23" ht="15.75" customHeight="1">
      <c r="A23" s="60">
        <v>10.5</v>
      </c>
      <c r="B23" s="60">
        <v>3.1</v>
      </c>
    </row>
    <row r="24" ht="15.75" customHeight="1">
      <c r="A24" s="60">
        <v>11.0</v>
      </c>
      <c r="B24" s="60">
        <v>3.2</v>
      </c>
    </row>
    <row r="25" ht="15.75" customHeight="1">
      <c r="A25" s="60">
        <v>11.5</v>
      </c>
      <c r="B25" s="60">
        <v>3.3</v>
      </c>
    </row>
    <row r="26" ht="15.75" customHeight="1">
      <c r="A26" s="60">
        <v>12.0</v>
      </c>
      <c r="B26" s="60">
        <v>3.4</v>
      </c>
    </row>
    <row r="27" ht="15.75" customHeight="1">
      <c r="A27" s="60">
        <v>12.5</v>
      </c>
      <c r="B27" s="60">
        <v>3.5</v>
      </c>
    </row>
    <row r="28" ht="15.75" customHeight="1">
      <c r="A28" s="60">
        <v>13.0</v>
      </c>
      <c r="B28" s="60">
        <v>3.6</v>
      </c>
    </row>
    <row r="29" ht="15.75" customHeight="1">
      <c r="A29" s="60">
        <v>13.5</v>
      </c>
      <c r="B29" s="60">
        <v>3.7</v>
      </c>
    </row>
    <row r="30" ht="15.75" customHeight="1">
      <c r="A30" s="60">
        <v>14.0</v>
      </c>
      <c r="B30" s="60">
        <v>3.8</v>
      </c>
    </row>
    <row r="31" ht="15.75" customHeight="1">
      <c r="A31" s="60">
        <v>14.5</v>
      </c>
      <c r="B31" s="60">
        <v>3.9</v>
      </c>
    </row>
    <row r="32" ht="15.75" customHeight="1">
      <c r="A32" s="60">
        <v>15.0</v>
      </c>
      <c r="B32" s="60">
        <v>4.0</v>
      </c>
    </row>
    <row r="33" ht="15.75" customHeight="1">
      <c r="A33" s="60">
        <v>15.5</v>
      </c>
      <c r="B33" s="60">
        <v>4.2</v>
      </c>
    </row>
    <row r="34" ht="15.75" customHeight="1">
      <c r="A34" s="60">
        <v>16.0</v>
      </c>
      <c r="B34" s="60">
        <v>4.3</v>
      </c>
    </row>
    <row r="35" ht="15.75" customHeight="1">
      <c r="A35" s="60">
        <v>16.5</v>
      </c>
      <c r="B35" s="60">
        <v>4.5</v>
      </c>
    </row>
    <row r="36" ht="15.75" customHeight="1">
      <c r="A36" s="60">
        <v>17.0</v>
      </c>
      <c r="B36" s="60">
        <v>4.6</v>
      </c>
    </row>
    <row r="37" ht="15.75" customHeight="1">
      <c r="A37" s="60">
        <v>17.5</v>
      </c>
      <c r="B37" s="60">
        <v>4.8</v>
      </c>
    </row>
    <row r="38" ht="15.75" customHeight="1">
      <c r="A38" s="60">
        <v>18.0</v>
      </c>
      <c r="B38" s="60">
        <v>4.9</v>
      </c>
    </row>
    <row r="39" ht="15.75" customHeight="1">
      <c r="A39" s="60">
        <v>18.5</v>
      </c>
      <c r="B39" s="60">
        <v>5.1</v>
      </c>
    </row>
    <row r="40" ht="15.75" customHeight="1">
      <c r="A40" s="60">
        <v>19.0</v>
      </c>
      <c r="B40" s="60">
        <v>5.2</v>
      </c>
    </row>
    <row r="41" ht="15.75" customHeight="1">
      <c r="A41" s="60">
        <v>19.5</v>
      </c>
      <c r="B41" s="60">
        <v>5.4</v>
      </c>
    </row>
    <row r="42" ht="15.75" customHeight="1">
      <c r="A42" s="60">
        <v>20.0</v>
      </c>
      <c r="B42" s="60">
        <v>5.5</v>
      </c>
    </row>
    <row r="43" ht="15.75" customHeight="1">
      <c r="A43" s="60">
        <v>20.5</v>
      </c>
      <c r="B43" s="60">
        <v>5.7</v>
      </c>
    </row>
    <row r="44" ht="15.75" customHeight="1">
      <c r="A44" s="60">
        <v>21.0</v>
      </c>
      <c r="B44" s="60">
        <v>5.8</v>
      </c>
    </row>
    <row r="45" ht="15.75" customHeight="1">
      <c r="A45" s="60">
        <v>21.5</v>
      </c>
      <c r="B45" s="60">
        <v>6.0</v>
      </c>
    </row>
    <row r="46" ht="15.75" customHeight="1">
      <c r="A46" s="60">
        <v>22.0</v>
      </c>
      <c r="B46" s="60">
        <v>6.1</v>
      </c>
    </row>
    <row r="47" ht="15.75" customHeight="1">
      <c r="A47" s="60">
        <v>22.5</v>
      </c>
      <c r="B47" s="60">
        <v>6.3</v>
      </c>
    </row>
    <row r="48" ht="15.75" customHeight="1">
      <c r="A48" s="60">
        <v>23.0</v>
      </c>
      <c r="B48" s="60">
        <v>6.4</v>
      </c>
    </row>
    <row r="49" ht="15.75" customHeight="1">
      <c r="A49" s="60">
        <v>23.5</v>
      </c>
      <c r="B49" s="60">
        <v>6.6</v>
      </c>
    </row>
    <row r="50" ht="15.75" customHeight="1">
      <c r="A50" s="60">
        <v>24.0</v>
      </c>
      <c r="B50" s="60">
        <v>6.7</v>
      </c>
    </row>
    <row r="51" ht="15.75" customHeight="1">
      <c r="A51" s="60">
        <v>24.5</v>
      </c>
      <c r="B51" s="60">
        <v>6.9</v>
      </c>
    </row>
    <row r="52" ht="15.75" customHeight="1">
      <c r="A52" s="60">
        <v>25.0</v>
      </c>
      <c r="B52" s="60">
        <v>7.0</v>
      </c>
    </row>
    <row r="53" ht="15.75" customHeight="1">
      <c r="B53" s="32"/>
    </row>
    <row r="54" ht="15.75" customHeight="1">
      <c r="B54" s="3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76</v>
      </c>
      <c r="B1" s="62" t="s">
        <v>69</v>
      </c>
      <c r="C1" s="63"/>
      <c r="D1" s="63"/>
      <c r="E1" s="64"/>
    </row>
    <row r="2">
      <c r="A2" s="65"/>
      <c r="B2" s="66" t="s">
        <v>66</v>
      </c>
      <c r="C2" s="67" t="s">
        <v>67</v>
      </c>
      <c r="D2" s="67" t="s">
        <v>77</v>
      </c>
      <c r="E2" s="68" t="s">
        <v>6</v>
      </c>
    </row>
    <row r="3">
      <c r="A3" s="69" t="s">
        <v>78</v>
      </c>
      <c r="B3" s="70">
        <v>4.0</v>
      </c>
      <c r="C3" s="70">
        <v>3.0</v>
      </c>
      <c r="D3" s="70">
        <v>2.0</v>
      </c>
      <c r="E3" s="70">
        <v>0.0</v>
      </c>
    </row>
    <row r="4">
      <c r="A4" s="69"/>
      <c r="B4" s="70"/>
      <c r="C4" s="70"/>
      <c r="D4" s="70"/>
      <c r="E4" s="70"/>
    </row>
    <row r="5">
      <c r="A5" s="69"/>
      <c r="B5" s="70"/>
      <c r="C5" s="70"/>
      <c r="D5" s="70"/>
      <c r="E5" s="7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