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2E98D94-FD08-4F90-8395-F6E345744102}" xr6:coauthVersionLast="47" xr6:coauthVersionMax="47" xr10:uidLastSave="{00000000-0000-0000-0000-000000000000}"/>
  <bookViews>
    <workbookView xWindow="-108" yWindow="-108" windowWidth="23256" windowHeight="12456" activeTab="1" xr2:uid="{6498E6E4-FC78-4BA9-8DC8-29E12F3E65ED}"/>
  </bookViews>
  <sheets>
    <sheet name="." sheetId="4" r:id="rId1"/>
    <sheet name="Expenses" sheetId="3" r:id="rId2"/>
    <sheet name="Reference table" sheetId="5" r:id="rId3"/>
    <sheet name="Pivot(Expense per Catergory)" sheetId="10" r:id="rId4"/>
    <sheet name="Grocery summary" sheetId="13" r:id="rId5"/>
  </sheets>
  <definedNames>
    <definedName name="_xlnm._FilterDatabase" localSheetId="1" hidden="1">Expenses!$A$1:$J$565</definedName>
  </definedNames>
  <calcPr calcId="191029"/>
  <pivotCaches>
    <pivotCache cacheId="0" r:id="rId6"/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80" i="3" l="1"/>
  <c r="I581" i="3"/>
  <c r="I582" i="3"/>
  <c r="I583" i="3"/>
  <c r="I584" i="3"/>
  <c r="E584" i="3"/>
  <c r="E583" i="3"/>
  <c r="E582" i="3"/>
  <c r="E581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I579" i="3"/>
  <c r="I578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2" i="3"/>
  <c r="D574" i="3"/>
  <c r="E2" i="3"/>
  <c r="D115" i="3"/>
  <c r="D354" i="3"/>
  <c r="D509" i="3"/>
  <c r="D360" i="3"/>
  <c r="D357" i="3"/>
  <c r="D220" i="3"/>
  <c r="D161" i="3"/>
</calcChain>
</file>

<file path=xl/sharedStrings.xml><?xml version="1.0" encoding="utf-8"?>
<sst xmlns="http://schemas.openxmlformats.org/spreadsheetml/2006/main" count="3206" uniqueCount="563">
  <si>
    <t>White toastle</t>
  </si>
  <si>
    <t>Butter croissant</t>
  </si>
  <si>
    <t>Nata</t>
  </si>
  <si>
    <t>Udon noodles</t>
  </si>
  <si>
    <t>Snow crab legs</t>
  </si>
  <si>
    <t>bus</t>
  </si>
  <si>
    <t>ice cream</t>
  </si>
  <si>
    <t>Ginger Ale (1L)</t>
  </si>
  <si>
    <t>Chicken Curry meal</t>
  </si>
  <si>
    <t>Bacon Rashers snack</t>
  </si>
  <si>
    <t>Prawn Pappardelle</t>
  </si>
  <si>
    <t>Diet Coke (8cans)</t>
  </si>
  <si>
    <t>Whole milk (2pints)</t>
  </si>
  <si>
    <t>Whole milk (4pints)</t>
  </si>
  <si>
    <t>Noodles</t>
  </si>
  <si>
    <t>Cornflakes</t>
  </si>
  <si>
    <t>Spring onions</t>
  </si>
  <si>
    <t>Carrots</t>
  </si>
  <si>
    <t>Flavoured Thighs</t>
  </si>
  <si>
    <t>Prawns</t>
  </si>
  <si>
    <t>Pies premium</t>
  </si>
  <si>
    <t>Lemonade</t>
  </si>
  <si>
    <t>Bananas loose</t>
  </si>
  <si>
    <t>Sausage roll vegan</t>
  </si>
  <si>
    <t>Bus</t>
  </si>
  <si>
    <t>AM</t>
  </si>
  <si>
    <t>MM</t>
  </si>
  <si>
    <t>Bubble Tea</t>
  </si>
  <si>
    <t>Donut (3pcs)</t>
  </si>
  <si>
    <t>Chocolate Cookies</t>
  </si>
  <si>
    <t>Vine Tomatoes</t>
  </si>
  <si>
    <t>Milk Choc Butter Bis</t>
  </si>
  <si>
    <t>T-Shirt</t>
  </si>
  <si>
    <t>Coco</t>
  </si>
  <si>
    <t>H&amp;M</t>
  </si>
  <si>
    <t>Lidl</t>
  </si>
  <si>
    <t>Krispy Kreme</t>
  </si>
  <si>
    <t>ALDI</t>
  </si>
  <si>
    <t>Goods</t>
  </si>
  <si>
    <t>N/A</t>
  </si>
  <si>
    <t>Loon Fung</t>
  </si>
  <si>
    <t>Shop</t>
  </si>
  <si>
    <t>Type</t>
  </si>
  <si>
    <t>Quantity</t>
  </si>
  <si>
    <t>Price</t>
  </si>
  <si>
    <t>Dark Sugar</t>
  </si>
  <si>
    <t>Dairy</t>
  </si>
  <si>
    <t>Pastry</t>
  </si>
  <si>
    <t>Restaurant</t>
  </si>
  <si>
    <t>Dinning</t>
  </si>
  <si>
    <t>Frozen Food</t>
  </si>
  <si>
    <t>Snack</t>
  </si>
  <si>
    <t>Vegetable</t>
  </si>
  <si>
    <t>Meat</t>
  </si>
  <si>
    <t>Fruit</t>
  </si>
  <si>
    <t>Transportation</t>
  </si>
  <si>
    <t>Seafood</t>
  </si>
  <si>
    <t>Fast food</t>
  </si>
  <si>
    <t>Sam's</t>
  </si>
  <si>
    <t>Soda Water</t>
  </si>
  <si>
    <t>Fresh cut Parsley</t>
  </si>
  <si>
    <t>Cashew Peanut Honey</t>
  </si>
  <si>
    <t>Chilli Flakes</t>
  </si>
  <si>
    <t>Dishoom</t>
  </si>
  <si>
    <t>Strawberry</t>
  </si>
  <si>
    <t>Market</t>
  </si>
  <si>
    <t>Lucky Bubble</t>
  </si>
  <si>
    <t>Coated Peanuts Assor</t>
  </si>
  <si>
    <t>Tube</t>
  </si>
  <si>
    <t>Spaghetti</t>
  </si>
  <si>
    <t>Buffalo Chickenwings</t>
  </si>
  <si>
    <t>White Grapes</t>
  </si>
  <si>
    <t>Iceburg lettuce</t>
  </si>
  <si>
    <t>Beef Mince 25%</t>
  </si>
  <si>
    <t>Vine Tomato</t>
  </si>
  <si>
    <t>Stuffed crust pizza</t>
  </si>
  <si>
    <t>Iceland</t>
  </si>
  <si>
    <t>Whole milk</t>
  </si>
  <si>
    <t>Chips</t>
  </si>
  <si>
    <t>Conflakes</t>
  </si>
  <si>
    <t>Ice chkn curry rice</t>
  </si>
  <si>
    <t>Beef lasagne</t>
  </si>
  <si>
    <t>Broccoli</t>
  </si>
  <si>
    <t>Iceberg lettuce</t>
  </si>
  <si>
    <t>Pork Lion Steak</t>
  </si>
  <si>
    <t>Rice Basmati</t>
  </si>
  <si>
    <t>Chicken stir</t>
  </si>
  <si>
    <t>Lemons</t>
  </si>
  <si>
    <t>Pancakes scotch</t>
  </si>
  <si>
    <t>Banana</t>
  </si>
  <si>
    <t>Haircut</t>
  </si>
  <si>
    <t>Haribo</t>
  </si>
  <si>
    <t>The continental food</t>
  </si>
  <si>
    <t>rail card</t>
  </si>
  <si>
    <t>Sim card</t>
  </si>
  <si>
    <t>Voxi</t>
  </si>
  <si>
    <t>Shujie hotpot</t>
  </si>
  <si>
    <t>Renting deposit</t>
  </si>
  <si>
    <t>Nandos</t>
  </si>
  <si>
    <t>Deposit</t>
  </si>
  <si>
    <t>Rental</t>
  </si>
  <si>
    <t>Eggs M</t>
  </si>
  <si>
    <t>Green Tea Tart</t>
  </si>
  <si>
    <t>LANKA</t>
  </si>
  <si>
    <t>Green Tea Macaroon</t>
  </si>
  <si>
    <t>Oreo Sundae</t>
  </si>
  <si>
    <t>Rossi Ice Cream</t>
  </si>
  <si>
    <t>Whole Milk 2.272L</t>
  </si>
  <si>
    <t>Sainsbury's</t>
  </si>
  <si>
    <t>Snacks</t>
  </si>
  <si>
    <t>Malted Biscuit</t>
  </si>
  <si>
    <t>Petit Chocolate</t>
  </si>
  <si>
    <t>Shortbread</t>
  </si>
  <si>
    <t>Branflakes</t>
  </si>
  <si>
    <t>KFC</t>
  </si>
  <si>
    <t>Fast Food</t>
  </si>
  <si>
    <t>Noodle</t>
  </si>
  <si>
    <t>Instant Food</t>
  </si>
  <si>
    <t>Wantan</t>
  </si>
  <si>
    <t>Airbnb (7days)</t>
  </si>
  <si>
    <t>Airbnb</t>
  </si>
  <si>
    <t>Uber</t>
  </si>
  <si>
    <t>Date</t>
  </si>
  <si>
    <t>Payer</t>
  </si>
  <si>
    <t>Grocery</t>
  </si>
  <si>
    <t>Shampoo</t>
  </si>
  <si>
    <t>Boots</t>
  </si>
  <si>
    <t>Hello fresh</t>
  </si>
  <si>
    <t>Dough</t>
  </si>
  <si>
    <t>Transport</t>
  </si>
  <si>
    <t>Shoes</t>
  </si>
  <si>
    <t>JD Sport</t>
  </si>
  <si>
    <t>Wing Stop</t>
  </si>
  <si>
    <t>VPN (2yr)</t>
  </si>
  <si>
    <t>Nord</t>
  </si>
  <si>
    <t>VPN</t>
  </si>
  <si>
    <t>Tiger hill</t>
  </si>
  <si>
    <t>Bubble tea</t>
  </si>
  <si>
    <t>Biscuit butter</t>
  </si>
  <si>
    <t>Biscuit bourbon</t>
  </si>
  <si>
    <t>Carbonara Family meals</t>
  </si>
  <si>
    <t>Lettuce iceberg</t>
  </si>
  <si>
    <t>Pasta Penne</t>
  </si>
  <si>
    <t>Sauce Lasagne</t>
  </si>
  <si>
    <t>Sauce</t>
  </si>
  <si>
    <t>Chicken Thigh</t>
  </si>
  <si>
    <t>Salad tomato</t>
  </si>
  <si>
    <t>Too good to go</t>
  </si>
  <si>
    <t>Wenzel's</t>
  </si>
  <si>
    <t>Measure tape</t>
  </si>
  <si>
    <t>ASDA</t>
  </si>
  <si>
    <t>Tools</t>
  </si>
  <si>
    <t>Aubergine</t>
  </si>
  <si>
    <t>Potatoes</t>
  </si>
  <si>
    <t>Onions</t>
  </si>
  <si>
    <t>Pataks tikka masala</t>
  </si>
  <si>
    <t>Sanitizing alcohol</t>
  </si>
  <si>
    <t>Carrier bag</t>
  </si>
  <si>
    <t>IKEA</t>
  </si>
  <si>
    <t>Fitt sheet</t>
  </si>
  <si>
    <t>Duvet</t>
  </si>
  <si>
    <t>Duvet cover &amp; 2 pillow case</t>
  </si>
  <si>
    <t>Mattress protector</t>
  </si>
  <si>
    <t>Total Price</t>
  </si>
  <si>
    <t>Cash/Card</t>
  </si>
  <si>
    <t>Card</t>
  </si>
  <si>
    <t>Cash</t>
  </si>
  <si>
    <t>Morrisons</t>
  </si>
  <si>
    <t>Chicken Tight</t>
  </si>
  <si>
    <t>Salad Sauce</t>
  </si>
  <si>
    <t>Drinks</t>
  </si>
  <si>
    <t>Asian cuisine</t>
  </si>
  <si>
    <t>Bang Bang</t>
  </si>
  <si>
    <t>Laundary bag/stand</t>
  </si>
  <si>
    <t>Pillow</t>
  </si>
  <si>
    <t>Frying pan</t>
  </si>
  <si>
    <t>Homeware</t>
  </si>
  <si>
    <t>Cutlery set</t>
  </si>
  <si>
    <t>Candle</t>
  </si>
  <si>
    <t>Glass cup set</t>
  </si>
  <si>
    <t>Oven glove</t>
  </si>
  <si>
    <t>Oven serv dish</t>
  </si>
  <si>
    <t>Bowl set</t>
  </si>
  <si>
    <t>Deep plate set</t>
  </si>
  <si>
    <t>Sauce pan</t>
  </si>
  <si>
    <t>Dunelm</t>
  </si>
  <si>
    <t>Round Recycling Bin</t>
  </si>
  <si>
    <t>Toilet Cleaner</t>
  </si>
  <si>
    <t>Wilko</t>
  </si>
  <si>
    <t>Dettol Power</t>
  </si>
  <si>
    <t>Toilet tissue</t>
  </si>
  <si>
    <t>Wilko Liquid DW</t>
  </si>
  <si>
    <t>Sponge Scourers 20pk</t>
  </si>
  <si>
    <t>Handwash</t>
  </si>
  <si>
    <t>Floral pad cloth</t>
  </si>
  <si>
    <t>Bin Liners Swing</t>
  </si>
  <si>
    <t>Glove household</t>
  </si>
  <si>
    <t>Saxon Blast kitchen towel 3pk</t>
  </si>
  <si>
    <t>Bucket</t>
  </si>
  <si>
    <t>MOP</t>
  </si>
  <si>
    <t>Lemonade 2L</t>
  </si>
  <si>
    <t>Bleach Thick 2L</t>
  </si>
  <si>
    <t>Side plate</t>
  </si>
  <si>
    <t>B&amp;M</t>
  </si>
  <si>
    <t>Busket</t>
  </si>
  <si>
    <t>Mirror</t>
  </si>
  <si>
    <t>Bin Tie 15L 40pk</t>
  </si>
  <si>
    <t>Strainer</t>
  </si>
  <si>
    <t>Shoe rack</t>
  </si>
  <si>
    <t>Kettle</t>
  </si>
  <si>
    <t>Bathmat</t>
  </si>
  <si>
    <t>Mug</t>
  </si>
  <si>
    <t>Shower gel</t>
  </si>
  <si>
    <t>Measuring Jug 1L</t>
  </si>
  <si>
    <t>Mixing bowl</t>
  </si>
  <si>
    <t>Knife Set</t>
  </si>
  <si>
    <t>Pork chops</t>
  </si>
  <si>
    <t>Bread farmhouse</t>
  </si>
  <si>
    <t>Diet Cola 2L</t>
  </si>
  <si>
    <t>Beverage</t>
  </si>
  <si>
    <t>Large Egg 10pk</t>
  </si>
  <si>
    <t>Pepper Grinder</t>
  </si>
  <si>
    <t>Spice</t>
  </si>
  <si>
    <t>Vegetable oil</t>
  </si>
  <si>
    <t>Grapes</t>
  </si>
  <si>
    <t>Peri Peri Lemon and Herbs</t>
  </si>
  <si>
    <t>Salad Dressings</t>
  </si>
  <si>
    <t>McDonalds</t>
  </si>
  <si>
    <t>Foil</t>
  </si>
  <si>
    <t>Kitchen ware</t>
  </si>
  <si>
    <t>Cling Film</t>
  </si>
  <si>
    <t>Milk Chocolate</t>
  </si>
  <si>
    <t>Beer 568ml</t>
  </si>
  <si>
    <t>Mushrooms</t>
  </si>
  <si>
    <t>Stock cubes</t>
  </si>
  <si>
    <t>Screwdriver</t>
  </si>
  <si>
    <t>Laundry powder 2.25kg</t>
  </si>
  <si>
    <t>Gran sugar</t>
  </si>
  <si>
    <t>SiChuan Peppercpr</t>
  </si>
  <si>
    <t>Fish ball 400g</t>
  </si>
  <si>
    <t>Rice Vermicel</t>
  </si>
  <si>
    <t>Chilli powder 40g</t>
  </si>
  <si>
    <t>Rice Choc low Sugar</t>
  </si>
  <si>
    <t>Sausages</t>
  </si>
  <si>
    <t>Nissan Noodles</t>
  </si>
  <si>
    <t>ASDA Noodles</t>
  </si>
  <si>
    <t>Chop board</t>
  </si>
  <si>
    <t>Table and chair</t>
  </si>
  <si>
    <t>Uber XL</t>
  </si>
  <si>
    <t>Bottle cleaning brush</t>
  </si>
  <si>
    <t>4 pack mixed tea towels</t>
  </si>
  <si>
    <t>3 Tier Airer</t>
  </si>
  <si>
    <t>Soft Blanket</t>
  </si>
  <si>
    <t>Cuppacha</t>
  </si>
  <si>
    <t>Fresh Green Pak Choi</t>
  </si>
  <si>
    <t>Wing Yip</t>
  </si>
  <si>
    <t>Fish sauce</t>
  </si>
  <si>
    <t>Vinegar</t>
  </si>
  <si>
    <t>Pork balls</t>
  </si>
  <si>
    <t>Sweet potato vermicelli</t>
  </si>
  <si>
    <t>Rice Stick</t>
  </si>
  <si>
    <t>Vegetable dumpling</t>
  </si>
  <si>
    <t>Sieuw Mai Pork</t>
  </si>
  <si>
    <t>Fried tofu</t>
  </si>
  <si>
    <t>Pork Luncheon Meat</t>
  </si>
  <si>
    <t>Canned</t>
  </si>
  <si>
    <t>Chapagetti noodle</t>
  </si>
  <si>
    <t>Korean shin ramyun</t>
  </si>
  <si>
    <t>Rice stick</t>
  </si>
  <si>
    <t>Prem dark soy sauce</t>
  </si>
  <si>
    <t>JiangXi vermicelli</t>
  </si>
  <si>
    <t>Sofa</t>
  </si>
  <si>
    <t>Shower head</t>
  </si>
  <si>
    <t>Amazon</t>
  </si>
  <si>
    <t>Steak</t>
  </si>
  <si>
    <t>White Wine</t>
  </si>
  <si>
    <t>Sweets</t>
  </si>
  <si>
    <t>Biscuits</t>
  </si>
  <si>
    <t>Peanut Butter</t>
  </si>
  <si>
    <t>Rice</t>
  </si>
  <si>
    <t>Parsley</t>
  </si>
  <si>
    <t>Kiwi</t>
  </si>
  <si>
    <t>Lighter</t>
  </si>
  <si>
    <t>Shapoo</t>
  </si>
  <si>
    <t>Toiletries</t>
  </si>
  <si>
    <t>Bath Towel</t>
  </si>
  <si>
    <t>Taro Fishball</t>
  </si>
  <si>
    <t>Bottle</t>
  </si>
  <si>
    <t>Oyster Card</t>
  </si>
  <si>
    <t>Noodle Street</t>
  </si>
  <si>
    <t>Yi Fang</t>
  </si>
  <si>
    <t>LG TV</t>
  </si>
  <si>
    <t>Dish Drying Rack</t>
  </si>
  <si>
    <t>Ebay</t>
  </si>
  <si>
    <t>ASDA food lap</t>
  </si>
  <si>
    <t>Yoga Mat</t>
  </si>
  <si>
    <t>Hoover</t>
  </si>
  <si>
    <t>Seat Cover</t>
  </si>
  <si>
    <t>Cheddar Grated</t>
  </si>
  <si>
    <t>Bacon Smoked Thick</t>
  </si>
  <si>
    <t>Cheese Parm Regg</t>
  </si>
  <si>
    <t>Pizza Deep Pan</t>
  </si>
  <si>
    <t>Pasta Penne 500g</t>
  </si>
  <si>
    <t>Sparking Flav Water</t>
  </si>
  <si>
    <t>Grater</t>
  </si>
  <si>
    <t>Bin</t>
  </si>
  <si>
    <t>Toilet brush</t>
  </si>
  <si>
    <t>Shallot</t>
  </si>
  <si>
    <t>Return chop board</t>
  </si>
  <si>
    <t>Eggs Caged 15pk</t>
  </si>
  <si>
    <t>Spread Butter 500G</t>
  </si>
  <si>
    <t>Bread Wht Toastie</t>
  </si>
  <si>
    <t>Cola 6x330ml</t>
  </si>
  <si>
    <t>Syrup Golden 680G</t>
  </si>
  <si>
    <t>Viakal Spray</t>
  </si>
  <si>
    <t>Plug SeaB</t>
  </si>
  <si>
    <t>Chopping Board</t>
  </si>
  <si>
    <t>Spunj Sponge</t>
  </si>
  <si>
    <t>Poundstretcher</t>
  </si>
  <si>
    <t>Hooks</t>
  </si>
  <si>
    <t>Tray</t>
  </si>
  <si>
    <t>Kebab</t>
  </si>
  <si>
    <t>Broadway Kebab</t>
  </si>
  <si>
    <t>Butter Croissant</t>
  </si>
  <si>
    <t>LIDL</t>
  </si>
  <si>
    <t>Desperados 12x250ml</t>
  </si>
  <si>
    <t>Chicken Legs</t>
  </si>
  <si>
    <t>Peeled Tomatoes</t>
  </si>
  <si>
    <t>Organic Broccoli</t>
  </si>
  <si>
    <t>Thai Taste Folded Rice Noodle</t>
  </si>
  <si>
    <t>XXL Pork Loin Steaks</t>
  </si>
  <si>
    <t>Korean Style Steaks</t>
  </si>
  <si>
    <t>Choco Shells</t>
  </si>
  <si>
    <t>Chicken/Mush Pasta</t>
  </si>
  <si>
    <t>Sauce alla Toscana</t>
  </si>
  <si>
    <t>Carbonara Sauce</t>
  </si>
  <si>
    <t>Fruit &amp; Nut Mix</t>
  </si>
  <si>
    <t>Zip Freezer Bag</t>
  </si>
  <si>
    <t>Filtered milk 2L</t>
  </si>
  <si>
    <t>Rich Tea</t>
  </si>
  <si>
    <t>Bellona Wafe Hazelnu</t>
  </si>
  <si>
    <t>Water Bills</t>
  </si>
  <si>
    <t>Utility</t>
  </si>
  <si>
    <t>Internet</t>
  </si>
  <si>
    <t>Soysauce</t>
  </si>
  <si>
    <t>Mini Diffuser</t>
  </si>
  <si>
    <t>Primark</t>
  </si>
  <si>
    <t>Marble</t>
  </si>
  <si>
    <t>Ginger</t>
  </si>
  <si>
    <t>Desperados 3x330ml</t>
  </si>
  <si>
    <t>Garlic Naan Bread</t>
  </si>
  <si>
    <t>Salt Veg Crisps</t>
  </si>
  <si>
    <t>Bahlsen Waffeletten</t>
  </si>
  <si>
    <t>Train ticket (to Kent)</t>
  </si>
  <si>
    <t>Lunch + Uber</t>
  </si>
  <si>
    <t>Wine tasting</t>
  </si>
  <si>
    <t>Entertainment</t>
  </si>
  <si>
    <t>Greggs</t>
  </si>
  <si>
    <t>Tooth paste</t>
  </si>
  <si>
    <t>Cider</t>
  </si>
  <si>
    <t>Spring Onions</t>
  </si>
  <si>
    <t>Storage Box</t>
  </si>
  <si>
    <t>Stockpot</t>
  </si>
  <si>
    <t>Crisps</t>
  </si>
  <si>
    <t>Comb Piler</t>
  </si>
  <si>
    <t>Cornflower</t>
  </si>
  <si>
    <t>Glue</t>
  </si>
  <si>
    <t>Dish Tablets</t>
  </si>
  <si>
    <t>Wooden Spoon</t>
  </si>
  <si>
    <t>Apple Juice 1L</t>
  </si>
  <si>
    <t>Baking Ingredients</t>
  </si>
  <si>
    <t>Baking</t>
  </si>
  <si>
    <t>Orange</t>
  </si>
  <si>
    <t>Whole Milk</t>
  </si>
  <si>
    <t>Bowls (4pk)</t>
  </si>
  <si>
    <t>Cake Tin</t>
  </si>
  <si>
    <t>Ladle</t>
  </si>
  <si>
    <t>Spatula</t>
  </si>
  <si>
    <t>Scale</t>
  </si>
  <si>
    <t>White pepper</t>
  </si>
  <si>
    <t>Baking paper</t>
  </si>
  <si>
    <t>Ginger Beer</t>
  </si>
  <si>
    <t>Yogurt</t>
  </si>
  <si>
    <t>Sesame oil</t>
  </si>
  <si>
    <t>Whipp Cream</t>
  </si>
  <si>
    <t>Cucumber</t>
  </si>
  <si>
    <t>Beef Tomato</t>
  </si>
  <si>
    <t>Carling (4x568ml)</t>
  </si>
  <si>
    <t>Lettuce little gem</t>
  </si>
  <si>
    <t>Peanuts</t>
  </si>
  <si>
    <t>Paolo/Otis 330ml</t>
  </si>
  <si>
    <t>Lager 1897 (4x40ml)</t>
  </si>
  <si>
    <t>TableCloth</t>
  </si>
  <si>
    <t>Fozen food</t>
  </si>
  <si>
    <t>Hot Pot</t>
  </si>
  <si>
    <t>Bank Transfer</t>
  </si>
  <si>
    <t>Wardrobe</t>
  </si>
  <si>
    <t>Honey rings</t>
  </si>
  <si>
    <t>Brown Onions</t>
  </si>
  <si>
    <t>Pineapple</t>
  </si>
  <si>
    <t>Teriyaki sauce</t>
  </si>
  <si>
    <t>White wine</t>
  </si>
  <si>
    <t>Alkis</t>
  </si>
  <si>
    <t>Chicken wings</t>
  </si>
  <si>
    <t>Yogurt Farmhouse</t>
  </si>
  <si>
    <t>Sweetcorn</t>
  </si>
  <si>
    <t>Fillet Pork</t>
  </si>
  <si>
    <t>Evap milk</t>
  </si>
  <si>
    <t>Fab con</t>
  </si>
  <si>
    <t>Household</t>
  </si>
  <si>
    <t>Gelatine</t>
  </si>
  <si>
    <t>Corkscrew</t>
  </si>
  <si>
    <t>Can Opener</t>
  </si>
  <si>
    <t>Flour</t>
  </si>
  <si>
    <t>Cream cheese</t>
  </si>
  <si>
    <t>5 spice</t>
  </si>
  <si>
    <t>Red Pepper</t>
  </si>
  <si>
    <t>Mooncake</t>
  </si>
  <si>
    <t>Chilli oil</t>
  </si>
  <si>
    <t>Chili bean sauce</t>
  </si>
  <si>
    <t>Zaza</t>
  </si>
  <si>
    <t>haircut</t>
  </si>
  <si>
    <t>Hovis thk wht toast</t>
  </si>
  <si>
    <t>Pizza Stuffed Crst</t>
  </si>
  <si>
    <t>Waffles</t>
  </si>
  <si>
    <t>Custard cream</t>
  </si>
  <si>
    <t>Soup</t>
  </si>
  <si>
    <t>Uplifted</t>
  </si>
  <si>
    <t>Turner</t>
  </si>
  <si>
    <t>Lunch</t>
  </si>
  <si>
    <t>Gusto272</t>
  </si>
  <si>
    <t>Longdan</t>
  </si>
  <si>
    <t>Imperial Rice Vermicelli</t>
  </si>
  <si>
    <t>Bubble waffle</t>
  </si>
  <si>
    <t>The Alley</t>
  </si>
  <si>
    <t>Camdan Market</t>
  </si>
  <si>
    <t>Mac+pulled pork</t>
  </si>
  <si>
    <t>Borough Market</t>
  </si>
  <si>
    <t>Board game café</t>
  </si>
  <si>
    <t>Bad moon</t>
  </si>
  <si>
    <t>Dinner</t>
  </si>
  <si>
    <t>Leon</t>
  </si>
  <si>
    <t>Olive oil</t>
  </si>
  <si>
    <t>Milk Whole</t>
  </si>
  <si>
    <t>Cream Single</t>
  </si>
  <si>
    <t>Icing Sugar</t>
  </si>
  <si>
    <t>Luxury cook choc</t>
  </si>
  <si>
    <t>Digestives</t>
  </si>
  <si>
    <t>Flavourings</t>
  </si>
  <si>
    <t>Garlic</t>
  </si>
  <si>
    <t>Cream</t>
  </si>
  <si>
    <t>Fizzy cola bottles</t>
  </si>
  <si>
    <t>Topside Steak</t>
  </si>
  <si>
    <t>Oyster Sauce</t>
  </si>
  <si>
    <t>Courgettes</t>
  </si>
  <si>
    <t>Deep pan Pizza</t>
  </si>
  <si>
    <t>Roast Potatoes</t>
  </si>
  <si>
    <t>Hoops</t>
  </si>
  <si>
    <t>Beef Mince</t>
  </si>
  <si>
    <t>Cloth Storage bag</t>
  </si>
  <si>
    <t>Shein</t>
  </si>
  <si>
    <t>Food sealing</t>
  </si>
  <si>
    <t>Slipper</t>
  </si>
  <si>
    <t>Toothbrush holder</t>
  </si>
  <si>
    <t>Towel bar</t>
  </si>
  <si>
    <t>Hairclap</t>
  </si>
  <si>
    <t>Table</t>
  </si>
  <si>
    <t>Sink Strainer</t>
  </si>
  <si>
    <t>Cake Tin 6'</t>
  </si>
  <si>
    <t>Gousto</t>
  </si>
  <si>
    <t>Home decoration</t>
  </si>
  <si>
    <t>Gift Card</t>
  </si>
  <si>
    <t>Clothes</t>
  </si>
  <si>
    <t>Mixer</t>
  </si>
  <si>
    <t>Argos</t>
  </si>
  <si>
    <t>Skincare</t>
  </si>
  <si>
    <t>LookFantastic</t>
  </si>
  <si>
    <t>Health Care</t>
  </si>
  <si>
    <t>iHerbs</t>
  </si>
  <si>
    <t>HealthCare</t>
  </si>
  <si>
    <t>Vegetable Oil</t>
  </si>
  <si>
    <t>Pasta Spaghetti</t>
  </si>
  <si>
    <t>Door hook</t>
  </si>
  <si>
    <t>Quilted tissue toilet roll</t>
  </si>
  <si>
    <t>Household Towel</t>
  </si>
  <si>
    <t>Winchster</t>
  </si>
  <si>
    <t>Batch</t>
  </si>
  <si>
    <t>Wotsits</t>
  </si>
  <si>
    <t>Deco Glam Side</t>
  </si>
  <si>
    <t>Passion fruit shake</t>
  </si>
  <si>
    <t>Nero</t>
  </si>
  <si>
    <t>Festival food</t>
  </si>
  <si>
    <t>Moive Ticket</t>
  </si>
  <si>
    <t>VUE</t>
  </si>
  <si>
    <t>Popcorn</t>
  </si>
  <si>
    <t>Whiskey</t>
  </si>
  <si>
    <t>Waitrose</t>
  </si>
  <si>
    <t>Vietnamese cuisine</t>
  </si>
  <si>
    <t>Phota</t>
  </si>
  <si>
    <t>Ramen</t>
  </si>
  <si>
    <t>Taco Bell</t>
  </si>
  <si>
    <t>Hakata Ramen Bar</t>
  </si>
  <si>
    <t>Femfrsh Sooth Wash</t>
  </si>
  <si>
    <t>Dental Floss</t>
  </si>
  <si>
    <t>SamYang Hot Chicken Ramyun</t>
  </si>
  <si>
    <t>Black Tapioca</t>
  </si>
  <si>
    <t>Oseyo</t>
  </si>
  <si>
    <t>Electric Bill</t>
  </si>
  <si>
    <t>Bulb Energy</t>
  </si>
  <si>
    <t>Hyperotic</t>
  </si>
  <si>
    <t>Japanese cuisine</t>
  </si>
  <si>
    <t>Shackfuyu</t>
  </si>
  <si>
    <t>Eat Tokyo</t>
  </si>
  <si>
    <t>Machi Machi</t>
  </si>
  <si>
    <t>Staple</t>
  </si>
  <si>
    <t xml:space="preserve">Transport </t>
  </si>
  <si>
    <t>Greenwich</t>
  </si>
  <si>
    <t>Hydepark</t>
  </si>
  <si>
    <t>Western cuisine</t>
  </si>
  <si>
    <t>Chinese cuisine</t>
  </si>
  <si>
    <t>Thai cuisine</t>
  </si>
  <si>
    <t>Koren cuisine</t>
  </si>
  <si>
    <t>Veitnamese cuisine</t>
  </si>
  <si>
    <t>Indian cuisine</t>
  </si>
  <si>
    <t>Street Food</t>
  </si>
  <si>
    <t>Catergory</t>
  </si>
  <si>
    <t>Outfit</t>
  </si>
  <si>
    <t>Accessery</t>
  </si>
  <si>
    <t>Telecom</t>
  </si>
  <si>
    <t>Water</t>
  </si>
  <si>
    <t>Electric</t>
  </si>
  <si>
    <t>Tfl</t>
  </si>
  <si>
    <t>National rail</t>
  </si>
  <si>
    <t>Bedroom</t>
  </si>
  <si>
    <t>Cleaning supplies</t>
  </si>
  <si>
    <t>Furniture</t>
  </si>
  <si>
    <t>Device</t>
  </si>
  <si>
    <t>Look Up Table</t>
  </si>
  <si>
    <t>Tour</t>
  </si>
  <si>
    <t>Board game</t>
  </si>
  <si>
    <t>Movie</t>
  </si>
  <si>
    <t>Gathering</t>
  </si>
  <si>
    <t>Entertainemnt</t>
  </si>
  <si>
    <t>Healthcare</t>
  </si>
  <si>
    <t>Meal kit</t>
  </si>
  <si>
    <t>Row Labels</t>
  </si>
  <si>
    <t>Grand Total</t>
  </si>
  <si>
    <t>Sum of Price</t>
  </si>
  <si>
    <t>Column Labels</t>
  </si>
  <si>
    <t>Sum of Total Price</t>
  </si>
  <si>
    <t>Sum of Quantity</t>
  </si>
  <si>
    <t>Airbnb (1day)</t>
  </si>
  <si>
    <t>Makiya</t>
  </si>
  <si>
    <t>Pub</t>
  </si>
  <si>
    <t>Cruise</t>
  </si>
  <si>
    <t>Circular Cruise</t>
  </si>
  <si>
    <t>The Miller</t>
  </si>
  <si>
    <t>Beer</t>
  </si>
  <si>
    <t>White + fries</t>
  </si>
  <si>
    <t>Green Grapes</t>
  </si>
  <si>
    <t>White Grapefruit</t>
  </si>
  <si>
    <t>Blueberry</t>
  </si>
  <si>
    <t>Electric Blanket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</si>
</sst>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HK$&quot;* #,##0.00_);_(&quot;HK$&quot;* \(#,##0.00\);_(&quot;HK$&quot;* &quot;-&quot;??_);_(@_)"/>
    <numFmt numFmtId="164" formatCode="_-[$£-809]* #,##0.00_-;\-[$£-809]* #,##0.00_-;_-[$£-809]* &quot;-&quot;??_-;_-@_-"/>
  </numFmts>
  <fonts count="4">
    <font>
      <sz val="11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2" fillId="0" borderId="0" xfId="0" applyFont="1"/>
    <xf numFmtId="164" fontId="0" fillId="0" borderId="0" xfId="0" applyNumberFormat="1"/>
    <xf numFmtId="164" fontId="1" fillId="0" borderId="1" xfId="0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14" fontId="2" fillId="0" borderId="0" xfId="0" applyNumberFormat="1" applyFont="1"/>
    <xf numFmtId="14" fontId="0" fillId="0" borderId="0" xfId="0" applyNumberFormat="1"/>
    <xf numFmtId="164" fontId="2" fillId="0" borderId="0" xfId="1" applyNumberFormat="1" applyFont="1"/>
    <xf numFmtId="164" fontId="0" fillId="0" borderId="0" xfId="1" applyNumberFormat="1" applyFont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813.595505671299" createdVersion="8" refreshedVersion="8" minRefreshableVersion="3" recordCount="563" xr:uid="{03B1E532-F251-4FCB-8DF4-F2435CE4854B}">
  <cacheSource type="worksheet">
    <worksheetSource ref="A1:J565" sheet="Expenses"/>
  </cacheSource>
  <cacheFields count="10">
    <cacheField name="Date" numFmtId="14">
      <sharedItems containsSemiMixedTypes="0" containsNonDate="0" containsDate="1" containsString="0" minDate="2022-06-27T00:00:00" maxDate="2022-09-09T00:00:00"/>
    </cacheField>
    <cacheField name="Goods" numFmtId="0">
      <sharedItems/>
    </cacheField>
    <cacheField name="Quantity" numFmtId="0">
      <sharedItems containsSemiMixedTypes="0" containsString="0" containsNumber="1" containsInteger="1" minValue="1" maxValue="7"/>
    </cacheField>
    <cacheField name="Price" numFmtId="164">
      <sharedItems containsSemiMixedTypes="0" containsString="0" containsNumber="1" minValue="-6000" maxValue="6000"/>
    </cacheField>
    <cacheField name="Total Price" numFmtId="164">
      <sharedItems containsSemiMixedTypes="0" containsString="0" containsNumber="1" minValue="-6000" maxValue="6000"/>
    </cacheField>
    <cacheField name="Cash/Card" numFmtId="0">
      <sharedItems/>
    </cacheField>
    <cacheField name="Shop" numFmtId="0">
      <sharedItems/>
    </cacheField>
    <cacheField name="Catergory" numFmtId="0">
      <sharedItems count="12">
        <s v="Transportation"/>
        <s v="Grocery"/>
        <s v="Rental"/>
        <s v="Household"/>
        <s v="Dinning"/>
        <s v="Outfit"/>
        <s v="Haircut"/>
        <s v="Utility"/>
        <s v="Healthcare"/>
        <s v="Skincare"/>
        <s v="Entertainemnt"/>
        <s v="Festival food"/>
      </sharedItems>
    </cacheField>
    <cacheField name="Type" numFmtId="0">
      <sharedItems count="53">
        <s v="Transportation"/>
        <s v="Grocery"/>
        <s v="Rental"/>
        <s v="Toiletries"/>
        <s v="Meal kit"/>
        <s v="Sweets"/>
        <s v="Fast Food"/>
        <s v="Shoes"/>
        <s v="Staple"/>
        <s v="Frozen Food"/>
        <s v="Beverage"/>
        <s v="Dairy"/>
        <s v="Pastry"/>
        <s v="Western cuisine"/>
        <s v="Snack"/>
        <s v="Vegetable"/>
        <s v="Meat"/>
        <s v="Seafood"/>
        <s v="Fruit"/>
        <s v="Clothes"/>
        <s v="Spice"/>
        <s v="Indian cuisine"/>
        <s v="Haircut"/>
        <s v="Telecom"/>
        <s v="Hot Pot"/>
        <s v="Instant Food"/>
        <s v="VPN"/>
        <s v="Sauce"/>
        <s v="Tools"/>
        <s v="Cleaning supplies"/>
        <s v="Bedroom"/>
        <s v="HealthCare"/>
        <s v="Chinese cuisine"/>
        <s v="Thai cuisine"/>
        <s v="Homeware"/>
        <s v="Kitchen ware"/>
        <s v="Home decoration"/>
        <s v="Internet"/>
        <s v="Furniture"/>
        <s v="Skincare"/>
        <s v="Canned"/>
        <s v="Device"/>
        <s v="Kebab"/>
        <s v="Water"/>
        <s v="Tour"/>
        <s v="Baking"/>
        <s v="Festival food"/>
        <s v="Street Food"/>
        <s v="Board game"/>
        <s v="Movie"/>
        <s v="Veitnamese cuisine"/>
        <s v="Japanese cuisine"/>
        <s v="Electric"/>
      </sharedItems>
    </cacheField>
    <cacheField name="Payer" numFmtId="0">
      <sharedItems count="2">
        <s v="MM"/>
        <s v="A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813.598891782407" createdVersion="8" refreshedVersion="8" minRefreshableVersion="3" recordCount="567" xr:uid="{4B77FAEC-E3F5-43CB-8FA4-5CC3BA1780D8}">
  <cacheSource type="worksheet">
    <worksheetSource ref="A1:J601" sheet="Expenses"/>
  </cacheSource>
  <cacheFields count="10">
    <cacheField name="Date" numFmtId="14">
      <sharedItems containsNonDate="0" containsDate="1" containsString="0" containsBlank="1" minDate="2022-06-27T00:00:00" maxDate="2022-09-09T00:00:00"/>
    </cacheField>
    <cacheField name="Goods" numFmtId="0">
      <sharedItems containsBlank="1"/>
    </cacheField>
    <cacheField name="Quantity" numFmtId="0">
      <sharedItems containsString="0" containsBlank="1" containsNumber="1" containsInteger="1" minValue="1" maxValue="7"/>
    </cacheField>
    <cacheField name="Price" numFmtId="164">
      <sharedItems containsString="0" containsBlank="1" containsNumber="1" minValue="-7000" maxValue="7000"/>
    </cacheField>
    <cacheField name="Total Price" numFmtId="164">
      <sharedItems containsString="0" containsBlank="1" containsNumber="1" minValue="-7000" maxValue="7000"/>
    </cacheField>
    <cacheField name="Cash/Card" numFmtId="0">
      <sharedItems containsBlank="1"/>
    </cacheField>
    <cacheField name="Shop" numFmtId="0">
      <sharedItems containsBlank="1"/>
    </cacheField>
    <cacheField name="Catergory" numFmtId="0">
      <sharedItems containsBlank="1" count="13">
        <s v="Transportation"/>
        <s v="Grocery"/>
        <s v="Rental"/>
        <s v="Household"/>
        <s v="Dinning"/>
        <s v="Outfit"/>
        <s v="Haircut"/>
        <s v="Utility"/>
        <s v="Healthcare"/>
        <s v="Skincare"/>
        <s v="Entertainemnt"/>
        <s v="Festival food"/>
        <m/>
      </sharedItems>
    </cacheField>
    <cacheField name="Type" numFmtId="0">
      <sharedItems containsBlank="1"/>
    </cacheField>
    <cacheField name="Payer" numFmtId="0">
      <sharedItems containsBlank="1" count="3">
        <s v="MM"/>
        <s v="AM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3">
  <r>
    <d v="2022-06-27T00:00:00"/>
    <s v="Uber"/>
    <n v="1"/>
    <n v="55"/>
    <n v="55"/>
    <s v="Card"/>
    <s v="Uber"/>
    <x v="0"/>
    <x v="0"/>
    <x v="0"/>
  </r>
  <r>
    <d v="2022-06-27T00:00:00"/>
    <s v="Grocery"/>
    <n v="1"/>
    <n v="20"/>
    <n v="20"/>
    <s v="Card"/>
    <s v="N/A"/>
    <x v="1"/>
    <x v="1"/>
    <x v="1"/>
  </r>
  <r>
    <d v="2022-06-28T00:00:00"/>
    <s v="Grocery"/>
    <n v="1"/>
    <n v="20"/>
    <n v="20"/>
    <s v="Card"/>
    <s v="N/A"/>
    <x v="1"/>
    <x v="1"/>
    <x v="0"/>
  </r>
  <r>
    <d v="2022-07-01T00:00:00"/>
    <s v="Renting deposit"/>
    <n v="1"/>
    <n v="323"/>
    <n v="323"/>
    <s v="Card"/>
    <s v="N/A"/>
    <x v="2"/>
    <x v="2"/>
    <x v="1"/>
  </r>
  <r>
    <d v="2022-07-01T00:00:00"/>
    <s v="Grocery"/>
    <n v="1"/>
    <n v="23.15"/>
    <n v="23.15"/>
    <s v="Card"/>
    <s v="N/A"/>
    <x v="1"/>
    <x v="1"/>
    <x v="1"/>
  </r>
  <r>
    <d v="2022-07-01T00:00:00"/>
    <s v="Grocery"/>
    <n v="1"/>
    <n v="20"/>
    <n v="20"/>
    <s v="Card"/>
    <s v="N/A"/>
    <x v="1"/>
    <x v="1"/>
    <x v="0"/>
  </r>
  <r>
    <d v="2022-07-01T00:00:00"/>
    <s v="Shampoo"/>
    <n v="1"/>
    <n v="7.99"/>
    <n v="7.99"/>
    <s v="Card"/>
    <s v="Boots"/>
    <x v="3"/>
    <x v="3"/>
    <x v="1"/>
  </r>
  <r>
    <d v="2022-07-01T00:00:00"/>
    <s v="Hello fresh"/>
    <n v="1"/>
    <n v="19.489999999999998"/>
    <n v="19.489999999999998"/>
    <s v="Card"/>
    <s v="Hello fresh"/>
    <x v="1"/>
    <x v="4"/>
    <x v="1"/>
  </r>
  <r>
    <d v="2022-07-01T00:00:00"/>
    <s v="Dough"/>
    <n v="1"/>
    <n v="2.0499999999999998"/>
    <n v="2.0499999999999998"/>
    <s v="Card"/>
    <s v="Krispy Kreme"/>
    <x v="4"/>
    <x v="5"/>
    <x v="1"/>
  </r>
  <r>
    <d v="2022-07-01T00:00:00"/>
    <s v="Transport "/>
    <n v="1"/>
    <n v="27.2"/>
    <n v="27.2"/>
    <s v="Card"/>
    <s v="N/A"/>
    <x v="0"/>
    <x v="0"/>
    <x v="1"/>
  </r>
  <r>
    <d v="2022-07-01T00:00:00"/>
    <s v="Transport"/>
    <n v="1"/>
    <n v="27.2"/>
    <n v="27.2"/>
    <s v="Card"/>
    <s v="N/A"/>
    <x v="0"/>
    <x v="0"/>
    <x v="0"/>
  </r>
  <r>
    <d v="2022-07-02T00:00:00"/>
    <s v="Fast Food"/>
    <n v="1"/>
    <n v="15.3"/>
    <n v="15.3"/>
    <s v="Card"/>
    <s v="Wing Stop"/>
    <x v="4"/>
    <x v="6"/>
    <x v="1"/>
  </r>
  <r>
    <d v="2022-07-08T00:00:00"/>
    <s v="Shoes"/>
    <n v="1"/>
    <n v="36"/>
    <n v="36"/>
    <s v="Card"/>
    <s v="JD Sport"/>
    <x v="5"/>
    <x v="7"/>
    <x v="1"/>
  </r>
  <r>
    <d v="2022-07-10T00:00:00"/>
    <s v="Udon noodles"/>
    <n v="1"/>
    <n v="3.79"/>
    <n v="3.79"/>
    <s v="Card"/>
    <s v="Loon Fung"/>
    <x v="1"/>
    <x v="8"/>
    <x v="1"/>
  </r>
  <r>
    <d v="2022-07-10T00:00:00"/>
    <s v="Snow crab legs"/>
    <n v="1"/>
    <n v="2.59"/>
    <n v="2.59"/>
    <s v="Card"/>
    <s v="Loon Fung"/>
    <x v="1"/>
    <x v="9"/>
    <x v="1"/>
  </r>
  <r>
    <d v="2022-07-10T00:00:00"/>
    <s v="bus"/>
    <n v="1"/>
    <n v="3.3"/>
    <n v="3.3"/>
    <s v="Card"/>
    <s v="Tfl"/>
    <x v="0"/>
    <x v="0"/>
    <x v="1"/>
  </r>
  <r>
    <d v="2022-07-11T00:00:00"/>
    <s v="Ginger Ale (1L)"/>
    <n v="1"/>
    <n v="0.49"/>
    <n v="0.49"/>
    <s v="Card"/>
    <s v="Lidl"/>
    <x v="1"/>
    <x v="10"/>
    <x v="1"/>
  </r>
  <r>
    <d v="2022-07-11T00:00:00"/>
    <s v="White toastle"/>
    <n v="1"/>
    <n v="0.65"/>
    <n v="0.65"/>
    <s v="Card"/>
    <s v="Lidl"/>
    <x v="1"/>
    <x v="11"/>
    <x v="1"/>
  </r>
  <r>
    <d v="2022-07-11T00:00:00"/>
    <s v="Whole milk (2pints)"/>
    <n v="1"/>
    <n v="1.05"/>
    <n v="1.05"/>
    <s v="Card"/>
    <s v="Lidl"/>
    <x v="1"/>
    <x v="11"/>
    <x v="1"/>
  </r>
  <r>
    <d v="2022-07-11T00:00:00"/>
    <s v="Butter croissant"/>
    <n v="2"/>
    <n v="0.39"/>
    <n v="0.78"/>
    <s v="Card"/>
    <s v="Lidl"/>
    <x v="1"/>
    <x v="12"/>
    <x v="1"/>
  </r>
  <r>
    <d v="2022-07-11T00:00:00"/>
    <s v="Nata"/>
    <n v="1"/>
    <n v="0.49"/>
    <n v="0.49"/>
    <s v="Card"/>
    <s v="Lidl"/>
    <x v="1"/>
    <x v="12"/>
    <x v="1"/>
  </r>
  <r>
    <d v="2022-07-11T00:00:00"/>
    <s v="Restaurant"/>
    <n v="1"/>
    <n v="37.29"/>
    <n v="37.29"/>
    <s v="Card"/>
    <s v="Hydepark"/>
    <x v="4"/>
    <x v="13"/>
    <x v="1"/>
  </r>
  <r>
    <d v="2022-07-13T00:00:00"/>
    <s v="Restaurant"/>
    <n v="1"/>
    <n v="35"/>
    <n v="35"/>
    <s v="Card"/>
    <s v="Greenwich"/>
    <x v="4"/>
    <x v="13"/>
    <x v="1"/>
  </r>
  <r>
    <d v="2022-07-13T00:00:00"/>
    <s v="ice cream"/>
    <n v="1"/>
    <n v="3.95"/>
    <n v="3.95"/>
    <s v="Card"/>
    <s v="Dark Sugar"/>
    <x v="4"/>
    <x v="5"/>
    <x v="1"/>
  </r>
  <r>
    <d v="2022-07-13T00:00:00"/>
    <s v="Chicken Curry meal"/>
    <n v="1"/>
    <n v="2.19"/>
    <n v="2.19"/>
    <s v="Card"/>
    <s v="Lidl"/>
    <x v="1"/>
    <x v="9"/>
    <x v="1"/>
  </r>
  <r>
    <d v="2022-07-13T00:00:00"/>
    <s v="Bacon Rashers snack"/>
    <n v="1"/>
    <n v="0.75"/>
    <n v="0.75"/>
    <s v="Card"/>
    <s v="Lidl"/>
    <x v="1"/>
    <x v="14"/>
    <x v="1"/>
  </r>
  <r>
    <d v="2022-07-13T00:00:00"/>
    <s v="Prawn Pappardelle"/>
    <n v="1"/>
    <n v="2.89"/>
    <n v="2.89"/>
    <s v="Card"/>
    <s v="Lidl"/>
    <x v="1"/>
    <x v="9"/>
    <x v="1"/>
  </r>
  <r>
    <d v="2022-07-13T00:00:00"/>
    <s v="Diet Coke (8cans)"/>
    <n v="1"/>
    <n v="3.25"/>
    <n v="3.25"/>
    <s v="Card"/>
    <s v="Lidl"/>
    <x v="1"/>
    <x v="10"/>
    <x v="1"/>
  </r>
  <r>
    <d v="2022-07-14T00:00:00"/>
    <s v="Whole milk (4pints)"/>
    <n v="1"/>
    <n v="1.35"/>
    <n v="1.35"/>
    <s v="Card"/>
    <s v="ALDI"/>
    <x v="1"/>
    <x v="11"/>
    <x v="1"/>
  </r>
  <r>
    <d v="2022-07-14T00:00:00"/>
    <s v="Noodles"/>
    <n v="1"/>
    <n v="0.94"/>
    <n v="0.94"/>
    <s v="Card"/>
    <s v="ALDI"/>
    <x v="1"/>
    <x v="8"/>
    <x v="1"/>
  </r>
  <r>
    <d v="2022-07-14T00:00:00"/>
    <s v="Cornflakes"/>
    <n v="1"/>
    <n v="1.99"/>
    <n v="1.99"/>
    <s v="Card"/>
    <s v="ALDI"/>
    <x v="1"/>
    <x v="11"/>
    <x v="1"/>
  </r>
  <r>
    <d v="2022-07-14T00:00:00"/>
    <s v="Spring onions"/>
    <n v="1"/>
    <n v="0.34"/>
    <n v="0.34"/>
    <s v="Card"/>
    <s v="ALDI"/>
    <x v="1"/>
    <x v="15"/>
    <x v="1"/>
  </r>
  <r>
    <d v="2022-07-14T00:00:00"/>
    <s v="Carrots"/>
    <n v="1"/>
    <n v="0.28000000000000003"/>
    <n v="0.28000000000000003"/>
    <s v="Card"/>
    <s v="ALDI"/>
    <x v="1"/>
    <x v="15"/>
    <x v="1"/>
  </r>
  <r>
    <d v="2022-07-14T00:00:00"/>
    <s v="Flavoured Thighs"/>
    <n v="1"/>
    <n v="3.29"/>
    <n v="3.29"/>
    <s v="Card"/>
    <s v="ALDI"/>
    <x v="1"/>
    <x v="16"/>
    <x v="1"/>
  </r>
  <r>
    <d v="2022-07-14T00:00:00"/>
    <s v="Prawns"/>
    <n v="1"/>
    <n v="3.49"/>
    <n v="3.49"/>
    <s v="Card"/>
    <s v="ALDI"/>
    <x v="1"/>
    <x v="17"/>
    <x v="1"/>
  </r>
  <r>
    <d v="2022-07-14T00:00:00"/>
    <s v="Pies premium"/>
    <n v="1"/>
    <n v="1.89"/>
    <n v="1.89"/>
    <s v="Card"/>
    <s v="ALDI"/>
    <x v="1"/>
    <x v="9"/>
    <x v="1"/>
  </r>
  <r>
    <d v="2022-07-14T00:00:00"/>
    <s v="Lemonade"/>
    <n v="1"/>
    <n v="0.39"/>
    <n v="0.39"/>
    <s v="Card"/>
    <s v="ALDI"/>
    <x v="1"/>
    <x v="10"/>
    <x v="1"/>
  </r>
  <r>
    <d v="2022-07-14T00:00:00"/>
    <s v="Bananas loose"/>
    <n v="5"/>
    <n v="0.14000000000000001"/>
    <n v="0.70000000000000007"/>
    <s v="Card"/>
    <s v="ALDI"/>
    <x v="1"/>
    <x v="18"/>
    <x v="1"/>
  </r>
  <r>
    <d v="2022-07-14T00:00:00"/>
    <s v="Sausage roll vegan"/>
    <n v="1"/>
    <n v="0.59"/>
    <n v="0.59"/>
    <s v="Card"/>
    <s v="ALDI"/>
    <x v="1"/>
    <x v="12"/>
    <x v="1"/>
  </r>
  <r>
    <d v="2022-07-15T00:00:00"/>
    <s v="Bus"/>
    <n v="2"/>
    <n v="1.65"/>
    <n v="3.3"/>
    <s v="Card"/>
    <s v="Tfl"/>
    <x v="0"/>
    <x v="0"/>
    <x v="1"/>
  </r>
  <r>
    <d v="2022-07-15T00:00:00"/>
    <s v="Bus"/>
    <n v="2"/>
    <n v="1.65"/>
    <n v="3.3"/>
    <s v="Card"/>
    <s v="Tfl"/>
    <x v="0"/>
    <x v="0"/>
    <x v="0"/>
  </r>
  <r>
    <d v="2022-07-15T00:00:00"/>
    <s v="Bubble Tea"/>
    <n v="1"/>
    <n v="5.4"/>
    <n v="5.4"/>
    <s v="Card"/>
    <s v="Coco"/>
    <x v="4"/>
    <x v="5"/>
    <x v="0"/>
  </r>
  <r>
    <d v="2022-07-15T00:00:00"/>
    <s v="Donut (3pcs)"/>
    <n v="1"/>
    <n v="5.95"/>
    <n v="5.95"/>
    <s v="Card"/>
    <s v="Krispy Kreme"/>
    <x v="4"/>
    <x v="5"/>
    <x v="0"/>
  </r>
  <r>
    <d v="2022-07-15T00:00:00"/>
    <s v="Chocolate Cookies"/>
    <n v="1"/>
    <n v="0.89"/>
    <n v="0.89"/>
    <s v="Card"/>
    <s v="Lidl"/>
    <x v="1"/>
    <x v="14"/>
    <x v="0"/>
  </r>
  <r>
    <d v="2022-07-15T00:00:00"/>
    <s v="Vine Tomatoes"/>
    <n v="1"/>
    <n v="0.8"/>
    <n v="0.8"/>
    <s v="Card"/>
    <s v="Lidl"/>
    <x v="1"/>
    <x v="15"/>
    <x v="0"/>
  </r>
  <r>
    <d v="2022-07-15T00:00:00"/>
    <s v="Milk Choc Butter Bis"/>
    <n v="1"/>
    <n v="0.69"/>
    <n v="0.69"/>
    <s v="Card"/>
    <s v="Lidl"/>
    <x v="4"/>
    <x v="5"/>
    <x v="0"/>
  </r>
  <r>
    <d v="2022-07-15T00:00:00"/>
    <s v="T-Shirt"/>
    <n v="1"/>
    <n v="3.99"/>
    <n v="3.99"/>
    <s v="Card"/>
    <s v="H&amp;M"/>
    <x v="5"/>
    <x v="19"/>
    <x v="1"/>
  </r>
  <r>
    <d v="2022-07-16T00:00:00"/>
    <s v="Fast food"/>
    <n v="1"/>
    <n v="7.49"/>
    <n v="7.49"/>
    <s v="Card"/>
    <s v="Sam's"/>
    <x v="4"/>
    <x v="6"/>
    <x v="1"/>
  </r>
  <r>
    <d v="2022-07-16T00:00:00"/>
    <s v="Soda Water"/>
    <n v="1"/>
    <n v="0.45"/>
    <n v="0.45"/>
    <s v="Card"/>
    <s v="Lidl"/>
    <x v="1"/>
    <x v="10"/>
    <x v="1"/>
  </r>
  <r>
    <d v="2022-07-16T00:00:00"/>
    <s v="Fresh cut Parsley"/>
    <n v="1"/>
    <n v="0.55000000000000004"/>
    <n v="0.55000000000000004"/>
    <s v="Card"/>
    <s v="Lidl"/>
    <x v="1"/>
    <x v="15"/>
    <x v="1"/>
  </r>
  <r>
    <d v="2022-07-16T00:00:00"/>
    <s v="Cashew Peanut Honey"/>
    <n v="1"/>
    <n v="1.35"/>
    <n v="1.35"/>
    <s v="Card"/>
    <s v="Lidl"/>
    <x v="1"/>
    <x v="14"/>
    <x v="1"/>
  </r>
  <r>
    <d v="2022-07-16T00:00:00"/>
    <s v="Chilli Flakes"/>
    <n v="1"/>
    <n v="0.55000000000000004"/>
    <n v="0.55000000000000004"/>
    <s v="Card"/>
    <s v="Lidl"/>
    <x v="1"/>
    <x v="20"/>
    <x v="1"/>
  </r>
  <r>
    <d v="2022-07-16T00:00:00"/>
    <s v="Restaurant"/>
    <n v="1"/>
    <n v="23"/>
    <n v="23"/>
    <s v="Card"/>
    <s v="Dishoom"/>
    <x v="4"/>
    <x v="21"/>
    <x v="0"/>
  </r>
  <r>
    <d v="2022-07-17T00:00:00"/>
    <s v="Strawberry"/>
    <n v="1"/>
    <n v="1.5"/>
    <n v="1.5"/>
    <s v="Card"/>
    <s v="Market"/>
    <x v="1"/>
    <x v="18"/>
    <x v="1"/>
  </r>
  <r>
    <d v="2022-07-17T00:00:00"/>
    <s v="Bubble Tea"/>
    <n v="1"/>
    <n v="9.4"/>
    <n v="9.4"/>
    <s v="Card"/>
    <s v="Lucky Bubble"/>
    <x v="4"/>
    <x v="5"/>
    <x v="0"/>
  </r>
  <r>
    <d v="2022-07-17T00:00:00"/>
    <s v="Coated Peanuts Assor"/>
    <n v="1"/>
    <n v="1.19"/>
    <n v="1.19"/>
    <s v="Card"/>
    <s v="Lidl"/>
    <x v="1"/>
    <x v="14"/>
    <x v="1"/>
  </r>
  <r>
    <d v="2022-07-17T00:00:00"/>
    <s v="Bus"/>
    <n v="1"/>
    <n v="1.65"/>
    <n v="1.65"/>
    <s v="Card"/>
    <s v="Tfl"/>
    <x v="0"/>
    <x v="0"/>
    <x v="1"/>
  </r>
  <r>
    <d v="2022-07-17T00:00:00"/>
    <s v="Tube"/>
    <n v="1"/>
    <n v="2"/>
    <n v="2"/>
    <s v="Card"/>
    <s v="Tfl"/>
    <x v="0"/>
    <x v="0"/>
    <x v="1"/>
  </r>
  <r>
    <d v="2022-07-17T00:00:00"/>
    <s v="Bus"/>
    <n v="1"/>
    <n v="1.65"/>
    <n v="1.65"/>
    <s v="Card"/>
    <s v="Tfl"/>
    <x v="0"/>
    <x v="0"/>
    <x v="0"/>
  </r>
  <r>
    <d v="2022-07-17T00:00:00"/>
    <s v="Tube"/>
    <n v="1"/>
    <n v="2"/>
    <n v="2"/>
    <s v="Card"/>
    <s v="Tfl"/>
    <x v="0"/>
    <x v="0"/>
    <x v="0"/>
  </r>
  <r>
    <d v="2022-07-18T00:00:00"/>
    <s v="Spaghetti"/>
    <n v="1"/>
    <n v="0.69"/>
    <n v="0.69"/>
    <s v="Card"/>
    <s v="Lidl"/>
    <x v="1"/>
    <x v="8"/>
    <x v="1"/>
  </r>
  <r>
    <d v="2022-07-18T00:00:00"/>
    <s v="Buffalo Chickenwings"/>
    <n v="1"/>
    <n v="2.15"/>
    <n v="2.15"/>
    <s v="Card"/>
    <s v="Lidl"/>
    <x v="1"/>
    <x v="16"/>
    <x v="1"/>
  </r>
  <r>
    <d v="2022-07-18T00:00:00"/>
    <s v="White Grapes"/>
    <n v="1"/>
    <n v="1.75"/>
    <n v="1.75"/>
    <s v="Card"/>
    <s v="Lidl"/>
    <x v="1"/>
    <x v="18"/>
    <x v="1"/>
  </r>
  <r>
    <d v="2022-07-18T00:00:00"/>
    <s v="Iceburg lettuce"/>
    <n v="1"/>
    <n v="0.55000000000000004"/>
    <n v="0.55000000000000004"/>
    <s v="Card"/>
    <s v="Lidl"/>
    <x v="1"/>
    <x v="15"/>
    <x v="1"/>
  </r>
  <r>
    <d v="2022-07-18T00:00:00"/>
    <s v="Beef Mince 25%"/>
    <n v="1"/>
    <n v="1.69"/>
    <n v="1.69"/>
    <s v="Card"/>
    <s v="Lidl"/>
    <x v="1"/>
    <x v="16"/>
    <x v="1"/>
  </r>
  <r>
    <d v="2022-07-18T00:00:00"/>
    <s v="Chocolate Cookies"/>
    <n v="1"/>
    <n v="0.89"/>
    <n v="0.89"/>
    <s v="Card"/>
    <s v="Lidl"/>
    <x v="1"/>
    <x v="14"/>
    <x v="1"/>
  </r>
  <r>
    <d v="2022-07-18T00:00:00"/>
    <s v="Vine Tomato"/>
    <n v="1"/>
    <n v="0.68"/>
    <n v="0.68"/>
    <s v="Card"/>
    <s v="Lidl"/>
    <x v="1"/>
    <x v="15"/>
    <x v="1"/>
  </r>
  <r>
    <d v="2022-07-20T00:00:00"/>
    <s v="Stuffed crust pizza"/>
    <n v="1"/>
    <n v="2.5"/>
    <n v="2.5"/>
    <s v="Card"/>
    <s v="Iceland"/>
    <x v="1"/>
    <x v="9"/>
    <x v="1"/>
  </r>
  <r>
    <d v="2022-07-20T00:00:00"/>
    <s v="Whole milk"/>
    <n v="1"/>
    <n v="1.45"/>
    <n v="1.45"/>
    <s v="Card"/>
    <s v="Iceland"/>
    <x v="1"/>
    <x v="11"/>
    <x v="1"/>
  </r>
  <r>
    <d v="2022-07-20T00:00:00"/>
    <s v="Chips"/>
    <n v="1"/>
    <n v="1.5"/>
    <n v="1.5"/>
    <s v="Card"/>
    <s v="Iceland"/>
    <x v="1"/>
    <x v="14"/>
    <x v="1"/>
  </r>
  <r>
    <d v="2022-07-20T00:00:00"/>
    <s v="Conflakes"/>
    <n v="1"/>
    <n v="2.5"/>
    <n v="2.5"/>
    <s v="Card"/>
    <s v="Iceland"/>
    <x v="1"/>
    <x v="11"/>
    <x v="1"/>
  </r>
  <r>
    <d v="2022-07-20T00:00:00"/>
    <s v="Ice chkn curry rice"/>
    <n v="1"/>
    <n v="1"/>
    <n v="1"/>
    <s v="Card"/>
    <s v="Iceland"/>
    <x v="1"/>
    <x v="9"/>
    <x v="1"/>
  </r>
  <r>
    <d v="2022-07-20T00:00:00"/>
    <s v="Beef lasagne"/>
    <n v="1"/>
    <n v="1"/>
    <n v="1"/>
    <s v="Card"/>
    <s v="Iceland"/>
    <x v="1"/>
    <x v="9"/>
    <x v="1"/>
  </r>
  <r>
    <d v="2022-07-20T00:00:00"/>
    <s v="Broccoli"/>
    <n v="1"/>
    <n v="0.89"/>
    <n v="0.89"/>
    <s v="Card"/>
    <s v="Iceland"/>
    <x v="1"/>
    <x v="15"/>
    <x v="1"/>
  </r>
  <r>
    <d v="2022-07-20T00:00:00"/>
    <s v="Iceberg lettuce"/>
    <n v="1"/>
    <n v="0.3"/>
    <n v="0.3"/>
    <s v="Card"/>
    <s v="Iceland"/>
    <x v="1"/>
    <x v="15"/>
    <x v="1"/>
  </r>
  <r>
    <d v="2022-07-20T00:00:00"/>
    <s v="Pork Lion Steak"/>
    <n v="1"/>
    <n v="2.99"/>
    <n v="2.99"/>
    <s v="Card"/>
    <s v="ALDI"/>
    <x v="1"/>
    <x v="16"/>
    <x v="0"/>
  </r>
  <r>
    <d v="2022-07-20T00:00:00"/>
    <s v="Rice Basmati"/>
    <n v="1"/>
    <n v="1.69"/>
    <n v="1.69"/>
    <s v="Card"/>
    <s v="ALDI"/>
    <x v="1"/>
    <x v="8"/>
    <x v="0"/>
  </r>
  <r>
    <d v="2022-07-20T00:00:00"/>
    <s v="Chicken stir"/>
    <n v="1"/>
    <n v="3.85"/>
    <n v="3.85"/>
    <s v="Card"/>
    <s v="ALDI"/>
    <x v="1"/>
    <x v="16"/>
    <x v="0"/>
  </r>
  <r>
    <d v="2022-07-20T00:00:00"/>
    <s v="Lemons"/>
    <n v="1"/>
    <n v="0.89"/>
    <n v="0.89"/>
    <s v="Card"/>
    <s v="ALDI"/>
    <x v="1"/>
    <x v="18"/>
    <x v="0"/>
  </r>
  <r>
    <d v="2022-07-20T00:00:00"/>
    <s v="Pancakes scotch"/>
    <n v="1"/>
    <n v="0.42"/>
    <n v="0.42"/>
    <s v="Card"/>
    <s v="ALDI"/>
    <x v="1"/>
    <x v="11"/>
    <x v="0"/>
  </r>
  <r>
    <d v="2022-07-20T00:00:00"/>
    <s v="Banana"/>
    <n v="7"/>
    <n v="0.14000000000000001"/>
    <n v="0.98000000000000009"/>
    <s v="Card"/>
    <s v="ALDI"/>
    <x v="1"/>
    <x v="18"/>
    <x v="0"/>
  </r>
  <r>
    <d v="2022-07-21T00:00:00"/>
    <s v="Haircut"/>
    <n v="1"/>
    <n v="10"/>
    <n v="10"/>
    <s v="Cash"/>
    <s v="N/A"/>
    <x v="6"/>
    <x v="22"/>
    <x v="1"/>
  </r>
  <r>
    <d v="2022-07-21T00:00:00"/>
    <s v="Bus"/>
    <n v="2"/>
    <n v="1.65"/>
    <n v="3.3"/>
    <s v="Card"/>
    <s v="Tfl"/>
    <x v="0"/>
    <x v="0"/>
    <x v="1"/>
  </r>
  <r>
    <d v="2022-07-21T00:00:00"/>
    <s v="Bus"/>
    <n v="2"/>
    <n v="1.65"/>
    <n v="3.3"/>
    <s v="Card"/>
    <s v="Tfl"/>
    <x v="0"/>
    <x v="0"/>
    <x v="0"/>
  </r>
  <r>
    <d v="2022-07-21T00:00:00"/>
    <s v="Haribo"/>
    <n v="1"/>
    <n v="0.89"/>
    <n v="0.89"/>
    <s v="Card"/>
    <s v="The continental food"/>
    <x v="1"/>
    <x v="14"/>
    <x v="0"/>
  </r>
  <r>
    <d v="2022-07-22T00:00:00"/>
    <s v="rail card"/>
    <n v="1"/>
    <n v="20"/>
    <n v="20"/>
    <s v="Card"/>
    <s v="National rail"/>
    <x v="0"/>
    <x v="0"/>
    <x v="1"/>
  </r>
  <r>
    <d v="2022-07-22T00:00:00"/>
    <s v="rail card"/>
    <n v="1"/>
    <n v="20"/>
    <n v="20"/>
    <s v="Card"/>
    <s v="National rail"/>
    <x v="0"/>
    <x v="0"/>
    <x v="0"/>
  </r>
  <r>
    <d v="2022-07-22T00:00:00"/>
    <s v="Sim card"/>
    <n v="1"/>
    <n v="10"/>
    <n v="10"/>
    <s v="Card"/>
    <s v="Voxi"/>
    <x v="7"/>
    <x v="23"/>
    <x v="1"/>
  </r>
  <r>
    <d v="2022-07-22T00:00:00"/>
    <s v="Sim card"/>
    <n v="1"/>
    <n v="10"/>
    <n v="10"/>
    <s v="Card"/>
    <s v="Voxi"/>
    <x v="7"/>
    <x v="23"/>
    <x v="0"/>
  </r>
  <r>
    <d v="2022-07-22T00:00:00"/>
    <s v="Tube"/>
    <n v="1"/>
    <n v="3.5"/>
    <n v="3.5"/>
    <s v="Card"/>
    <s v="Tfl"/>
    <x v="0"/>
    <x v="0"/>
    <x v="1"/>
  </r>
  <r>
    <d v="2022-07-22T00:00:00"/>
    <s v="Tube"/>
    <n v="1"/>
    <n v="3.5"/>
    <n v="3.5"/>
    <s v="Card"/>
    <s v="Tfl"/>
    <x v="0"/>
    <x v="0"/>
    <x v="0"/>
  </r>
  <r>
    <d v="2022-07-22T00:00:00"/>
    <s v="Tube"/>
    <n v="1"/>
    <n v="1.9"/>
    <n v="1.9"/>
    <s v="Card"/>
    <s v="Tfl"/>
    <x v="0"/>
    <x v="0"/>
    <x v="1"/>
  </r>
  <r>
    <d v="2022-07-22T00:00:00"/>
    <s v="Tube"/>
    <n v="1"/>
    <n v="1.9"/>
    <n v="1.9"/>
    <s v="Card"/>
    <s v="Tfl"/>
    <x v="0"/>
    <x v="0"/>
    <x v="0"/>
  </r>
  <r>
    <d v="2022-07-22T00:00:00"/>
    <s v="Restaurant"/>
    <n v="1"/>
    <n v="65.87"/>
    <n v="65.87"/>
    <s v="Card"/>
    <s v="Shujie hotpot"/>
    <x v="4"/>
    <x v="24"/>
    <x v="1"/>
  </r>
  <r>
    <d v="2022-07-23T00:00:00"/>
    <s v="Airbnb (7days)"/>
    <n v="1"/>
    <n v="568"/>
    <n v="568"/>
    <s v="Card"/>
    <s v="Airbnb"/>
    <x v="2"/>
    <x v="2"/>
    <x v="0"/>
  </r>
  <r>
    <d v="2022-07-24T00:00:00"/>
    <s v="Bus"/>
    <n v="1"/>
    <n v="1.65"/>
    <n v="1.65"/>
    <s v="Card"/>
    <s v="Tfl"/>
    <x v="0"/>
    <x v="0"/>
    <x v="1"/>
  </r>
  <r>
    <d v="2022-07-24T00:00:00"/>
    <s v="Bus"/>
    <n v="1"/>
    <n v="1.65"/>
    <n v="1.65"/>
    <s v="Card"/>
    <s v="Tfl"/>
    <x v="0"/>
    <x v="0"/>
    <x v="0"/>
  </r>
  <r>
    <d v="2022-07-24T00:00:00"/>
    <s v="Western cuisine"/>
    <n v="1"/>
    <n v="20.65"/>
    <n v="20.65"/>
    <s v="Card"/>
    <s v="Nandos"/>
    <x v="4"/>
    <x v="13"/>
    <x v="0"/>
  </r>
  <r>
    <d v="2022-07-24T00:00:00"/>
    <s v="Eggs M"/>
    <n v="1"/>
    <n v="0.98"/>
    <n v="0.98"/>
    <s v="Card"/>
    <s v="ALDI"/>
    <x v="1"/>
    <x v="11"/>
    <x v="0"/>
  </r>
  <r>
    <d v="2022-07-24T00:00:00"/>
    <s v="Green Tea Tart"/>
    <n v="1"/>
    <n v="4"/>
    <n v="4"/>
    <s v="Card"/>
    <s v="LANKA"/>
    <x v="4"/>
    <x v="5"/>
    <x v="0"/>
  </r>
  <r>
    <d v="2022-07-24T00:00:00"/>
    <s v="Green Tea Macaroon"/>
    <n v="2"/>
    <n v="1.6"/>
    <n v="3.2"/>
    <s v="Card"/>
    <s v="LANKA"/>
    <x v="4"/>
    <x v="5"/>
    <x v="0"/>
  </r>
  <r>
    <d v="2022-07-24T00:00:00"/>
    <s v="Oreo Sundae"/>
    <n v="1"/>
    <n v="3.4"/>
    <n v="3.4"/>
    <s v="Card"/>
    <s v="Rossi Ice Cream"/>
    <x v="4"/>
    <x v="5"/>
    <x v="0"/>
  </r>
  <r>
    <d v="2022-07-24T00:00:00"/>
    <s v="Tube"/>
    <n v="1"/>
    <n v="1.1499999999999999"/>
    <n v="1.1499999999999999"/>
    <s v="Oyster Card"/>
    <s v="Tfl"/>
    <x v="0"/>
    <x v="0"/>
    <x v="1"/>
  </r>
  <r>
    <d v="2022-07-24T00:00:00"/>
    <s v="Tube"/>
    <n v="1"/>
    <n v="1.1499999999999999"/>
    <n v="1.1499999999999999"/>
    <s v="Oyster Card"/>
    <s v="Tfl"/>
    <x v="0"/>
    <x v="0"/>
    <x v="0"/>
  </r>
  <r>
    <d v="2022-07-25T00:00:00"/>
    <s v="Deposit"/>
    <n v="1"/>
    <n v="1600"/>
    <n v="1600"/>
    <s v="Card"/>
    <s v="N/A"/>
    <x v="2"/>
    <x v="2"/>
    <x v="1"/>
  </r>
  <r>
    <d v="2022-07-25T00:00:00"/>
    <s v="Whole Milk 2.272L"/>
    <n v="1"/>
    <n v="1.6"/>
    <n v="1.6"/>
    <s v="Card"/>
    <s v="Sainsbury's"/>
    <x v="1"/>
    <x v="11"/>
    <x v="1"/>
  </r>
  <r>
    <d v="2022-07-25T00:00:00"/>
    <s v="Chips"/>
    <n v="1"/>
    <n v="1.5"/>
    <n v="1.5"/>
    <s v="Card"/>
    <s v="Sainsbury's"/>
    <x v="1"/>
    <x v="14"/>
    <x v="1"/>
  </r>
  <r>
    <d v="2022-07-25T00:00:00"/>
    <s v="Chips"/>
    <n v="1"/>
    <n v="0.5"/>
    <n v="0.5"/>
    <s v="Card"/>
    <s v="Sainsbury's"/>
    <x v="1"/>
    <x v="14"/>
    <x v="1"/>
  </r>
  <r>
    <d v="2022-07-25T00:00:00"/>
    <s v="Malted Biscuit"/>
    <n v="1"/>
    <n v="0.5"/>
    <n v="0.5"/>
    <s v="Card"/>
    <s v="Sainsbury's"/>
    <x v="1"/>
    <x v="14"/>
    <x v="1"/>
  </r>
  <r>
    <d v="2022-07-25T00:00:00"/>
    <s v="Petit Chocolate"/>
    <n v="1"/>
    <n v="1"/>
    <n v="1"/>
    <s v="Card"/>
    <s v="Sainsbury's"/>
    <x v="1"/>
    <x v="14"/>
    <x v="1"/>
  </r>
  <r>
    <d v="2022-07-25T00:00:00"/>
    <s v="Shortbread"/>
    <n v="1"/>
    <n v="0.8"/>
    <n v="0.8"/>
    <s v="Card"/>
    <s v="Sainsbury's"/>
    <x v="1"/>
    <x v="14"/>
    <x v="1"/>
  </r>
  <r>
    <d v="2022-07-25T00:00:00"/>
    <s v="Branflakes"/>
    <n v="1"/>
    <n v="1.2"/>
    <n v="1.2"/>
    <s v="Card"/>
    <s v="Sainsbury's"/>
    <x v="1"/>
    <x v="11"/>
    <x v="1"/>
  </r>
  <r>
    <d v="2022-07-25T00:00:00"/>
    <s v="Fast Food"/>
    <n v="1"/>
    <n v="11.98"/>
    <n v="11.98"/>
    <s v="Card"/>
    <s v="KFC"/>
    <x v="4"/>
    <x v="6"/>
    <x v="0"/>
  </r>
  <r>
    <d v="2022-07-25T00:00:00"/>
    <s v="Noodle"/>
    <n v="1"/>
    <n v="2.79"/>
    <n v="2.79"/>
    <s v="Card"/>
    <s v="Loon Fung"/>
    <x v="1"/>
    <x v="25"/>
    <x v="0"/>
  </r>
  <r>
    <d v="2022-07-25T00:00:00"/>
    <s v="Noodle"/>
    <n v="1"/>
    <n v="2.67"/>
    <n v="2.67"/>
    <s v="Card"/>
    <s v="Loon Fung"/>
    <x v="1"/>
    <x v="25"/>
    <x v="0"/>
  </r>
  <r>
    <d v="2022-07-25T00:00:00"/>
    <s v="Wantan"/>
    <n v="1"/>
    <n v="1.89"/>
    <n v="1.89"/>
    <s v="Card"/>
    <s v="Loon Fung"/>
    <x v="1"/>
    <x v="9"/>
    <x v="0"/>
  </r>
  <r>
    <d v="2022-07-25T00:00:00"/>
    <s v="Uber"/>
    <n v="1"/>
    <n v="16.88"/>
    <n v="16.88"/>
    <s v="Card"/>
    <s v="Uber"/>
    <x v="0"/>
    <x v="0"/>
    <x v="0"/>
  </r>
  <r>
    <d v="2022-07-26T00:00:00"/>
    <s v="Rental"/>
    <n v="1"/>
    <n v="4200"/>
    <n v="4200"/>
    <s v="Card"/>
    <s v="N/A"/>
    <x v="2"/>
    <x v="2"/>
    <x v="1"/>
  </r>
  <r>
    <d v="2022-07-26T00:00:00"/>
    <s v="VPN (2yr)"/>
    <n v="1"/>
    <n v="59.76"/>
    <n v="59.76"/>
    <s v="Card"/>
    <s v="Nord"/>
    <x v="7"/>
    <x v="26"/>
    <x v="1"/>
  </r>
  <r>
    <d v="2022-07-27T00:00:00"/>
    <s v="Rental"/>
    <n v="1"/>
    <n v="4200"/>
    <n v="4200"/>
    <s v="Card"/>
    <s v="N/A"/>
    <x v="2"/>
    <x v="2"/>
    <x v="1"/>
  </r>
  <r>
    <d v="2022-07-28T00:00:00"/>
    <s v="Rental"/>
    <n v="1"/>
    <n v="4200"/>
    <n v="4200"/>
    <s v="Card"/>
    <s v="N/A"/>
    <x v="2"/>
    <x v="2"/>
    <x v="1"/>
  </r>
  <r>
    <d v="2022-07-28T00:00:00"/>
    <s v="Bubble tea"/>
    <n v="1"/>
    <n v="5.8"/>
    <n v="5.8"/>
    <s v="Card"/>
    <s v="Tiger hill"/>
    <x v="4"/>
    <x v="5"/>
    <x v="0"/>
  </r>
  <r>
    <d v="2022-07-28T00:00:00"/>
    <s v="Chips"/>
    <n v="1"/>
    <n v="0.69"/>
    <n v="0.69"/>
    <s v="Card"/>
    <s v="ALDI"/>
    <x v="1"/>
    <x v="14"/>
    <x v="1"/>
  </r>
  <r>
    <d v="2022-07-28T00:00:00"/>
    <s v="Biscuit butter"/>
    <n v="1"/>
    <n v="0.69"/>
    <n v="0.69"/>
    <s v="Card"/>
    <s v="ALDI"/>
    <x v="1"/>
    <x v="14"/>
    <x v="1"/>
  </r>
  <r>
    <d v="2022-07-28T00:00:00"/>
    <s v="Biscuit bourbon"/>
    <n v="1"/>
    <n v="0.25"/>
    <n v="0.25"/>
    <s v="Card"/>
    <s v="ALDI"/>
    <x v="1"/>
    <x v="14"/>
    <x v="1"/>
  </r>
  <r>
    <d v="2022-07-28T00:00:00"/>
    <s v="Carbonara Family meals"/>
    <n v="1"/>
    <n v="4.29"/>
    <n v="4.29"/>
    <s v="Card"/>
    <s v="ALDI"/>
    <x v="1"/>
    <x v="9"/>
    <x v="1"/>
  </r>
  <r>
    <d v="2022-07-28T00:00:00"/>
    <s v="Lettuce iceberg"/>
    <n v="1"/>
    <n v="0.55000000000000004"/>
    <n v="0.55000000000000004"/>
    <s v="Card"/>
    <s v="ALDI"/>
    <x v="1"/>
    <x v="15"/>
    <x v="1"/>
  </r>
  <r>
    <d v="2022-07-28T00:00:00"/>
    <s v="Pasta Penne"/>
    <n v="1"/>
    <n v="0.32"/>
    <n v="0.32"/>
    <s v="Card"/>
    <s v="ALDI"/>
    <x v="1"/>
    <x v="8"/>
    <x v="1"/>
  </r>
  <r>
    <d v="2022-07-28T00:00:00"/>
    <s v="Sauce Lasagne"/>
    <n v="1"/>
    <n v="0.65"/>
    <n v="0.65"/>
    <s v="Card"/>
    <s v="ALDI"/>
    <x v="1"/>
    <x v="27"/>
    <x v="1"/>
  </r>
  <r>
    <d v="2022-07-28T00:00:00"/>
    <s v="Chicken Thigh"/>
    <n v="1"/>
    <n v="2.79"/>
    <n v="2.79"/>
    <s v="Card"/>
    <s v="ALDI"/>
    <x v="1"/>
    <x v="16"/>
    <x v="1"/>
  </r>
  <r>
    <d v="2022-07-28T00:00:00"/>
    <s v="Salad tomato"/>
    <n v="1"/>
    <n v="0.75"/>
    <n v="0.75"/>
    <s v="Card"/>
    <s v="ALDI"/>
    <x v="1"/>
    <x v="15"/>
    <x v="1"/>
  </r>
  <r>
    <d v="2022-07-29T00:00:00"/>
    <s v="Too good to go"/>
    <n v="1"/>
    <n v="3.5"/>
    <n v="3.5"/>
    <s v="Card"/>
    <s v="Wenzel's"/>
    <x v="1"/>
    <x v="12"/>
    <x v="0"/>
  </r>
  <r>
    <d v="2022-07-29T00:00:00"/>
    <s v="Measure tape"/>
    <n v="1"/>
    <n v="1"/>
    <n v="1"/>
    <s v="Card"/>
    <s v="ASDA"/>
    <x v="3"/>
    <x v="28"/>
    <x v="0"/>
  </r>
  <r>
    <d v="2022-07-29T00:00:00"/>
    <s v="Aubergine"/>
    <n v="1"/>
    <n v="0.59"/>
    <n v="0.59"/>
    <s v="Card"/>
    <s v="ASDA"/>
    <x v="1"/>
    <x v="15"/>
    <x v="0"/>
  </r>
  <r>
    <d v="2022-07-30T00:00:00"/>
    <s v="Airbnb (1day)"/>
    <n v="1"/>
    <n v="68"/>
    <n v="68"/>
    <s v="Card"/>
    <s v="N/A"/>
    <x v="2"/>
    <x v="2"/>
    <x v="0"/>
  </r>
  <r>
    <d v="2022-07-30T00:00:00"/>
    <s v="Potatoes"/>
    <n v="1"/>
    <n v="0.28999999999999998"/>
    <n v="0.28999999999999998"/>
    <s v="Card"/>
    <s v="Sainsbury's"/>
    <x v="1"/>
    <x v="8"/>
    <x v="1"/>
  </r>
  <r>
    <d v="2022-07-30T00:00:00"/>
    <s v="Onions"/>
    <n v="1"/>
    <n v="0.11"/>
    <n v="0.11"/>
    <s v="Card"/>
    <s v="Sainsbury's"/>
    <x v="1"/>
    <x v="15"/>
    <x v="1"/>
  </r>
  <r>
    <d v="2022-07-30T00:00:00"/>
    <s v="Pataks tikka masala"/>
    <n v="1"/>
    <n v="1.4"/>
    <n v="1.4"/>
    <s v="Card"/>
    <s v="Sainsbury's"/>
    <x v="1"/>
    <x v="27"/>
    <x v="1"/>
  </r>
  <r>
    <d v="2022-07-30T00:00:00"/>
    <s v="Sanitizing alcohol"/>
    <n v="1"/>
    <n v="4.95"/>
    <n v="4.95"/>
    <s v="Card"/>
    <s v="Boots"/>
    <x v="3"/>
    <x v="29"/>
    <x v="0"/>
  </r>
  <r>
    <d v="2022-07-30T00:00:00"/>
    <s v="Fast food"/>
    <n v="1"/>
    <n v="6.55"/>
    <n v="6.55"/>
    <s v="Card"/>
    <s v="IKEA"/>
    <x v="4"/>
    <x v="6"/>
    <x v="0"/>
  </r>
  <r>
    <d v="2022-07-30T00:00:00"/>
    <s v="Carrier bag"/>
    <n v="1"/>
    <n v="0.75"/>
    <n v="0.75"/>
    <s v="Card"/>
    <s v="IKEA"/>
    <x v="1"/>
    <x v="1"/>
    <x v="1"/>
  </r>
  <r>
    <d v="2022-07-30T00:00:00"/>
    <s v="Fitt sheet"/>
    <n v="1"/>
    <n v="9"/>
    <n v="9"/>
    <s v="Card"/>
    <s v="IKEA"/>
    <x v="3"/>
    <x v="30"/>
    <x v="1"/>
  </r>
  <r>
    <d v="2022-07-30T00:00:00"/>
    <s v="Duvet"/>
    <n v="1"/>
    <n v="30"/>
    <n v="30"/>
    <s v="Card"/>
    <s v="IKEA"/>
    <x v="3"/>
    <x v="30"/>
    <x v="1"/>
  </r>
  <r>
    <d v="2022-07-30T00:00:00"/>
    <s v="Duvet cover &amp; 2 pillow case"/>
    <n v="1"/>
    <n v="25"/>
    <n v="25"/>
    <s v="Card"/>
    <s v="IKEA"/>
    <x v="3"/>
    <x v="30"/>
    <x v="1"/>
  </r>
  <r>
    <d v="2022-07-30T00:00:00"/>
    <s v="Mattress protector"/>
    <n v="1"/>
    <n v="12"/>
    <n v="12"/>
    <s v="Card"/>
    <s v="IKEA"/>
    <x v="3"/>
    <x v="30"/>
    <x v="1"/>
  </r>
  <r>
    <d v="2022-07-30T00:00:00"/>
    <s v="Bus"/>
    <n v="2"/>
    <n v="1.65"/>
    <n v="3.3"/>
    <s v="Card"/>
    <s v="Tfl"/>
    <x v="0"/>
    <x v="0"/>
    <x v="1"/>
  </r>
  <r>
    <d v="2022-07-30T00:00:00"/>
    <s v="Bus"/>
    <n v="2"/>
    <n v="1.65"/>
    <n v="3.3"/>
    <s v="Card"/>
    <s v="Tfl"/>
    <x v="0"/>
    <x v="0"/>
    <x v="0"/>
  </r>
  <r>
    <d v="2022-07-31T00:00:00"/>
    <s v="Rental"/>
    <n v="1"/>
    <n v="3877"/>
    <n v="3877"/>
    <s v="Card"/>
    <s v="N/A"/>
    <x v="2"/>
    <x v="2"/>
    <x v="1"/>
  </r>
  <r>
    <d v="2022-07-31T00:00:00"/>
    <s v="Rental"/>
    <n v="1"/>
    <n v="6000"/>
    <n v="6000"/>
    <s v="Card"/>
    <s v="N/A"/>
    <x v="2"/>
    <x v="2"/>
    <x v="0"/>
  </r>
  <r>
    <d v="2022-07-31T00:00:00"/>
    <s v="Rental"/>
    <n v="1"/>
    <n v="-6000"/>
    <n v="-6000"/>
    <s v="Card"/>
    <s v="N/A"/>
    <x v="2"/>
    <x v="2"/>
    <x v="1"/>
  </r>
  <r>
    <d v="2022-07-31T00:00:00"/>
    <s v="Health Care"/>
    <n v="1"/>
    <n v="55.13"/>
    <n v="55.13"/>
    <s v="Card"/>
    <s v="iHerbs"/>
    <x v="8"/>
    <x v="31"/>
    <x v="0"/>
  </r>
  <r>
    <d v="2022-08-01T00:00:00"/>
    <s v="Too good to go"/>
    <n v="1"/>
    <n v="3.09"/>
    <n v="3.09"/>
    <s v="Card"/>
    <s v="Morrisons"/>
    <x v="1"/>
    <x v="15"/>
    <x v="0"/>
  </r>
  <r>
    <d v="2022-08-01T00:00:00"/>
    <s v="Chicken Tight"/>
    <n v="1"/>
    <n v="2.8"/>
    <n v="2.8"/>
    <s v="Card"/>
    <s v="ASDA"/>
    <x v="1"/>
    <x v="16"/>
    <x v="0"/>
  </r>
  <r>
    <d v="2022-08-01T00:00:00"/>
    <s v="Salad Sauce"/>
    <n v="1"/>
    <n v="1.65"/>
    <n v="1.65"/>
    <s v="Card"/>
    <s v="ASDA"/>
    <x v="1"/>
    <x v="27"/>
    <x v="0"/>
  </r>
  <r>
    <d v="2022-08-02T00:00:00"/>
    <s v="Bus"/>
    <n v="4"/>
    <n v="1.65"/>
    <n v="6.6"/>
    <s v="Card"/>
    <s v="Tfl"/>
    <x v="0"/>
    <x v="0"/>
    <x v="1"/>
  </r>
  <r>
    <d v="2022-08-02T00:00:00"/>
    <s v="Bus"/>
    <n v="4"/>
    <n v="1.65"/>
    <n v="6.6"/>
    <s v="Card"/>
    <s v="Tfl"/>
    <x v="0"/>
    <x v="0"/>
    <x v="0"/>
  </r>
  <r>
    <d v="2022-08-02T00:00:00"/>
    <s v="Chinese cuisine"/>
    <n v="1"/>
    <n v="11.9"/>
    <n v="11.9"/>
    <s v="Card"/>
    <s v="Bang Bang"/>
    <x v="4"/>
    <x v="32"/>
    <x v="1"/>
  </r>
  <r>
    <d v="2022-08-02T00:00:00"/>
    <s v="Thai cuisine"/>
    <n v="1"/>
    <n v="9.5"/>
    <n v="9.5"/>
    <s v="Card"/>
    <s v="Bang Bang"/>
    <x v="4"/>
    <x v="33"/>
    <x v="0"/>
  </r>
  <r>
    <d v="2022-08-02T00:00:00"/>
    <s v="Drinks"/>
    <n v="1"/>
    <n v="2.4"/>
    <n v="2.4"/>
    <s v="Card"/>
    <s v="IKEA"/>
    <x v="4"/>
    <x v="6"/>
    <x v="0"/>
  </r>
  <r>
    <d v="2022-08-02T00:00:00"/>
    <s v="Laundary bag/stand"/>
    <n v="1"/>
    <n v="3"/>
    <n v="3"/>
    <s v="Card"/>
    <s v="IKEA"/>
    <x v="3"/>
    <x v="34"/>
    <x v="1"/>
  </r>
  <r>
    <d v="2022-08-02T00:00:00"/>
    <s v="Pillow"/>
    <n v="1"/>
    <n v="12"/>
    <n v="12"/>
    <s v="Card"/>
    <s v="IKEA"/>
    <x v="3"/>
    <x v="30"/>
    <x v="1"/>
  </r>
  <r>
    <d v="2022-08-02T00:00:00"/>
    <s v="Frying pan"/>
    <n v="1"/>
    <n v="12"/>
    <n v="12"/>
    <s v="Card"/>
    <s v="IKEA"/>
    <x v="3"/>
    <x v="35"/>
    <x v="1"/>
  </r>
  <r>
    <d v="2022-08-02T00:00:00"/>
    <s v="Cutlery set"/>
    <n v="1"/>
    <n v="4"/>
    <n v="4"/>
    <s v="Card"/>
    <s v="IKEA"/>
    <x v="3"/>
    <x v="35"/>
    <x v="1"/>
  </r>
  <r>
    <d v="2022-08-02T00:00:00"/>
    <s v="Candle"/>
    <n v="1"/>
    <n v="3"/>
    <n v="3"/>
    <s v="Card"/>
    <s v="IKEA"/>
    <x v="3"/>
    <x v="36"/>
    <x v="1"/>
  </r>
  <r>
    <d v="2022-08-02T00:00:00"/>
    <s v="Glass cup set"/>
    <n v="1"/>
    <n v="4"/>
    <n v="4"/>
    <s v="Card"/>
    <s v="IKEA"/>
    <x v="3"/>
    <x v="35"/>
    <x v="1"/>
  </r>
  <r>
    <d v="2022-08-02T00:00:00"/>
    <s v="Oven glove"/>
    <n v="1"/>
    <n v="1.5"/>
    <n v="1.5"/>
    <s v="Card"/>
    <s v="IKEA"/>
    <x v="3"/>
    <x v="35"/>
    <x v="1"/>
  </r>
  <r>
    <d v="2022-08-02T00:00:00"/>
    <s v="Oven serv dish"/>
    <n v="1"/>
    <n v="4"/>
    <n v="4"/>
    <s v="Card"/>
    <s v="IKEA"/>
    <x v="3"/>
    <x v="35"/>
    <x v="1"/>
  </r>
  <r>
    <d v="2022-08-02T00:00:00"/>
    <s v="Bowl set"/>
    <n v="1"/>
    <n v="8"/>
    <n v="8"/>
    <s v="Card"/>
    <s v="IKEA"/>
    <x v="3"/>
    <x v="35"/>
    <x v="1"/>
  </r>
  <r>
    <d v="2022-08-02T00:00:00"/>
    <s v="Deep plate set"/>
    <n v="1"/>
    <n v="6"/>
    <n v="6"/>
    <s v="Card"/>
    <s v="IKEA"/>
    <x v="3"/>
    <x v="35"/>
    <x v="1"/>
  </r>
  <r>
    <d v="2022-08-02T00:00:00"/>
    <s v="Sauce pan"/>
    <n v="1"/>
    <n v="10"/>
    <n v="10"/>
    <s v="Card"/>
    <s v="IKEA"/>
    <x v="3"/>
    <x v="35"/>
    <x v="1"/>
  </r>
  <r>
    <d v="2022-08-02T00:00:00"/>
    <s v="Pillow"/>
    <n v="1"/>
    <n v="8"/>
    <n v="8"/>
    <s v="Card"/>
    <s v="Dunelm"/>
    <x v="3"/>
    <x v="30"/>
    <x v="1"/>
  </r>
  <r>
    <d v="2022-08-02T00:00:00"/>
    <s v="Round Recycling Bin"/>
    <n v="1"/>
    <n v="11.25"/>
    <n v="11.25"/>
    <s v="Card"/>
    <s v="Dunelm"/>
    <x v="3"/>
    <x v="35"/>
    <x v="1"/>
  </r>
  <r>
    <d v="2022-08-02T00:00:00"/>
    <s v="Toilet Cleaner"/>
    <n v="1"/>
    <n v="0.55000000000000004"/>
    <n v="0.55000000000000004"/>
    <s v="Card"/>
    <s v="Wilko"/>
    <x v="3"/>
    <x v="29"/>
    <x v="1"/>
  </r>
  <r>
    <d v="2022-08-02T00:00:00"/>
    <s v="Dettol Power"/>
    <n v="1"/>
    <n v="2"/>
    <n v="2"/>
    <s v="Card"/>
    <s v="Wilko"/>
    <x v="3"/>
    <x v="29"/>
    <x v="1"/>
  </r>
  <r>
    <d v="2022-08-02T00:00:00"/>
    <s v="Toilet tissue"/>
    <n v="1"/>
    <n v="4"/>
    <n v="4"/>
    <s v="Card"/>
    <s v="Wilko"/>
    <x v="3"/>
    <x v="3"/>
    <x v="1"/>
  </r>
  <r>
    <d v="2022-08-02T00:00:00"/>
    <s v="Wilko Liquid DW"/>
    <n v="1"/>
    <n v="1"/>
    <n v="1"/>
    <s v="Card"/>
    <s v="Wilko"/>
    <x v="3"/>
    <x v="29"/>
    <x v="1"/>
  </r>
  <r>
    <d v="2022-08-02T00:00:00"/>
    <s v="Sponge Scourers 20pk"/>
    <n v="1"/>
    <n v="1"/>
    <n v="1"/>
    <s v="Card"/>
    <s v="Wilko"/>
    <x v="3"/>
    <x v="35"/>
    <x v="1"/>
  </r>
  <r>
    <d v="2022-08-02T00:00:00"/>
    <s v="Handwash"/>
    <n v="1"/>
    <n v="1.38"/>
    <n v="1.38"/>
    <s v="Card"/>
    <s v="ALDI"/>
    <x v="3"/>
    <x v="29"/>
    <x v="1"/>
  </r>
  <r>
    <d v="2022-08-02T00:00:00"/>
    <s v="Floral pad cloth"/>
    <n v="1"/>
    <n v="1.99"/>
    <n v="1.99"/>
    <s v="Card"/>
    <s v="ALDI"/>
    <x v="3"/>
    <x v="29"/>
    <x v="1"/>
  </r>
  <r>
    <d v="2022-08-02T00:00:00"/>
    <s v="Bin Liners Swing"/>
    <n v="1"/>
    <n v="0.85"/>
    <n v="0.85"/>
    <s v="Card"/>
    <s v="ALDI"/>
    <x v="3"/>
    <x v="29"/>
    <x v="1"/>
  </r>
  <r>
    <d v="2022-08-02T00:00:00"/>
    <s v="Glove household"/>
    <n v="1"/>
    <n v="1.05"/>
    <n v="1.05"/>
    <s v="Card"/>
    <s v="ALDI"/>
    <x v="3"/>
    <x v="29"/>
    <x v="1"/>
  </r>
  <r>
    <d v="2022-08-02T00:00:00"/>
    <s v="Saxon Blast kitchen towel 3pk"/>
    <n v="1"/>
    <n v="3.89"/>
    <n v="3.89"/>
    <s v="Card"/>
    <s v="ALDI"/>
    <x v="3"/>
    <x v="35"/>
    <x v="1"/>
  </r>
  <r>
    <d v="2022-08-02T00:00:00"/>
    <s v="Bucket"/>
    <n v="1"/>
    <n v="3"/>
    <n v="3"/>
    <s v="Card"/>
    <s v="ASDA"/>
    <x v="3"/>
    <x v="29"/>
    <x v="1"/>
  </r>
  <r>
    <d v="2022-08-02T00:00:00"/>
    <s v="MOP"/>
    <n v="1"/>
    <n v="2.75"/>
    <n v="2.75"/>
    <s v="Card"/>
    <s v="ASDA"/>
    <x v="3"/>
    <x v="29"/>
    <x v="1"/>
  </r>
  <r>
    <d v="2022-08-02T00:00:00"/>
    <s v="Lemonade 2L"/>
    <n v="1"/>
    <n v="0.23"/>
    <n v="0.23"/>
    <s v="Card"/>
    <s v="ALDI"/>
    <x v="1"/>
    <x v="10"/>
    <x v="1"/>
  </r>
  <r>
    <d v="2022-08-02T00:00:00"/>
    <s v="Bleach Thick 2L"/>
    <n v="1"/>
    <n v="0.95"/>
    <n v="0.95"/>
    <s v="Card"/>
    <s v="ALDI"/>
    <x v="3"/>
    <x v="29"/>
    <x v="1"/>
  </r>
  <r>
    <d v="2022-08-02T00:00:00"/>
    <s v="Fast Food"/>
    <n v="1"/>
    <n v="7.79"/>
    <n v="7.79"/>
    <s v="Card"/>
    <s v="McDonalds"/>
    <x v="4"/>
    <x v="6"/>
    <x v="0"/>
  </r>
  <r>
    <d v="2022-08-02T00:00:00"/>
    <s v="Internet"/>
    <n v="1"/>
    <n v="35"/>
    <n v="35"/>
    <s v="Card"/>
    <s v="Hyperotic"/>
    <x v="7"/>
    <x v="37"/>
    <x v="0"/>
  </r>
  <r>
    <d v="2022-08-03T00:00:00"/>
    <s v="Side plate"/>
    <n v="1"/>
    <n v="1.5"/>
    <n v="1.5"/>
    <s v="Card"/>
    <s v="B&amp;M"/>
    <x v="3"/>
    <x v="35"/>
    <x v="0"/>
  </r>
  <r>
    <d v="2022-08-03T00:00:00"/>
    <s v="Busket"/>
    <n v="1"/>
    <n v="3.5"/>
    <n v="3.5"/>
    <s v="Card"/>
    <s v="B&amp;M"/>
    <x v="3"/>
    <x v="34"/>
    <x v="0"/>
  </r>
  <r>
    <d v="2022-08-03T00:00:00"/>
    <s v="Mirror"/>
    <n v="1"/>
    <n v="2.5"/>
    <n v="2.5"/>
    <s v="Card"/>
    <s v="B&amp;M"/>
    <x v="3"/>
    <x v="34"/>
    <x v="0"/>
  </r>
  <r>
    <d v="2022-08-03T00:00:00"/>
    <s v="Bin Tie 15L 40pk"/>
    <n v="1"/>
    <n v="1"/>
    <n v="1"/>
    <s v="Card"/>
    <s v="B&amp;M"/>
    <x v="3"/>
    <x v="29"/>
    <x v="0"/>
  </r>
  <r>
    <d v="2022-08-03T00:00:00"/>
    <s v="Strainer"/>
    <n v="1"/>
    <n v="2.99"/>
    <n v="2.99"/>
    <s v="Card"/>
    <s v="B&amp;M"/>
    <x v="3"/>
    <x v="3"/>
    <x v="0"/>
  </r>
  <r>
    <d v="2022-08-03T00:00:00"/>
    <s v="Shoe rack"/>
    <n v="1"/>
    <n v="10"/>
    <n v="10"/>
    <s v="Card"/>
    <s v="B&amp;M"/>
    <x v="3"/>
    <x v="38"/>
    <x v="0"/>
  </r>
  <r>
    <d v="2022-08-03T00:00:00"/>
    <s v="Kettle"/>
    <n v="1"/>
    <n v="12"/>
    <n v="12"/>
    <s v="Card"/>
    <s v="Wilko"/>
    <x v="3"/>
    <x v="35"/>
    <x v="0"/>
  </r>
  <r>
    <d v="2022-08-03T00:00:00"/>
    <s v="Bathmat"/>
    <n v="1"/>
    <n v="7.5"/>
    <n v="7.5"/>
    <s v="Card"/>
    <s v="Wilko"/>
    <x v="3"/>
    <x v="34"/>
    <x v="0"/>
  </r>
  <r>
    <d v="2022-08-03T00:00:00"/>
    <s v="Mug"/>
    <n v="1"/>
    <n v="1.75"/>
    <n v="1.75"/>
    <s v="Card"/>
    <s v="Wilko"/>
    <x v="3"/>
    <x v="35"/>
    <x v="0"/>
  </r>
  <r>
    <d v="2022-08-03T00:00:00"/>
    <s v="Shower gel"/>
    <n v="1"/>
    <n v="1.5"/>
    <n v="1.5"/>
    <s v="Card"/>
    <s v="Wilko"/>
    <x v="3"/>
    <x v="3"/>
    <x v="0"/>
  </r>
  <r>
    <d v="2022-08-03T00:00:00"/>
    <s v="Measuring Jug 1L"/>
    <n v="1"/>
    <n v="0.75"/>
    <n v="0.75"/>
    <s v="Card"/>
    <s v="Wilko"/>
    <x v="3"/>
    <x v="35"/>
    <x v="0"/>
  </r>
  <r>
    <d v="2022-08-03T00:00:00"/>
    <s v="Mixing bowl"/>
    <n v="1"/>
    <n v="3.75"/>
    <n v="3.75"/>
    <s v="Card"/>
    <s v="Wilko"/>
    <x v="3"/>
    <x v="35"/>
    <x v="0"/>
  </r>
  <r>
    <d v="2022-08-03T00:00:00"/>
    <s v="Knife Set"/>
    <n v="1"/>
    <n v="6.5"/>
    <n v="6.5"/>
    <s v="Card"/>
    <s v="Wilko"/>
    <x v="3"/>
    <x v="35"/>
    <x v="0"/>
  </r>
  <r>
    <d v="2022-08-03T00:00:00"/>
    <s v="Pork chops"/>
    <n v="1"/>
    <n v="3.58"/>
    <n v="3.58"/>
    <s v="Card"/>
    <s v="ALDI"/>
    <x v="1"/>
    <x v="16"/>
    <x v="1"/>
  </r>
  <r>
    <d v="2022-08-03T00:00:00"/>
    <s v="Bread farmhouse"/>
    <n v="1"/>
    <n v="0.69"/>
    <n v="0.69"/>
    <s v="Card"/>
    <s v="ALDI"/>
    <x v="1"/>
    <x v="11"/>
    <x v="1"/>
  </r>
  <r>
    <d v="2022-08-03T00:00:00"/>
    <s v="Diet Cola 2L"/>
    <n v="1"/>
    <n v="0.47"/>
    <n v="0.47"/>
    <s v="Card"/>
    <s v="ALDI"/>
    <x v="1"/>
    <x v="10"/>
    <x v="1"/>
  </r>
  <r>
    <d v="2022-08-03T00:00:00"/>
    <s v="Banana"/>
    <n v="3"/>
    <n v="0.14000000000000001"/>
    <n v="0.42000000000000004"/>
    <s v="Card"/>
    <s v="ALDI"/>
    <x v="1"/>
    <x v="18"/>
    <x v="1"/>
  </r>
  <r>
    <d v="2022-08-03T00:00:00"/>
    <s v="Large Egg 10pk"/>
    <n v="1"/>
    <n v="1.39"/>
    <n v="1.39"/>
    <s v="Card"/>
    <s v="ALDI"/>
    <x v="1"/>
    <x v="11"/>
    <x v="1"/>
  </r>
  <r>
    <d v="2022-08-03T00:00:00"/>
    <s v="Pepper Grinder"/>
    <n v="1"/>
    <n v="0.99"/>
    <n v="0.99"/>
    <s v="Card"/>
    <s v="ALDI"/>
    <x v="1"/>
    <x v="20"/>
    <x v="1"/>
  </r>
  <r>
    <d v="2022-08-03T00:00:00"/>
    <s v="Vegetable oil"/>
    <n v="1"/>
    <n v="1.75"/>
    <n v="1.75"/>
    <s v="Card"/>
    <s v="ALDI"/>
    <x v="1"/>
    <x v="11"/>
    <x v="1"/>
  </r>
  <r>
    <d v="2022-08-03T00:00:00"/>
    <s v="Grapes"/>
    <n v="1"/>
    <n v="1.27"/>
    <n v="1.27"/>
    <s v="Card"/>
    <s v="ALDI"/>
    <x v="1"/>
    <x v="18"/>
    <x v="1"/>
  </r>
  <r>
    <d v="2022-08-03T00:00:00"/>
    <s v="Peri Peri Lemon and Herbs"/>
    <n v="1"/>
    <n v="0.99"/>
    <n v="0.99"/>
    <s v="Card"/>
    <s v="ALDI"/>
    <x v="1"/>
    <x v="27"/>
    <x v="1"/>
  </r>
  <r>
    <d v="2022-08-03T00:00:00"/>
    <s v="Salad Dressings"/>
    <n v="1"/>
    <n v="0.65"/>
    <n v="0.65"/>
    <s v="Card"/>
    <s v="ALDI"/>
    <x v="1"/>
    <x v="27"/>
    <x v="1"/>
  </r>
  <r>
    <d v="2022-08-03T00:00:00"/>
    <s v="Shower head"/>
    <n v="1"/>
    <n v="7.99"/>
    <n v="7.99"/>
    <s v="Card"/>
    <s v="Amazon"/>
    <x v="3"/>
    <x v="3"/>
    <x v="0"/>
  </r>
  <r>
    <d v="2022-08-03T00:00:00"/>
    <s v="Yoga Mat"/>
    <n v="1"/>
    <n v="11.89"/>
    <n v="11.89"/>
    <s v="Card"/>
    <s v="Amazon"/>
    <x v="3"/>
    <x v="34"/>
    <x v="0"/>
  </r>
  <r>
    <d v="2022-08-03T00:00:00"/>
    <s v="Seat Cover"/>
    <n v="1"/>
    <n v="13.49"/>
    <n v="13.49"/>
    <s v="Card"/>
    <s v="Amazon"/>
    <x v="3"/>
    <x v="34"/>
    <x v="0"/>
  </r>
  <r>
    <d v="2022-08-04T00:00:00"/>
    <s v="Foil"/>
    <n v="1"/>
    <n v="0.68"/>
    <n v="0.68"/>
    <s v="Card"/>
    <s v="ASDA"/>
    <x v="3"/>
    <x v="35"/>
    <x v="1"/>
  </r>
  <r>
    <d v="2022-08-04T00:00:00"/>
    <s v="Cling Film"/>
    <n v="1"/>
    <n v="0.66"/>
    <n v="0.66"/>
    <s v="Card"/>
    <s v="ASDA"/>
    <x v="3"/>
    <x v="35"/>
    <x v="1"/>
  </r>
  <r>
    <d v="2022-08-04T00:00:00"/>
    <s v="Milk Chocolate"/>
    <n v="1"/>
    <n v="1.3"/>
    <n v="1.3"/>
    <s v="Card"/>
    <s v="ASDA"/>
    <x v="1"/>
    <x v="14"/>
    <x v="1"/>
  </r>
  <r>
    <d v="2022-08-04T00:00:00"/>
    <s v="Beer 568ml"/>
    <n v="4"/>
    <n v="1.3125"/>
    <n v="5.25"/>
    <s v="Card"/>
    <s v="ASDA"/>
    <x v="1"/>
    <x v="10"/>
    <x v="1"/>
  </r>
  <r>
    <d v="2022-08-04T00:00:00"/>
    <s v="Mushrooms"/>
    <n v="1"/>
    <n v="0.79"/>
    <n v="0.79"/>
    <s v="Card"/>
    <s v="ASDA"/>
    <x v="1"/>
    <x v="15"/>
    <x v="1"/>
  </r>
  <r>
    <d v="2022-08-04T00:00:00"/>
    <s v="Stock cubes"/>
    <n v="1"/>
    <n v="1.65"/>
    <n v="1.65"/>
    <s v="Card"/>
    <s v="ASDA"/>
    <x v="1"/>
    <x v="27"/>
    <x v="1"/>
  </r>
  <r>
    <d v="2022-08-04T00:00:00"/>
    <s v="Screwdriver"/>
    <n v="1"/>
    <n v="8"/>
    <n v="8"/>
    <s v="Card"/>
    <s v="ASDA"/>
    <x v="3"/>
    <x v="28"/>
    <x v="1"/>
  </r>
  <r>
    <d v="2022-08-04T00:00:00"/>
    <s v="Laundry powder 2.25kg"/>
    <n v="1"/>
    <n v="5"/>
    <n v="5"/>
    <s v="Card"/>
    <s v="ASDA"/>
    <x v="3"/>
    <x v="3"/>
    <x v="1"/>
  </r>
  <r>
    <d v="2022-08-04T00:00:00"/>
    <s v="Gran sugar"/>
    <n v="1"/>
    <n v="0.55000000000000004"/>
    <n v="0.55000000000000004"/>
    <s v="Card"/>
    <s v="ASDA"/>
    <x v="1"/>
    <x v="11"/>
    <x v="1"/>
  </r>
  <r>
    <d v="2022-08-04T00:00:00"/>
    <s v="SiChuan Peppercpr"/>
    <n v="1"/>
    <n v="3.35"/>
    <n v="3.35"/>
    <s v="Card"/>
    <s v="Loon Fung"/>
    <x v="1"/>
    <x v="27"/>
    <x v="1"/>
  </r>
  <r>
    <d v="2022-08-04T00:00:00"/>
    <s v="Fish ball 400g"/>
    <n v="1"/>
    <n v="3.09"/>
    <n v="3.09"/>
    <s v="Card"/>
    <s v="Loon Fung"/>
    <x v="1"/>
    <x v="9"/>
    <x v="1"/>
  </r>
  <r>
    <d v="2022-08-04T00:00:00"/>
    <s v="Rice Vermicel"/>
    <n v="1"/>
    <n v="1.39"/>
    <n v="1.39"/>
    <s v="Card"/>
    <s v="Loon Fung"/>
    <x v="1"/>
    <x v="8"/>
    <x v="1"/>
  </r>
  <r>
    <d v="2022-08-04T00:00:00"/>
    <s v="Chilli powder 40g"/>
    <n v="1"/>
    <n v="0.59"/>
    <n v="0.59"/>
    <s v="Card"/>
    <s v="ALDI"/>
    <x v="1"/>
    <x v="20"/>
    <x v="1"/>
  </r>
  <r>
    <d v="2022-08-04T00:00:00"/>
    <s v="Chicken Tight"/>
    <n v="1"/>
    <n v="2.25"/>
    <n v="2.25"/>
    <s v="Card"/>
    <s v="ALDI"/>
    <x v="1"/>
    <x v="16"/>
    <x v="1"/>
  </r>
  <r>
    <d v="2022-08-04T00:00:00"/>
    <s v="Rice Choc low Sugar"/>
    <n v="1"/>
    <n v="0.85"/>
    <n v="0.85"/>
    <s v="Card"/>
    <s v="ALDI"/>
    <x v="1"/>
    <x v="11"/>
    <x v="1"/>
  </r>
  <r>
    <d v="2022-08-04T00:00:00"/>
    <s v="Sausages"/>
    <n v="1"/>
    <n v="0.96"/>
    <n v="0.96"/>
    <s v="Card"/>
    <s v="ASDA"/>
    <x v="1"/>
    <x v="9"/>
    <x v="1"/>
  </r>
  <r>
    <d v="2022-08-04T00:00:00"/>
    <s v="Nissan Noodles"/>
    <n v="2"/>
    <n v="0.6"/>
    <n v="1.2"/>
    <s v="Card"/>
    <s v="ASDA"/>
    <x v="1"/>
    <x v="8"/>
    <x v="1"/>
  </r>
  <r>
    <d v="2022-08-04T00:00:00"/>
    <s v="ASDA Noodles"/>
    <n v="1"/>
    <n v="1"/>
    <n v="1"/>
    <s v="Card"/>
    <s v="ASDA"/>
    <x v="1"/>
    <x v="8"/>
    <x v="1"/>
  </r>
  <r>
    <d v="2022-08-04T00:00:00"/>
    <s v="Broccoli"/>
    <n v="1"/>
    <n v="1"/>
    <n v="1"/>
    <s v="Card"/>
    <s v="ASDA"/>
    <x v="1"/>
    <x v="15"/>
    <x v="1"/>
  </r>
  <r>
    <d v="2022-08-04T00:00:00"/>
    <s v="Chop board"/>
    <n v="1"/>
    <n v="1"/>
    <n v="1"/>
    <s v="Card"/>
    <s v="ASDA"/>
    <x v="3"/>
    <x v="35"/>
    <x v="1"/>
  </r>
  <r>
    <d v="2022-08-04T00:00:00"/>
    <s v="Skincare"/>
    <n v="1"/>
    <n v="50.15"/>
    <n v="50.15"/>
    <s v="Card"/>
    <s v="LookFantastic"/>
    <x v="9"/>
    <x v="39"/>
    <x v="0"/>
  </r>
  <r>
    <d v="2022-08-05T00:00:00"/>
    <s v="Bus"/>
    <n v="3"/>
    <n v="1.65"/>
    <n v="4.9499999999999993"/>
    <s v="Card"/>
    <s v="Tfl"/>
    <x v="0"/>
    <x v="0"/>
    <x v="1"/>
  </r>
  <r>
    <d v="2022-08-05T00:00:00"/>
    <s v="Bus"/>
    <n v="3"/>
    <n v="1.65"/>
    <n v="4.9499999999999993"/>
    <s v="Card"/>
    <s v="Tfl"/>
    <x v="0"/>
    <x v="0"/>
    <x v="0"/>
  </r>
  <r>
    <d v="2022-08-05T00:00:00"/>
    <s v="Table and chair"/>
    <n v="1"/>
    <n v="30"/>
    <n v="30"/>
    <s v="Cash"/>
    <s v="N/A"/>
    <x v="3"/>
    <x v="38"/>
    <x v="1"/>
  </r>
  <r>
    <d v="2022-08-05T00:00:00"/>
    <s v="Uber XL"/>
    <n v="1"/>
    <n v="15.34"/>
    <n v="15.34"/>
    <s v="Card"/>
    <s v="Uber"/>
    <x v="0"/>
    <x v="0"/>
    <x v="0"/>
  </r>
  <r>
    <d v="2022-08-05T00:00:00"/>
    <s v="Fast Food"/>
    <n v="1"/>
    <n v="5.77"/>
    <n v="5.77"/>
    <s v="Card"/>
    <s v="McDonalds"/>
    <x v="4"/>
    <x v="6"/>
    <x v="0"/>
  </r>
  <r>
    <d v="2022-08-05T00:00:00"/>
    <s v="Bottle cleaning brush"/>
    <n v="1"/>
    <n v="1"/>
    <n v="1"/>
    <s v="Card"/>
    <s v="Dunelm"/>
    <x v="3"/>
    <x v="34"/>
    <x v="1"/>
  </r>
  <r>
    <d v="2022-08-05T00:00:00"/>
    <s v="4 pack mixed tea towels"/>
    <n v="1"/>
    <n v="3.99"/>
    <n v="3.99"/>
    <s v="Card"/>
    <s v="Dunelm"/>
    <x v="3"/>
    <x v="35"/>
    <x v="1"/>
  </r>
  <r>
    <d v="2022-08-05T00:00:00"/>
    <s v="3 Tier Airer"/>
    <n v="1"/>
    <n v="12"/>
    <n v="12"/>
    <s v="Card"/>
    <s v="Dunelm"/>
    <x v="3"/>
    <x v="34"/>
    <x v="1"/>
  </r>
  <r>
    <d v="2022-08-05T00:00:00"/>
    <s v="Soft Blanket"/>
    <n v="1"/>
    <n v="10.5"/>
    <n v="10.5"/>
    <s v="Card"/>
    <s v="Dunelm"/>
    <x v="3"/>
    <x v="34"/>
    <x v="1"/>
  </r>
  <r>
    <d v="2022-08-05T00:00:00"/>
    <s v="Bubble Tea"/>
    <n v="1"/>
    <n v="4.55"/>
    <n v="4.55"/>
    <s v="Card"/>
    <s v="Cuppacha"/>
    <x v="4"/>
    <x v="5"/>
    <x v="0"/>
  </r>
  <r>
    <d v="2022-08-05T00:00:00"/>
    <s v="Fresh Green Pak Choi"/>
    <n v="1"/>
    <n v="2.9"/>
    <n v="2.9"/>
    <s v="Card"/>
    <s v="Wing Yip"/>
    <x v="1"/>
    <x v="15"/>
    <x v="1"/>
  </r>
  <r>
    <d v="2022-08-05T00:00:00"/>
    <s v="Fish sauce"/>
    <n v="1"/>
    <n v="1.95"/>
    <n v="1.95"/>
    <s v="Card"/>
    <s v="Wing Yip"/>
    <x v="1"/>
    <x v="27"/>
    <x v="1"/>
  </r>
  <r>
    <d v="2022-08-05T00:00:00"/>
    <s v="Vinegar"/>
    <n v="1"/>
    <n v="1.1000000000000001"/>
    <n v="1.1000000000000001"/>
    <s v="Card"/>
    <s v="Wing Yip"/>
    <x v="1"/>
    <x v="27"/>
    <x v="1"/>
  </r>
  <r>
    <d v="2022-08-05T00:00:00"/>
    <s v="Pork balls"/>
    <n v="1"/>
    <n v="3.98"/>
    <n v="3.98"/>
    <s v="Card"/>
    <s v="Wing Yip"/>
    <x v="1"/>
    <x v="9"/>
    <x v="1"/>
  </r>
  <r>
    <d v="2022-08-05T00:00:00"/>
    <s v="Sweet potato vermicelli"/>
    <n v="1"/>
    <n v="2.5"/>
    <n v="2.5"/>
    <s v="Card"/>
    <s v="Wing Yip"/>
    <x v="1"/>
    <x v="8"/>
    <x v="1"/>
  </r>
  <r>
    <d v="2022-08-05T00:00:00"/>
    <s v="Rice Stick"/>
    <n v="1"/>
    <n v="1.65"/>
    <n v="1.65"/>
    <s v="Card"/>
    <s v="Wing Yip"/>
    <x v="1"/>
    <x v="8"/>
    <x v="1"/>
  </r>
  <r>
    <d v="2022-08-05T00:00:00"/>
    <s v="Vegetable dumpling"/>
    <n v="1"/>
    <n v="2.95"/>
    <n v="2.95"/>
    <s v="Card"/>
    <s v="Wing Yip"/>
    <x v="1"/>
    <x v="9"/>
    <x v="1"/>
  </r>
  <r>
    <d v="2022-08-05T00:00:00"/>
    <s v="Sieuw Mai Pork"/>
    <n v="1"/>
    <n v="6.95"/>
    <n v="6.95"/>
    <s v="Card"/>
    <s v="Wing Yip"/>
    <x v="1"/>
    <x v="9"/>
    <x v="1"/>
  </r>
  <r>
    <d v="2022-08-05T00:00:00"/>
    <s v="Fried tofu"/>
    <n v="2"/>
    <n v="1.8"/>
    <n v="3.6"/>
    <s v="Card"/>
    <s v="Wing Yip"/>
    <x v="1"/>
    <x v="9"/>
    <x v="1"/>
  </r>
  <r>
    <d v="2022-08-05T00:00:00"/>
    <s v="Pork Luncheon Meat"/>
    <n v="1"/>
    <n v="2.5"/>
    <n v="2.5"/>
    <s v="Card"/>
    <s v="Wing Yip"/>
    <x v="1"/>
    <x v="40"/>
    <x v="1"/>
  </r>
  <r>
    <d v="2022-08-05T00:00:00"/>
    <s v="Chapagetti noodle"/>
    <n v="1"/>
    <n v="1"/>
    <n v="1"/>
    <s v="Card"/>
    <s v="Wing Yip"/>
    <x v="1"/>
    <x v="8"/>
    <x v="1"/>
  </r>
  <r>
    <d v="2022-08-05T00:00:00"/>
    <s v="Korean shin ramyun"/>
    <n v="1"/>
    <n v="1"/>
    <n v="1"/>
    <s v="Card"/>
    <s v="Wing Yip"/>
    <x v="1"/>
    <x v="8"/>
    <x v="1"/>
  </r>
  <r>
    <d v="2022-08-05T00:00:00"/>
    <s v="Rice stick"/>
    <n v="1"/>
    <n v="1.1000000000000001"/>
    <n v="1.1000000000000001"/>
    <s v="Card"/>
    <s v="Wing Yip"/>
    <x v="1"/>
    <x v="8"/>
    <x v="1"/>
  </r>
  <r>
    <d v="2022-08-05T00:00:00"/>
    <s v="Prem dark soy sauce"/>
    <n v="1"/>
    <n v="1.95"/>
    <n v="1.95"/>
    <s v="Card"/>
    <s v="Wing Yip"/>
    <x v="1"/>
    <x v="27"/>
    <x v="1"/>
  </r>
  <r>
    <d v="2022-08-05T00:00:00"/>
    <s v="JiangXi vermicelli"/>
    <n v="1"/>
    <n v="1.4"/>
    <n v="1.4"/>
    <s v="Card"/>
    <s v="Wing Yip"/>
    <x v="1"/>
    <x v="8"/>
    <x v="1"/>
  </r>
  <r>
    <d v="2022-08-05T00:00:00"/>
    <s v="Sofa"/>
    <n v="1"/>
    <n v="195"/>
    <n v="195"/>
    <s v="Cash"/>
    <s v="N/A"/>
    <x v="3"/>
    <x v="34"/>
    <x v="0"/>
  </r>
  <r>
    <d v="2022-08-05T00:00:00"/>
    <s v="Lighter"/>
    <n v="1"/>
    <n v="2"/>
    <n v="2"/>
    <s v="Card"/>
    <s v="ASDA"/>
    <x v="3"/>
    <x v="28"/>
    <x v="1"/>
  </r>
  <r>
    <d v="2022-08-05T00:00:00"/>
    <s v="Shapoo"/>
    <n v="1"/>
    <n v="9.25"/>
    <n v="9.25"/>
    <s v="Card"/>
    <s v="ASDA"/>
    <x v="3"/>
    <x v="3"/>
    <x v="1"/>
  </r>
  <r>
    <d v="2022-08-05T00:00:00"/>
    <s v="Bath Towel"/>
    <n v="2"/>
    <n v="4"/>
    <n v="8"/>
    <s v="Card"/>
    <s v="ASDA"/>
    <x v="3"/>
    <x v="3"/>
    <x v="1"/>
  </r>
  <r>
    <d v="2022-08-05T00:00:00"/>
    <s v="Taro Fishball"/>
    <n v="1"/>
    <n v="1.85"/>
    <n v="1.85"/>
    <s v="Card"/>
    <s v="Loon Fung"/>
    <x v="1"/>
    <x v="9"/>
    <x v="1"/>
  </r>
  <r>
    <d v="2022-08-05T00:00:00"/>
    <s v="Hoover"/>
    <n v="1"/>
    <n v="170"/>
    <n v="170"/>
    <s v="Card"/>
    <s v="Amazon"/>
    <x v="3"/>
    <x v="34"/>
    <x v="0"/>
  </r>
  <r>
    <d v="2022-08-06T00:00:00"/>
    <s v="Table"/>
    <n v="1"/>
    <n v="68.39"/>
    <n v="68.39"/>
    <s v="Card"/>
    <s v="Amazon"/>
    <x v="3"/>
    <x v="38"/>
    <x v="0"/>
  </r>
  <r>
    <d v="2022-08-06T00:00:00"/>
    <s v="Steak"/>
    <n v="1"/>
    <n v="4"/>
    <n v="4"/>
    <s v="Card"/>
    <s v="ASDA"/>
    <x v="1"/>
    <x v="16"/>
    <x v="1"/>
  </r>
  <r>
    <d v="2022-08-06T00:00:00"/>
    <s v="White Wine"/>
    <n v="1"/>
    <n v="4.7"/>
    <n v="4.7"/>
    <s v="Card"/>
    <s v="ASDA"/>
    <x v="1"/>
    <x v="10"/>
    <x v="1"/>
  </r>
  <r>
    <d v="2022-08-06T00:00:00"/>
    <s v="Mushrooms"/>
    <n v="1"/>
    <n v="0.79"/>
    <n v="0.79"/>
    <s v="Card"/>
    <s v="ASDA"/>
    <x v="1"/>
    <x v="15"/>
    <x v="1"/>
  </r>
  <r>
    <d v="2022-08-06T00:00:00"/>
    <s v="Sweets"/>
    <n v="1"/>
    <n v="1"/>
    <n v="1"/>
    <s v="Card"/>
    <s v="ASDA"/>
    <x v="1"/>
    <x v="14"/>
    <x v="1"/>
  </r>
  <r>
    <d v="2022-08-06T00:00:00"/>
    <s v="Biscuits"/>
    <n v="1"/>
    <n v="0.45"/>
    <n v="0.45"/>
    <s v="Card"/>
    <s v="ASDA"/>
    <x v="1"/>
    <x v="14"/>
    <x v="1"/>
  </r>
  <r>
    <d v="2022-08-06T00:00:00"/>
    <s v="Peanut Butter"/>
    <n v="1"/>
    <n v="0.45"/>
    <n v="0.45"/>
    <s v="Card"/>
    <s v="ASDA"/>
    <x v="1"/>
    <x v="27"/>
    <x v="1"/>
  </r>
  <r>
    <d v="2022-08-06T00:00:00"/>
    <s v="Biscuits"/>
    <n v="1"/>
    <n v="0.48"/>
    <n v="0.48"/>
    <s v="Card"/>
    <s v="ASDA"/>
    <x v="1"/>
    <x v="14"/>
    <x v="1"/>
  </r>
  <r>
    <d v="2022-08-06T00:00:00"/>
    <s v="Biscuits"/>
    <n v="1"/>
    <n v="1.4"/>
    <n v="1.4"/>
    <s v="Card"/>
    <s v="ASDA"/>
    <x v="1"/>
    <x v="14"/>
    <x v="1"/>
  </r>
  <r>
    <d v="2022-08-06T00:00:00"/>
    <s v="Stock cubes"/>
    <n v="1"/>
    <n v="0.6"/>
    <n v="0.6"/>
    <s v="Card"/>
    <s v="ASDA"/>
    <x v="1"/>
    <x v="27"/>
    <x v="1"/>
  </r>
  <r>
    <d v="2022-08-06T00:00:00"/>
    <s v="Rice"/>
    <n v="1"/>
    <n v="1.5"/>
    <n v="1.5"/>
    <s v="Card"/>
    <s v="ASDA"/>
    <x v="1"/>
    <x v="8"/>
    <x v="1"/>
  </r>
  <r>
    <d v="2022-08-06T00:00:00"/>
    <s v="Parsley"/>
    <n v="1"/>
    <n v="0.6"/>
    <n v="0.6"/>
    <s v="Card"/>
    <s v="ASDA"/>
    <x v="1"/>
    <x v="20"/>
    <x v="1"/>
  </r>
  <r>
    <d v="2022-08-06T00:00:00"/>
    <s v="Kiwi"/>
    <n v="1"/>
    <n v="0.3"/>
    <n v="0.3"/>
    <s v="Card"/>
    <s v="ASDA"/>
    <x v="1"/>
    <x v="18"/>
    <x v="1"/>
  </r>
  <r>
    <d v="2022-08-06T00:00:00"/>
    <s v="Onions"/>
    <n v="1"/>
    <n v="0.1"/>
    <n v="0.1"/>
    <s v="Card"/>
    <s v="ASDA"/>
    <x v="1"/>
    <x v="15"/>
    <x v="1"/>
  </r>
  <r>
    <d v="2022-08-06T00:00:00"/>
    <s v="Bottle"/>
    <n v="1"/>
    <n v="1.5"/>
    <n v="1.5"/>
    <s v="Card"/>
    <s v="B&amp;M"/>
    <x v="3"/>
    <x v="34"/>
    <x v="0"/>
  </r>
  <r>
    <d v="2022-08-06T00:00:00"/>
    <s v="Dish Drying Rack"/>
    <n v="1"/>
    <n v="8.99"/>
    <n v="8.99"/>
    <s v="Card"/>
    <s v="Ebay"/>
    <x v="3"/>
    <x v="35"/>
    <x v="0"/>
  </r>
  <r>
    <d v="2022-08-07T00:00:00"/>
    <s v="Tube"/>
    <n v="1"/>
    <n v="4.0999999999999996"/>
    <n v="4.0999999999999996"/>
    <s v="Oyster Card"/>
    <s v="Tfl"/>
    <x v="0"/>
    <x v="0"/>
    <x v="0"/>
  </r>
  <r>
    <d v="2022-08-07T00:00:00"/>
    <s v="Tube"/>
    <n v="1"/>
    <n v="4.0999999999999996"/>
    <n v="4.0999999999999996"/>
    <s v="Oyster Card"/>
    <s v="Tfl"/>
    <x v="0"/>
    <x v="0"/>
    <x v="1"/>
  </r>
  <r>
    <d v="2022-08-07T00:00:00"/>
    <s v="Asian cuisine"/>
    <n v="1"/>
    <n v="27.35"/>
    <n v="27.35"/>
    <s v="Card"/>
    <s v="Noodle Street"/>
    <x v="4"/>
    <x v="32"/>
    <x v="1"/>
  </r>
  <r>
    <d v="2022-08-07T00:00:00"/>
    <s v="Bubble Tea"/>
    <n v="1"/>
    <n v="4.45"/>
    <n v="4.45"/>
    <s v="Card"/>
    <s v="Yi Fang"/>
    <x v="4"/>
    <x v="5"/>
    <x v="0"/>
  </r>
  <r>
    <d v="2022-08-07T00:00:00"/>
    <s v="LG TV"/>
    <n v="1"/>
    <n v="170"/>
    <n v="170"/>
    <s v="Cash"/>
    <s v="N/A"/>
    <x v="3"/>
    <x v="41"/>
    <x v="0"/>
  </r>
  <r>
    <d v="2022-08-08T00:00:00"/>
    <s v="Too good to go"/>
    <n v="1"/>
    <n v="4.3899999999999997"/>
    <n v="4.3899999999999997"/>
    <s v="Card"/>
    <s v="ASDA food lap"/>
    <x v="1"/>
    <x v="9"/>
    <x v="0"/>
  </r>
  <r>
    <d v="2022-08-08T00:00:00"/>
    <s v="Tube"/>
    <n v="1"/>
    <n v="4.0999999999999996"/>
    <n v="4.0999999999999996"/>
    <s v="Oyster Card"/>
    <s v="Tfl"/>
    <x v="0"/>
    <x v="0"/>
    <x v="1"/>
  </r>
  <r>
    <d v="2022-08-08T00:00:00"/>
    <s v="Cheddar Grated"/>
    <n v="1"/>
    <n v="2.25"/>
    <n v="2.25"/>
    <s v="Card"/>
    <s v="ALDI"/>
    <x v="1"/>
    <x v="11"/>
    <x v="1"/>
  </r>
  <r>
    <d v="2022-08-08T00:00:00"/>
    <s v="Bacon Smoked Thick"/>
    <n v="1"/>
    <n v="1.69"/>
    <n v="1.69"/>
    <s v="Card"/>
    <s v="ALDI"/>
    <x v="1"/>
    <x v="16"/>
    <x v="1"/>
  </r>
  <r>
    <d v="2022-08-08T00:00:00"/>
    <s v="Cheese Parm Regg"/>
    <n v="1"/>
    <n v="3.19"/>
    <n v="3.19"/>
    <s v="Card"/>
    <s v="ALDI"/>
    <x v="1"/>
    <x v="11"/>
    <x v="1"/>
  </r>
  <r>
    <d v="2022-08-08T00:00:00"/>
    <s v="Pizza Deep Pan"/>
    <n v="1"/>
    <n v="0.89"/>
    <n v="0.89"/>
    <s v="Card"/>
    <s v="ALDI"/>
    <x v="1"/>
    <x v="9"/>
    <x v="1"/>
  </r>
  <r>
    <d v="2022-08-08T00:00:00"/>
    <s v="Pasta Penne 500g"/>
    <n v="1"/>
    <n v="0.32"/>
    <n v="0.32"/>
    <s v="Card"/>
    <s v="ALDI"/>
    <x v="1"/>
    <x v="8"/>
    <x v="1"/>
  </r>
  <r>
    <d v="2022-08-08T00:00:00"/>
    <s v="Sparking Flav Water"/>
    <n v="1"/>
    <n v="0.45"/>
    <n v="0.45"/>
    <s v="Card"/>
    <s v="ALDI"/>
    <x v="1"/>
    <x v="10"/>
    <x v="1"/>
  </r>
  <r>
    <d v="2022-08-08T00:00:00"/>
    <s v="Lemons"/>
    <n v="1"/>
    <n v="0.5"/>
    <n v="0.5"/>
    <s v="Card"/>
    <s v="ALDI"/>
    <x v="1"/>
    <x v="18"/>
    <x v="1"/>
  </r>
  <r>
    <d v="2022-08-08T00:00:00"/>
    <s v="Grater"/>
    <n v="1"/>
    <n v="1.3"/>
    <n v="1.3"/>
    <s v="Card"/>
    <s v="ASDA"/>
    <x v="3"/>
    <x v="35"/>
    <x v="1"/>
  </r>
  <r>
    <d v="2022-08-09T00:00:00"/>
    <s v="Bin"/>
    <n v="1"/>
    <n v="1.5"/>
    <n v="1.5"/>
    <s v="Card"/>
    <s v="ASDA"/>
    <x v="3"/>
    <x v="3"/>
    <x v="0"/>
  </r>
  <r>
    <d v="2022-08-09T00:00:00"/>
    <s v="Toilet brush"/>
    <n v="1"/>
    <n v="0.9"/>
    <n v="0.9"/>
    <s v="Card"/>
    <s v="ASDA"/>
    <x v="3"/>
    <x v="29"/>
    <x v="0"/>
  </r>
  <r>
    <d v="2022-08-09T00:00:00"/>
    <s v="Shallot"/>
    <n v="1"/>
    <n v="0.95"/>
    <n v="0.95"/>
    <s v="Card"/>
    <s v="ASDA"/>
    <x v="1"/>
    <x v="15"/>
    <x v="0"/>
  </r>
  <r>
    <d v="2022-08-09T00:00:00"/>
    <s v="Return chop board"/>
    <n v="1"/>
    <n v="-5"/>
    <n v="-5"/>
    <s v="Card"/>
    <s v="ASDA"/>
    <x v="3"/>
    <x v="35"/>
    <x v="1"/>
  </r>
  <r>
    <d v="2022-08-09T00:00:00"/>
    <s v="Grapes"/>
    <n v="1"/>
    <n v="1.27"/>
    <n v="1.27"/>
    <s v="Card"/>
    <s v="ALDI"/>
    <x v="1"/>
    <x v="18"/>
    <x v="0"/>
  </r>
  <r>
    <d v="2022-08-09T00:00:00"/>
    <s v="Eggs Caged 15pk"/>
    <n v="1"/>
    <n v="1.35"/>
    <n v="1.35"/>
    <s v="Card"/>
    <s v="ALDI"/>
    <x v="1"/>
    <x v="11"/>
    <x v="0"/>
  </r>
  <r>
    <d v="2022-08-09T00:00:00"/>
    <s v="Spread Butter 500G"/>
    <n v="1"/>
    <n v="0.85"/>
    <n v="0.85"/>
    <s v="Card"/>
    <s v="ALDI"/>
    <x v="1"/>
    <x v="11"/>
    <x v="0"/>
  </r>
  <r>
    <d v="2022-08-09T00:00:00"/>
    <s v="Bread Wht Toastie"/>
    <n v="1"/>
    <n v="0.65"/>
    <n v="0.65"/>
    <s v="Card"/>
    <s v="ALDI"/>
    <x v="1"/>
    <x v="11"/>
    <x v="0"/>
  </r>
  <r>
    <d v="2022-08-09T00:00:00"/>
    <s v="Cola 6x330ml"/>
    <n v="1"/>
    <n v="1.39"/>
    <n v="1.39"/>
    <s v="Card"/>
    <s v="ALDI"/>
    <x v="1"/>
    <x v="10"/>
    <x v="0"/>
  </r>
  <r>
    <d v="2022-08-09T00:00:00"/>
    <s v="Syrup Golden 680G"/>
    <n v="1"/>
    <n v="1.05"/>
    <n v="1.05"/>
    <s v="Card"/>
    <s v="ALDI"/>
    <x v="1"/>
    <x v="11"/>
    <x v="0"/>
  </r>
  <r>
    <d v="2022-08-09T00:00:00"/>
    <s v="Banana"/>
    <n v="2"/>
    <n v="0.14000000000000001"/>
    <n v="0.28000000000000003"/>
    <s v="Card"/>
    <s v="ALDI"/>
    <x v="1"/>
    <x v="18"/>
    <x v="0"/>
  </r>
  <r>
    <d v="2022-08-09T00:00:00"/>
    <s v="Viakal Spray"/>
    <n v="1"/>
    <n v="2"/>
    <n v="2"/>
    <s v="Card"/>
    <s v="Wilko"/>
    <x v="3"/>
    <x v="29"/>
    <x v="0"/>
  </r>
  <r>
    <d v="2022-08-09T00:00:00"/>
    <s v="Plug SeaB"/>
    <n v="1"/>
    <n v="1.5"/>
    <n v="1.5"/>
    <s v="Card"/>
    <s v="Wilko"/>
    <x v="3"/>
    <x v="36"/>
    <x v="0"/>
  </r>
  <r>
    <d v="2022-08-09T00:00:00"/>
    <s v="Chopping Board"/>
    <n v="1"/>
    <n v="2.75"/>
    <n v="2.75"/>
    <s v="Card"/>
    <s v="Wilko"/>
    <x v="3"/>
    <x v="35"/>
    <x v="0"/>
  </r>
  <r>
    <d v="2022-08-11T00:00:00"/>
    <s v="Bus"/>
    <n v="1"/>
    <n v="1.65"/>
    <n v="1.65"/>
    <s v="Card"/>
    <s v="Tfl"/>
    <x v="0"/>
    <x v="0"/>
    <x v="0"/>
  </r>
  <r>
    <d v="2022-08-11T00:00:00"/>
    <s v="Bus"/>
    <n v="1"/>
    <n v="1.65"/>
    <n v="1.65"/>
    <s v="Oyster Card"/>
    <s v="Tfl"/>
    <x v="0"/>
    <x v="0"/>
    <x v="1"/>
  </r>
  <r>
    <d v="2022-08-11T00:00:00"/>
    <s v="Spunj Sponge"/>
    <n v="1"/>
    <n v="1.5"/>
    <n v="1.5"/>
    <s v="Card"/>
    <s v="Poundstretcher"/>
    <x v="3"/>
    <x v="35"/>
    <x v="1"/>
  </r>
  <r>
    <d v="2022-08-11T00:00:00"/>
    <s v="Tray"/>
    <n v="1"/>
    <n v="2"/>
    <n v="2"/>
    <s v="Card"/>
    <s v="Poundstretcher"/>
    <x v="3"/>
    <x v="35"/>
    <x v="1"/>
  </r>
  <r>
    <d v="2022-08-11T00:00:00"/>
    <s v="Hooks"/>
    <n v="1"/>
    <n v="2"/>
    <n v="2"/>
    <s v="Card"/>
    <s v="Poundstretcher"/>
    <x v="3"/>
    <x v="3"/>
    <x v="1"/>
  </r>
  <r>
    <d v="2022-08-11T00:00:00"/>
    <s v="Kebab"/>
    <n v="1"/>
    <n v="14.5"/>
    <n v="14.5"/>
    <s v="Card"/>
    <s v="Broadway Kebab"/>
    <x v="4"/>
    <x v="42"/>
    <x v="0"/>
  </r>
  <r>
    <d v="2022-08-11T00:00:00"/>
    <s v="Butter Croissant"/>
    <n v="1"/>
    <n v="0.45"/>
    <n v="0.45"/>
    <s v="Card"/>
    <s v="LIDL"/>
    <x v="1"/>
    <x v="12"/>
    <x v="1"/>
  </r>
  <r>
    <d v="2022-08-11T00:00:00"/>
    <s v="Desperados 12x250ml"/>
    <n v="1"/>
    <n v="8.99"/>
    <n v="8.99"/>
    <s v="Card"/>
    <s v="LIDL"/>
    <x v="1"/>
    <x v="10"/>
    <x v="1"/>
  </r>
  <r>
    <d v="2022-08-11T00:00:00"/>
    <s v="Vine Tomatoes"/>
    <n v="1"/>
    <n v="0.86"/>
    <n v="0.86"/>
    <s v="Card"/>
    <s v="LIDL"/>
    <x v="1"/>
    <x v="15"/>
    <x v="1"/>
  </r>
  <r>
    <d v="2022-08-11T00:00:00"/>
    <s v="Chicken Legs"/>
    <n v="1"/>
    <n v="1.99"/>
    <n v="1.99"/>
    <s v="Card"/>
    <s v="LIDL"/>
    <x v="1"/>
    <x v="16"/>
    <x v="1"/>
  </r>
  <r>
    <d v="2022-08-11T00:00:00"/>
    <s v="Peeled Tomatoes"/>
    <n v="1"/>
    <n v="0.4"/>
    <n v="0.4"/>
    <s v="Card"/>
    <s v="LIDL"/>
    <x v="1"/>
    <x v="40"/>
    <x v="1"/>
  </r>
  <r>
    <d v="2022-08-11T00:00:00"/>
    <s v="Organic Broccoli"/>
    <n v="1"/>
    <n v="0.85"/>
    <n v="0.85"/>
    <s v="Card"/>
    <s v="LIDL"/>
    <x v="1"/>
    <x v="15"/>
    <x v="1"/>
  </r>
  <r>
    <d v="2022-08-11T00:00:00"/>
    <s v="Thai Taste Folded Rice Noodle"/>
    <n v="1"/>
    <n v="0.99"/>
    <n v="0.99"/>
    <s v="Card"/>
    <s v="LIDL"/>
    <x v="1"/>
    <x v="8"/>
    <x v="1"/>
  </r>
  <r>
    <d v="2022-08-11T00:00:00"/>
    <s v="XXL Pork Loin Steaks"/>
    <n v="1"/>
    <n v="4.99"/>
    <n v="4.99"/>
    <s v="Card"/>
    <s v="LIDL"/>
    <x v="1"/>
    <x v="16"/>
    <x v="1"/>
  </r>
  <r>
    <d v="2022-08-11T00:00:00"/>
    <s v="Korean Style Steaks"/>
    <n v="1"/>
    <n v="3.49"/>
    <n v="3.49"/>
    <s v="Card"/>
    <s v="LIDL"/>
    <x v="1"/>
    <x v="16"/>
    <x v="1"/>
  </r>
  <r>
    <d v="2022-08-11T00:00:00"/>
    <s v="Choco Shells"/>
    <n v="1"/>
    <n v="1.49"/>
    <n v="1.49"/>
    <s v="Card"/>
    <s v="LIDL"/>
    <x v="1"/>
    <x v="11"/>
    <x v="1"/>
  </r>
  <r>
    <d v="2022-08-11T00:00:00"/>
    <s v="Chicken/Mush Pasta"/>
    <n v="2"/>
    <n v="0.39"/>
    <n v="0.78"/>
    <s v="Card"/>
    <s v="LIDL"/>
    <x v="1"/>
    <x v="8"/>
    <x v="1"/>
  </r>
  <r>
    <d v="2022-08-11T00:00:00"/>
    <s v="Sauce alla Toscana"/>
    <n v="1"/>
    <n v="1.05"/>
    <n v="1.05"/>
    <s v="Card"/>
    <s v="LIDL"/>
    <x v="1"/>
    <x v="27"/>
    <x v="1"/>
  </r>
  <r>
    <d v="2022-08-11T00:00:00"/>
    <s v="Carbonara Sauce"/>
    <n v="1"/>
    <n v="1.05"/>
    <n v="1.05"/>
    <s v="Card"/>
    <s v="LIDL"/>
    <x v="1"/>
    <x v="27"/>
    <x v="1"/>
  </r>
  <r>
    <d v="2022-08-11T00:00:00"/>
    <s v="Cashew Peanut Honey"/>
    <n v="1"/>
    <n v="1.35"/>
    <n v="1.35"/>
    <s v="Card"/>
    <s v="LIDL"/>
    <x v="1"/>
    <x v="14"/>
    <x v="1"/>
  </r>
  <r>
    <d v="2022-08-11T00:00:00"/>
    <s v="Fruit &amp; Nut Mix"/>
    <n v="1"/>
    <n v="0.55000000000000004"/>
    <n v="0.55000000000000004"/>
    <s v="Card"/>
    <s v="LIDL"/>
    <x v="1"/>
    <x v="14"/>
    <x v="1"/>
  </r>
  <r>
    <d v="2022-08-11T00:00:00"/>
    <s v="Zip Freezer Bag"/>
    <n v="1"/>
    <n v="0.95"/>
    <n v="0.95"/>
    <s v="Card"/>
    <s v="LIDL"/>
    <x v="3"/>
    <x v="35"/>
    <x v="1"/>
  </r>
  <r>
    <d v="2022-08-11T00:00:00"/>
    <s v="Filtered milk 2L"/>
    <n v="1"/>
    <n v="1.49"/>
    <n v="1.49"/>
    <s v="Card"/>
    <s v="LIDL"/>
    <x v="1"/>
    <x v="11"/>
    <x v="1"/>
  </r>
  <r>
    <d v="2022-08-11T00:00:00"/>
    <s v="Rich Tea"/>
    <n v="1"/>
    <n v="0.34"/>
    <n v="0.34"/>
    <s v="Card"/>
    <s v="LIDL"/>
    <x v="1"/>
    <x v="14"/>
    <x v="1"/>
  </r>
  <r>
    <d v="2022-08-11T00:00:00"/>
    <s v="Bellona Wafe Hazelnu"/>
    <n v="1"/>
    <n v="1.29"/>
    <n v="1.29"/>
    <s v="Card"/>
    <s v="LIDL"/>
    <x v="1"/>
    <x v="14"/>
    <x v="1"/>
  </r>
  <r>
    <d v="2022-08-11T00:00:00"/>
    <s v="Spaghetti"/>
    <n v="1"/>
    <n v="0.69"/>
    <n v="0.69"/>
    <s v="Card"/>
    <s v="LIDL"/>
    <x v="1"/>
    <x v="8"/>
    <x v="1"/>
  </r>
  <r>
    <d v="2022-08-11T00:00:00"/>
    <s v="Chocolate Cookies"/>
    <n v="4"/>
    <n v="0.89"/>
    <n v="3.56"/>
    <s v="Card"/>
    <s v="LIDL"/>
    <x v="1"/>
    <x v="14"/>
    <x v="1"/>
  </r>
  <r>
    <d v="2022-08-11T00:00:00"/>
    <s v="Ginger"/>
    <n v="1"/>
    <n v="0.32"/>
    <n v="0.32"/>
    <s v="Card"/>
    <s v="LIDL"/>
    <x v="1"/>
    <x v="15"/>
    <x v="1"/>
  </r>
  <r>
    <d v="2022-08-12T00:00:00"/>
    <s v="Water Bills"/>
    <n v="1"/>
    <n v="15.16"/>
    <n v="15.16"/>
    <s v="Card"/>
    <s v="N/A"/>
    <x v="7"/>
    <x v="43"/>
    <x v="0"/>
  </r>
  <r>
    <d v="2022-08-13T00:00:00"/>
    <s v="Soysauce"/>
    <n v="1"/>
    <n v="2"/>
    <n v="2"/>
    <s v="Card"/>
    <s v="ASDA"/>
    <x v="1"/>
    <x v="27"/>
    <x v="0"/>
  </r>
  <r>
    <d v="2022-08-13T00:00:00"/>
    <s v="Mini Diffuser"/>
    <n v="1"/>
    <n v="0.8"/>
    <n v="0.8"/>
    <s v="Card"/>
    <s v="Primark"/>
    <x v="3"/>
    <x v="36"/>
    <x v="0"/>
  </r>
  <r>
    <d v="2022-08-13T00:00:00"/>
    <s v="Marble"/>
    <n v="1"/>
    <n v="2"/>
    <n v="2"/>
    <s v="Card"/>
    <s v="Primark"/>
    <x v="3"/>
    <x v="36"/>
    <x v="0"/>
  </r>
  <r>
    <d v="2022-08-13T00:00:00"/>
    <s v="White Grapes"/>
    <n v="1"/>
    <n v="0.99"/>
    <n v="0.99"/>
    <s v="Card"/>
    <s v="LIDL"/>
    <x v="1"/>
    <x v="18"/>
    <x v="0"/>
  </r>
  <r>
    <d v="2022-08-13T00:00:00"/>
    <s v="Desperados 3x330ml"/>
    <n v="1"/>
    <n v="3.99"/>
    <n v="3.99"/>
    <s v="Card"/>
    <s v="LIDL"/>
    <x v="1"/>
    <x v="10"/>
    <x v="0"/>
  </r>
  <r>
    <d v="2022-08-13T00:00:00"/>
    <s v="Garlic Naan Bread"/>
    <n v="2"/>
    <n v="0.59"/>
    <n v="1.18"/>
    <s v="Card"/>
    <s v="LIDL"/>
    <x v="1"/>
    <x v="8"/>
    <x v="0"/>
  </r>
  <r>
    <d v="2022-08-13T00:00:00"/>
    <s v="Salt Veg Crisps"/>
    <n v="1"/>
    <n v="1.0900000000000001"/>
    <n v="1.0900000000000001"/>
    <s v="Card"/>
    <s v="LIDL"/>
    <x v="1"/>
    <x v="14"/>
    <x v="0"/>
  </r>
  <r>
    <d v="2022-08-13T00:00:00"/>
    <s v="Bahlsen Waffeletten"/>
    <n v="1"/>
    <n v="1.49"/>
    <n v="1.49"/>
    <s v="Card"/>
    <s v="LIDL"/>
    <x v="1"/>
    <x v="14"/>
    <x v="0"/>
  </r>
  <r>
    <d v="2022-08-13T00:00:00"/>
    <s v="Uber XL"/>
    <n v="1"/>
    <n v="20.89"/>
    <n v="20.89"/>
    <s v="Card"/>
    <s v="Uber"/>
    <x v="0"/>
    <x v="0"/>
    <x v="0"/>
  </r>
  <r>
    <d v="2022-08-13T00:00:00"/>
    <s v="Cloth Storage bag"/>
    <n v="2"/>
    <n v="2.93"/>
    <n v="5.86"/>
    <s v="Card"/>
    <s v="Shein"/>
    <x v="3"/>
    <x v="34"/>
    <x v="0"/>
  </r>
  <r>
    <d v="2022-08-13T00:00:00"/>
    <s v="Food sealing"/>
    <n v="1"/>
    <n v="1.1299999999999999"/>
    <n v="1.1299999999999999"/>
    <s v="Card"/>
    <s v="Shein"/>
    <x v="3"/>
    <x v="35"/>
    <x v="0"/>
  </r>
  <r>
    <d v="2022-08-13T00:00:00"/>
    <s v="Clothes"/>
    <n v="1"/>
    <n v="25.410000000000004"/>
    <n v="25.410000000000004"/>
    <s v="Card"/>
    <s v="Shein"/>
    <x v="5"/>
    <x v="19"/>
    <x v="0"/>
  </r>
  <r>
    <d v="2022-08-14T00:00:00"/>
    <s v="Tube"/>
    <n v="2"/>
    <n v="2.0499999999999998"/>
    <n v="4.0999999999999996"/>
    <s v="Oyster Card"/>
    <s v="Tfl"/>
    <x v="0"/>
    <x v="0"/>
    <x v="0"/>
  </r>
  <r>
    <d v="2022-08-14T00:00:00"/>
    <s v="Tube"/>
    <n v="2"/>
    <n v="2.0499999999999998"/>
    <n v="4.0999999999999996"/>
    <s v="Oyster Card"/>
    <s v="Tfl"/>
    <x v="0"/>
    <x v="0"/>
    <x v="1"/>
  </r>
  <r>
    <d v="2022-08-14T00:00:00"/>
    <s v="Train ticket (to Kent)"/>
    <n v="2"/>
    <n v="9.4450000000000003"/>
    <n v="18.89"/>
    <s v="Card"/>
    <s v="N/A"/>
    <x v="0"/>
    <x v="0"/>
    <x v="0"/>
  </r>
  <r>
    <d v="2022-08-14T00:00:00"/>
    <s v="Drinks"/>
    <n v="1"/>
    <n v="1.1399999999999999"/>
    <n v="1.1399999999999999"/>
    <s v="Card"/>
    <s v="N/A"/>
    <x v="4"/>
    <x v="6"/>
    <x v="0"/>
  </r>
  <r>
    <d v="2022-08-14T00:00:00"/>
    <s v="Lunch + Uber"/>
    <n v="2"/>
    <n v="15.12"/>
    <n v="30.24"/>
    <s v="Card"/>
    <s v="N/A"/>
    <x v="10"/>
    <x v="44"/>
    <x v="0"/>
  </r>
  <r>
    <d v="2022-08-14T00:00:00"/>
    <s v="Wine tasting"/>
    <n v="2"/>
    <n v="7.4749999999999996"/>
    <n v="14.95"/>
    <s v="Card"/>
    <s v="N/A"/>
    <x v="10"/>
    <x v="44"/>
    <x v="0"/>
  </r>
  <r>
    <d v="2022-08-14T00:00:00"/>
    <s v="Too good to go"/>
    <n v="1"/>
    <n v="2.4900000000000002"/>
    <n v="2.4900000000000002"/>
    <s v="Card"/>
    <s v="Greggs"/>
    <x v="1"/>
    <x v="12"/>
    <x v="0"/>
  </r>
  <r>
    <d v="2022-08-14T00:00:00"/>
    <s v="Passion fruit shake"/>
    <n v="1"/>
    <n v="3.75"/>
    <n v="3.75"/>
    <s v="Card"/>
    <s v="Nero"/>
    <x v="4"/>
    <x v="5"/>
    <x v="1"/>
  </r>
  <r>
    <d v="2022-08-14T00:00:00"/>
    <s v="Tooth paste"/>
    <n v="1"/>
    <n v="1.8"/>
    <n v="1.8"/>
    <s v="Gift Card"/>
    <s v="Boots"/>
    <x v="3"/>
    <x v="3"/>
    <x v="0"/>
  </r>
  <r>
    <d v="2022-08-14T00:00:00"/>
    <s v="Fast Food"/>
    <n v="1"/>
    <n v="5"/>
    <n v="5"/>
    <s v="Card"/>
    <s v="Taco Bell"/>
    <x v="4"/>
    <x v="6"/>
    <x v="1"/>
  </r>
  <r>
    <d v="2022-08-15T00:00:00"/>
    <s v="Cider"/>
    <n v="1"/>
    <n v="0.99"/>
    <n v="0.99"/>
    <s v="Card"/>
    <s v="ALDI"/>
    <x v="1"/>
    <x v="10"/>
    <x v="0"/>
  </r>
  <r>
    <d v="2022-08-15T00:00:00"/>
    <s v="Sparking Flav Water"/>
    <n v="1"/>
    <n v="0.45"/>
    <n v="0.45"/>
    <s v="Card"/>
    <s v="ALDI"/>
    <x v="1"/>
    <x v="10"/>
    <x v="0"/>
  </r>
  <r>
    <d v="2022-08-15T00:00:00"/>
    <s v="Pizza Deep Pan"/>
    <n v="1"/>
    <n v="0.89"/>
    <n v="0.89"/>
    <s v="Card"/>
    <s v="ALDI"/>
    <x v="1"/>
    <x v="9"/>
    <x v="0"/>
  </r>
  <r>
    <d v="2022-08-15T00:00:00"/>
    <s v="Rice"/>
    <n v="1"/>
    <n v="0.95"/>
    <n v="0.95"/>
    <s v="Card"/>
    <s v="ALDI"/>
    <x v="1"/>
    <x v="8"/>
    <x v="0"/>
  </r>
  <r>
    <d v="2022-08-15T00:00:00"/>
    <s v="Spring Onions"/>
    <n v="1"/>
    <n v="0.49"/>
    <n v="0.49"/>
    <s v="Card"/>
    <s v="ALDI"/>
    <x v="1"/>
    <x v="15"/>
    <x v="0"/>
  </r>
  <r>
    <d v="2022-08-15T00:00:00"/>
    <s v="Lemons"/>
    <n v="1"/>
    <n v="0.5"/>
    <n v="0.5"/>
    <s v="Card"/>
    <s v="ALDI"/>
    <x v="1"/>
    <x v="18"/>
    <x v="0"/>
  </r>
  <r>
    <d v="2022-08-15T00:00:00"/>
    <s v="Storage Box"/>
    <n v="1"/>
    <n v="3.5"/>
    <n v="3.5"/>
    <s v="Card"/>
    <s v="ASDA"/>
    <x v="3"/>
    <x v="34"/>
    <x v="0"/>
  </r>
  <r>
    <d v="2022-08-15T00:00:00"/>
    <s v="Stockpot"/>
    <n v="1"/>
    <n v="10"/>
    <n v="10"/>
    <s v="Card"/>
    <s v="ASDA"/>
    <x v="3"/>
    <x v="35"/>
    <x v="0"/>
  </r>
  <r>
    <d v="2022-08-15T00:00:00"/>
    <s v="Crisps"/>
    <n v="1"/>
    <n v="1"/>
    <n v="1"/>
    <s v="Card"/>
    <s v="ASDA"/>
    <x v="1"/>
    <x v="14"/>
    <x v="0"/>
  </r>
  <r>
    <d v="2022-08-15T00:00:00"/>
    <s v="Mushrooms"/>
    <n v="1"/>
    <n v="0.95"/>
    <n v="0.95"/>
    <s v="Card"/>
    <s v="ASDA"/>
    <x v="1"/>
    <x v="15"/>
    <x v="0"/>
  </r>
  <r>
    <d v="2022-08-15T00:00:00"/>
    <s v="Comb Piler"/>
    <n v="1"/>
    <n v="4"/>
    <n v="4"/>
    <s v="Card"/>
    <s v="ASDA"/>
    <x v="3"/>
    <x v="28"/>
    <x v="0"/>
  </r>
  <r>
    <d v="2022-08-15T00:00:00"/>
    <s v="Snacks"/>
    <n v="1"/>
    <n v="0.9"/>
    <n v="0.9"/>
    <s v="Card"/>
    <s v="ASDA"/>
    <x v="1"/>
    <x v="14"/>
    <x v="0"/>
  </r>
  <r>
    <d v="2022-08-15T00:00:00"/>
    <s v="Cornflower"/>
    <n v="1"/>
    <n v="0.85"/>
    <n v="0.85"/>
    <s v="Card"/>
    <s v="ASDA"/>
    <x v="1"/>
    <x v="11"/>
    <x v="0"/>
  </r>
  <r>
    <d v="2022-08-15T00:00:00"/>
    <s v="Glue"/>
    <n v="1"/>
    <n v="1.75"/>
    <n v="1.75"/>
    <s v="Card"/>
    <s v="ASDA"/>
    <x v="3"/>
    <x v="28"/>
    <x v="0"/>
  </r>
  <r>
    <d v="2022-08-15T00:00:00"/>
    <s v="Storage Box"/>
    <n v="1"/>
    <n v="4.5"/>
    <n v="4.5"/>
    <s v="Card"/>
    <s v="Wilko"/>
    <x v="3"/>
    <x v="34"/>
    <x v="1"/>
  </r>
  <r>
    <d v="2022-08-16T00:00:00"/>
    <s v="Mixer"/>
    <n v="1"/>
    <n v="12.5"/>
    <n v="12.5"/>
    <s v="Gift Card"/>
    <s v="Argos"/>
    <x v="3"/>
    <x v="35"/>
    <x v="0"/>
  </r>
  <r>
    <d v="2022-08-17T00:00:00"/>
    <s v="Dish Tablets"/>
    <n v="1"/>
    <n v="3"/>
    <n v="3"/>
    <s v="Card"/>
    <s v="Wilko"/>
    <x v="3"/>
    <x v="29"/>
    <x v="1"/>
  </r>
  <r>
    <d v="2022-08-17T00:00:00"/>
    <s v="Wooden Spoon"/>
    <n v="1"/>
    <n v="0.75"/>
    <n v="0.75"/>
    <s v="Card"/>
    <s v="Wilko"/>
    <x v="3"/>
    <x v="35"/>
    <x v="1"/>
  </r>
  <r>
    <d v="2022-08-17T00:00:00"/>
    <s v="Apple Juice 1L"/>
    <n v="1"/>
    <n v="0.79"/>
    <n v="0.79"/>
    <s v="Card"/>
    <s v="ALDI"/>
    <x v="1"/>
    <x v="10"/>
    <x v="1"/>
  </r>
  <r>
    <d v="2022-08-17T00:00:00"/>
    <s v="Vinegar"/>
    <n v="1"/>
    <n v="0.32"/>
    <n v="0.32"/>
    <s v="Card"/>
    <s v="ALDI"/>
    <x v="1"/>
    <x v="27"/>
    <x v="1"/>
  </r>
  <r>
    <d v="2022-08-17T00:00:00"/>
    <s v="Baking Ingredients"/>
    <n v="1"/>
    <n v="0.59"/>
    <n v="0.59"/>
    <s v="Card"/>
    <s v="ALDI"/>
    <x v="1"/>
    <x v="45"/>
    <x v="1"/>
  </r>
  <r>
    <d v="2022-08-17T00:00:00"/>
    <s v="Orange"/>
    <n v="1"/>
    <n v="1.69"/>
    <n v="1.69"/>
    <s v="Card"/>
    <s v="ALDI"/>
    <x v="1"/>
    <x v="18"/>
    <x v="1"/>
  </r>
  <r>
    <d v="2022-08-17T00:00:00"/>
    <s v="Lemons"/>
    <n v="1"/>
    <n v="0.5"/>
    <n v="0.5"/>
    <s v="Card"/>
    <s v="ALDI"/>
    <x v="1"/>
    <x v="18"/>
    <x v="1"/>
  </r>
  <r>
    <d v="2022-08-17T00:00:00"/>
    <s v="Broccoli"/>
    <n v="1"/>
    <n v="0.53"/>
    <n v="0.53"/>
    <s v="Card"/>
    <s v="ALDI"/>
    <x v="1"/>
    <x v="15"/>
    <x v="1"/>
  </r>
  <r>
    <d v="2022-08-17T00:00:00"/>
    <s v="Whole Milk"/>
    <n v="1"/>
    <n v="2.0499999999999998"/>
    <n v="2.0499999999999998"/>
    <s v="Card"/>
    <s v="ASDA"/>
    <x v="1"/>
    <x v="11"/>
    <x v="0"/>
  </r>
  <r>
    <d v="2022-08-17T00:00:00"/>
    <s v="Bowls (4pk)"/>
    <n v="1"/>
    <n v="2"/>
    <n v="2"/>
    <s v="Card"/>
    <s v="ASDA"/>
    <x v="3"/>
    <x v="35"/>
    <x v="0"/>
  </r>
  <r>
    <d v="2022-08-17T00:00:00"/>
    <s v="Cake Tin"/>
    <n v="1"/>
    <n v="3.5"/>
    <n v="3.5"/>
    <s v="Card"/>
    <s v="ASDA"/>
    <x v="1"/>
    <x v="45"/>
    <x v="0"/>
  </r>
  <r>
    <d v="2022-08-17T00:00:00"/>
    <s v="Ladle"/>
    <n v="1"/>
    <n v="2"/>
    <n v="2"/>
    <s v="Card"/>
    <s v="ASDA"/>
    <x v="3"/>
    <x v="35"/>
    <x v="0"/>
  </r>
  <r>
    <d v="2022-08-17T00:00:00"/>
    <s v="Spatula"/>
    <n v="1"/>
    <n v="1.5"/>
    <n v="1.5"/>
    <s v="Card"/>
    <s v="ASDA"/>
    <x v="1"/>
    <x v="45"/>
    <x v="0"/>
  </r>
  <r>
    <d v="2022-08-17T00:00:00"/>
    <s v="White pepper"/>
    <n v="1"/>
    <n v="0.79"/>
    <n v="0.79"/>
    <s v="Card"/>
    <s v="ASDA"/>
    <x v="1"/>
    <x v="20"/>
    <x v="0"/>
  </r>
  <r>
    <d v="2022-08-17T00:00:00"/>
    <s v="Baking paper"/>
    <n v="1"/>
    <n v="1.2"/>
    <n v="1.2"/>
    <s v="Card"/>
    <s v="ASDA"/>
    <x v="1"/>
    <x v="45"/>
    <x v="0"/>
  </r>
  <r>
    <d v="2022-08-17T00:00:00"/>
    <s v="Ginger Beer"/>
    <n v="2"/>
    <n v="0.45"/>
    <n v="0.9"/>
    <s v="Card"/>
    <s v="ASDA"/>
    <x v="1"/>
    <x v="10"/>
    <x v="0"/>
  </r>
  <r>
    <d v="2022-08-17T00:00:00"/>
    <s v="Yogurt"/>
    <n v="1"/>
    <n v="1"/>
    <n v="1"/>
    <s v="Card"/>
    <s v="ASDA"/>
    <x v="1"/>
    <x v="11"/>
    <x v="0"/>
  </r>
  <r>
    <d v="2022-08-17T00:00:00"/>
    <s v="Sesame oil"/>
    <n v="1"/>
    <n v="1.9"/>
    <n v="1.9"/>
    <s v="Card"/>
    <s v="ASDA"/>
    <x v="1"/>
    <x v="11"/>
    <x v="0"/>
  </r>
  <r>
    <d v="2022-08-17T00:00:00"/>
    <s v="Whipp Cream"/>
    <n v="1"/>
    <n v="1.25"/>
    <n v="1.25"/>
    <s v="Card"/>
    <s v="ASDA"/>
    <x v="1"/>
    <x v="45"/>
    <x v="0"/>
  </r>
  <r>
    <d v="2022-08-17T00:00:00"/>
    <s v="Carrots"/>
    <n v="1"/>
    <n v="0.02"/>
    <n v="0.02"/>
    <s v="Card"/>
    <s v="ASDA"/>
    <x v="1"/>
    <x v="15"/>
    <x v="0"/>
  </r>
  <r>
    <d v="2022-08-17T00:00:00"/>
    <s v="Scale"/>
    <n v="1"/>
    <n v="10"/>
    <n v="10"/>
    <s v="Card"/>
    <s v="ASDA"/>
    <x v="1"/>
    <x v="45"/>
    <x v="0"/>
  </r>
  <r>
    <d v="2022-08-17T00:00:00"/>
    <s v="Cucumber"/>
    <n v="1"/>
    <n v="0.57999999999999996"/>
    <n v="0.57999999999999996"/>
    <s v="Card"/>
    <s v="ASDA"/>
    <x v="1"/>
    <x v="15"/>
    <x v="0"/>
  </r>
  <r>
    <d v="2022-08-17T00:00:00"/>
    <s v="Sink Strainer"/>
    <n v="1"/>
    <n v="2.4900000000000002"/>
    <n v="2.4900000000000002"/>
    <s v="Card"/>
    <s v="Ebay"/>
    <x v="3"/>
    <x v="34"/>
    <x v="0"/>
  </r>
  <r>
    <d v="2022-08-18T00:00:00"/>
    <s v="Carling (4x568ml)"/>
    <n v="1"/>
    <n v="2.99"/>
    <n v="2.99"/>
    <s v="Card"/>
    <s v="ALDI"/>
    <x v="1"/>
    <x v="10"/>
    <x v="1"/>
  </r>
  <r>
    <d v="2022-08-18T00:00:00"/>
    <s v="Lemonade 2L"/>
    <n v="1"/>
    <n v="0.39"/>
    <n v="0.39"/>
    <s v="Card"/>
    <s v="ALDI"/>
    <x v="1"/>
    <x v="10"/>
    <x v="1"/>
  </r>
  <r>
    <d v="2022-08-18T00:00:00"/>
    <s v="Lettuce little gem"/>
    <n v="1"/>
    <n v="0.69"/>
    <n v="0.69"/>
    <s v="Card"/>
    <s v="ALDI"/>
    <x v="1"/>
    <x v="15"/>
    <x v="1"/>
  </r>
  <r>
    <d v="2022-08-18T00:00:00"/>
    <s v="Beef Tomato"/>
    <n v="1"/>
    <n v="1.1399999999999999"/>
    <n v="1.1399999999999999"/>
    <s v="Card"/>
    <s v="ALDI"/>
    <x v="1"/>
    <x v="15"/>
    <x v="1"/>
  </r>
  <r>
    <d v="2022-08-18T00:00:00"/>
    <s v="Carrots"/>
    <n v="1"/>
    <n v="0.24"/>
    <n v="0.24"/>
    <s v="Card"/>
    <s v="ALDI"/>
    <x v="1"/>
    <x v="15"/>
    <x v="1"/>
  </r>
  <r>
    <d v="2022-08-18T00:00:00"/>
    <s v="Peanuts"/>
    <n v="1"/>
    <n v="1.25"/>
    <n v="1.25"/>
    <s v="Card"/>
    <s v="ALDI"/>
    <x v="1"/>
    <x v="14"/>
    <x v="1"/>
  </r>
  <r>
    <d v="2022-08-18T00:00:00"/>
    <s v="Paolo/Otis 330ml"/>
    <n v="1"/>
    <n v="1.25"/>
    <n v="1.25"/>
    <s v="Card"/>
    <s v="ALDI"/>
    <x v="1"/>
    <x v="10"/>
    <x v="1"/>
  </r>
  <r>
    <d v="2022-08-18T00:00:00"/>
    <s v="Lager 1897 (4x40ml)"/>
    <n v="1"/>
    <n v="3.59"/>
    <n v="3.59"/>
    <s v="Card"/>
    <s v="ALDI"/>
    <x v="1"/>
    <x v="10"/>
    <x v="1"/>
  </r>
  <r>
    <d v="2022-08-18T00:00:00"/>
    <s v="Spring Onions"/>
    <n v="1"/>
    <n v="0.49"/>
    <n v="0.49"/>
    <s v="Card"/>
    <s v="ALDI"/>
    <x v="1"/>
    <x v="15"/>
    <x v="1"/>
  </r>
  <r>
    <d v="2022-08-19T00:00:00"/>
    <s v="TableCloth"/>
    <n v="1"/>
    <n v="3.5"/>
    <n v="3.5"/>
    <s v="Card"/>
    <s v="ASDA"/>
    <x v="3"/>
    <x v="29"/>
    <x v="1"/>
  </r>
  <r>
    <d v="2022-08-19T00:00:00"/>
    <s v="Fozen food"/>
    <n v="1"/>
    <n v="7.27"/>
    <n v="7.27"/>
    <s v="Card"/>
    <s v="Loon Fung"/>
    <x v="1"/>
    <x v="9"/>
    <x v="1"/>
  </r>
  <r>
    <d v="2022-08-19T00:00:00"/>
    <s v="Hot Pot"/>
    <n v="1"/>
    <n v="49"/>
    <n v="49"/>
    <s v="Bank Transfer"/>
    <s v="N/A"/>
    <x v="4"/>
    <x v="24"/>
    <x v="1"/>
  </r>
  <r>
    <d v="2022-08-21T00:00:00"/>
    <s v="Bus"/>
    <n v="1"/>
    <n v="3.3"/>
    <n v="3.3"/>
    <s v="Card"/>
    <s v="Tfl"/>
    <x v="0"/>
    <x v="0"/>
    <x v="1"/>
  </r>
  <r>
    <d v="2022-08-21T00:00:00"/>
    <s v="Bus"/>
    <n v="1"/>
    <n v="3.3"/>
    <n v="3.3"/>
    <s v="Card"/>
    <s v="Tfl"/>
    <x v="0"/>
    <x v="0"/>
    <x v="0"/>
  </r>
  <r>
    <d v="2022-08-21T00:00:00"/>
    <s v="Wardrobe"/>
    <n v="1"/>
    <n v="8"/>
    <n v="8"/>
    <s v="Cash"/>
    <s v="N/A"/>
    <x v="3"/>
    <x v="34"/>
    <x v="1"/>
  </r>
  <r>
    <d v="2022-08-21T00:00:00"/>
    <s v="Honey rings"/>
    <n v="1"/>
    <n v="0.95"/>
    <n v="0.95"/>
    <s v="Card"/>
    <s v="LIDL"/>
    <x v="1"/>
    <x v="11"/>
    <x v="1"/>
  </r>
  <r>
    <d v="2022-08-21T00:00:00"/>
    <s v="Brown Onions"/>
    <n v="1"/>
    <n v="0.71"/>
    <n v="0.71"/>
    <s v="Card"/>
    <s v="LIDL"/>
    <x v="1"/>
    <x v="15"/>
    <x v="1"/>
  </r>
  <r>
    <d v="2022-08-21T00:00:00"/>
    <s v="Pineapple"/>
    <n v="1"/>
    <n v="0.85"/>
    <n v="0.85"/>
    <s v="Card"/>
    <s v="LIDL"/>
    <x v="1"/>
    <x v="18"/>
    <x v="1"/>
  </r>
  <r>
    <d v="2022-08-21T00:00:00"/>
    <s v="Ginger Beer"/>
    <n v="1"/>
    <n v="0.4"/>
    <n v="0.4"/>
    <s v="Card"/>
    <s v="Sainsbury's"/>
    <x v="1"/>
    <x v="10"/>
    <x v="0"/>
  </r>
  <r>
    <d v="2022-08-21T00:00:00"/>
    <s v="Teriyaki sauce"/>
    <n v="1"/>
    <n v="1.25"/>
    <n v="1.25"/>
    <s v="Card"/>
    <s v="Sainsbury's"/>
    <x v="1"/>
    <x v="27"/>
    <x v="0"/>
  </r>
  <r>
    <d v="2022-08-21T00:00:00"/>
    <s v="White wine"/>
    <n v="1"/>
    <n v="4"/>
    <n v="4"/>
    <s v="Card"/>
    <s v="Sainsbury's"/>
    <x v="1"/>
    <x v="10"/>
    <x v="0"/>
  </r>
  <r>
    <d v="2022-08-22T00:00:00"/>
    <s v="Kebab"/>
    <n v="1"/>
    <n v="15.5"/>
    <n v="15.5"/>
    <s v="Card"/>
    <s v="Alkis"/>
    <x v="4"/>
    <x v="42"/>
    <x v="1"/>
  </r>
  <r>
    <d v="2022-08-22T00:00:00"/>
    <s v="Eggs Caged 15pk"/>
    <n v="1"/>
    <n v="1.35"/>
    <n v="1.35"/>
    <s v="Card"/>
    <s v="ALDI"/>
    <x v="1"/>
    <x v="11"/>
    <x v="0"/>
  </r>
  <r>
    <d v="2022-08-22T00:00:00"/>
    <s v="Chicken wings"/>
    <n v="1"/>
    <n v="1.89"/>
    <n v="1.89"/>
    <s v="Card"/>
    <s v="ALDI"/>
    <x v="1"/>
    <x v="16"/>
    <x v="0"/>
  </r>
  <r>
    <d v="2022-08-22T00:00:00"/>
    <s v="Broccoli"/>
    <n v="1"/>
    <n v="0.53"/>
    <n v="0.53"/>
    <s v="Card"/>
    <s v="ALDI"/>
    <x v="1"/>
    <x v="15"/>
    <x v="0"/>
  </r>
  <r>
    <d v="2022-08-22T00:00:00"/>
    <s v="Yogurt Farmhouse"/>
    <n v="1"/>
    <n v="0.75"/>
    <n v="0.75"/>
    <s v="Card"/>
    <s v="ALDI"/>
    <x v="4"/>
    <x v="5"/>
    <x v="0"/>
  </r>
  <r>
    <d v="2022-08-22T00:00:00"/>
    <s v="Mushrooms"/>
    <n v="1"/>
    <n v="0.89"/>
    <n v="0.89"/>
    <s v="Card"/>
    <s v="ALDI"/>
    <x v="1"/>
    <x v="15"/>
    <x v="0"/>
  </r>
  <r>
    <d v="2022-08-22T00:00:00"/>
    <s v="Sweetcorn"/>
    <n v="1"/>
    <n v="0.69"/>
    <n v="0.69"/>
    <s v="Card"/>
    <s v="ALDI"/>
    <x v="1"/>
    <x v="15"/>
    <x v="0"/>
  </r>
  <r>
    <d v="2022-08-22T00:00:00"/>
    <s v="Carrots"/>
    <n v="1"/>
    <n v="0.45"/>
    <n v="0.45"/>
    <s v="Card"/>
    <s v="ALDI"/>
    <x v="1"/>
    <x v="15"/>
    <x v="0"/>
  </r>
  <r>
    <d v="2022-08-22T00:00:00"/>
    <s v="Fillet Pork"/>
    <n v="1"/>
    <n v="3.12"/>
    <n v="3.12"/>
    <s v="Card"/>
    <s v="ALDI"/>
    <x v="1"/>
    <x v="16"/>
    <x v="0"/>
  </r>
  <r>
    <d v="2022-08-22T00:00:00"/>
    <s v="Lemons"/>
    <n v="1"/>
    <n v="0.5"/>
    <n v="0.5"/>
    <s v="Card"/>
    <s v="ALDI"/>
    <x v="1"/>
    <x v="18"/>
    <x v="0"/>
  </r>
  <r>
    <d v="2022-08-22T00:00:00"/>
    <s v="Evap milk"/>
    <n v="1"/>
    <n v="0.6"/>
    <n v="0.6"/>
    <s v="Card"/>
    <s v="ASDA"/>
    <x v="1"/>
    <x v="11"/>
    <x v="0"/>
  </r>
  <r>
    <d v="2022-08-22T00:00:00"/>
    <s v="Fab con"/>
    <n v="1"/>
    <n v="2.7"/>
    <n v="2.7"/>
    <s v="Card"/>
    <s v="ASDA"/>
    <x v="3"/>
    <x v="3"/>
    <x v="0"/>
  </r>
  <r>
    <d v="2022-08-22T00:00:00"/>
    <s v="Gelatine"/>
    <n v="1"/>
    <n v="1.3"/>
    <n v="1.3"/>
    <s v="Card"/>
    <s v="ASDA"/>
    <x v="1"/>
    <x v="45"/>
    <x v="0"/>
  </r>
  <r>
    <d v="2022-08-22T00:00:00"/>
    <s v="Corkscrew"/>
    <n v="1"/>
    <n v="2.5"/>
    <n v="2.5"/>
    <s v="Card"/>
    <s v="ASDA"/>
    <x v="3"/>
    <x v="28"/>
    <x v="0"/>
  </r>
  <r>
    <d v="2022-08-22T00:00:00"/>
    <s v="Can Opener"/>
    <n v="1"/>
    <n v="0.5"/>
    <n v="0.5"/>
    <s v="Card"/>
    <s v="ASDA"/>
    <x v="3"/>
    <x v="28"/>
    <x v="0"/>
  </r>
  <r>
    <d v="2022-08-23T00:00:00"/>
    <s v="Whipp Cream"/>
    <n v="1"/>
    <n v="1.25"/>
    <n v="1.25"/>
    <s v="Card"/>
    <s v="ASDA"/>
    <x v="1"/>
    <x v="45"/>
    <x v="0"/>
  </r>
  <r>
    <d v="2022-08-23T00:00:00"/>
    <s v="Grapes"/>
    <n v="1"/>
    <n v="1.2"/>
    <n v="1.2"/>
    <s v="Card"/>
    <s v="ASDA"/>
    <x v="1"/>
    <x v="18"/>
    <x v="0"/>
  </r>
  <r>
    <d v="2022-08-23T00:00:00"/>
    <s v="Flour"/>
    <n v="1"/>
    <n v="0.6"/>
    <n v="0.6"/>
    <s v="Card"/>
    <s v="ASDA"/>
    <x v="1"/>
    <x v="11"/>
    <x v="0"/>
  </r>
  <r>
    <d v="2022-08-23T00:00:00"/>
    <s v="Cream cheese"/>
    <n v="1"/>
    <n v="2.25"/>
    <n v="2.25"/>
    <s v="Card"/>
    <s v="ASDA"/>
    <x v="1"/>
    <x v="45"/>
    <x v="0"/>
  </r>
  <r>
    <d v="2022-08-23T00:00:00"/>
    <s v="5 spice"/>
    <n v="1"/>
    <n v="1.85"/>
    <n v="1.85"/>
    <s v="Card"/>
    <s v="ASDA"/>
    <x v="1"/>
    <x v="20"/>
    <x v="0"/>
  </r>
  <r>
    <d v="2022-08-23T00:00:00"/>
    <s v="Red Pepper"/>
    <n v="1"/>
    <n v="0.45"/>
    <n v="0.45"/>
    <s v="Card"/>
    <s v="ASDA"/>
    <x v="1"/>
    <x v="15"/>
    <x v="0"/>
  </r>
  <r>
    <d v="2022-08-24T00:00:00"/>
    <s v="Mooncake"/>
    <n v="1"/>
    <n v="29.89"/>
    <n v="29.89"/>
    <s v="Card"/>
    <s v="N/A"/>
    <x v="11"/>
    <x v="46"/>
    <x v="0"/>
  </r>
  <r>
    <d v="2022-08-24T00:00:00"/>
    <s v="Gousto"/>
    <n v="1"/>
    <n v="12.25"/>
    <n v="12.25"/>
    <s v="Card"/>
    <s v="Gousto"/>
    <x v="1"/>
    <x v="4"/>
    <x v="0"/>
  </r>
  <r>
    <d v="2022-08-24T00:00:00"/>
    <s v="Whole Milk"/>
    <n v="1"/>
    <n v="1.45"/>
    <n v="1.45"/>
    <s v="Card"/>
    <s v="ALDI"/>
    <x v="1"/>
    <x v="11"/>
    <x v="1"/>
  </r>
  <r>
    <d v="2022-08-24T00:00:00"/>
    <s v="Rice"/>
    <n v="1"/>
    <n v="0.95"/>
    <n v="0.95"/>
    <s v="Card"/>
    <s v="ALDI"/>
    <x v="1"/>
    <x v="8"/>
    <x v="1"/>
  </r>
  <r>
    <d v="2022-08-24T00:00:00"/>
    <s v="Chilli oil"/>
    <n v="1"/>
    <n v="3"/>
    <n v="3"/>
    <s v="Card"/>
    <s v="ASDA"/>
    <x v="1"/>
    <x v="27"/>
    <x v="1"/>
  </r>
  <r>
    <d v="2022-08-24T00:00:00"/>
    <s v="Stock cubes"/>
    <n v="1"/>
    <n v="1.65"/>
    <n v="1.65"/>
    <s v="Card"/>
    <s v="ASDA"/>
    <x v="1"/>
    <x v="20"/>
    <x v="1"/>
  </r>
  <r>
    <d v="2022-08-24T00:00:00"/>
    <s v="Chili bean sauce"/>
    <n v="1"/>
    <n v="3.09"/>
    <n v="3.09"/>
    <s v="Card"/>
    <s v="Loon Fung"/>
    <x v="1"/>
    <x v="27"/>
    <x v="1"/>
  </r>
  <r>
    <d v="2022-08-25T00:00:00"/>
    <s v="Sim card"/>
    <n v="1"/>
    <n v="10"/>
    <n v="10"/>
    <s v="Card"/>
    <s v="Voxi"/>
    <x v="7"/>
    <x v="23"/>
    <x v="0"/>
  </r>
  <r>
    <d v="2022-08-25T00:00:00"/>
    <s v="Sim card"/>
    <n v="1"/>
    <n v="10"/>
    <n v="10"/>
    <s v="Card"/>
    <s v="Voxi"/>
    <x v="7"/>
    <x v="23"/>
    <x v="1"/>
  </r>
  <r>
    <d v="2022-08-26T00:00:00"/>
    <s v="Haircut"/>
    <n v="1"/>
    <n v="15.5"/>
    <n v="15.5"/>
    <s v="Card"/>
    <s v="Zaza"/>
    <x v="6"/>
    <x v="22"/>
    <x v="1"/>
  </r>
  <r>
    <d v="2022-08-26T00:00:00"/>
    <s v="Haircut"/>
    <n v="1"/>
    <n v="18.5"/>
    <n v="18.5"/>
    <s v="Card"/>
    <s v="N/A"/>
    <x v="6"/>
    <x v="22"/>
    <x v="0"/>
  </r>
  <r>
    <d v="2022-08-26T00:00:00"/>
    <s v="Hovis thk wht toast"/>
    <n v="1"/>
    <n v="1.2"/>
    <n v="1.2"/>
    <s v="Card"/>
    <s v="ALDI"/>
    <x v="1"/>
    <x v="11"/>
    <x v="0"/>
  </r>
  <r>
    <d v="2022-08-26T00:00:00"/>
    <s v="Pizza Stuffed Crst"/>
    <n v="1"/>
    <n v="1.89"/>
    <n v="1.89"/>
    <s v="Card"/>
    <s v="ALDI"/>
    <x v="1"/>
    <x v="9"/>
    <x v="0"/>
  </r>
  <r>
    <d v="2022-08-26T00:00:00"/>
    <s v="Waffles"/>
    <n v="1"/>
    <n v="1.0900000000000001"/>
    <n v="1.0900000000000001"/>
    <s v="Card"/>
    <s v="ALDI"/>
    <x v="1"/>
    <x v="11"/>
    <x v="0"/>
  </r>
  <r>
    <d v="2022-08-26T00:00:00"/>
    <s v="Chicken Legs"/>
    <n v="1"/>
    <n v="1.99"/>
    <n v="1.99"/>
    <s v="Card"/>
    <s v="ALDI"/>
    <x v="1"/>
    <x v="11"/>
    <x v="0"/>
  </r>
  <r>
    <d v="2022-08-26T00:00:00"/>
    <s v="Custard cream"/>
    <n v="1"/>
    <n v="0.31"/>
    <n v="0.31"/>
    <s v="Card"/>
    <s v="ALDI"/>
    <x v="1"/>
    <x v="45"/>
    <x v="0"/>
  </r>
  <r>
    <d v="2022-08-26T00:00:00"/>
    <s v="Crisps"/>
    <n v="1"/>
    <n v="0.89"/>
    <n v="0.89"/>
    <s v="Card"/>
    <s v="ALDI"/>
    <x v="1"/>
    <x v="14"/>
    <x v="0"/>
  </r>
  <r>
    <d v="2022-08-26T00:00:00"/>
    <s v="Noodles"/>
    <n v="1"/>
    <n v="0.85"/>
    <n v="0.85"/>
    <s v="Card"/>
    <s v="ALDI"/>
    <x v="1"/>
    <x v="8"/>
    <x v="0"/>
  </r>
  <r>
    <d v="2022-08-26T00:00:00"/>
    <s v="Soup"/>
    <n v="1"/>
    <n v="0.49"/>
    <n v="0.49"/>
    <s v="Card"/>
    <s v="ALDI"/>
    <x v="1"/>
    <x v="40"/>
    <x v="0"/>
  </r>
  <r>
    <d v="2022-08-26T00:00:00"/>
    <s v="Uplifted"/>
    <n v="1"/>
    <n v="2.25"/>
    <n v="2.25"/>
    <s v="Card"/>
    <s v="Wilko"/>
    <x v="3"/>
    <x v="3"/>
    <x v="0"/>
  </r>
  <r>
    <d v="2022-08-26T00:00:00"/>
    <s v="Turner"/>
    <n v="1"/>
    <n v="0.8"/>
    <n v="0.8"/>
    <s v="Card"/>
    <s v="Wilko"/>
    <x v="1"/>
    <x v="45"/>
    <x v="0"/>
  </r>
  <r>
    <d v="2022-08-27T00:00:00"/>
    <s v="Bus"/>
    <n v="1"/>
    <n v="1.65"/>
    <n v="1.65"/>
    <s v="Card"/>
    <s v="Tfl"/>
    <x v="0"/>
    <x v="0"/>
    <x v="1"/>
  </r>
  <r>
    <d v="2022-08-27T00:00:00"/>
    <s v="Bus"/>
    <n v="1"/>
    <n v="1.65"/>
    <n v="1.65"/>
    <s v="Card"/>
    <s v="Tfl"/>
    <x v="0"/>
    <x v="0"/>
    <x v="0"/>
  </r>
  <r>
    <d v="2022-08-27T00:00:00"/>
    <s v="Lunch"/>
    <n v="1"/>
    <n v="8.2200000000000006"/>
    <n v="8.2200000000000006"/>
    <s v="Card"/>
    <s v="Gusto272"/>
    <x v="4"/>
    <x v="13"/>
    <x v="0"/>
  </r>
  <r>
    <d v="2022-08-27T00:00:00"/>
    <s v="Lunch"/>
    <n v="1"/>
    <n v="8.2200000000000006"/>
    <n v="8.2200000000000006"/>
    <s v="Card"/>
    <s v="Gusto272"/>
    <x v="4"/>
    <x v="13"/>
    <x v="1"/>
  </r>
  <r>
    <d v="2022-08-27T00:00:00"/>
    <s v="Noodles"/>
    <n v="3"/>
    <n v="0.65"/>
    <n v="1.9500000000000002"/>
    <s v="Card"/>
    <s v="Longdan"/>
    <x v="1"/>
    <x v="8"/>
    <x v="1"/>
  </r>
  <r>
    <d v="2022-08-27T00:00:00"/>
    <s v="Imperial Rice Vermicelli"/>
    <n v="1"/>
    <n v="2.1"/>
    <n v="2.1"/>
    <s v="Card"/>
    <s v="Longdan"/>
    <x v="1"/>
    <x v="8"/>
    <x v="1"/>
  </r>
  <r>
    <d v="2022-08-27T00:00:00"/>
    <s v="Tube"/>
    <n v="2"/>
    <n v="2.0499999999999998"/>
    <n v="4.0999999999999996"/>
    <s v="Oyster Card"/>
    <s v="Tfl"/>
    <x v="0"/>
    <x v="0"/>
    <x v="1"/>
  </r>
  <r>
    <d v="2022-08-27T00:00:00"/>
    <s v="Tube"/>
    <n v="2"/>
    <n v="2.0499999999999998"/>
    <n v="4.0999999999999996"/>
    <s v="Oyster Card"/>
    <s v="Tfl"/>
    <x v="0"/>
    <x v="0"/>
    <x v="0"/>
  </r>
  <r>
    <d v="2022-08-27T00:00:00"/>
    <s v="Bubble waffle"/>
    <n v="1"/>
    <n v="7.5"/>
    <n v="7.5"/>
    <s v="Card"/>
    <s v="Camdan Market"/>
    <x v="4"/>
    <x v="5"/>
    <x v="0"/>
  </r>
  <r>
    <d v="2022-08-27T00:00:00"/>
    <s v="Bubble Tea"/>
    <n v="1"/>
    <n v="4.7"/>
    <n v="4.7"/>
    <s v="Card"/>
    <s v="The Alley"/>
    <x v="4"/>
    <x v="5"/>
    <x v="0"/>
  </r>
  <r>
    <d v="2022-08-28T00:00:00"/>
    <s v="Tube"/>
    <n v="2"/>
    <n v="2.0499999999999998"/>
    <n v="4.0999999999999996"/>
    <s v="Oyster Card"/>
    <s v="Tfl"/>
    <x v="0"/>
    <x v="0"/>
    <x v="1"/>
  </r>
  <r>
    <d v="2022-08-28T00:00:00"/>
    <s v="Tube"/>
    <n v="2"/>
    <n v="2.0499999999999998"/>
    <n v="4.0999999999999996"/>
    <s v="Oyster Card"/>
    <s v="Tfl"/>
    <x v="0"/>
    <x v="0"/>
    <x v="0"/>
  </r>
  <r>
    <d v="2022-08-28T00:00:00"/>
    <s v="Mac+pulled pork"/>
    <n v="1"/>
    <n v="9.5"/>
    <n v="9.5"/>
    <s v="Card"/>
    <s v="Borough Market"/>
    <x v="4"/>
    <x v="47"/>
    <x v="0"/>
  </r>
  <r>
    <d v="2022-08-28T00:00:00"/>
    <s v="Drinks"/>
    <n v="1"/>
    <n v="1.5"/>
    <n v="1.5"/>
    <s v="Card"/>
    <s v="Sainsbury's"/>
    <x v="1"/>
    <x v="10"/>
    <x v="1"/>
  </r>
  <r>
    <d v="2022-08-28T00:00:00"/>
    <s v="Board game café"/>
    <n v="1"/>
    <n v="10"/>
    <n v="10"/>
    <s v="Card"/>
    <s v="Bad moon"/>
    <x v="10"/>
    <x v="48"/>
    <x v="1"/>
  </r>
  <r>
    <d v="2022-08-28T00:00:00"/>
    <s v="Dinner"/>
    <n v="1"/>
    <n v="21.02"/>
    <n v="21.02"/>
    <s v="Card"/>
    <s v="Leon"/>
    <x v="4"/>
    <x v="6"/>
    <x v="0"/>
  </r>
  <r>
    <d v="2022-08-28T00:00:00"/>
    <s v="Cake Tin 6'"/>
    <n v="1"/>
    <n v="5.69"/>
    <n v="5.69"/>
    <s v="Card"/>
    <s v="Ebay"/>
    <x v="1"/>
    <x v="45"/>
    <x v="0"/>
  </r>
  <r>
    <d v="2022-08-29T00:00:00"/>
    <s v="Olive oil"/>
    <n v="1"/>
    <n v="2.59"/>
    <n v="2.59"/>
    <s v="Card"/>
    <s v="ALDI"/>
    <x v="1"/>
    <x v="11"/>
    <x v="0"/>
  </r>
  <r>
    <d v="2022-08-29T00:00:00"/>
    <s v="Milk Whole"/>
    <n v="1"/>
    <n v="1.45"/>
    <n v="1.45"/>
    <s v="Card"/>
    <s v="ALDI"/>
    <x v="1"/>
    <x v="11"/>
    <x v="0"/>
  </r>
  <r>
    <d v="2022-08-29T00:00:00"/>
    <s v="Cream Single"/>
    <n v="1"/>
    <n v="0.95"/>
    <n v="0.95"/>
    <s v="Card"/>
    <s v="ALDI"/>
    <x v="1"/>
    <x v="45"/>
    <x v="0"/>
  </r>
  <r>
    <d v="2022-08-29T00:00:00"/>
    <s v="Icing Sugar"/>
    <n v="1"/>
    <n v="0.72"/>
    <n v="0.72"/>
    <s v="Card"/>
    <s v="ALDI"/>
    <x v="1"/>
    <x v="45"/>
    <x v="0"/>
  </r>
  <r>
    <d v="2022-08-29T00:00:00"/>
    <s v="Luxury cook choc"/>
    <n v="1"/>
    <n v="0.59"/>
    <n v="0.59"/>
    <s v="Card"/>
    <s v="ALDI"/>
    <x v="1"/>
    <x v="45"/>
    <x v="0"/>
  </r>
  <r>
    <d v="2022-08-29T00:00:00"/>
    <s v="Digestives"/>
    <n v="1"/>
    <n v="0.45"/>
    <n v="0.45"/>
    <s v="Card"/>
    <s v="ALDI"/>
    <x v="1"/>
    <x v="14"/>
    <x v="0"/>
  </r>
  <r>
    <d v="2022-08-29T00:00:00"/>
    <s v="Flavourings"/>
    <n v="1"/>
    <n v="0.59"/>
    <n v="0.59"/>
    <s v="Card"/>
    <s v="ALDI"/>
    <x v="1"/>
    <x v="45"/>
    <x v="0"/>
  </r>
  <r>
    <d v="2022-08-29T00:00:00"/>
    <s v="Banana"/>
    <n v="4"/>
    <n v="0.14000000000000001"/>
    <n v="0.56000000000000005"/>
    <s v="Card"/>
    <s v="ALDI"/>
    <x v="1"/>
    <x v="18"/>
    <x v="0"/>
  </r>
  <r>
    <d v="2022-08-29T00:00:00"/>
    <s v="Garlic"/>
    <n v="1"/>
    <n v="0.79"/>
    <n v="0.79"/>
    <s v="Card"/>
    <s v="ALDI"/>
    <x v="1"/>
    <x v="11"/>
    <x v="0"/>
  </r>
  <r>
    <d v="2022-08-29T00:00:00"/>
    <s v="Rice"/>
    <n v="1"/>
    <n v="1.5"/>
    <n v="1.5"/>
    <s v="Card"/>
    <s v="ASDA"/>
    <x v="1"/>
    <x v="8"/>
    <x v="0"/>
  </r>
  <r>
    <d v="2022-08-29T00:00:00"/>
    <s v="Yogurt"/>
    <n v="1"/>
    <n v="1"/>
    <n v="1"/>
    <s v="Card"/>
    <s v="ASDA"/>
    <x v="1"/>
    <x v="11"/>
    <x v="0"/>
  </r>
  <r>
    <d v="2022-08-29T00:00:00"/>
    <s v="Cream"/>
    <n v="2"/>
    <n v="1.25"/>
    <n v="2.5"/>
    <s v="Card"/>
    <s v="ASDA"/>
    <x v="1"/>
    <x v="45"/>
    <x v="0"/>
  </r>
  <r>
    <d v="2022-08-29T00:00:00"/>
    <s v="Clothes"/>
    <n v="1"/>
    <n v="23.98"/>
    <n v="23.98"/>
    <s v="Gift Card"/>
    <s v="H&amp;M"/>
    <x v="5"/>
    <x v="19"/>
    <x v="0"/>
  </r>
  <r>
    <d v="2022-08-31T00:00:00"/>
    <s v="Ginger Beer"/>
    <n v="3"/>
    <n v="3.3333333333333335"/>
    <n v="10"/>
    <s v="Card"/>
    <s v="Morrisons"/>
    <x v="1"/>
    <x v="10"/>
    <x v="1"/>
  </r>
  <r>
    <d v="2022-08-31T00:00:00"/>
    <s v="Fizzy cola bottles"/>
    <n v="1"/>
    <n v="0.65"/>
    <n v="0.65"/>
    <s v="Card"/>
    <s v="Morrisons"/>
    <x v="1"/>
    <x v="14"/>
    <x v="1"/>
  </r>
  <r>
    <d v="2022-08-31T00:00:00"/>
    <s v="Topside Steak"/>
    <n v="1"/>
    <n v="4.22"/>
    <n v="4.22"/>
    <s v="Card"/>
    <s v="Morrisons"/>
    <x v="1"/>
    <x v="16"/>
    <x v="1"/>
  </r>
  <r>
    <d v="2022-08-31T00:00:00"/>
    <s v="Lemons"/>
    <n v="1"/>
    <n v="0.5"/>
    <n v="0.5"/>
    <s v="Card"/>
    <s v="ASDA"/>
    <x v="1"/>
    <x v="18"/>
    <x v="0"/>
  </r>
  <r>
    <d v="2022-08-31T00:00:00"/>
    <s v="Oyster Sauce"/>
    <n v="1"/>
    <n v="2.1"/>
    <n v="2.1"/>
    <s v="Card"/>
    <s v="ASDA"/>
    <x v="1"/>
    <x v="27"/>
    <x v="0"/>
  </r>
  <r>
    <d v="2022-08-31T00:00:00"/>
    <s v="Courgettes"/>
    <n v="1"/>
    <n v="0.56000000000000005"/>
    <n v="0.56000000000000005"/>
    <s v="Card"/>
    <s v="ASDA"/>
    <x v="1"/>
    <x v="15"/>
    <x v="0"/>
  </r>
  <r>
    <d v="2022-08-31T00:00:00"/>
    <s v="White Wine"/>
    <n v="1"/>
    <n v="3.79"/>
    <n v="3.79"/>
    <s v="Card"/>
    <s v="ALDI"/>
    <x v="1"/>
    <x v="10"/>
    <x v="1"/>
  </r>
  <r>
    <d v="2022-08-31T00:00:00"/>
    <s v="Deep pan Pizza"/>
    <n v="1"/>
    <n v="0.89"/>
    <n v="0.89"/>
    <s v="Card"/>
    <s v="ALDI"/>
    <x v="1"/>
    <x v="9"/>
    <x v="1"/>
  </r>
  <r>
    <d v="2022-08-31T00:00:00"/>
    <s v="Roast Potatoes"/>
    <n v="1"/>
    <n v="0.89"/>
    <n v="0.89"/>
    <s v="Card"/>
    <s v="ALDI"/>
    <x v="1"/>
    <x v="9"/>
    <x v="1"/>
  </r>
  <r>
    <d v="2022-08-31T00:00:00"/>
    <s v="Orange"/>
    <n v="1"/>
    <n v="1.69"/>
    <n v="1.69"/>
    <s v="Card"/>
    <s v="ALDI"/>
    <x v="1"/>
    <x v="18"/>
    <x v="1"/>
  </r>
  <r>
    <d v="2022-08-31T00:00:00"/>
    <s v="Spring Onions"/>
    <n v="1"/>
    <n v="0.49"/>
    <n v="0.49"/>
    <s v="Card"/>
    <s v="ALDI"/>
    <x v="1"/>
    <x v="15"/>
    <x v="1"/>
  </r>
  <r>
    <d v="2022-09-01T00:00:00"/>
    <s v="Hoops"/>
    <n v="1"/>
    <n v="0.99"/>
    <n v="0.99"/>
    <s v="Card"/>
    <s v="ALDI"/>
    <x v="1"/>
    <x v="11"/>
    <x v="1"/>
  </r>
  <r>
    <d v="2022-09-01T00:00:00"/>
    <s v="Beef Mince"/>
    <n v="1"/>
    <n v="1.7400000000000002"/>
    <n v="1.7400000000000002"/>
    <s v="Card"/>
    <s v="ALDI"/>
    <x v="1"/>
    <x v="16"/>
    <x v="1"/>
  </r>
  <r>
    <d v="2022-09-01T00:00:00"/>
    <s v="Onions"/>
    <n v="1"/>
    <n v="0.65"/>
    <n v="0.65"/>
    <s v="Card"/>
    <s v="ALDI"/>
    <x v="1"/>
    <x v="15"/>
    <x v="1"/>
  </r>
  <r>
    <d v="2022-09-01T00:00:00"/>
    <s v="Aubergine"/>
    <n v="1"/>
    <n v="0.69"/>
    <n v="0.69"/>
    <s v="Card"/>
    <s v="ALDI"/>
    <x v="1"/>
    <x v="15"/>
    <x v="1"/>
  </r>
  <r>
    <d v="2022-09-01T00:00:00"/>
    <s v="Cucumber"/>
    <n v="1"/>
    <n v="1"/>
    <n v="1"/>
    <s v="Card"/>
    <s v="ASDA"/>
    <x v="1"/>
    <x v="15"/>
    <x v="1"/>
  </r>
  <r>
    <d v="2022-09-01T00:00:00"/>
    <s v="Noodles"/>
    <n v="1"/>
    <n v="1.25"/>
    <n v="1.25"/>
    <s v="Card"/>
    <s v="ASDA"/>
    <x v="1"/>
    <x v="8"/>
    <x v="1"/>
  </r>
  <r>
    <d v="2022-09-01T00:00:00"/>
    <s v="Slipper"/>
    <n v="1"/>
    <n v="4.2300000000000004"/>
    <n v="4.2300000000000004"/>
    <s v="Card"/>
    <s v="Shein"/>
    <x v="3"/>
    <x v="34"/>
    <x v="0"/>
  </r>
  <r>
    <d v="2022-09-01T00:00:00"/>
    <s v="Toothbrush holder"/>
    <n v="1"/>
    <n v="2.13"/>
    <n v="2.13"/>
    <s v="Card"/>
    <s v="Shein"/>
    <x v="3"/>
    <x v="34"/>
    <x v="0"/>
  </r>
  <r>
    <d v="2022-09-01T00:00:00"/>
    <s v="Towel bar"/>
    <n v="1"/>
    <n v="2.56"/>
    <n v="2.56"/>
    <s v="Card"/>
    <s v="Shein"/>
    <x v="3"/>
    <x v="34"/>
    <x v="0"/>
  </r>
  <r>
    <d v="2022-09-01T00:00:00"/>
    <s v="Hairclap"/>
    <n v="1"/>
    <n v="1.07"/>
    <n v="1.07"/>
    <s v="Card"/>
    <s v="Shein"/>
    <x v="3"/>
    <x v="34"/>
    <x v="0"/>
  </r>
  <r>
    <d v="2022-09-01T00:00:00"/>
    <s v="Gousto"/>
    <n v="1"/>
    <n v="12.25"/>
    <n v="12.25"/>
    <s v="Card"/>
    <s v="Gousto"/>
    <x v="1"/>
    <x v="4"/>
    <x v="0"/>
  </r>
  <r>
    <d v="2022-09-02T00:00:00"/>
    <s v="Vegetable Oil"/>
    <n v="1"/>
    <n v="1.75"/>
    <n v="1.75"/>
    <s v="Card"/>
    <s v="ALDI"/>
    <x v="1"/>
    <x v="11"/>
    <x v="1"/>
  </r>
  <r>
    <d v="2022-09-02T00:00:00"/>
    <s v="Broccoli"/>
    <n v="1"/>
    <n v="0.56999999999999995"/>
    <n v="0.56999999999999995"/>
    <s v="Card"/>
    <s v="ALDI"/>
    <x v="1"/>
    <x v="15"/>
    <x v="1"/>
  </r>
  <r>
    <d v="2022-09-02T00:00:00"/>
    <s v="Cola 6x330ml"/>
    <n v="1"/>
    <n v="1.39"/>
    <n v="1.39"/>
    <s v="Card"/>
    <s v="ALDI"/>
    <x v="1"/>
    <x v="10"/>
    <x v="1"/>
  </r>
  <r>
    <d v="2022-09-02T00:00:00"/>
    <s v="Pasta Spaghetti"/>
    <n v="1"/>
    <n v="0.23"/>
    <n v="0.23"/>
    <s v="Card"/>
    <s v="ALDI"/>
    <x v="1"/>
    <x v="8"/>
    <x v="1"/>
  </r>
  <r>
    <d v="2022-09-02T00:00:00"/>
    <s v="Door hook"/>
    <n v="1"/>
    <n v="4"/>
    <n v="4"/>
    <s v="Card"/>
    <s v="Wilko"/>
    <x v="3"/>
    <x v="34"/>
    <x v="0"/>
  </r>
  <r>
    <d v="2022-09-02T00:00:00"/>
    <s v="Quilted tissue toilet roll"/>
    <n v="2"/>
    <n v="3.25"/>
    <n v="6.5"/>
    <s v="Card"/>
    <s v="Wilko"/>
    <x v="3"/>
    <x v="3"/>
    <x v="0"/>
  </r>
  <r>
    <d v="2022-09-02T00:00:00"/>
    <s v="Household Towel"/>
    <n v="2"/>
    <n v="2.5"/>
    <n v="5"/>
    <s v="Card"/>
    <s v="Wilko"/>
    <x v="3"/>
    <x v="35"/>
    <x v="0"/>
  </r>
  <r>
    <d v="2022-09-02T00:00:00"/>
    <s v="Winchster"/>
    <n v="1"/>
    <n v="7"/>
    <n v="7"/>
    <s v="Card"/>
    <s v="Wilko"/>
    <x v="3"/>
    <x v="36"/>
    <x v="0"/>
  </r>
  <r>
    <d v="2022-09-02T00:00:00"/>
    <s v="Batch"/>
    <n v="1"/>
    <n v="0.75"/>
    <n v="0.75"/>
    <s v="Card"/>
    <s v="B&amp;M"/>
    <x v="1"/>
    <x v="8"/>
    <x v="0"/>
  </r>
  <r>
    <d v="2022-09-02T00:00:00"/>
    <s v="Wotsits"/>
    <n v="1"/>
    <n v="1.25"/>
    <n v="1.25"/>
    <s v="Card"/>
    <s v="B&amp;M"/>
    <x v="1"/>
    <x v="14"/>
    <x v="0"/>
  </r>
  <r>
    <d v="2022-09-02T00:00:00"/>
    <s v="Deco Glam Side"/>
    <n v="1"/>
    <n v="7"/>
    <n v="7"/>
    <s v="Card"/>
    <s v="B&amp;M"/>
    <x v="3"/>
    <x v="36"/>
    <x v="0"/>
  </r>
  <r>
    <d v="2022-09-03T00:00:00"/>
    <s v="Tube"/>
    <n v="1"/>
    <n v="1.2"/>
    <n v="1.2"/>
    <s v="Oyster Card"/>
    <s v="Tfl"/>
    <x v="0"/>
    <x v="0"/>
    <x v="1"/>
  </r>
  <r>
    <d v="2022-09-03T00:00:00"/>
    <s v="Tube"/>
    <n v="1"/>
    <n v="1.2"/>
    <n v="1.2"/>
    <s v="Oyster Card"/>
    <s v="Tfl"/>
    <x v="0"/>
    <x v="0"/>
    <x v="0"/>
  </r>
  <r>
    <d v="2022-09-03T00:00:00"/>
    <s v="Tube"/>
    <n v="1"/>
    <n v="1.1499999999999999"/>
    <n v="1.1499999999999999"/>
    <s v="Oyster Card"/>
    <s v="Tfl"/>
    <x v="0"/>
    <x v="0"/>
    <x v="1"/>
  </r>
  <r>
    <d v="2022-09-03T00:00:00"/>
    <s v="Tube"/>
    <n v="1"/>
    <n v="1.1499999999999999"/>
    <n v="1.1499999999999999"/>
    <s v="Oyster Card"/>
    <s v="Tfl"/>
    <x v="0"/>
    <x v="0"/>
    <x v="0"/>
  </r>
  <r>
    <d v="2022-09-03T00:00:00"/>
    <s v="Moive Ticket"/>
    <n v="2"/>
    <n v="3.99"/>
    <n v="7.98"/>
    <s v="Card"/>
    <s v="VUE"/>
    <x v="10"/>
    <x v="49"/>
    <x v="0"/>
  </r>
  <r>
    <d v="2022-09-03T00:00:00"/>
    <s v="Popcorn"/>
    <n v="1"/>
    <n v="5.69"/>
    <n v="5.69"/>
    <s v="Card"/>
    <s v="VUE"/>
    <x v="1"/>
    <x v="14"/>
    <x v="1"/>
  </r>
  <r>
    <d v="2022-09-03T00:00:00"/>
    <s v="Whiskey"/>
    <n v="1"/>
    <n v="13"/>
    <n v="13"/>
    <s v="Card"/>
    <s v="Waitrose"/>
    <x v="1"/>
    <x v="10"/>
    <x v="1"/>
  </r>
  <r>
    <d v="2022-09-03T00:00:00"/>
    <s v="Vietnamese cuisine"/>
    <n v="1"/>
    <n v="22"/>
    <n v="22"/>
    <s v="Card"/>
    <s v="Phota"/>
    <x v="4"/>
    <x v="50"/>
    <x v="1"/>
  </r>
  <r>
    <d v="2022-09-04T00:00:00"/>
    <s v="Fast Food"/>
    <n v="1"/>
    <n v="8.08"/>
    <n v="8.08"/>
    <s v="Card"/>
    <s v="Taco Bell"/>
    <x v="4"/>
    <x v="6"/>
    <x v="1"/>
  </r>
  <r>
    <d v="2022-09-04T00:00:00"/>
    <s v="Tube"/>
    <n v="2"/>
    <n v="2.0499999999999998"/>
    <n v="4.0999999999999996"/>
    <s v="Oyster Card"/>
    <s v="Tfl"/>
    <x v="0"/>
    <x v="0"/>
    <x v="1"/>
  </r>
  <r>
    <d v="2022-09-04T00:00:00"/>
    <s v="Tube"/>
    <n v="2"/>
    <n v="2.0499999999999998"/>
    <n v="4.0999999999999996"/>
    <s v="Oyster Card"/>
    <s v="Tfl"/>
    <x v="0"/>
    <x v="0"/>
    <x v="0"/>
  </r>
  <r>
    <d v="2022-09-04T00:00:00"/>
    <s v="Board game café"/>
    <n v="1"/>
    <n v="5"/>
    <n v="5"/>
    <s v="Card"/>
    <s v="Bad moon"/>
    <x v="10"/>
    <x v="48"/>
    <x v="1"/>
  </r>
  <r>
    <d v="2022-09-04T00:00:00"/>
    <s v="Board game café"/>
    <n v="1"/>
    <n v="5"/>
    <n v="5"/>
    <s v="Card"/>
    <s v="Bad moon"/>
    <x v="10"/>
    <x v="48"/>
    <x v="0"/>
  </r>
  <r>
    <d v="2022-09-04T00:00:00"/>
    <s v="Ramen"/>
    <n v="1"/>
    <n v="12.32"/>
    <n v="12.32"/>
    <s v="Card"/>
    <s v="Hakata Ramen Bar"/>
    <x v="4"/>
    <x v="51"/>
    <x v="1"/>
  </r>
  <r>
    <d v="2022-09-04T00:00:00"/>
    <s v="Ramen"/>
    <n v="1"/>
    <n v="12.32"/>
    <n v="12.32"/>
    <s v="Card"/>
    <s v="Hakata Ramen Bar"/>
    <x v="4"/>
    <x v="51"/>
    <x v="0"/>
  </r>
  <r>
    <d v="2022-09-05T00:00:00"/>
    <s v="Electric Bill"/>
    <n v="1"/>
    <n v="76.75"/>
    <n v="76.75"/>
    <s v="Card"/>
    <s v="Bulb Energy"/>
    <x v="7"/>
    <x v="52"/>
    <x v="0"/>
  </r>
  <r>
    <d v="2022-09-05T00:00:00"/>
    <s v="Internet"/>
    <n v="1"/>
    <n v="35"/>
    <n v="35"/>
    <s v="Card"/>
    <s v="Hyperotic"/>
    <x v="7"/>
    <x v="37"/>
    <x v="0"/>
  </r>
  <r>
    <d v="2022-09-06T00:00:00"/>
    <s v="Tube"/>
    <n v="2"/>
    <n v="2.0499999999999998"/>
    <n v="4.0999999999999996"/>
    <s v="Oyster Card"/>
    <s v="Tfl"/>
    <x v="0"/>
    <x v="0"/>
    <x v="0"/>
  </r>
  <r>
    <d v="2022-09-06T00:00:00"/>
    <s v="Tube"/>
    <n v="2"/>
    <n v="2.0499999999999998"/>
    <n v="4.0999999999999996"/>
    <s v="Oyster Card"/>
    <s v="Tfl"/>
    <x v="0"/>
    <x v="0"/>
    <x v="1"/>
  </r>
  <r>
    <d v="2022-09-06T00:00:00"/>
    <s v="Bubble Tea"/>
    <n v="1"/>
    <n v="4.55"/>
    <n v="4.55"/>
    <s v="Card"/>
    <s v="Cuppacha"/>
    <x v="4"/>
    <x v="5"/>
    <x v="0"/>
  </r>
  <r>
    <d v="2022-09-06T00:00:00"/>
    <s v="Femfrsh Sooth Wash"/>
    <n v="1"/>
    <n v="2.75"/>
    <n v="2.75"/>
    <s v="Gift Card"/>
    <s v="Boots"/>
    <x v="3"/>
    <x v="3"/>
    <x v="0"/>
  </r>
  <r>
    <d v="2022-09-06T00:00:00"/>
    <s v="Dental Floss"/>
    <n v="1"/>
    <n v="1.5"/>
    <n v="1.5"/>
    <s v="Gift Card"/>
    <s v="Boots"/>
    <x v="3"/>
    <x v="3"/>
    <x v="0"/>
  </r>
  <r>
    <d v="2022-09-06T00:00:00"/>
    <s v="SamYang Hot Chicken Ramyun"/>
    <n v="1"/>
    <n v="4.49"/>
    <n v="4.49"/>
    <s v="Card"/>
    <s v="Oseyo"/>
    <x v="1"/>
    <x v="25"/>
    <x v="1"/>
  </r>
  <r>
    <d v="2022-09-06T00:00:00"/>
    <s v="Black Tapioca"/>
    <n v="1"/>
    <n v="2.29"/>
    <n v="2.29"/>
    <s v="Card"/>
    <s v="Oseyo"/>
    <x v="4"/>
    <x v="5"/>
    <x v="1"/>
  </r>
  <r>
    <d v="2022-09-06T00:00:00"/>
    <s v="Japanese cuisine"/>
    <n v="1"/>
    <n v="24.84"/>
    <n v="24.84"/>
    <s v="Card"/>
    <s v="Shackfuyu"/>
    <x v="4"/>
    <x v="51"/>
    <x v="1"/>
  </r>
  <r>
    <d v="2022-09-06T00:00:00"/>
    <s v="Japanese cuisine"/>
    <n v="1"/>
    <n v="24.84"/>
    <n v="24.84"/>
    <s v="Card"/>
    <s v="Shackfuyu"/>
    <x v="4"/>
    <x v="51"/>
    <x v="0"/>
  </r>
  <r>
    <d v="2022-09-07T00:00:00"/>
    <s v="Tube"/>
    <n v="2"/>
    <n v="2.0499999999999998"/>
    <n v="4.0999999999999996"/>
    <s v="Oyster Card"/>
    <s v="Tfl"/>
    <x v="0"/>
    <x v="0"/>
    <x v="1"/>
  </r>
  <r>
    <d v="2022-09-07T00:00:00"/>
    <s v="Tube"/>
    <n v="2"/>
    <n v="2.0499999999999998"/>
    <n v="4.0999999999999996"/>
    <s v="Oyster Card"/>
    <s v="Tfl"/>
    <x v="0"/>
    <x v="0"/>
    <x v="0"/>
  </r>
  <r>
    <d v="2022-09-07T00:00:00"/>
    <s v="Bus"/>
    <n v="2"/>
    <n v="1.65"/>
    <n v="3.3"/>
    <s v="Card"/>
    <s v="Tfl"/>
    <x v="0"/>
    <x v="0"/>
    <x v="1"/>
  </r>
  <r>
    <d v="2022-09-07T00:00:00"/>
    <s v="Bus"/>
    <n v="1"/>
    <n v="1.65"/>
    <n v="1.65"/>
    <s v="Card"/>
    <s v="Tfl"/>
    <x v="0"/>
    <x v="0"/>
    <x v="0"/>
  </r>
  <r>
    <d v="2022-09-07T00:00:00"/>
    <s v="Japanese cuisine"/>
    <n v="1"/>
    <n v="15.2"/>
    <n v="15.2"/>
    <s v="Card"/>
    <s v="Eat Tokyo"/>
    <x v="4"/>
    <x v="51"/>
    <x v="1"/>
  </r>
  <r>
    <d v="2022-09-07T00:00:00"/>
    <s v="Japanese cuisine"/>
    <n v="1"/>
    <n v="15.2"/>
    <n v="15.2"/>
    <s v="Card"/>
    <s v="Eat Tokyo"/>
    <x v="4"/>
    <x v="51"/>
    <x v="0"/>
  </r>
  <r>
    <d v="2022-09-07T00:00:00"/>
    <s v="Bubble Tea"/>
    <n v="1"/>
    <n v="5.75"/>
    <n v="5.75"/>
    <s v="Card"/>
    <s v="Machi Machi"/>
    <x v="4"/>
    <x v="5"/>
    <x v="0"/>
  </r>
  <r>
    <d v="2022-09-08T00:00:00"/>
    <s v="Eggs Caged 15pk"/>
    <n v="1"/>
    <n v="1.35"/>
    <n v="1.35"/>
    <s v="Card"/>
    <s v="ALDI"/>
    <x v="1"/>
    <x v="11"/>
    <x v="1"/>
  </r>
  <r>
    <d v="2022-09-08T00:00:00"/>
    <s v="Milk Whole"/>
    <n v="1"/>
    <n v="1.45"/>
    <n v="1.45"/>
    <s v="Card"/>
    <s v="ALDI"/>
    <x v="1"/>
    <x v="11"/>
    <x v="1"/>
  </r>
  <r>
    <d v="2022-09-08T00:00:00"/>
    <s v="Lemons"/>
    <n v="1"/>
    <n v="0.5"/>
    <n v="0.5"/>
    <s v="Card"/>
    <s v="ALDI"/>
    <x v="1"/>
    <x v="18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7">
  <r>
    <d v="2022-06-27T00:00:00"/>
    <s v="Uber"/>
    <n v="1"/>
    <n v="55"/>
    <n v="55"/>
    <s v="Card"/>
    <s v="Uber"/>
    <x v="0"/>
    <s v="Transportation"/>
    <x v="0"/>
  </r>
  <r>
    <d v="2022-06-27T00:00:00"/>
    <s v="Grocery"/>
    <n v="1"/>
    <n v="20"/>
    <n v="20"/>
    <s v="Card"/>
    <s v="N/A"/>
    <x v="1"/>
    <s v="Grocery"/>
    <x v="1"/>
  </r>
  <r>
    <d v="2022-06-28T00:00:00"/>
    <s v="Grocery"/>
    <n v="1"/>
    <n v="20"/>
    <n v="20"/>
    <s v="Card"/>
    <s v="N/A"/>
    <x v="1"/>
    <s v="Grocery"/>
    <x v="0"/>
  </r>
  <r>
    <d v="2022-07-01T00:00:00"/>
    <s v="Renting deposit"/>
    <n v="1"/>
    <n v="323"/>
    <n v="323"/>
    <s v="Card"/>
    <s v="N/A"/>
    <x v="2"/>
    <s v="Rental"/>
    <x v="1"/>
  </r>
  <r>
    <d v="2022-07-01T00:00:00"/>
    <s v="Grocery"/>
    <n v="1"/>
    <n v="23.15"/>
    <n v="23.15"/>
    <s v="Card"/>
    <s v="N/A"/>
    <x v="1"/>
    <s v="Grocery"/>
    <x v="1"/>
  </r>
  <r>
    <d v="2022-07-01T00:00:00"/>
    <s v="Grocery"/>
    <n v="1"/>
    <n v="20"/>
    <n v="20"/>
    <s v="Card"/>
    <s v="N/A"/>
    <x v="1"/>
    <s v="Grocery"/>
    <x v="0"/>
  </r>
  <r>
    <d v="2022-07-01T00:00:00"/>
    <s v="Shampoo"/>
    <n v="1"/>
    <n v="7.99"/>
    <n v="7.99"/>
    <s v="Card"/>
    <s v="Boots"/>
    <x v="3"/>
    <s v="Toiletries"/>
    <x v="1"/>
  </r>
  <r>
    <d v="2022-07-01T00:00:00"/>
    <s v="Hello fresh"/>
    <n v="1"/>
    <n v="19.489999999999998"/>
    <n v="19.489999999999998"/>
    <s v="Card"/>
    <s v="Hello fresh"/>
    <x v="1"/>
    <s v="Meal kit"/>
    <x v="1"/>
  </r>
  <r>
    <d v="2022-07-01T00:00:00"/>
    <s v="Dough"/>
    <n v="1"/>
    <n v="2.0499999999999998"/>
    <n v="2.0499999999999998"/>
    <s v="Card"/>
    <s v="Krispy Kreme"/>
    <x v="4"/>
    <s v="Sweets"/>
    <x v="1"/>
  </r>
  <r>
    <d v="2022-07-01T00:00:00"/>
    <s v="Transport "/>
    <n v="1"/>
    <n v="27.2"/>
    <n v="27.2"/>
    <s v="Card"/>
    <s v="N/A"/>
    <x v="0"/>
    <s v="Transportation"/>
    <x v="1"/>
  </r>
  <r>
    <d v="2022-07-01T00:00:00"/>
    <s v="Transport"/>
    <n v="1"/>
    <n v="27.2"/>
    <n v="27.2"/>
    <s v="Card"/>
    <s v="N/A"/>
    <x v="0"/>
    <s v="Transportation"/>
    <x v="0"/>
  </r>
  <r>
    <d v="2022-07-02T00:00:00"/>
    <s v="Fast Food"/>
    <n v="1"/>
    <n v="15.3"/>
    <n v="15.3"/>
    <s v="Card"/>
    <s v="Wing Stop"/>
    <x v="4"/>
    <s v="Fast Food"/>
    <x v="1"/>
  </r>
  <r>
    <d v="2022-07-08T00:00:00"/>
    <s v="Shoes"/>
    <n v="1"/>
    <n v="36"/>
    <n v="36"/>
    <s v="Card"/>
    <s v="JD Sport"/>
    <x v="5"/>
    <s v="Shoes"/>
    <x v="1"/>
  </r>
  <r>
    <d v="2022-07-10T00:00:00"/>
    <s v="Udon noodles"/>
    <n v="1"/>
    <n v="3.79"/>
    <n v="3.79"/>
    <s v="Card"/>
    <s v="Loon Fung"/>
    <x v="1"/>
    <s v="Staple"/>
    <x v="1"/>
  </r>
  <r>
    <d v="2022-07-10T00:00:00"/>
    <s v="Snow crab legs"/>
    <n v="1"/>
    <n v="2.59"/>
    <n v="2.59"/>
    <s v="Card"/>
    <s v="Loon Fung"/>
    <x v="1"/>
    <s v="Frozen Food"/>
    <x v="1"/>
  </r>
  <r>
    <d v="2022-07-10T00:00:00"/>
    <s v="bus"/>
    <n v="1"/>
    <n v="3.3"/>
    <n v="3.3"/>
    <s v="Card"/>
    <s v="Tfl"/>
    <x v="0"/>
    <s v="Transportation"/>
    <x v="1"/>
  </r>
  <r>
    <d v="2022-07-11T00:00:00"/>
    <s v="Ginger Ale (1L)"/>
    <n v="1"/>
    <n v="0.49"/>
    <n v="0.49"/>
    <s v="Card"/>
    <s v="Lidl"/>
    <x v="1"/>
    <s v="Beverage"/>
    <x v="1"/>
  </r>
  <r>
    <d v="2022-07-11T00:00:00"/>
    <s v="White toastle"/>
    <n v="1"/>
    <n v="0.65"/>
    <n v="0.65"/>
    <s v="Card"/>
    <s v="Lidl"/>
    <x v="1"/>
    <s v="Dairy"/>
    <x v="1"/>
  </r>
  <r>
    <d v="2022-07-11T00:00:00"/>
    <s v="Whole milk (2pints)"/>
    <n v="1"/>
    <n v="1.05"/>
    <n v="1.05"/>
    <s v="Card"/>
    <s v="Lidl"/>
    <x v="1"/>
    <s v="Dairy"/>
    <x v="1"/>
  </r>
  <r>
    <d v="2022-07-11T00:00:00"/>
    <s v="Butter croissant"/>
    <n v="2"/>
    <n v="0.39"/>
    <n v="0.78"/>
    <s v="Card"/>
    <s v="Lidl"/>
    <x v="1"/>
    <s v="Pastry"/>
    <x v="1"/>
  </r>
  <r>
    <d v="2022-07-11T00:00:00"/>
    <s v="Nata"/>
    <n v="1"/>
    <n v="0.49"/>
    <n v="0.49"/>
    <s v="Card"/>
    <s v="Lidl"/>
    <x v="1"/>
    <s v="Pastry"/>
    <x v="1"/>
  </r>
  <r>
    <d v="2022-07-11T00:00:00"/>
    <s v="Restaurant"/>
    <n v="1"/>
    <n v="37.29"/>
    <n v="37.29"/>
    <s v="Card"/>
    <s v="Hydepark"/>
    <x v="4"/>
    <s v="Western cuisine"/>
    <x v="1"/>
  </r>
  <r>
    <d v="2022-07-13T00:00:00"/>
    <s v="Restaurant"/>
    <n v="1"/>
    <n v="35"/>
    <n v="35"/>
    <s v="Card"/>
    <s v="Greenwich"/>
    <x v="4"/>
    <s v="Western cuisine"/>
    <x v="1"/>
  </r>
  <r>
    <d v="2022-07-13T00:00:00"/>
    <s v="ice cream"/>
    <n v="1"/>
    <n v="3.95"/>
    <n v="3.95"/>
    <s v="Card"/>
    <s v="Dark Sugar"/>
    <x v="4"/>
    <s v="Sweets"/>
    <x v="1"/>
  </r>
  <r>
    <d v="2022-07-13T00:00:00"/>
    <s v="Chicken Curry meal"/>
    <n v="1"/>
    <n v="2.19"/>
    <n v="2.19"/>
    <s v="Card"/>
    <s v="Lidl"/>
    <x v="1"/>
    <s v="Frozen Food"/>
    <x v="1"/>
  </r>
  <r>
    <d v="2022-07-13T00:00:00"/>
    <s v="Bacon Rashers snack"/>
    <n v="1"/>
    <n v="0.75"/>
    <n v="0.75"/>
    <s v="Card"/>
    <s v="Lidl"/>
    <x v="1"/>
    <s v="Snack"/>
    <x v="1"/>
  </r>
  <r>
    <d v="2022-07-13T00:00:00"/>
    <s v="Prawn Pappardelle"/>
    <n v="1"/>
    <n v="2.89"/>
    <n v="2.89"/>
    <s v="Card"/>
    <s v="Lidl"/>
    <x v="1"/>
    <s v="Frozen Food"/>
    <x v="1"/>
  </r>
  <r>
    <d v="2022-07-13T00:00:00"/>
    <s v="Diet Coke (8cans)"/>
    <n v="1"/>
    <n v="3.25"/>
    <n v="3.25"/>
    <s v="Card"/>
    <s v="Lidl"/>
    <x v="1"/>
    <s v="Beverage"/>
    <x v="1"/>
  </r>
  <r>
    <d v="2022-07-14T00:00:00"/>
    <s v="Whole milk (4pints)"/>
    <n v="1"/>
    <n v="1.35"/>
    <n v="1.35"/>
    <s v="Card"/>
    <s v="ALDI"/>
    <x v="1"/>
    <s v="Dairy"/>
    <x v="1"/>
  </r>
  <r>
    <d v="2022-07-14T00:00:00"/>
    <s v="Noodles"/>
    <n v="1"/>
    <n v="0.94"/>
    <n v="0.94"/>
    <s v="Card"/>
    <s v="ALDI"/>
    <x v="1"/>
    <s v="Staple"/>
    <x v="1"/>
  </r>
  <r>
    <d v="2022-07-14T00:00:00"/>
    <s v="Cornflakes"/>
    <n v="1"/>
    <n v="1.99"/>
    <n v="1.99"/>
    <s v="Card"/>
    <s v="ALDI"/>
    <x v="1"/>
    <s v="Dairy"/>
    <x v="1"/>
  </r>
  <r>
    <d v="2022-07-14T00:00:00"/>
    <s v="Spring onions"/>
    <n v="1"/>
    <n v="0.34"/>
    <n v="0.34"/>
    <s v="Card"/>
    <s v="ALDI"/>
    <x v="1"/>
    <s v="Vegetable"/>
    <x v="1"/>
  </r>
  <r>
    <d v="2022-07-14T00:00:00"/>
    <s v="Carrots"/>
    <n v="1"/>
    <n v="0.28000000000000003"/>
    <n v="0.28000000000000003"/>
    <s v="Card"/>
    <s v="ALDI"/>
    <x v="1"/>
    <s v="Vegetable"/>
    <x v="1"/>
  </r>
  <r>
    <d v="2022-07-14T00:00:00"/>
    <s v="Flavoured Thighs"/>
    <n v="1"/>
    <n v="3.29"/>
    <n v="3.29"/>
    <s v="Card"/>
    <s v="ALDI"/>
    <x v="1"/>
    <s v="Meat"/>
    <x v="1"/>
  </r>
  <r>
    <d v="2022-07-14T00:00:00"/>
    <s v="Prawns"/>
    <n v="1"/>
    <n v="3.49"/>
    <n v="3.49"/>
    <s v="Card"/>
    <s v="ALDI"/>
    <x v="1"/>
    <s v="Seafood"/>
    <x v="1"/>
  </r>
  <r>
    <d v="2022-07-14T00:00:00"/>
    <s v="Pies premium"/>
    <n v="1"/>
    <n v="1.89"/>
    <n v="1.89"/>
    <s v="Card"/>
    <s v="ALDI"/>
    <x v="1"/>
    <s v="Frozen Food"/>
    <x v="1"/>
  </r>
  <r>
    <d v="2022-07-14T00:00:00"/>
    <s v="Lemonade"/>
    <n v="1"/>
    <n v="0.39"/>
    <n v="0.39"/>
    <s v="Card"/>
    <s v="ALDI"/>
    <x v="1"/>
    <s v="Beverage"/>
    <x v="1"/>
  </r>
  <r>
    <d v="2022-07-14T00:00:00"/>
    <s v="Bananas loose"/>
    <n v="5"/>
    <n v="0.14000000000000001"/>
    <n v="0.70000000000000007"/>
    <s v="Card"/>
    <s v="ALDI"/>
    <x v="1"/>
    <s v="Fruit"/>
    <x v="1"/>
  </r>
  <r>
    <d v="2022-07-14T00:00:00"/>
    <s v="Sausage roll vegan"/>
    <n v="1"/>
    <n v="0.59"/>
    <n v="0.59"/>
    <s v="Card"/>
    <s v="ALDI"/>
    <x v="1"/>
    <s v="Pastry"/>
    <x v="1"/>
  </r>
  <r>
    <d v="2022-07-15T00:00:00"/>
    <s v="Bus"/>
    <n v="2"/>
    <n v="1.65"/>
    <n v="3.3"/>
    <s v="Card"/>
    <s v="Tfl"/>
    <x v="0"/>
    <s v="Transportation"/>
    <x v="1"/>
  </r>
  <r>
    <d v="2022-07-15T00:00:00"/>
    <s v="Bus"/>
    <n v="2"/>
    <n v="1.65"/>
    <n v="3.3"/>
    <s v="Card"/>
    <s v="Tfl"/>
    <x v="0"/>
    <s v="Transportation"/>
    <x v="0"/>
  </r>
  <r>
    <d v="2022-07-15T00:00:00"/>
    <s v="Bubble Tea"/>
    <n v="1"/>
    <n v="5.4"/>
    <n v="5.4"/>
    <s v="Card"/>
    <s v="Coco"/>
    <x v="4"/>
    <s v="Sweets"/>
    <x v="0"/>
  </r>
  <r>
    <d v="2022-07-15T00:00:00"/>
    <s v="Donut (3pcs)"/>
    <n v="1"/>
    <n v="5.95"/>
    <n v="5.95"/>
    <s v="Card"/>
    <s v="Krispy Kreme"/>
    <x v="4"/>
    <s v="Sweets"/>
    <x v="0"/>
  </r>
  <r>
    <d v="2022-07-15T00:00:00"/>
    <s v="Chocolate Cookies"/>
    <n v="1"/>
    <n v="0.89"/>
    <n v="0.89"/>
    <s v="Card"/>
    <s v="Lidl"/>
    <x v="1"/>
    <s v="Snack"/>
    <x v="0"/>
  </r>
  <r>
    <d v="2022-07-15T00:00:00"/>
    <s v="Vine Tomatoes"/>
    <n v="1"/>
    <n v="0.8"/>
    <n v="0.8"/>
    <s v="Card"/>
    <s v="Lidl"/>
    <x v="1"/>
    <s v="Vegetable"/>
    <x v="0"/>
  </r>
  <r>
    <d v="2022-07-15T00:00:00"/>
    <s v="Milk Choc Butter Bis"/>
    <n v="1"/>
    <n v="0.69"/>
    <n v="0.69"/>
    <s v="Card"/>
    <s v="Lidl"/>
    <x v="4"/>
    <s v="Sweets"/>
    <x v="0"/>
  </r>
  <r>
    <d v="2022-07-15T00:00:00"/>
    <s v="T-Shirt"/>
    <n v="1"/>
    <n v="3.99"/>
    <n v="3.99"/>
    <s v="Card"/>
    <s v="H&amp;M"/>
    <x v="5"/>
    <s v="Clothes"/>
    <x v="1"/>
  </r>
  <r>
    <d v="2022-07-16T00:00:00"/>
    <s v="Fast food"/>
    <n v="1"/>
    <n v="7.49"/>
    <n v="7.49"/>
    <s v="Card"/>
    <s v="Sam's"/>
    <x v="4"/>
    <s v="Fast Food"/>
    <x v="1"/>
  </r>
  <r>
    <d v="2022-07-16T00:00:00"/>
    <s v="Soda Water"/>
    <n v="1"/>
    <n v="0.45"/>
    <n v="0.45"/>
    <s v="Card"/>
    <s v="Lidl"/>
    <x v="1"/>
    <s v="Beverage"/>
    <x v="1"/>
  </r>
  <r>
    <d v="2022-07-16T00:00:00"/>
    <s v="Fresh cut Parsley"/>
    <n v="1"/>
    <n v="0.55000000000000004"/>
    <n v="0.55000000000000004"/>
    <s v="Card"/>
    <s v="Lidl"/>
    <x v="1"/>
    <s v="Vegetable"/>
    <x v="1"/>
  </r>
  <r>
    <d v="2022-07-16T00:00:00"/>
    <s v="Cashew Peanut Honey"/>
    <n v="1"/>
    <n v="1.35"/>
    <n v="1.35"/>
    <s v="Card"/>
    <s v="Lidl"/>
    <x v="1"/>
    <s v="Snack"/>
    <x v="1"/>
  </r>
  <r>
    <d v="2022-07-16T00:00:00"/>
    <s v="Chilli Flakes"/>
    <n v="1"/>
    <n v="0.55000000000000004"/>
    <n v="0.55000000000000004"/>
    <s v="Card"/>
    <s v="Lidl"/>
    <x v="1"/>
    <s v="Spice"/>
    <x v="1"/>
  </r>
  <r>
    <d v="2022-07-16T00:00:00"/>
    <s v="Restaurant"/>
    <n v="1"/>
    <n v="23"/>
    <n v="23"/>
    <s v="Card"/>
    <s v="Dishoom"/>
    <x v="4"/>
    <s v="Indian cuisine"/>
    <x v="0"/>
  </r>
  <r>
    <d v="2022-07-17T00:00:00"/>
    <s v="Strawberry"/>
    <n v="1"/>
    <n v="1.5"/>
    <n v="1.5"/>
    <s v="Card"/>
    <s v="Market"/>
    <x v="1"/>
    <s v="Fruit"/>
    <x v="1"/>
  </r>
  <r>
    <d v="2022-07-17T00:00:00"/>
    <s v="Bubble Tea"/>
    <n v="1"/>
    <n v="9.4"/>
    <n v="9.4"/>
    <s v="Card"/>
    <s v="Lucky Bubble"/>
    <x v="4"/>
    <s v="Sweets"/>
    <x v="0"/>
  </r>
  <r>
    <d v="2022-07-17T00:00:00"/>
    <s v="Coated Peanuts Assor"/>
    <n v="1"/>
    <n v="1.19"/>
    <n v="1.19"/>
    <s v="Card"/>
    <s v="Lidl"/>
    <x v="1"/>
    <s v="Snack"/>
    <x v="1"/>
  </r>
  <r>
    <d v="2022-07-17T00:00:00"/>
    <s v="Bus"/>
    <n v="1"/>
    <n v="1.65"/>
    <n v="1.65"/>
    <s v="Card"/>
    <s v="Tfl"/>
    <x v="0"/>
    <s v="Transportation"/>
    <x v="1"/>
  </r>
  <r>
    <d v="2022-07-17T00:00:00"/>
    <s v="Tube"/>
    <n v="1"/>
    <n v="2"/>
    <n v="2"/>
    <s v="Card"/>
    <s v="Tfl"/>
    <x v="0"/>
    <s v="Transportation"/>
    <x v="1"/>
  </r>
  <r>
    <d v="2022-07-17T00:00:00"/>
    <s v="Bus"/>
    <n v="1"/>
    <n v="1.65"/>
    <n v="1.65"/>
    <s v="Card"/>
    <s v="Tfl"/>
    <x v="0"/>
    <s v="Transportation"/>
    <x v="0"/>
  </r>
  <r>
    <d v="2022-07-17T00:00:00"/>
    <s v="Tube"/>
    <n v="1"/>
    <n v="2"/>
    <n v="2"/>
    <s v="Card"/>
    <s v="Tfl"/>
    <x v="0"/>
    <s v="Transportation"/>
    <x v="0"/>
  </r>
  <r>
    <d v="2022-07-18T00:00:00"/>
    <s v="Spaghetti"/>
    <n v="1"/>
    <n v="0.69"/>
    <n v="0.69"/>
    <s v="Card"/>
    <s v="Lidl"/>
    <x v="1"/>
    <s v="Staple"/>
    <x v="1"/>
  </r>
  <r>
    <d v="2022-07-18T00:00:00"/>
    <s v="Buffalo Chickenwings"/>
    <n v="1"/>
    <n v="2.15"/>
    <n v="2.15"/>
    <s v="Card"/>
    <s v="Lidl"/>
    <x v="1"/>
    <s v="Meat"/>
    <x v="1"/>
  </r>
  <r>
    <d v="2022-07-18T00:00:00"/>
    <s v="White Grapes"/>
    <n v="1"/>
    <n v="1.75"/>
    <n v="1.75"/>
    <s v="Card"/>
    <s v="Lidl"/>
    <x v="1"/>
    <s v="Fruit"/>
    <x v="1"/>
  </r>
  <r>
    <d v="2022-07-18T00:00:00"/>
    <s v="Iceburg lettuce"/>
    <n v="1"/>
    <n v="0.55000000000000004"/>
    <n v="0.55000000000000004"/>
    <s v="Card"/>
    <s v="Lidl"/>
    <x v="1"/>
    <s v="Vegetable"/>
    <x v="1"/>
  </r>
  <r>
    <d v="2022-07-18T00:00:00"/>
    <s v="Beef Mince 25%"/>
    <n v="1"/>
    <n v="1.69"/>
    <n v="1.69"/>
    <s v="Card"/>
    <s v="Lidl"/>
    <x v="1"/>
    <s v="Meat"/>
    <x v="1"/>
  </r>
  <r>
    <d v="2022-07-18T00:00:00"/>
    <s v="Chocolate Cookies"/>
    <n v="1"/>
    <n v="0.89"/>
    <n v="0.89"/>
    <s v="Card"/>
    <s v="Lidl"/>
    <x v="1"/>
    <s v="Snack"/>
    <x v="1"/>
  </r>
  <r>
    <d v="2022-07-18T00:00:00"/>
    <s v="Vine Tomato"/>
    <n v="1"/>
    <n v="0.68"/>
    <n v="0.68"/>
    <s v="Card"/>
    <s v="Lidl"/>
    <x v="1"/>
    <s v="Vegetable"/>
    <x v="1"/>
  </r>
  <r>
    <d v="2022-07-20T00:00:00"/>
    <s v="Stuffed crust pizza"/>
    <n v="1"/>
    <n v="2.5"/>
    <n v="2.5"/>
    <s v="Card"/>
    <s v="Iceland"/>
    <x v="1"/>
    <s v="Frozen Food"/>
    <x v="1"/>
  </r>
  <r>
    <d v="2022-07-20T00:00:00"/>
    <s v="Whole milk"/>
    <n v="1"/>
    <n v="1.45"/>
    <n v="1.45"/>
    <s v="Card"/>
    <s v="Iceland"/>
    <x v="1"/>
    <s v="Dairy"/>
    <x v="1"/>
  </r>
  <r>
    <d v="2022-07-20T00:00:00"/>
    <s v="Chips"/>
    <n v="1"/>
    <n v="1.5"/>
    <n v="1.5"/>
    <s v="Card"/>
    <s v="Iceland"/>
    <x v="1"/>
    <s v="Snack"/>
    <x v="1"/>
  </r>
  <r>
    <d v="2022-07-20T00:00:00"/>
    <s v="Conflakes"/>
    <n v="1"/>
    <n v="2.5"/>
    <n v="2.5"/>
    <s v="Card"/>
    <s v="Iceland"/>
    <x v="1"/>
    <s v="Dairy"/>
    <x v="1"/>
  </r>
  <r>
    <d v="2022-07-20T00:00:00"/>
    <s v="Ice chkn curry rice"/>
    <n v="1"/>
    <n v="1"/>
    <n v="1"/>
    <s v="Card"/>
    <s v="Iceland"/>
    <x v="1"/>
    <s v="Frozen Food"/>
    <x v="1"/>
  </r>
  <r>
    <d v="2022-07-20T00:00:00"/>
    <s v="Beef lasagne"/>
    <n v="1"/>
    <n v="1"/>
    <n v="1"/>
    <s v="Card"/>
    <s v="Iceland"/>
    <x v="1"/>
    <s v="Frozen Food"/>
    <x v="1"/>
  </r>
  <r>
    <d v="2022-07-20T00:00:00"/>
    <s v="Broccoli"/>
    <n v="1"/>
    <n v="0.89"/>
    <n v="0.89"/>
    <s v="Card"/>
    <s v="Iceland"/>
    <x v="1"/>
    <s v="Vegetable"/>
    <x v="1"/>
  </r>
  <r>
    <d v="2022-07-20T00:00:00"/>
    <s v="Iceberg lettuce"/>
    <n v="1"/>
    <n v="0.3"/>
    <n v="0.3"/>
    <s v="Card"/>
    <s v="Iceland"/>
    <x v="1"/>
    <s v="Vegetable"/>
    <x v="1"/>
  </r>
  <r>
    <d v="2022-07-20T00:00:00"/>
    <s v="Pork Lion Steak"/>
    <n v="1"/>
    <n v="2.99"/>
    <n v="2.99"/>
    <s v="Card"/>
    <s v="ALDI"/>
    <x v="1"/>
    <s v="Meat"/>
    <x v="0"/>
  </r>
  <r>
    <d v="2022-07-20T00:00:00"/>
    <s v="Rice Basmati"/>
    <n v="1"/>
    <n v="1.69"/>
    <n v="1.69"/>
    <s v="Card"/>
    <s v="ALDI"/>
    <x v="1"/>
    <s v="Staple"/>
    <x v="0"/>
  </r>
  <r>
    <d v="2022-07-20T00:00:00"/>
    <s v="Chicken stir"/>
    <n v="1"/>
    <n v="3.85"/>
    <n v="3.85"/>
    <s v="Card"/>
    <s v="ALDI"/>
    <x v="1"/>
    <s v="Meat"/>
    <x v="0"/>
  </r>
  <r>
    <d v="2022-07-20T00:00:00"/>
    <s v="Lemons"/>
    <n v="1"/>
    <n v="0.89"/>
    <n v="0.89"/>
    <s v="Card"/>
    <s v="ALDI"/>
    <x v="1"/>
    <s v="Fruit"/>
    <x v="0"/>
  </r>
  <r>
    <d v="2022-07-20T00:00:00"/>
    <s v="Pancakes scotch"/>
    <n v="1"/>
    <n v="0.42"/>
    <n v="0.42"/>
    <s v="Card"/>
    <s v="ALDI"/>
    <x v="1"/>
    <s v="Dairy"/>
    <x v="0"/>
  </r>
  <r>
    <d v="2022-07-20T00:00:00"/>
    <s v="Banana"/>
    <n v="7"/>
    <n v="0.14000000000000001"/>
    <n v="0.98000000000000009"/>
    <s v="Card"/>
    <s v="ALDI"/>
    <x v="1"/>
    <s v="Fruit"/>
    <x v="0"/>
  </r>
  <r>
    <d v="2022-07-21T00:00:00"/>
    <s v="Haircut"/>
    <n v="1"/>
    <n v="10"/>
    <n v="10"/>
    <s v="Cash"/>
    <s v="N/A"/>
    <x v="6"/>
    <s v="Haircut"/>
    <x v="1"/>
  </r>
  <r>
    <d v="2022-07-21T00:00:00"/>
    <s v="Bus"/>
    <n v="2"/>
    <n v="1.65"/>
    <n v="3.3"/>
    <s v="Card"/>
    <s v="Tfl"/>
    <x v="0"/>
    <s v="Transportation"/>
    <x v="1"/>
  </r>
  <r>
    <d v="2022-07-21T00:00:00"/>
    <s v="Bus"/>
    <n v="2"/>
    <n v="1.65"/>
    <n v="3.3"/>
    <s v="Card"/>
    <s v="Tfl"/>
    <x v="0"/>
    <s v="Transportation"/>
    <x v="0"/>
  </r>
  <r>
    <d v="2022-07-21T00:00:00"/>
    <s v="Haribo"/>
    <n v="1"/>
    <n v="0.89"/>
    <n v="0.89"/>
    <s v="Card"/>
    <s v="The continental food"/>
    <x v="1"/>
    <s v="Snack"/>
    <x v="0"/>
  </r>
  <r>
    <d v="2022-07-22T00:00:00"/>
    <s v="rail card"/>
    <n v="1"/>
    <n v="20"/>
    <n v="20"/>
    <s v="Card"/>
    <s v="National rail"/>
    <x v="0"/>
    <s v="Transportation"/>
    <x v="1"/>
  </r>
  <r>
    <d v="2022-07-22T00:00:00"/>
    <s v="rail card"/>
    <n v="1"/>
    <n v="20"/>
    <n v="20"/>
    <s v="Card"/>
    <s v="National rail"/>
    <x v="0"/>
    <s v="Transportation"/>
    <x v="0"/>
  </r>
  <r>
    <d v="2022-07-22T00:00:00"/>
    <s v="Sim card"/>
    <n v="1"/>
    <n v="10"/>
    <n v="10"/>
    <s v="Card"/>
    <s v="Voxi"/>
    <x v="7"/>
    <s v="Telecom"/>
    <x v="1"/>
  </r>
  <r>
    <d v="2022-07-22T00:00:00"/>
    <s v="Sim card"/>
    <n v="1"/>
    <n v="10"/>
    <n v="10"/>
    <s v="Card"/>
    <s v="Voxi"/>
    <x v="7"/>
    <s v="Telecom"/>
    <x v="0"/>
  </r>
  <r>
    <d v="2022-07-22T00:00:00"/>
    <s v="Tube"/>
    <n v="1"/>
    <n v="3.5"/>
    <n v="3.5"/>
    <s v="Card"/>
    <s v="Tfl"/>
    <x v="0"/>
    <s v="Transportation"/>
    <x v="1"/>
  </r>
  <r>
    <d v="2022-07-22T00:00:00"/>
    <s v="Tube"/>
    <n v="1"/>
    <n v="3.5"/>
    <n v="3.5"/>
    <s v="Card"/>
    <s v="Tfl"/>
    <x v="0"/>
    <s v="Transportation"/>
    <x v="0"/>
  </r>
  <r>
    <d v="2022-07-22T00:00:00"/>
    <s v="Tube"/>
    <n v="1"/>
    <n v="1.9"/>
    <n v="1.9"/>
    <s v="Card"/>
    <s v="Tfl"/>
    <x v="0"/>
    <s v="Transportation"/>
    <x v="1"/>
  </r>
  <r>
    <d v="2022-07-22T00:00:00"/>
    <s v="Tube"/>
    <n v="1"/>
    <n v="1.9"/>
    <n v="1.9"/>
    <s v="Card"/>
    <s v="Tfl"/>
    <x v="0"/>
    <s v="Transportation"/>
    <x v="0"/>
  </r>
  <r>
    <d v="2022-07-22T00:00:00"/>
    <s v="Restaurant"/>
    <n v="1"/>
    <n v="65.87"/>
    <n v="65.87"/>
    <s v="Card"/>
    <s v="Shujie hotpot"/>
    <x v="4"/>
    <s v="Hot Pot"/>
    <x v="1"/>
  </r>
  <r>
    <d v="2022-07-23T00:00:00"/>
    <s v="Airbnb (7days)"/>
    <n v="1"/>
    <n v="568"/>
    <n v="568"/>
    <s v="Card"/>
    <s v="Airbnb"/>
    <x v="2"/>
    <s v="Rental"/>
    <x v="0"/>
  </r>
  <r>
    <d v="2022-07-24T00:00:00"/>
    <s v="Bus"/>
    <n v="1"/>
    <n v="1.65"/>
    <n v="1.65"/>
    <s v="Card"/>
    <s v="Tfl"/>
    <x v="0"/>
    <s v="Transportation"/>
    <x v="1"/>
  </r>
  <r>
    <d v="2022-07-24T00:00:00"/>
    <s v="Bus"/>
    <n v="1"/>
    <n v="1.65"/>
    <n v="1.65"/>
    <s v="Card"/>
    <s v="Tfl"/>
    <x v="0"/>
    <s v="Transportation"/>
    <x v="0"/>
  </r>
  <r>
    <d v="2022-07-24T00:00:00"/>
    <s v="Western cuisine"/>
    <n v="1"/>
    <n v="20.65"/>
    <n v="20.65"/>
    <s v="Card"/>
    <s v="Nandos"/>
    <x v="4"/>
    <s v="Western cuisine"/>
    <x v="0"/>
  </r>
  <r>
    <d v="2022-07-24T00:00:00"/>
    <s v="Eggs M"/>
    <n v="1"/>
    <n v="0.98"/>
    <n v="0.98"/>
    <s v="Card"/>
    <s v="ALDI"/>
    <x v="1"/>
    <s v="Dairy"/>
    <x v="0"/>
  </r>
  <r>
    <d v="2022-07-24T00:00:00"/>
    <s v="Green Tea Tart"/>
    <n v="1"/>
    <n v="4"/>
    <n v="4"/>
    <s v="Card"/>
    <s v="LANKA"/>
    <x v="4"/>
    <s v="Sweets"/>
    <x v="0"/>
  </r>
  <r>
    <d v="2022-07-24T00:00:00"/>
    <s v="Green Tea Macaroon"/>
    <n v="2"/>
    <n v="1.6"/>
    <n v="3.2"/>
    <s v="Card"/>
    <s v="LANKA"/>
    <x v="4"/>
    <s v="Sweets"/>
    <x v="0"/>
  </r>
  <r>
    <d v="2022-07-24T00:00:00"/>
    <s v="Oreo Sundae"/>
    <n v="1"/>
    <n v="3.4"/>
    <n v="3.4"/>
    <s v="Card"/>
    <s v="Rossi Ice Cream"/>
    <x v="4"/>
    <s v="Sweets"/>
    <x v="0"/>
  </r>
  <r>
    <d v="2022-07-24T00:00:00"/>
    <s v="Tube"/>
    <n v="1"/>
    <n v="1.1499999999999999"/>
    <n v="1.1499999999999999"/>
    <s v="Oyster Card"/>
    <s v="Tfl"/>
    <x v="0"/>
    <s v="Transportation"/>
    <x v="1"/>
  </r>
  <r>
    <d v="2022-07-24T00:00:00"/>
    <s v="Tube"/>
    <n v="1"/>
    <n v="1.1499999999999999"/>
    <n v="1.1499999999999999"/>
    <s v="Oyster Card"/>
    <s v="Tfl"/>
    <x v="0"/>
    <s v="Transportation"/>
    <x v="0"/>
  </r>
  <r>
    <d v="2022-07-25T00:00:00"/>
    <s v="Deposit"/>
    <n v="1"/>
    <n v="1600"/>
    <n v="1600"/>
    <s v="Card"/>
    <s v="N/A"/>
    <x v="2"/>
    <s v="Rental"/>
    <x v="1"/>
  </r>
  <r>
    <d v="2022-07-25T00:00:00"/>
    <s v="Whole Milk 2.272L"/>
    <n v="1"/>
    <n v="1.6"/>
    <n v="1.6"/>
    <s v="Card"/>
    <s v="Sainsbury's"/>
    <x v="1"/>
    <s v="Dairy"/>
    <x v="1"/>
  </r>
  <r>
    <d v="2022-07-25T00:00:00"/>
    <s v="Chips"/>
    <n v="1"/>
    <n v="1.5"/>
    <n v="1.5"/>
    <s v="Card"/>
    <s v="Sainsbury's"/>
    <x v="1"/>
    <s v="Snack"/>
    <x v="1"/>
  </r>
  <r>
    <d v="2022-07-25T00:00:00"/>
    <s v="Chips"/>
    <n v="1"/>
    <n v="0.5"/>
    <n v="0.5"/>
    <s v="Card"/>
    <s v="Sainsbury's"/>
    <x v="1"/>
    <s v="Snack"/>
    <x v="1"/>
  </r>
  <r>
    <d v="2022-07-25T00:00:00"/>
    <s v="Malted Biscuit"/>
    <n v="1"/>
    <n v="0.5"/>
    <n v="0.5"/>
    <s v="Card"/>
    <s v="Sainsbury's"/>
    <x v="1"/>
    <s v="Snack"/>
    <x v="1"/>
  </r>
  <r>
    <d v="2022-07-25T00:00:00"/>
    <s v="Petit Chocolate"/>
    <n v="1"/>
    <n v="1"/>
    <n v="1"/>
    <s v="Card"/>
    <s v="Sainsbury's"/>
    <x v="1"/>
    <s v="Snack"/>
    <x v="1"/>
  </r>
  <r>
    <d v="2022-07-25T00:00:00"/>
    <s v="Shortbread"/>
    <n v="1"/>
    <n v="0.8"/>
    <n v="0.8"/>
    <s v="Card"/>
    <s v="Sainsbury's"/>
    <x v="1"/>
    <s v="Snack"/>
    <x v="1"/>
  </r>
  <r>
    <d v="2022-07-25T00:00:00"/>
    <s v="Branflakes"/>
    <n v="1"/>
    <n v="1.2"/>
    <n v="1.2"/>
    <s v="Card"/>
    <s v="Sainsbury's"/>
    <x v="1"/>
    <s v="Dairy"/>
    <x v="1"/>
  </r>
  <r>
    <d v="2022-07-25T00:00:00"/>
    <s v="Fast Food"/>
    <n v="1"/>
    <n v="11.98"/>
    <n v="11.98"/>
    <s v="Card"/>
    <s v="KFC"/>
    <x v="4"/>
    <s v="Fast Food"/>
    <x v="0"/>
  </r>
  <r>
    <d v="2022-07-25T00:00:00"/>
    <s v="Noodle"/>
    <n v="1"/>
    <n v="2.79"/>
    <n v="2.79"/>
    <s v="Card"/>
    <s v="Loon Fung"/>
    <x v="1"/>
    <s v="Instant Food"/>
    <x v="0"/>
  </r>
  <r>
    <d v="2022-07-25T00:00:00"/>
    <s v="Noodle"/>
    <n v="1"/>
    <n v="2.67"/>
    <n v="2.67"/>
    <s v="Card"/>
    <s v="Loon Fung"/>
    <x v="1"/>
    <s v="Instant Food"/>
    <x v="0"/>
  </r>
  <r>
    <d v="2022-07-25T00:00:00"/>
    <s v="Wantan"/>
    <n v="1"/>
    <n v="1.89"/>
    <n v="1.89"/>
    <s v="Card"/>
    <s v="Loon Fung"/>
    <x v="1"/>
    <s v="Frozen Food"/>
    <x v="0"/>
  </r>
  <r>
    <d v="2022-07-25T00:00:00"/>
    <s v="Uber"/>
    <n v="1"/>
    <n v="16.88"/>
    <n v="16.88"/>
    <s v="Card"/>
    <s v="Uber"/>
    <x v="0"/>
    <s v="Transportation"/>
    <x v="0"/>
  </r>
  <r>
    <d v="2022-07-26T00:00:00"/>
    <s v="Rental"/>
    <n v="1"/>
    <n v="4200"/>
    <n v="4200"/>
    <s v="Card"/>
    <s v="N/A"/>
    <x v="2"/>
    <s v="Rental"/>
    <x v="1"/>
  </r>
  <r>
    <d v="2022-07-26T00:00:00"/>
    <s v="VPN (2yr)"/>
    <n v="1"/>
    <n v="59.76"/>
    <n v="59.76"/>
    <s v="Card"/>
    <s v="Nord"/>
    <x v="7"/>
    <s v="VPN"/>
    <x v="1"/>
  </r>
  <r>
    <d v="2022-07-27T00:00:00"/>
    <s v="Rental"/>
    <n v="1"/>
    <n v="4200"/>
    <n v="4200"/>
    <s v="Card"/>
    <s v="N/A"/>
    <x v="2"/>
    <s v="Rental"/>
    <x v="1"/>
  </r>
  <r>
    <d v="2022-07-28T00:00:00"/>
    <s v="Rental"/>
    <n v="1"/>
    <n v="4200"/>
    <n v="4200"/>
    <s v="Card"/>
    <s v="N/A"/>
    <x v="2"/>
    <s v="Rental"/>
    <x v="1"/>
  </r>
  <r>
    <d v="2022-07-28T00:00:00"/>
    <s v="Bubble tea"/>
    <n v="1"/>
    <n v="5.8"/>
    <n v="5.8"/>
    <s v="Card"/>
    <s v="Tiger hill"/>
    <x v="4"/>
    <s v="Sweets"/>
    <x v="0"/>
  </r>
  <r>
    <d v="2022-07-28T00:00:00"/>
    <s v="Chips"/>
    <n v="1"/>
    <n v="0.69"/>
    <n v="0.69"/>
    <s v="Card"/>
    <s v="ALDI"/>
    <x v="1"/>
    <s v="Snack"/>
    <x v="1"/>
  </r>
  <r>
    <d v="2022-07-28T00:00:00"/>
    <s v="Biscuit butter"/>
    <n v="1"/>
    <n v="0.69"/>
    <n v="0.69"/>
    <s v="Card"/>
    <s v="ALDI"/>
    <x v="1"/>
    <s v="Snack"/>
    <x v="1"/>
  </r>
  <r>
    <d v="2022-07-28T00:00:00"/>
    <s v="Biscuit bourbon"/>
    <n v="1"/>
    <n v="0.25"/>
    <n v="0.25"/>
    <s v="Card"/>
    <s v="ALDI"/>
    <x v="1"/>
    <s v="Snack"/>
    <x v="1"/>
  </r>
  <r>
    <d v="2022-07-28T00:00:00"/>
    <s v="Carbonara Family meals"/>
    <n v="1"/>
    <n v="4.29"/>
    <n v="4.29"/>
    <s v="Card"/>
    <s v="ALDI"/>
    <x v="1"/>
    <s v="Frozen Food"/>
    <x v="1"/>
  </r>
  <r>
    <d v="2022-07-28T00:00:00"/>
    <s v="Lettuce iceberg"/>
    <n v="1"/>
    <n v="0.55000000000000004"/>
    <n v="0.55000000000000004"/>
    <s v="Card"/>
    <s v="ALDI"/>
    <x v="1"/>
    <s v="Vegetable"/>
    <x v="1"/>
  </r>
  <r>
    <d v="2022-07-28T00:00:00"/>
    <s v="Pasta Penne"/>
    <n v="1"/>
    <n v="0.32"/>
    <n v="0.32"/>
    <s v="Card"/>
    <s v="ALDI"/>
    <x v="1"/>
    <s v="Staple"/>
    <x v="1"/>
  </r>
  <r>
    <d v="2022-07-28T00:00:00"/>
    <s v="Sauce Lasagne"/>
    <n v="1"/>
    <n v="0.65"/>
    <n v="0.65"/>
    <s v="Card"/>
    <s v="ALDI"/>
    <x v="1"/>
    <s v="Sauce"/>
    <x v="1"/>
  </r>
  <r>
    <d v="2022-07-28T00:00:00"/>
    <s v="Chicken Thigh"/>
    <n v="1"/>
    <n v="2.79"/>
    <n v="2.79"/>
    <s v="Card"/>
    <s v="ALDI"/>
    <x v="1"/>
    <s v="Meat"/>
    <x v="1"/>
  </r>
  <r>
    <d v="2022-07-28T00:00:00"/>
    <s v="Salad tomato"/>
    <n v="1"/>
    <n v="0.75"/>
    <n v="0.75"/>
    <s v="Card"/>
    <s v="ALDI"/>
    <x v="1"/>
    <s v="Vegetable"/>
    <x v="1"/>
  </r>
  <r>
    <d v="2022-07-29T00:00:00"/>
    <s v="Too good to go"/>
    <n v="1"/>
    <n v="3.5"/>
    <n v="3.5"/>
    <s v="Card"/>
    <s v="Wenzel's"/>
    <x v="1"/>
    <s v="Pastry"/>
    <x v="0"/>
  </r>
  <r>
    <d v="2022-07-29T00:00:00"/>
    <s v="Measure tape"/>
    <n v="1"/>
    <n v="1"/>
    <n v="1"/>
    <s v="Card"/>
    <s v="ASDA"/>
    <x v="3"/>
    <s v="Tools"/>
    <x v="0"/>
  </r>
  <r>
    <d v="2022-07-29T00:00:00"/>
    <s v="Aubergine"/>
    <n v="1"/>
    <n v="0.59"/>
    <n v="0.59"/>
    <s v="Card"/>
    <s v="ASDA"/>
    <x v="1"/>
    <s v="Vegetable"/>
    <x v="0"/>
  </r>
  <r>
    <d v="2022-07-30T00:00:00"/>
    <s v="Airbnb (1day)"/>
    <n v="1"/>
    <n v="68"/>
    <n v="68"/>
    <s v="Card"/>
    <s v="N/A"/>
    <x v="2"/>
    <s v="Rental"/>
    <x v="0"/>
  </r>
  <r>
    <d v="2022-07-30T00:00:00"/>
    <s v="Potatoes"/>
    <n v="1"/>
    <n v="0.28999999999999998"/>
    <n v="0.28999999999999998"/>
    <s v="Card"/>
    <s v="Sainsbury's"/>
    <x v="1"/>
    <s v="Staple"/>
    <x v="1"/>
  </r>
  <r>
    <d v="2022-07-30T00:00:00"/>
    <s v="Onions"/>
    <n v="1"/>
    <n v="0.11"/>
    <n v="0.11"/>
    <s v="Card"/>
    <s v="Sainsbury's"/>
    <x v="1"/>
    <s v="Vegetable"/>
    <x v="1"/>
  </r>
  <r>
    <d v="2022-07-30T00:00:00"/>
    <s v="Pataks tikka masala"/>
    <n v="1"/>
    <n v="1.4"/>
    <n v="1.4"/>
    <s v="Card"/>
    <s v="Sainsbury's"/>
    <x v="1"/>
    <s v="Sauce"/>
    <x v="1"/>
  </r>
  <r>
    <d v="2022-07-30T00:00:00"/>
    <s v="Sanitizing alcohol"/>
    <n v="1"/>
    <n v="4.95"/>
    <n v="4.95"/>
    <s v="Card"/>
    <s v="Boots"/>
    <x v="3"/>
    <s v="Cleaning supplies"/>
    <x v="0"/>
  </r>
  <r>
    <d v="2022-07-30T00:00:00"/>
    <s v="Fast food"/>
    <n v="1"/>
    <n v="6.55"/>
    <n v="6.55"/>
    <s v="Card"/>
    <s v="IKEA"/>
    <x v="4"/>
    <s v="Fast Food"/>
    <x v="0"/>
  </r>
  <r>
    <d v="2022-07-30T00:00:00"/>
    <s v="Carrier bag"/>
    <n v="1"/>
    <n v="0.75"/>
    <n v="0.75"/>
    <s v="Card"/>
    <s v="IKEA"/>
    <x v="1"/>
    <s v="Grocery"/>
    <x v="1"/>
  </r>
  <r>
    <d v="2022-07-30T00:00:00"/>
    <s v="Fitt sheet"/>
    <n v="1"/>
    <n v="9"/>
    <n v="9"/>
    <s v="Card"/>
    <s v="IKEA"/>
    <x v="3"/>
    <s v="Bedroom"/>
    <x v="1"/>
  </r>
  <r>
    <d v="2022-07-30T00:00:00"/>
    <s v="Duvet"/>
    <n v="1"/>
    <n v="30"/>
    <n v="30"/>
    <s v="Card"/>
    <s v="IKEA"/>
    <x v="3"/>
    <s v="Bedroom"/>
    <x v="1"/>
  </r>
  <r>
    <d v="2022-07-30T00:00:00"/>
    <s v="Duvet cover &amp; 2 pillow case"/>
    <n v="1"/>
    <n v="25"/>
    <n v="25"/>
    <s v="Card"/>
    <s v="IKEA"/>
    <x v="3"/>
    <s v="Bedroom"/>
    <x v="1"/>
  </r>
  <r>
    <d v="2022-07-30T00:00:00"/>
    <s v="Mattress protector"/>
    <n v="1"/>
    <n v="12"/>
    <n v="12"/>
    <s v="Card"/>
    <s v="IKEA"/>
    <x v="3"/>
    <s v="Bedroom"/>
    <x v="1"/>
  </r>
  <r>
    <d v="2022-07-30T00:00:00"/>
    <s v="Bus"/>
    <n v="2"/>
    <n v="1.65"/>
    <n v="3.3"/>
    <s v="Card"/>
    <s v="Tfl"/>
    <x v="0"/>
    <s v="Transportation"/>
    <x v="1"/>
  </r>
  <r>
    <d v="2022-07-30T00:00:00"/>
    <s v="Bus"/>
    <n v="2"/>
    <n v="1.65"/>
    <n v="3.3"/>
    <s v="Card"/>
    <s v="Tfl"/>
    <x v="0"/>
    <s v="Transportation"/>
    <x v="0"/>
  </r>
  <r>
    <d v="2022-07-31T00:00:00"/>
    <s v="Rental"/>
    <n v="1"/>
    <n v="3877"/>
    <n v="3877"/>
    <s v="Card"/>
    <s v="N/A"/>
    <x v="2"/>
    <s v="Rental"/>
    <x v="1"/>
  </r>
  <r>
    <d v="2022-07-31T00:00:00"/>
    <s v="Rental"/>
    <n v="1"/>
    <n v="7000"/>
    <n v="7000"/>
    <s v="Card"/>
    <s v="N/A"/>
    <x v="2"/>
    <s v="Rental"/>
    <x v="0"/>
  </r>
  <r>
    <d v="2022-07-31T00:00:00"/>
    <s v="Rental"/>
    <n v="1"/>
    <n v="-7000"/>
    <n v="-7000"/>
    <s v="Card"/>
    <s v="N/A"/>
    <x v="2"/>
    <s v="Rental"/>
    <x v="1"/>
  </r>
  <r>
    <d v="2022-07-31T00:00:00"/>
    <s v="Health Care"/>
    <n v="1"/>
    <n v="55.13"/>
    <n v="55.13"/>
    <s v="Card"/>
    <s v="iHerbs"/>
    <x v="8"/>
    <s v="HealthCare"/>
    <x v="0"/>
  </r>
  <r>
    <d v="2022-08-01T00:00:00"/>
    <s v="Too good to go"/>
    <n v="1"/>
    <n v="3.09"/>
    <n v="3.09"/>
    <s v="Card"/>
    <s v="Morrisons"/>
    <x v="1"/>
    <s v="Vegetable"/>
    <x v="0"/>
  </r>
  <r>
    <d v="2022-08-01T00:00:00"/>
    <s v="Chicken Tight"/>
    <n v="1"/>
    <n v="2.8"/>
    <n v="2.8"/>
    <s v="Card"/>
    <s v="ASDA"/>
    <x v="1"/>
    <s v="Meat"/>
    <x v="0"/>
  </r>
  <r>
    <d v="2022-08-01T00:00:00"/>
    <s v="Salad Sauce"/>
    <n v="1"/>
    <n v="1.65"/>
    <n v="1.65"/>
    <s v="Card"/>
    <s v="ASDA"/>
    <x v="1"/>
    <s v="Sauce"/>
    <x v="0"/>
  </r>
  <r>
    <d v="2022-08-02T00:00:00"/>
    <s v="Bus"/>
    <n v="4"/>
    <n v="1.65"/>
    <n v="6.6"/>
    <s v="Card"/>
    <s v="Tfl"/>
    <x v="0"/>
    <s v="Transportation"/>
    <x v="1"/>
  </r>
  <r>
    <d v="2022-08-02T00:00:00"/>
    <s v="Bus"/>
    <n v="4"/>
    <n v="1.65"/>
    <n v="6.6"/>
    <s v="Card"/>
    <s v="Tfl"/>
    <x v="0"/>
    <s v="Transportation"/>
    <x v="0"/>
  </r>
  <r>
    <d v="2022-08-02T00:00:00"/>
    <s v="Chinese cuisine"/>
    <n v="1"/>
    <n v="11.9"/>
    <n v="11.9"/>
    <s v="Card"/>
    <s v="Bang Bang"/>
    <x v="4"/>
    <s v="Chinese cuisine"/>
    <x v="1"/>
  </r>
  <r>
    <d v="2022-08-02T00:00:00"/>
    <s v="Thai cuisine"/>
    <n v="1"/>
    <n v="9.5"/>
    <n v="9.5"/>
    <s v="Card"/>
    <s v="Bang Bang"/>
    <x v="4"/>
    <s v="Thai cuisine"/>
    <x v="0"/>
  </r>
  <r>
    <d v="2022-08-02T00:00:00"/>
    <s v="Drinks"/>
    <n v="1"/>
    <n v="2.4"/>
    <n v="2.4"/>
    <s v="Card"/>
    <s v="IKEA"/>
    <x v="4"/>
    <s v="Fast food"/>
    <x v="0"/>
  </r>
  <r>
    <d v="2022-08-02T00:00:00"/>
    <s v="Laundary bag/stand"/>
    <n v="1"/>
    <n v="3"/>
    <n v="3"/>
    <s v="Card"/>
    <s v="IKEA"/>
    <x v="3"/>
    <s v="Homeware"/>
    <x v="1"/>
  </r>
  <r>
    <d v="2022-08-02T00:00:00"/>
    <s v="Pillow"/>
    <n v="1"/>
    <n v="12"/>
    <n v="12"/>
    <s v="Card"/>
    <s v="IKEA"/>
    <x v="3"/>
    <s v="Bedroom"/>
    <x v="1"/>
  </r>
  <r>
    <d v="2022-08-02T00:00:00"/>
    <s v="Frying pan"/>
    <n v="1"/>
    <n v="12"/>
    <n v="12"/>
    <s v="Card"/>
    <s v="IKEA"/>
    <x v="3"/>
    <s v="Kitchen ware"/>
    <x v="1"/>
  </r>
  <r>
    <d v="2022-08-02T00:00:00"/>
    <s v="Cutlery set"/>
    <n v="1"/>
    <n v="4"/>
    <n v="4"/>
    <s v="Card"/>
    <s v="IKEA"/>
    <x v="3"/>
    <s v="Kitchen ware"/>
    <x v="1"/>
  </r>
  <r>
    <d v="2022-08-02T00:00:00"/>
    <s v="Candle"/>
    <n v="1"/>
    <n v="3"/>
    <n v="3"/>
    <s v="Card"/>
    <s v="IKEA"/>
    <x v="3"/>
    <s v="Home decoration"/>
    <x v="1"/>
  </r>
  <r>
    <d v="2022-08-02T00:00:00"/>
    <s v="Glass cup set"/>
    <n v="1"/>
    <n v="4"/>
    <n v="4"/>
    <s v="Card"/>
    <s v="IKEA"/>
    <x v="3"/>
    <s v="Kitchen ware"/>
    <x v="1"/>
  </r>
  <r>
    <d v="2022-08-02T00:00:00"/>
    <s v="Oven glove"/>
    <n v="1"/>
    <n v="1.5"/>
    <n v="1.5"/>
    <s v="Card"/>
    <s v="IKEA"/>
    <x v="3"/>
    <s v="Kitchen ware"/>
    <x v="1"/>
  </r>
  <r>
    <d v="2022-08-02T00:00:00"/>
    <s v="Oven serv dish"/>
    <n v="1"/>
    <n v="4"/>
    <n v="4"/>
    <s v="Card"/>
    <s v="IKEA"/>
    <x v="3"/>
    <s v="Kitchen ware"/>
    <x v="1"/>
  </r>
  <r>
    <d v="2022-08-02T00:00:00"/>
    <s v="Bowl set"/>
    <n v="1"/>
    <n v="8"/>
    <n v="8"/>
    <s v="Card"/>
    <s v="IKEA"/>
    <x v="3"/>
    <s v="Kitchen ware"/>
    <x v="1"/>
  </r>
  <r>
    <d v="2022-08-02T00:00:00"/>
    <s v="Deep plate set"/>
    <n v="1"/>
    <n v="6"/>
    <n v="6"/>
    <s v="Card"/>
    <s v="IKEA"/>
    <x v="3"/>
    <s v="Kitchen ware"/>
    <x v="1"/>
  </r>
  <r>
    <d v="2022-08-02T00:00:00"/>
    <s v="Sauce pan"/>
    <n v="1"/>
    <n v="10"/>
    <n v="10"/>
    <s v="Card"/>
    <s v="IKEA"/>
    <x v="3"/>
    <s v="Kitchen ware"/>
    <x v="1"/>
  </r>
  <r>
    <d v="2022-08-02T00:00:00"/>
    <s v="Pillow"/>
    <n v="1"/>
    <n v="8"/>
    <n v="8"/>
    <s v="Card"/>
    <s v="Dunelm"/>
    <x v="3"/>
    <s v="Bedroom"/>
    <x v="1"/>
  </r>
  <r>
    <d v="2022-08-02T00:00:00"/>
    <s v="Round Recycling Bin"/>
    <n v="1"/>
    <n v="11.25"/>
    <n v="11.25"/>
    <s v="Card"/>
    <s v="Dunelm"/>
    <x v="3"/>
    <s v="Kitchen ware"/>
    <x v="1"/>
  </r>
  <r>
    <d v="2022-08-02T00:00:00"/>
    <s v="Toilet Cleaner"/>
    <n v="1"/>
    <n v="0.55000000000000004"/>
    <n v="0.55000000000000004"/>
    <s v="Card"/>
    <s v="Wilko"/>
    <x v="3"/>
    <s v="Cleaning supplies"/>
    <x v="1"/>
  </r>
  <r>
    <d v="2022-08-02T00:00:00"/>
    <s v="Dettol Power"/>
    <n v="1"/>
    <n v="2"/>
    <n v="2"/>
    <s v="Card"/>
    <s v="Wilko"/>
    <x v="3"/>
    <s v="Cleaning supplies"/>
    <x v="1"/>
  </r>
  <r>
    <d v="2022-08-02T00:00:00"/>
    <s v="Toilet tissue"/>
    <n v="1"/>
    <n v="4"/>
    <n v="4"/>
    <s v="Card"/>
    <s v="Wilko"/>
    <x v="3"/>
    <s v="Toiletries"/>
    <x v="1"/>
  </r>
  <r>
    <d v="2022-08-02T00:00:00"/>
    <s v="Wilko Liquid DW"/>
    <n v="1"/>
    <n v="1"/>
    <n v="1"/>
    <s v="Card"/>
    <s v="Wilko"/>
    <x v="3"/>
    <s v="Cleaning supplies"/>
    <x v="1"/>
  </r>
  <r>
    <d v="2022-08-02T00:00:00"/>
    <s v="Sponge Scourers 20pk"/>
    <n v="1"/>
    <n v="1"/>
    <n v="1"/>
    <s v="Card"/>
    <s v="Wilko"/>
    <x v="3"/>
    <s v="Kitchen ware"/>
    <x v="1"/>
  </r>
  <r>
    <d v="2022-08-02T00:00:00"/>
    <s v="Handwash"/>
    <n v="1"/>
    <n v="1.38"/>
    <n v="1.38"/>
    <s v="Card"/>
    <s v="ALDI"/>
    <x v="3"/>
    <s v="Cleaning supplies"/>
    <x v="1"/>
  </r>
  <r>
    <d v="2022-08-02T00:00:00"/>
    <s v="Floral pad cloth"/>
    <n v="1"/>
    <n v="1.99"/>
    <n v="1.99"/>
    <s v="Card"/>
    <s v="ALDI"/>
    <x v="3"/>
    <s v="Cleaning supplies"/>
    <x v="1"/>
  </r>
  <r>
    <d v="2022-08-02T00:00:00"/>
    <s v="Bin Liners Swing"/>
    <n v="1"/>
    <n v="0.85"/>
    <n v="0.85"/>
    <s v="Card"/>
    <s v="ALDI"/>
    <x v="3"/>
    <s v="Cleaning supplies"/>
    <x v="1"/>
  </r>
  <r>
    <d v="2022-08-02T00:00:00"/>
    <s v="Glove household"/>
    <n v="1"/>
    <n v="1.05"/>
    <n v="1.05"/>
    <s v="Card"/>
    <s v="ALDI"/>
    <x v="3"/>
    <s v="Cleaning supplies"/>
    <x v="1"/>
  </r>
  <r>
    <d v="2022-08-02T00:00:00"/>
    <s v="Saxon Blast kitchen towel 3pk"/>
    <n v="1"/>
    <n v="3.89"/>
    <n v="3.89"/>
    <s v="Card"/>
    <s v="ALDI"/>
    <x v="3"/>
    <s v="Kitchen ware"/>
    <x v="1"/>
  </r>
  <r>
    <d v="2022-08-02T00:00:00"/>
    <s v="Bucket"/>
    <n v="1"/>
    <n v="3"/>
    <n v="3"/>
    <s v="Card"/>
    <s v="ASDA"/>
    <x v="3"/>
    <s v="Cleaning supplies"/>
    <x v="1"/>
  </r>
  <r>
    <d v="2022-08-02T00:00:00"/>
    <s v="MOP"/>
    <n v="1"/>
    <n v="2.75"/>
    <n v="2.75"/>
    <s v="Card"/>
    <s v="ASDA"/>
    <x v="3"/>
    <s v="Cleaning supplies"/>
    <x v="1"/>
  </r>
  <r>
    <d v="2022-08-02T00:00:00"/>
    <s v="Lemonade 2L"/>
    <n v="1"/>
    <n v="0.23"/>
    <n v="0.23"/>
    <s v="Card"/>
    <s v="ALDI"/>
    <x v="1"/>
    <s v="Beverage"/>
    <x v="1"/>
  </r>
  <r>
    <d v="2022-08-02T00:00:00"/>
    <s v="Bleach Thick 2L"/>
    <n v="1"/>
    <n v="0.95"/>
    <n v="0.95"/>
    <s v="Card"/>
    <s v="ALDI"/>
    <x v="3"/>
    <s v="Cleaning supplies"/>
    <x v="1"/>
  </r>
  <r>
    <d v="2022-08-02T00:00:00"/>
    <s v="Fast Food"/>
    <n v="1"/>
    <n v="7.79"/>
    <n v="7.79"/>
    <s v="Card"/>
    <s v="McDonalds"/>
    <x v="4"/>
    <s v="Fast food"/>
    <x v="0"/>
  </r>
  <r>
    <d v="2022-08-02T00:00:00"/>
    <s v="Internet"/>
    <n v="1"/>
    <n v="35"/>
    <n v="35"/>
    <s v="Card"/>
    <s v="Hyperotic"/>
    <x v="7"/>
    <s v="Internet"/>
    <x v="0"/>
  </r>
  <r>
    <d v="2022-08-03T00:00:00"/>
    <s v="Side plate"/>
    <n v="1"/>
    <n v="1.5"/>
    <n v="1.5"/>
    <s v="Card"/>
    <s v="B&amp;M"/>
    <x v="3"/>
    <s v="Kitchen ware"/>
    <x v="0"/>
  </r>
  <r>
    <d v="2022-08-03T00:00:00"/>
    <s v="Busket"/>
    <n v="1"/>
    <n v="3.5"/>
    <n v="3.5"/>
    <s v="Card"/>
    <s v="B&amp;M"/>
    <x v="3"/>
    <s v="Homeware"/>
    <x v="0"/>
  </r>
  <r>
    <d v="2022-08-03T00:00:00"/>
    <s v="Mirror"/>
    <n v="1"/>
    <n v="2.5"/>
    <n v="2.5"/>
    <s v="Card"/>
    <s v="B&amp;M"/>
    <x v="3"/>
    <s v="Homeware"/>
    <x v="0"/>
  </r>
  <r>
    <d v="2022-08-03T00:00:00"/>
    <s v="Bin Tie 15L 40pk"/>
    <n v="1"/>
    <n v="1"/>
    <n v="1"/>
    <s v="Card"/>
    <s v="B&amp;M"/>
    <x v="3"/>
    <s v="Cleaning supplies"/>
    <x v="0"/>
  </r>
  <r>
    <d v="2022-08-03T00:00:00"/>
    <s v="Strainer"/>
    <n v="1"/>
    <n v="2.99"/>
    <n v="2.99"/>
    <s v="Card"/>
    <s v="B&amp;M"/>
    <x v="3"/>
    <s v="Toiletries"/>
    <x v="0"/>
  </r>
  <r>
    <d v="2022-08-03T00:00:00"/>
    <s v="Shoe rack"/>
    <n v="1"/>
    <n v="10"/>
    <n v="10"/>
    <s v="Card"/>
    <s v="B&amp;M"/>
    <x v="3"/>
    <s v="Furniture"/>
    <x v="0"/>
  </r>
  <r>
    <d v="2022-08-03T00:00:00"/>
    <s v="Kettle"/>
    <n v="1"/>
    <n v="12"/>
    <n v="12"/>
    <s v="Card"/>
    <s v="Wilko"/>
    <x v="3"/>
    <s v="Kitchen ware"/>
    <x v="0"/>
  </r>
  <r>
    <d v="2022-08-03T00:00:00"/>
    <s v="Bathmat"/>
    <n v="1"/>
    <n v="7.5"/>
    <n v="7.5"/>
    <s v="Card"/>
    <s v="Wilko"/>
    <x v="3"/>
    <s v="Homeware"/>
    <x v="0"/>
  </r>
  <r>
    <d v="2022-08-03T00:00:00"/>
    <s v="Mug"/>
    <n v="1"/>
    <n v="1.75"/>
    <n v="1.75"/>
    <s v="Card"/>
    <s v="Wilko"/>
    <x v="3"/>
    <s v="Kitchen ware"/>
    <x v="0"/>
  </r>
  <r>
    <d v="2022-08-03T00:00:00"/>
    <s v="Shower gel"/>
    <n v="1"/>
    <n v="1.5"/>
    <n v="1.5"/>
    <s v="Card"/>
    <s v="Wilko"/>
    <x v="3"/>
    <s v="Toiletries"/>
    <x v="0"/>
  </r>
  <r>
    <d v="2022-08-03T00:00:00"/>
    <s v="Measuring Jug 1L"/>
    <n v="1"/>
    <n v="0.75"/>
    <n v="0.75"/>
    <s v="Card"/>
    <s v="Wilko"/>
    <x v="3"/>
    <s v="Kitchen ware"/>
    <x v="0"/>
  </r>
  <r>
    <d v="2022-08-03T00:00:00"/>
    <s v="Mixing bowl"/>
    <n v="1"/>
    <n v="3.75"/>
    <n v="3.75"/>
    <s v="Card"/>
    <s v="Wilko"/>
    <x v="3"/>
    <s v="Kitchen ware"/>
    <x v="0"/>
  </r>
  <r>
    <d v="2022-08-03T00:00:00"/>
    <s v="Knife Set"/>
    <n v="1"/>
    <n v="6.5"/>
    <n v="6.5"/>
    <s v="Card"/>
    <s v="Wilko"/>
    <x v="3"/>
    <s v="Kitchen ware"/>
    <x v="0"/>
  </r>
  <r>
    <d v="2022-08-03T00:00:00"/>
    <s v="Pork chops"/>
    <n v="1"/>
    <n v="3.58"/>
    <n v="3.58"/>
    <s v="Card"/>
    <s v="ALDI"/>
    <x v="1"/>
    <s v="Meat"/>
    <x v="1"/>
  </r>
  <r>
    <d v="2022-08-03T00:00:00"/>
    <s v="Bread farmhouse"/>
    <n v="1"/>
    <n v="0.69"/>
    <n v="0.69"/>
    <s v="Card"/>
    <s v="ALDI"/>
    <x v="1"/>
    <s v="Dairy"/>
    <x v="1"/>
  </r>
  <r>
    <d v="2022-08-03T00:00:00"/>
    <s v="Diet Cola 2L"/>
    <n v="1"/>
    <n v="0.47"/>
    <n v="0.47"/>
    <s v="Card"/>
    <s v="ALDI"/>
    <x v="1"/>
    <s v="Beverage"/>
    <x v="1"/>
  </r>
  <r>
    <d v="2022-08-03T00:00:00"/>
    <s v="Banana"/>
    <n v="3"/>
    <n v="0.14000000000000001"/>
    <n v="0.42000000000000004"/>
    <s v="Card"/>
    <s v="ALDI"/>
    <x v="1"/>
    <s v="Fruit"/>
    <x v="1"/>
  </r>
  <r>
    <d v="2022-08-03T00:00:00"/>
    <s v="Large Egg 10pk"/>
    <n v="1"/>
    <n v="1.39"/>
    <n v="1.39"/>
    <s v="Card"/>
    <s v="ALDI"/>
    <x v="1"/>
    <s v="Dairy"/>
    <x v="1"/>
  </r>
  <r>
    <d v="2022-08-03T00:00:00"/>
    <s v="Pepper Grinder"/>
    <n v="1"/>
    <n v="0.99"/>
    <n v="0.99"/>
    <s v="Card"/>
    <s v="ALDI"/>
    <x v="1"/>
    <s v="Spice"/>
    <x v="1"/>
  </r>
  <r>
    <d v="2022-08-03T00:00:00"/>
    <s v="Vegetable oil"/>
    <n v="1"/>
    <n v="1.75"/>
    <n v="1.75"/>
    <s v="Card"/>
    <s v="ALDI"/>
    <x v="1"/>
    <s v="Dairy"/>
    <x v="1"/>
  </r>
  <r>
    <d v="2022-08-03T00:00:00"/>
    <s v="Grapes"/>
    <n v="1"/>
    <n v="1.27"/>
    <n v="1.27"/>
    <s v="Card"/>
    <s v="ALDI"/>
    <x v="1"/>
    <s v="Fruit"/>
    <x v="1"/>
  </r>
  <r>
    <d v="2022-08-03T00:00:00"/>
    <s v="Peri Peri Lemon and Herbs"/>
    <n v="1"/>
    <n v="0.99"/>
    <n v="0.99"/>
    <s v="Card"/>
    <s v="ALDI"/>
    <x v="1"/>
    <s v="Sauce"/>
    <x v="1"/>
  </r>
  <r>
    <d v="2022-08-03T00:00:00"/>
    <s v="Salad Dressings"/>
    <n v="1"/>
    <n v="0.65"/>
    <n v="0.65"/>
    <s v="Card"/>
    <s v="ALDI"/>
    <x v="1"/>
    <s v="Sauce"/>
    <x v="1"/>
  </r>
  <r>
    <d v="2022-08-03T00:00:00"/>
    <s v="Shower head"/>
    <n v="1"/>
    <n v="7.99"/>
    <n v="7.99"/>
    <s v="Card"/>
    <s v="Amazon"/>
    <x v="3"/>
    <s v="Toiletries"/>
    <x v="0"/>
  </r>
  <r>
    <d v="2022-08-03T00:00:00"/>
    <s v="Yoga Mat"/>
    <n v="1"/>
    <n v="11.89"/>
    <n v="11.89"/>
    <s v="Card"/>
    <s v="Amazon"/>
    <x v="3"/>
    <s v="Homeware"/>
    <x v="0"/>
  </r>
  <r>
    <d v="2022-08-03T00:00:00"/>
    <s v="Seat Cover"/>
    <n v="1"/>
    <n v="13.49"/>
    <n v="13.49"/>
    <s v="Card"/>
    <s v="Amazon"/>
    <x v="3"/>
    <s v="Homeware"/>
    <x v="0"/>
  </r>
  <r>
    <d v="2022-08-04T00:00:00"/>
    <s v="Foil"/>
    <n v="1"/>
    <n v="0.68"/>
    <n v="0.68"/>
    <s v="Card"/>
    <s v="ASDA"/>
    <x v="3"/>
    <s v="Kitchen ware"/>
    <x v="1"/>
  </r>
  <r>
    <d v="2022-08-04T00:00:00"/>
    <s v="Cling Film"/>
    <n v="1"/>
    <n v="0.66"/>
    <n v="0.66"/>
    <s v="Card"/>
    <s v="ASDA"/>
    <x v="3"/>
    <s v="Kitchen ware"/>
    <x v="1"/>
  </r>
  <r>
    <d v="2022-08-04T00:00:00"/>
    <s v="Milk Chocolate"/>
    <n v="1"/>
    <n v="1.3"/>
    <n v="1.3"/>
    <s v="Card"/>
    <s v="ASDA"/>
    <x v="1"/>
    <s v="Snack"/>
    <x v="1"/>
  </r>
  <r>
    <d v="2022-08-04T00:00:00"/>
    <s v="Beer 568ml"/>
    <n v="4"/>
    <n v="1.3125"/>
    <n v="5.25"/>
    <s v="Card"/>
    <s v="ASDA"/>
    <x v="1"/>
    <s v="Beverage"/>
    <x v="1"/>
  </r>
  <r>
    <d v="2022-08-04T00:00:00"/>
    <s v="Mushrooms"/>
    <n v="1"/>
    <n v="0.79"/>
    <n v="0.79"/>
    <s v="Card"/>
    <s v="ASDA"/>
    <x v="1"/>
    <s v="Vegetable"/>
    <x v="1"/>
  </r>
  <r>
    <d v="2022-08-04T00:00:00"/>
    <s v="Stock cubes"/>
    <n v="1"/>
    <n v="1.65"/>
    <n v="1.65"/>
    <s v="Card"/>
    <s v="ASDA"/>
    <x v="1"/>
    <s v="Sauce"/>
    <x v="1"/>
  </r>
  <r>
    <d v="2022-08-04T00:00:00"/>
    <s v="Screwdriver"/>
    <n v="1"/>
    <n v="8"/>
    <n v="8"/>
    <s v="Card"/>
    <s v="ASDA"/>
    <x v="3"/>
    <s v="Tools"/>
    <x v="1"/>
  </r>
  <r>
    <d v="2022-08-04T00:00:00"/>
    <s v="Laundry powder 2.25kg"/>
    <n v="1"/>
    <n v="5"/>
    <n v="5"/>
    <s v="Card"/>
    <s v="ASDA"/>
    <x v="3"/>
    <s v="Toiletries"/>
    <x v="1"/>
  </r>
  <r>
    <d v="2022-08-04T00:00:00"/>
    <s v="Gran sugar"/>
    <n v="1"/>
    <n v="0.55000000000000004"/>
    <n v="0.55000000000000004"/>
    <s v="Card"/>
    <s v="ASDA"/>
    <x v="1"/>
    <s v="Dairy"/>
    <x v="1"/>
  </r>
  <r>
    <d v="2022-08-04T00:00:00"/>
    <s v="SiChuan Peppercpr"/>
    <n v="1"/>
    <n v="3.35"/>
    <n v="3.35"/>
    <s v="Card"/>
    <s v="Loon Fung"/>
    <x v="1"/>
    <s v="Sauce"/>
    <x v="1"/>
  </r>
  <r>
    <d v="2022-08-04T00:00:00"/>
    <s v="Fish ball 400g"/>
    <n v="1"/>
    <n v="3.09"/>
    <n v="3.09"/>
    <s v="Card"/>
    <s v="Loon Fung"/>
    <x v="1"/>
    <s v="Frozen Food"/>
    <x v="1"/>
  </r>
  <r>
    <d v="2022-08-04T00:00:00"/>
    <s v="Rice Vermicel"/>
    <n v="1"/>
    <n v="1.39"/>
    <n v="1.39"/>
    <s v="Card"/>
    <s v="Loon Fung"/>
    <x v="1"/>
    <s v="Staple"/>
    <x v="1"/>
  </r>
  <r>
    <d v="2022-08-04T00:00:00"/>
    <s v="Chilli powder 40g"/>
    <n v="1"/>
    <n v="0.59"/>
    <n v="0.59"/>
    <s v="Card"/>
    <s v="ALDI"/>
    <x v="1"/>
    <s v="Spice"/>
    <x v="1"/>
  </r>
  <r>
    <d v="2022-08-04T00:00:00"/>
    <s v="Chicken Tight"/>
    <n v="1"/>
    <n v="2.25"/>
    <n v="2.25"/>
    <s v="Card"/>
    <s v="ALDI"/>
    <x v="1"/>
    <s v="Meat"/>
    <x v="1"/>
  </r>
  <r>
    <d v="2022-08-04T00:00:00"/>
    <s v="Rice Choc low Sugar"/>
    <n v="1"/>
    <n v="0.85"/>
    <n v="0.85"/>
    <s v="Card"/>
    <s v="ALDI"/>
    <x v="1"/>
    <s v="Dairy"/>
    <x v="1"/>
  </r>
  <r>
    <d v="2022-08-04T00:00:00"/>
    <s v="Sausages"/>
    <n v="1"/>
    <n v="0.96"/>
    <n v="0.96"/>
    <s v="Card"/>
    <s v="ASDA"/>
    <x v="1"/>
    <s v="Frozen Food"/>
    <x v="1"/>
  </r>
  <r>
    <d v="2022-08-04T00:00:00"/>
    <s v="Nissan Noodles"/>
    <n v="2"/>
    <n v="0.6"/>
    <n v="1.2"/>
    <s v="Card"/>
    <s v="ASDA"/>
    <x v="1"/>
    <s v="Staple"/>
    <x v="1"/>
  </r>
  <r>
    <d v="2022-08-04T00:00:00"/>
    <s v="ASDA Noodles"/>
    <n v="1"/>
    <n v="1"/>
    <n v="1"/>
    <s v="Card"/>
    <s v="ASDA"/>
    <x v="1"/>
    <s v="Staple"/>
    <x v="1"/>
  </r>
  <r>
    <d v="2022-08-04T00:00:00"/>
    <s v="Broccoli"/>
    <n v="1"/>
    <n v="1"/>
    <n v="1"/>
    <s v="Card"/>
    <s v="ASDA"/>
    <x v="1"/>
    <s v="Vegetable"/>
    <x v="1"/>
  </r>
  <r>
    <d v="2022-08-04T00:00:00"/>
    <s v="Chop board"/>
    <n v="1"/>
    <n v="1"/>
    <n v="1"/>
    <s v="Card"/>
    <s v="ASDA"/>
    <x v="3"/>
    <s v="Kitchen ware"/>
    <x v="1"/>
  </r>
  <r>
    <d v="2022-08-04T00:00:00"/>
    <s v="Skincare"/>
    <n v="1"/>
    <n v="50.15"/>
    <n v="50.15"/>
    <s v="Card"/>
    <s v="LookFantastic"/>
    <x v="9"/>
    <s v="Skincare"/>
    <x v="0"/>
  </r>
  <r>
    <d v="2022-08-05T00:00:00"/>
    <s v="Bus"/>
    <n v="3"/>
    <n v="1.65"/>
    <n v="4.9499999999999993"/>
    <s v="Card"/>
    <s v="Tfl"/>
    <x v="0"/>
    <s v="Transportation"/>
    <x v="1"/>
  </r>
  <r>
    <d v="2022-08-05T00:00:00"/>
    <s v="Bus"/>
    <n v="3"/>
    <n v="1.65"/>
    <n v="4.9499999999999993"/>
    <s v="Card"/>
    <s v="Tfl"/>
    <x v="0"/>
    <s v="Transportation"/>
    <x v="0"/>
  </r>
  <r>
    <d v="2022-08-05T00:00:00"/>
    <s v="Table and chair"/>
    <n v="1"/>
    <n v="30"/>
    <n v="30"/>
    <s v="Cash"/>
    <s v="N/A"/>
    <x v="3"/>
    <s v="Furniture"/>
    <x v="1"/>
  </r>
  <r>
    <d v="2022-08-05T00:00:00"/>
    <s v="Uber XL"/>
    <n v="1"/>
    <n v="15.34"/>
    <n v="15.34"/>
    <s v="Card"/>
    <s v="Uber"/>
    <x v="0"/>
    <s v="Transportation"/>
    <x v="0"/>
  </r>
  <r>
    <d v="2022-08-05T00:00:00"/>
    <s v="Fast Food"/>
    <n v="1"/>
    <n v="5.77"/>
    <n v="5.77"/>
    <s v="Card"/>
    <s v="McDonalds"/>
    <x v="4"/>
    <s v="Fast food"/>
    <x v="0"/>
  </r>
  <r>
    <d v="2022-08-05T00:00:00"/>
    <s v="Bottle cleaning brush"/>
    <n v="1"/>
    <n v="1"/>
    <n v="1"/>
    <s v="Card"/>
    <s v="Dunelm"/>
    <x v="3"/>
    <s v="Homeware"/>
    <x v="1"/>
  </r>
  <r>
    <d v="2022-08-05T00:00:00"/>
    <s v="4 pack mixed tea towels"/>
    <n v="1"/>
    <n v="3.99"/>
    <n v="3.99"/>
    <s v="Card"/>
    <s v="Dunelm"/>
    <x v="3"/>
    <s v="Kitchen ware"/>
    <x v="1"/>
  </r>
  <r>
    <d v="2022-08-05T00:00:00"/>
    <s v="3 Tier Airer"/>
    <n v="1"/>
    <n v="12"/>
    <n v="12"/>
    <s v="Card"/>
    <s v="Dunelm"/>
    <x v="3"/>
    <s v="Homeware"/>
    <x v="1"/>
  </r>
  <r>
    <d v="2022-08-05T00:00:00"/>
    <s v="Soft Blanket"/>
    <n v="1"/>
    <n v="10.5"/>
    <n v="10.5"/>
    <s v="Card"/>
    <s v="Dunelm"/>
    <x v="3"/>
    <s v="Homeware"/>
    <x v="1"/>
  </r>
  <r>
    <d v="2022-08-05T00:00:00"/>
    <s v="Bubble Tea"/>
    <n v="1"/>
    <n v="4.55"/>
    <n v="4.55"/>
    <s v="Card"/>
    <s v="Cuppacha"/>
    <x v="4"/>
    <s v="Sweets"/>
    <x v="0"/>
  </r>
  <r>
    <d v="2022-08-05T00:00:00"/>
    <s v="Fresh Green Pak Choi"/>
    <n v="1"/>
    <n v="2.9"/>
    <n v="2.9"/>
    <s v="Card"/>
    <s v="Wing Yip"/>
    <x v="1"/>
    <s v="Vegetable"/>
    <x v="1"/>
  </r>
  <r>
    <d v="2022-08-05T00:00:00"/>
    <s v="Fish sauce"/>
    <n v="1"/>
    <n v="1.95"/>
    <n v="1.95"/>
    <s v="Card"/>
    <s v="Wing Yip"/>
    <x v="1"/>
    <s v="Sauce"/>
    <x v="1"/>
  </r>
  <r>
    <d v="2022-08-05T00:00:00"/>
    <s v="Vinegar"/>
    <n v="1"/>
    <n v="1.1000000000000001"/>
    <n v="1.1000000000000001"/>
    <s v="Card"/>
    <s v="Wing Yip"/>
    <x v="1"/>
    <s v="Sauce"/>
    <x v="1"/>
  </r>
  <r>
    <d v="2022-08-05T00:00:00"/>
    <s v="Pork balls"/>
    <n v="1"/>
    <n v="3.98"/>
    <n v="3.98"/>
    <s v="Card"/>
    <s v="Wing Yip"/>
    <x v="1"/>
    <s v="Frozen Food"/>
    <x v="1"/>
  </r>
  <r>
    <d v="2022-08-05T00:00:00"/>
    <s v="Sweet potato vermicelli"/>
    <n v="1"/>
    <n v="2.5"/>
    <n v="2.5"/>
    <s v="Card"/>
    <s v="Wing Yip"/>
    <x v="1"/>
    <s v="Staple"/>
    <x v="1"/>
  </r>
  <r>
    <d v="2022-08-05T00:00:00"/>
    <s v="Rice Stick"/>
    <n v="1"/>
    <n v="1.65"/>
    <n v="1.65"/>
    <s v="Card"/>
    <s v="Wing Yip"/>
    <x v="1"/>
    <s v="Staple"/>
    <x v="1"/>
  </r>
  <r>
    <d v="2022-08-05T00:00:00"/>
    <s v="Vegetable dumpling"/>
    <n v="1"/>
    <n v="2.95"/>
    <n v="2.95"/>
    <s v="Card"/>
    <s v="Wing Yip"/>
    <x v="1"/>
    <s v="Frozen Food"/>
    <x v="1"/>
  </r>
  <r>
    <d v="2022-08-05T00:00:00"/>
    <s v="Sieuw Mai Pork"/>
    <n v="1"/>
    <n v="6.95"/>
    <n v="6.95"/>
    <s v="Card"/>
    <s v="Wing Yip"/>
    <x v="1"/>
    <s v="Frozen Food"/>
    <x v="1"/>
  </r>
  <r>
    <d v="2022-08-05T00:00:00"/>
    <s v="Fried tofu"/>
    <n v="2"/>
    <n v="1.8"/>
    <n v="3.6"/>
    <s v="Card"/>
    <s v="Wing Yip"/>
    <x v="1"/>
    <s v="Frozen Food"/>
    <x v="1"/>
  </r>
  <r>
    <d v="2022-08-05T00:00:00"/>
    <s v="Pork Luncheon Meat"/>
    <n v="1"/>
    <n v="2.5"/>
    <n v="2.5"/>
    <s v="Card"/>
    <s v="Wing Yip"/>
    <x v="1"/>
    <s v="Canned"/>
    <x v="1"/>
  </r>
  <r>
    <d v="2022-08-05T00:00:00"/>
    <s v="Chapagetti noodle"/>
    <n v="1"/>
    <n v="1"/>
    <n v="1"/>
    <s v="Card"/>
    <s v="Wing Yip"/>
    <x v="1"/>
    <s v="Staple"/>
    <x v="1"/>
  </r>
  <r>
    <d v="2022-08-05T00:00:00"/>
    <s v="Korean shin ramyun"/>
    <n v="1"/>
    <n v="1"/>
    <n v="1"/>
    <s v="Card"/>
    <s v="Wing Yip"/>
    <x v="1"/>
    <s v="Staple"/>
    <x v="1"/>
  </r>
  <r>
    <d v="2022-08-05T00:00:00"/>
    <s v="Rice stick"/>
    <n v="1"/>
    <n v="1.1000000000000001"/>
    <n v="1.1000000000000001"/>
    <s v="Card"/>
    <s v="Wing Yip"/>
    <x v="1"/>
    <s v="Staple"/>
    <x v="1"/>
  </r>
  <r>
    <d v="2022-08-05T00:00:00"/>
    <s v="Prem dark soy sauce"/>
    <n v="1"/>
    <n v="1.95"/>
    <n v="1.95"/>
    <s v="Card"/>
    <s v="Wing Yip"/>
    <x v="1"/>
    <s v="Sauce"/>
    <x v="1"/>
  </r>
  <r>
    <d v="2022-08-05T00:00:00"/>
    <s v="JiangXi vermicelli"/>
    <n v="1"/>
    <n v="1.4"/>
    <n v="1.4"/>
    <s v="Card"/>
    <s v="Wing Yip"/>
    <x v="1"/>
    <s v="Staple"/>
    <x v="1"/>
  </r>
  <r>
    <d v="2022-08-05T00:00:00"/>
    <s v="Sofa"/>
    <n v="1"/>
    <n v="195"/>
    <n v="195"/>
    <s v="Cash"/>
    <s v="N/A"/>
    <x v="3"/>
    <s v="Homeware"/>
    <x v="0"/>
  </r>
  <r>
    <d v="2022-08-05T00:00:00"/>
    <s v="Lighter"/>
    <n v="1"/>
    <n v="2"/>
    <n v="2"/>
    <s v="Card"/>
    <s v="ASDA"/>
    <x v="3"/>
    <s v="Tools"/>
    <x v="1"/>
  </r>
  <r>
    <d v="2022-08-05T00:00:00"/>
    <s v="Shapoo"/>
    <n v="1"/>
    <n v="9.25"/>
    <n v="9.25"/>
    <s v="Card"/>
    <s v="ASDA"/>
    <x v="3"/>
    <s v="Toiletries"/>
    <x v="1"/>
  </r>
  <r>
    <d v="2022-08-05T00:00:00"/>
    <s v="Bath Towel"/>
    <n v="2"/>
    <n v="4"/>
    <n v="8"/>
    <s v="Card"/>
    <s v="ASDA"/>
    <x v="3"/>
    <s v="Toiletries"/>
    <x v="1"/>
  </r>
  <r>
    <d v="2022-08-05T00:00:00"/>
    <s v="Taro Fishball"/>
    <n v="1"/>
    <n v="1.85"/>
    <n v="1.85"/>
    <s v="Card"/>
    <s v="Loon Fung"/>
    <x v="1"/>
    <s v="Frozen Food"/>
    <x v="1"/>
  </r>
  <r>
    <d v="2022-08-05T00:00:00"/>
    <s v="Hoover"/>
    <n v="1"/>
    <n v="170"/>
    <n v="170"/>
    <s v="Card"/>
    <s v="Amazon"/>
    <x v="3"/>
    <s v="Homeware"/>
    <x v="0"/>
  </r>
  <r>
    <d v="2022-08-06T00:00:00"/>
    <s v="Table"/>
    <n v="1"/>
    <n v="68.39"/>
    <n v="68.39"/>
    <s v="Card"/>
    <s v="Amazon"/>
    <x v="3"/>
    <s v="Furniture"/>
    <x v="0"/>
  </r>
  <r>
    <d v="2022-08-06T00:00:00"/>
    <s v="Steak"/>
    <n v="1"/>
    <n v="4"/>
    <n v="4"/>
    <s v="Card"/>
    <s v="ASDA"/>
    <x v="1"/>
    <s v="Meat"/>
    <x v="1"/>
  </r>
  <r>
    <d v="2022-08-06T00:00:00"/>
    <s v="White Wine"/>
    <n v="1"/>
    <n v="4.7"/>
    <n v="4.7"/>
    <s v="Card"/>
    <s v="ASDA"/>
    <x v="1"/>
    <s v="Beverage"/>
    <x v="1"/>
  </r>
  <r>
    <d v="2022-08-06T00:00:00"/>
    <s v="Mushrooms"/>
    <n v="1"/>
    <n v="0.79"/>
    <n v="0.79"/>
    <s v="Card"/>
    <s v="ASDA"/>
    <x v="1"/>
    <s v="Vegetable"/>
    <x v="1"/>
  </r>
  <r>
    <d v="2022-08-06T00:00:00"/>
    <s v="Sweets"/>
    <n v="1"/>
    <n v="1"/>
    <n v="1"/>
    <s v="Card"/>
    <s v="ASDA"/>
    <x v="1"/>
    <s v="Snack"/>
    <x v="1"/>
  </r>
  <r>
    <d v="2022-08-06T00:00:00"/>
    <s v="Biscuits"/>
    <n v="1"/>
    <n v="0.45"/>
    <n v="0.45"/>
    <s v="Card"/>
    <s v="ASDA"/>
    <x v="1"/>
    <s v="Snack"/>
    <x v="1"/>
  </r>
  <r>
    <d v="2022-08-06T00:00:00"/>
    <s v="Peanut Butter"/>
    <n v="1"/>
    <n v="0.45"/>
    <n v="0.45"/>
    <s v="Card"/>
    <s v="ASDA"/>
    <x v="1"/>
    <s v="Sauce"/>
    <x v="1"/>
  </r>
  <r>
    <d v="2022-08-06T00:00:00"/>
    <s v="Biscuits"/>
    <n v="1"/>
    <n v="0.48"/>
    <n v="0.48"/>
    <s v="Card"/>
    <s v="ASDA"/>
    <x v="1"/>
    <s v="Snack"/>
    <x v="1"/>
  </r>
  <r>
    <d v="2022-08-06T00:00:00"/>
    <s v="Biscuits"/>
    <n v="1"/>
    <n v="1.4"/>
    <n v="1.4"/>
    <s v="Card"/>
    <s v="ASDA"/>
    <x v="1"/>
    <s v="Snack"/>
    <x v="1"/>
  </r>
  <r>
    <d v="2022-08-06T00:00:00"/>
    <s v="Stock cubes"/>
    <n v="1"/>
    <n v="0.6"/>
    <n v="0.6"/>
    <s v="Card"/>
    <s v="ASDA"/>
    <x v="1"/>
    <s v="Sauce"/>
    <x v="1"/>
  </r>
  <r>
    <d v="2022-08-06T00:00:00"/>
    <s v="Rice"/>
    <n v="1"/>
    <n v="1.5"/>
    <n v="1.5"/>
    <s v="Card"/>
    <s v="ASDA"/>
    <x v="1"/>
    <s v="Staple"/>
    <x v="1"/>
  </r>
  <r>
    <d v="2022-08-06T00:00:00"/>
    <s v="Parsley"/>
    <n v="1"/>
    <n v="0.6"/>
    <n v="0.6"/>
    <s v="Card"/>
    <s v="ASDA"/>
    <x v="1"/>
    <s v="Spice"/>
    <x v="1"/>
  </r>
  <r>
    <d v="2022-08-06T00:00:00"/>
    <s v="Kiwi"/>
    <n v="1"/>
    <n v="0.3"/>
    <n v="0.3"/>
    <s v="Card"/>
    <s v="ASDA"/>
    <x v="1"/>
    <s v="Fruit"/>
    <x v="1"/>
  </r>
  <r>
    <d v="2022-08-06T00:00:00"/>
    <s v="Onions"/>
    <n v="1"/>
    <n v="0.1"/>
    <n v="0.1"/>
    <s v="Card"/>
    <s v="ASDA"/>
    <x v="1"/>
    <s v="Vegetable"/>
    <x v="1"/>
  </r>
  <r>
    <d v="2022-08-06T00:00:00"/>
    <s v="Bottle"/>
    <n v="1"/>
    <n v="1.5"/>
    <n v="1.5"/>
    <s v="Card"/>
    <s v="B&amp;M"/>
    <x v="3"/>
    <s v="Homeware"/>
    <x v="0"/>
  </r>
  <r>
    <d v="2022-08-06T00:00:00"/>
    <s v="Dish Drying Rack"/>
    <n v="1"/>
    <n v="8.99"/>
    <n v="8.99"/>
    <s v="Card"/>
    <s v="Ebay"/>
    <x v="3"/>
    <s v="Kitchen ware"/>
    <x v="0"/>
  </r>
  <r>
    <d v="2022-08-07T00:00:00"/>
    <s v="Tube"/>
    <n v="1"/>
    <n v="4.0999999999999996"/>
    <n v="4.0999999999999996"/>
    <s v="Oyster Card"/>
    <s v="Tfl"/>
    <x v="0"/>
    <s v="Transportation"/>
    <x v="0"/>
  </r>
  <r>
    <d v="2022-08-07T00:00:00"/>
    <s v="Tube"/>
    <n v="1"/>
    <n v="4.0999999999999996"/>
    <n v="4.0999999999999996"/>
    <s v="Oyster Card"/>
    <s v="Tfl"/>
    <x v="0"/>
    <s v="Transportation"/>
    <x v="1"/>
  </r>
  <r>
    <d v="2022-08-07T00:00:00"/>
    <s v="Asian cuisine"/>
    <n v="1"/>
    <n v="27.35"/>
    <n v="27.35"/>
    <s v="Card"/>
    <s v="Noodle Street"/>
    <x v="4"/>
    <s v="Chinese cuisine"/>
    <x v="1"/>
  </r>
  <r>
    <d v="2022-08-07T00:00:00"/>
    <s v="Bubble Tea"/>
    <n v="1"/>
    <n v="4.45"/>
    <n v="4.45"/>
    <s v="Card"/>
    <s v="Yi Fang"/>
    <x v="4"/>
    <s v="Sweets"/>
    <x v="0"/>
  </r>
  <r>
    <d v="2022-08-07T00:00:00"/>
    <s v="LG TV"/>
    <n v="1"/>
    <n v="170"/>
    <n v="170"/>
    <s v="Cash"/>
    <s v="N/A"/>
    <x v="3"/>
    <s v="Device"/>
    <x v="0"/>
  </r>
  <r>
    <d v="2022-08-08T00:00:00"/>
    <s v="Too good to go"/>
    <n v="1"/>
    <n v="4.3899999999999997"/>
    <n v="4.3899999999999997"/>
    <s v="Card"/>
    <s v="ASDA food lap"/>
    <x v="1"/>
    <s v="Frozen Food"/>
    <x v="0"/>
  </r>
  <r>
    <d v="2022-08-08T00:00:00"/>
    <s v="Tube"/>
    <n v="1"/>
    <n v="4.0999999999999996"/>
    <n v="4.0999999999999996"/>
    <s v="Oyster Card"/>
    <s v="Tfl"/>
    <x v="0"/>
    <s v="Transportation"/>
    <x v="1"/>
  </r>
  <r>
    <d v="2022-08-08T00:00:00"/>
    <s v="Cheddar Grated"/>
    <n v="1"/>
    <n v="2.25"/>
    <n v="2.25"/>
    <s v="Card"/>
    <s v="ALDI"/>
    <x v="1"/>
    <s v="Dairy"/>
    <x v="1"/>
  </r>
  <r>
    <d v="2022-08-08T00:00:00"/>
    <s v="Bacon Smoked Thick"/>
    <n v="1"/>
    <n v="1.69"/>
    <n v="1.69"/>
    <s v="Card"/>
    <s v="ALDI"/>
    <x v="1"/>
    <s v="Meat"/>
    <x v="1"/>
  </r>
  <r>
    <d v="2022-08-08T00:00:00"/>
    <s v="Cheese Parm Regg"/>
    <n v="1"/>
    <n v="3.19"/>
    <n v="3.19"/>
    <s v="Card"/>
    <s v="ALDI"/>
    <x v="1"/>
    <s v="Dairy"/>
    <x v="1"/>
  </r>
  <r>
    <d v="2022-08-08T00:00:00"/>
    <s v="Pizza Deep Pan"/>
    <n v="1"/>
    <n v="0.89"/>
    <n v="0.89"/>
    <s v="Card"/>
    <s v="ALDI"/>
    <x v="1"/>
    <s v="Frozen Food"/>
    <x v="1"/>
  </r>
  <r>
    <d v="2022-08-08T00:00:00"/>
    <s v="Pasta Penne 500g"/>
    <n v="1"/>
    <n v="0.32"/>
    <n v="0.32"/>
    <s v="Card"/>
    <s v="ALDI"/>
    <x v="1"/>
    <s v="Staple"/>
    <x v="1"/>
  </r>
  <r>
    <d v="2022-08-08T00:00:00"/>
    <s v="Sparking Flav Water"/>
    <n v="1"/>
    <n v="0.45"/>
    <n v="0.45"/>
    <s v="Card"/>
    <s v="ALDI"/>
    <x v="1"/>
    <s v="Beverage"/>
    <x v="1"/>
  </r>
  <r>
    <d v="2022-08-08T00:00:00"/>
    <s v="Lemons"/>
    <n v="1"/>
    <n v="0.5"/>
    <n v="0.5"/>
    <s v="Card"/>
    <s v="ALDI"/>
    <x v="1"/>
    <s v="Fruit"/>
    <x v="1"/>
  </r>
  <r>
    <d v="2022-08-08T00:00:00"/>
    <s v="Grater"/>
    <n v="1"/>
    <n v="1.3"/>
    <n v="1.3"/>
    <s v="Card"/>
    <s v="ASDA"/>
    <x v="3"/>
    <s v="Kitchen ware"/>
    <x v="1"/>
  </r>
  <r>
    <d v="2022-08-09T00:00:00"/>
    <s v="Bin"/>
    <n v="1"/>
    <n v="1.5"/>
    <n v="1.5"/>
    <s v="Card"/>
    <s v="ASDA"/>
    <x v="3"/>
    <s v="Toiletries"/>
    <x v="0"/>
  </r>
  <r>
    <d v="2022-08-09T00:00:00"/>
    <s v="Toilet brush"/>
    <n v="1"/>
    <n v="0.9"/>
    <n v="0.9"/>
    <s v="Card"/>
    <s v="ASDA"/>
    <x v="3"/>
    <s v="Cleaning supplies"/>
    <x v="0"/>
  </r>
  <r>
    <d v="2022-08-09T00:00:00"/>
    <s v="Shallot"/>
    <n v="1"/>
    <n v="0.95"/>
    <n v="0.95"/>
    <s v="Card"/>
    <s v="ASDA"/>
    <x v="1"/>
    <s v="Vegetable"/>
    <x v="0"/>
  </r>
  <r>
    <d v="2022-08-09T00:00:00"/>
    <s v="Return chop board"/>
    <n v="1"/>
    <n v="-5"/>
    <n v="-5"/>
    <s v="Card"/>
    <s v="ASDA"/>
    <x v="3"/>
    <s v="Kitchen ware"/>
    <x v="1"/>
  </r>
  <r>
    <d v="2022-08-09T00:00:00"/>
    <s v="Grapes"/>
    <n v="1"/>
    <n v="1.27"/>
    <n v="1.27"/>
    <s v="Card"/>
    <s v="ALDI"/>
    <x v="1"/>
    <s v="Fruit"/>
    <x v="0"/>
  </r>
  <r>
    <d v="2022-08-09T00:00:00"/>
    <s v="Eggs Caged 15pk"/>
    <n v="1"/>
    <n v="1.35"/>
    <n v="1.35"/>
    <s v="Card"/>
    <s v="ALDI"/>
    <x v="1"/>
    <s v="Dairy"/>
    <x v="0"/>
  </r>
  <r>
    <d v="2022-08-09T00:00:00"/>
    <s v="Spread Butter 500G"/>
    <n v="1"/>
    <n v="0.85"/>
    <n v="0.85"/>
    <s v="Card"/>
    <s v="ALDI"/>
    <x v="1"/>
    <s v="Dairy"/>
    <x v="0"/>
  </r>
  <r>
    <d v="2022-08-09T00:00:00"/>
    <s v="Bread Wht Toastie"/>
    <n v="1"/>
    <n v="0.65"/>
    <n v="0.65"/>
    <s v="Card"/>
    <s v="ALDI"/>
    <x v="1"/>
    <s v="Dairy"/>
    <x v="0"/>
  </r>
  <r>
    <d v="2022-08-09T00:00:00"/>
    <s v="Cola 6x330ml"/>
    <n v="1"/>
    <n v="1.39"/>
    <n v="1.39"/>
    <s v="Card"/>
    <s v="ALDI"/>
    <x v="1"/>
    <s v="Beverage"/>
    <x v="0"/>
  </r>
  <r>
    <d v="2022-08-09T00:00:00"/>
    <s v="Syrup Golden 680G"/>
    <n v="1"/>
    <n v="1.05"/>
    <n v="1.05"/>
    <s v="Card"/>
    <s v="ALDI"/>
    <x v="1"/>
    <s v="Dairy"/>
    <x v="0"/>
  </r>
  <r>
    <d v="2022-08-09T00:00:00"/>
    <s v="Banana"/>
    <n v="2"/>
    <n v="0.14000000000000001"/>
    <n v="0.28000000000000003"/>
    <s v="Card"/>
    <s v="ALDI"/>
    <x v="1"/>
    <s v="Fruit"/>
    <x v="0"/>
  </r>
  <r>
    <d v="2022-08-09T00:00:00"/>
    <s v="Viakal Spray"/>
    <n v="1"/>
    <n v="2"/>
    <n v="2"/>
    <s v="Card"/>
    <s v="Wilko"/>
    <x v="3"/>
    <s v="Cleaning supplies"/>
    <x v="0"/>
  </r>
  <r>
    <d v="2022-08-09T00:00:00"/>
    <s v="Plug SeaB"/>
    <n v="1"/>
    <n v="1.5"/>
    <n v="1.5"/>
    <s v="Card"/>
    <s v="Wilko"/>
    <x v="3"/>
    <s v="Home decoration"/>
    <x v="0"/>
  </r>
  <r>
    <d v="2022-08-09T00:00:00"/>
    <s v="Chopping Board"/>
    <n v="1"/>
    <n v="2.75"/>
    <n v="2.75"/>
    <s v="Card"/>
    <s v="Wilko"/>
    <x v="3"/>
    <s v="Kitchen ware"/>
    <x v="0"/>
  </r>
  <r>
    <d v="2022-08-11T00:00:00"/>
    <s v="Bus"/>
    <n v="1"/>
    <n v="1.65"/>
    <n v="1.65"/>
    <s v="Card"/>
    <s v="Tfl"/>
    <x v="0"/>
    <s v="Transportation"/>
    <x v="0"/>
  </r>
  <r>
    <d v="2022-08-11T00:00:00"/>
    <s v="Bus"/>
    <n v="1"/>
    <n v="1.65"/>
    <n v="1.65"/>
    <s v="Oyster Card"/>
    <s v="Tfl"/>
    <x v="0"/>
    <s v="Transportation"/>
    <x v="1"/>
  </r>
  <r>
    <d v="2022-08-11T00:00:00"/>
    <s v="Spunj Sponge"/>
    <n v="1"/>
    <n v="1.5"/>
    <n v="1.5"/>
    <s v="Card"/>
    <s v="Poundstretcher"/>
    <x v="3"/>
    <s v="Kitchen ware"/>
    <x v="1"/>
  </r>
  <r>
    <d v="2022-08-11T00:00:00"/>
    <s v="Tray"/>
    <n v="1"/>
    <n v="2"/>
    <n v="2"/>
    <s v="Card"/>
    <s v="Poundstretcher"/>
    <x v="3"/>
    <s v="Kitchen ware"/>
    <x v="1"/>
  </r>
  <r>
    <d v="2022-08-11T00:00:00"/>
    <s v="Hooks"/>
    <n v="1"/>
    <n v="2"/>
    <n v="2"/>
    <s v="Card"/>
    <s v="Poundstretcher"/>
    <x v="3"/>
    <s v="Toiletries"/>
    <x v="1"/>
  </r>
  <r>
    <d v="2022-08-11T00:00:00"/>
    <s v="Kebab"/>
    <n v="1"/>
    <n v="14.5"/>
    <n v="14.5"/>
    <s v="Card"/>
    <s v="Broadway Kebab"/>
    <x v="4"/>
    <s v="Kebab"/>
    <x v="0"/>
  </r>
  <r>
    <d v="2022-08-11T00:00:00"/>
    <s v="Butter Croissant"/>
    <n v="1"/>
    <n v="0.45"/>
    <n v="0.45"/>
    <s v="Card"/>
    <s v="LIDL"/>
    <x v="1"/>
    <s v="Pastry"/>
    <x v="1"/>
  </r>
  <r>
    <d v="2022-08-11T00:00:00"/>
    <s v="Desperados 12x250ml"/>
    <n v="1"/>
    <n v="8.99"/>
    <n v="8.99"/>
    <s v="Card"/>
    <s v="LIDL"/>
    <x v="1"/>
    <s v="Beverage"/>
    <x v="1"/>
  </r>
  <r>
    <d v="2022-08-11T00:00:00"/>
    <s v="Vine Tomatoes"/>
    <n v="1"/>
    <n v="0.86"/>
    <n v="0.86"/>
    <s v="Card"/>
    <s v="LIDL"/>
    <x v="1"/>
    <s v="Vegetable"/>
    <x v="1"/>
  </r>
  <r>
    <d v="2022-08-11T00:00:00"/>
    <s v="Chicken Legs"/>
    <n v="1"/>
    <n v="1.99"/>
    <n v="1.99"/>
    <s v="Card"/>
    <s v="LIDL"/>
    <x v="1"/>
    <s v="Meat"/>
    <x v="1"/>
  </r>
  <r>
    <d v="2022-08-11T00:00:00"/>
    <s v="Peeled Tomatoes"/>
    <n v="1"/>
    <n v="0.4"/>
    <n v="0.4"/>
    <s v="Card"/>
    <s v="LIDL"/>
    <x v="1"/>
    <s v="Canned"/>
    <x v="1"/>
  </r>
  <r>
    <d v="2022-08-11T00:00:00"/>
    <s v="Organic Broccoli"/>
    <n v="1"/>
    <n v="0.85"/>
    <n v="0.85"/>
    <s v="Card"/>
    <s v="LIDL"/>
    <x v="1"/>
    <s v="Vegetable"/>
    <x v="1"/>
  </r>
  <r>
    <d v="2022-08-11T00:00:00"/>
    <s v="Thai Taste Folded Rice Noodle"/>
    <n v="1"/>
    <n v="0.99"/>
    <n v="0.99"/>
    <s v="Card"/>
    <s v="LIDL"/>
    <x v="1"/>
    <s v="Staple"/>
    <x v="1"/>
  </r>
  <r>
    <d v="2022-08-11T00:00:00"/>
    <s v="XXL Pork Loin Steaks"/>
    <n v="1"/>
    <n v="4.99"/>
    <n v="4.99"/>
    <s v="Card"/>
    <s v="LIDL"/>
    <x v="1"/>
    <s v="Meat"/>
    <x v="1"/>
  </r>
  <r>
    <d v="2022-08-11T00:00:00"/>
    <s v="Korean Style Steaks"/>
    <n v="1"/>
    <n v="3.49"/>
    <n v="3.49"/>
    <s v="Card"/>
    <s v="LIDL"/>
    <x v="1"/>
    <s v="Meat"/>
    <x v="1"/>
  </r>
  <r>
    <d v="2022-08-11T00:00:00"/>
    <s v="Choco Shells"/>
    <n v="1"/>
    <n v="1.49"/>
    <n v="1.49"/>
    <s v="Card"/>
    <s v="LIDL"/>
    <x v="1"/>
    <s v="Dairy"/>
    <x v="1"/>
  </r>
  <r>
    <d v="2022-08-11T00:00:00"/>
    <s v="Chicken/Mush Pasta"/>
    <n v="2"/>
    <n v="0.39"/>
    <n v="0.78"/>
    <s v="Card"/>
    <s v="LIDL"/>
    <x v="1"/>
    <s v="Staple"/>
    <x v="1"/>
  </r>
  <r>
    <d v="2022-08-11T00:00:00"/>
    <s v="Sauce alla Toscana"/>
    <n v="1"/>
    <n v="1.05"/>
    <n v="1.05"/>
    <s v="Card"/>
    <s v="LIDL"/>
    <x v="1"/>
    <s v="Sauce"/>
    <x v="1"/>
  </r>
  <r>
    <d v="2022-08-11T00:00:00"/>
    <s v="Carbonara Sauce"/>
    <n v="1"/>
    <n v="1.05"/>
    <n v="1.05"/>
    <s v="Card"/>
    <s v="LIDL"/>
    <x v="1"/>
    <s v="Sauce"/>
    <x v="1"/>
  </r>
  <r>
    <d v="2022-08-11T00:00:00"/>
    <s v="Cashew Peanut Honey"/>
    <n v="1"/>
    <n v="1.35"/>
    <n v="1.35"/>
    <s v="Card"/>
    <s v="LIDL"/>
    <x v="1"/>
    <s v="Snack"/>
    <x v="1"/>
  </r>
  <r>
    <d v="2022-08-11T00:00:00"/>
    <s v="Fruit &amp; Nut Mix"/>
    <n v="1"/>
    <n v="0.55000000000000004"/>
    <n v="0.55000000000000004"/>
    <s v="Card"/>
    <s v="LIDL"/>
    <x v="1"/>
    <s v="Snack"/>
    <x v="1"/>
  </r>
  <r>
    <d v="2022-08-11T00:00:00"/>
    <s v="Zip Freezer Bag"/>
    <n v="1"/>
    <n v="0.95"/>
    <n v="0.95"/>
    <s v="Card"/>
    <s v="LIDL"/>
    <x v="3"/>
    <s v="Kitchen ware"/>
    <x v="1"/>
  </r>
  <r>
    <d v="2022-08-11T00:00:00"/>
    <s v="Filtered milk 2L"/>
    <n v="1"/>
    <n v="1.49"/>
    <n v="1.49"/>
    <s v="Card"/>
    <s v="LIDL"/>
    <x v="1"/>
    <s v="Dairy"/>
    <x v="1"/>
  </r>
  <r>
    <d v="2022-08-11T00:00:00"/>
    <s v="Rich Tea"/>
    <n v="1"/>
    <n v="0.34"/>
    <n v="0.34"/>
    <s v="Card"/>
    <s v="LIDL"/>
    <x v="1"/>
    <s v="Snack"/>
    <x v="1"/>
  </r>
  <r>
    <d v="2022-08-11T00:00:00"/>
    <s v="Bellona Wafe Hazelnu"/>
    <n v="1"/>
    <n v="1.29"/>
    <n v="1.29"/>
    <s v="Card"/>
    <s v="LIDL"/>
    <x v="1"/>
    <s v="Snack"/>
    <x v="1"/>
  </r>
  <r>
    <d v="2022-08-11T00:00:00"/>
    <s v="Spaghetti"/>
    <n v="1"/>
    <n v="0.69"/>
    <n v="0.69"/>
    <s v="Card"/>
    <s v="LIDL"/>
    <x v="1"/>
    <s v="Staple"/>
    <x v="1"/>
  </r>
  <r>
    <d v="2022-08-11T00:00:00"/>
    <s v="Chocolate Cookies"/>
    <n v="4"/>
    <n v="0.89"/>
    <n v="3.56"/>
    <s v="Card"/>
    <s v="LIDL"/>
    <x v="1"/>
    <s v="Snack"/>
    <x v="1"/>
  </r>
  <r>
    <d v="2022-08-11T00:00:00"/>
    <s v="Ginger"/>
    <n v="1"/>
    <n v="0.32"/>
    <n v="0.32"/>
    <s v="Card"/>
    <s v="LIDL"/>
    <x v="1"/>
    <s v="Vegetable"/>
    <x v="1"/>
  </r>
  <r>
    <d v="2022-08-12T00:00:00"/>
    <s v="Water Bills"/>
    <n v="1"/>
    <n v="15.16"/>
    <n v="15.16"/>
    <s v="Card"/>
    <s v="N/A"/>
    <x v="7"/>
    <s v="Water"/>
    <x v="0"/>
  </r>
  <r>
    <d v="2022-08-13T00:00:00"/>
    <s v="Soysauce"/>
    <n v="1"/>
    <n v="2"/>
    <n v="2"/>
    <s v="Card"/>
    <s v="ASDA"/>
    <x v="1"/>
    <s v="Sauce"/>
    <x v="0"/>
  </r>
  <r>
    <d v="2022-08-13T00:00:00"/>
    <s v="Mini Diffuser"/>
    <n v="1"/>
    <n v="0.8"/>
    <n v="0.8"/>
    <s v="Card"/>
    <s v="Primark"/>
    <x v="3"/>
    <s v="Home decoration"/>
    <x v="0"/>
  </r>
  <r>
    <d v="2022-08-13T00:00:00"/>
    <s v="Marble"/>
    <n v="1"/>
    <n v="2"/>
    <n v="2"/>
    <s v="Card"/>
    <s v="Primark"/>
    <x v="3"/>
    <s v="Home decoration"/>
    <x v="0"/>
  </r>
  <r>
    <d v="2022-08-13T00:00:00"/>
    <s v="White Grapes"/>
    <n v="1"/>
    <n v="0.99"/>
    <n v="0.99"/>
    <s v="Card"/>
    <s v="LIDL"/>
    <x v="1"/>
    <s v="Fruit"/>
    <x v="0"/>
  </r>
  <r>
    <d v="2022-08-13T00:00:00"/>
    <s v="Desperados 3x330ml"/>
    <n v="1"/>
    <n v="3.99"/>
    <n v="3.99"/>
    <s v="Card"/>
    <s v="LIDL"/>
    <x v="1"/>
    <s v="Beverage"/>
    <x v="0"/>
  </r>
  <r>
    <d v="2022-08-13T00:00:00"/>
    <s v="Garlic Naan Bread"/>
    <n v="2"/>
    <n v="0.59"/>
    <n v="1.18"/>
    <s v="Card"/>
    <s v="LIDL"/>
    <x v="1"/>
    <s v="Staple"/>
    <x v="0"/>
  </r>
  <r>
    <d v="2022-08-13T00:00:00"/>
    <s v="Salt Veg Crisps"/>
    <n v="1"/>
    <n v="1.0900000000000001"/>
    <n v="1.0900000000000001"/>
    <s v="Card"/>
    <s v="LIDL"/>
    <x v="1"/>
    <s v="Snack"/>
    <x v="0"/>
  </r>
  <r>
    <d v="2022-08-13T00:00:00"/>
    <s v="Bahlsen Waffeletten"/>
    <n v="1"/>
    <n v="1.49"/>
    <n v="1.49"/>
    <s v="Card"/>
    <s v="LIDL"/>
    <x v="1"/>
    <s v="Snack"/>
    <x v="0"/>
  </r>
  <r>
    <d v="2022-08-13T00:00:00"/>
    <s v="Uber XL"/>
    <n v="1"/>
    <n v="20.89"/>
    <n v="20.89"/>
    <s v="Card"/>
    <s v="Uber"/>
    <x v="0"/>
    <s v="Transportation"/>
    <x v="0"/>
  </r>
  <r>
    <d v="2022-08-13T00:00:00"/>
    <s v="Cloth Storage bag"/>
    <n v="2"/>
    <n v="2.93"/>
    <n v="5.86"/>
    <s v="Card"/>
    <s v="Shein"/>
    <x v="3"/>
    <s v="Homeware"/>
    <x v="0"/>
  </r>
  <r>
    <d v="2022-08-13T00:00:00"/>
    <s v="Food sealing"/>
    <n v="1"/>
    <n v="1.1299999999999999"/>
    <n v="1.1299999999999999"/>
    <s v="Card"/>
    <s v="Shein"/>
    <x v="3"/>
    <s v="Kitchen ware"/>
    <x v="0"/>
  </r>
  <r>
    <d v="2022-08-13T00:00:00"/>
    <s v="Clothes"/>
    <n v="1"/>
    <n v="25.410000000000004"/>
    <n v="25.410000000000004"/>
    <s v="Card"/>
    <s v="Shein"/>
    <x v="5"/>
    <s v="Clothes"/>
    <x v="0"/>
  </r>
  <r>
    <d v="2022-08-14T00:00:00"/>
    <s v="Tube"/>
    <n v="2"/>
    <n v="2.0499999999999998"/>
    <n v="4.0999999999999996"/>
    <s v="Oyster Card"/>
    <s v="Tfl"/>
    <x v="0"/>
    <s v="Transportation"/>
    <x v="0"/>
  </r>
  <r>
    <d v="2022-08-14T00:00:00"/>
    <s v="Tube"/>
    <n v="2"/>
    <n v="2.0499999999999998"/>
    <n v="4.0999999999999996"/>
    <s v="Oyster Card"/>
    <s v="Tfl"/>
    <x v="0"/>
    <s v="Transportation"/>
    <x v="1"/>
  </r>
  <r>
    <d v="2022-08-14T00:00:00"/>
    <s v="Train ticket (to Kent)"/>
    <n v="2"/>
    <n v="9.4450000000000003"/>
    <n v="18.89"/>
    <s v="Card"/>
    <s v="N/A"/>
    <x v="0"/>
    <s v="Transportation"/>
    <x v="0"/>
  </r>
  <r>
    <d v="2022-08-14T00:00:00"/>
    <s v="Drinks"/>
    <n v="1"/>
    <n v="1.1399999999999999"/>
    <n v="1.1399999999999999"/>
    <s v="Card"/>
    <s v="N/A"/>
    <x v="4"/>
    <s v="Fast Food"/>
    <x v="0"/>
  </r>
  <r>
    <d v="2022-08-14T00:00:00"/>
    <s v="Lunch + Uber"/>
    <n v="2"/>
    <n v="15.12"/>
    <n v="30.24"/>
    <s v="Card"/>
    <s v="N/A"/>
    <x v="10"/>
    <s v="Tour"/>
    <x v="0"/>
  </r>
  <r>
    <d v="2022-08-14T00:00:00"/>
    <s v="Wine tasting"/>
    <n v="2"/>
    <n v="7.4749999999999996"/>
    <n v="14.95"/>
    <s v="Card"/>
    <s v="N/A"/>
    <x v="10"/>
    <s v="Tour"/>
    <x v="0"/>
  </r>
  <r>
    <d v="2022-08-14T00:00:00"/>
    <s v="Too good to go"/>
    <n v="1"/>
    <n v="2.4900000000000002"/>
    <n v="2.4900000000000002"/>
    <s v="Card"/>
    <s v="Greggs"/>
    <x v="1"/>
    <s v="Pastry"/>
    <x v="0"/>
  </r>
  <r>
    <d v="2022-08-14T00:00:00"/>
    <s v="Passion fruit shake"/>
    <n v="1"/>
    <n v="3.75"/>
    <n v="3.75"/>
    <s v="Card"/>
    <s v="Nero"/>
    <x v="4"/>
    <s v="Sweets"/>
    <x v="1"/>
  </r>
  <r>
    <d v="2022-08-14T00:00:00"/>
    <s v="Tooth paste"/>
    <n v="1"/>
    <n v="1.8"/>
    <n v="1.8"/>
    <s v="Gift Card"/>
    <s v="Boots"/>
    <x v="3"/>
    <s v="Toiletries"/>
    <x v="0"/>
  </r>
  <r>
    <d v="2022-08-14T00:00:00"/>
    <s v="Fast Food"/>
    <n v="1"/>
    <n v="5"/>
    <n v="5"/>
    <s v="Card"/>
    <s v="Taco Bell"/>
    <x v="4"/>
    <s v="Fast Food"/>
    <x v="1"/>
  </r>
  <r>
    <d v="2022-08-15T00:00:00"/>
    <s v="Cider"/>
    <n v="1"/>
    <n v="0.99"/>
    <n v="0.99"/>
    <s v="Card"/>
    <s v="ALDI"/>
    <x v="1"/>
    <s v="Beverage"/>
    <x v="0"/>
  </r>
  <r>
    <d v="2022-08-15T00:00:00"/>
    <s v="Sparking Flav Water"/>
    <n v="1"/>
    <n v="0.45"/>
    <n v="0.45"/>
    <s v="Card"/>
    <s v="ALDI"/>
    <x v="1"/>
    <s v="Beverage"/>
    <x v="0"/>
  </r>
  <r>
    <d v="2022-08-15T00:00:00"/>
    <s v="Pizza Deep Pan"/>
    <n v="1"/>
    <n v="0.89"/>
    <n v="0.89"/>
    <s v="Card"/>
    <s v="ALDI"/>
    <x v="1"/>
    <s v="Frozen Food"/>
    <x v="0"/>
  </r>
  <r>
    <d v="2022-08-15T00:00:00"/>
    <s v="Rice"/>
    <n v="1"/>
    <n v="0.95"/>
    <n v="0.95"/>
    <s v="Card"/>
    <s v="ALDI"/>
    <x v="1"/>
    <s v="Staple"/>
    <x v="0"/>
  </r>
  <r>
    <d v="2022-08-15T00:00:00"/>
    <s v="Spring Onions"/>
    <n v="1"/>
    <n v="0.49"/>
    <n v="0.49"/>
    <s v="Card"/>
    <s v="ALDI"/>
    <x v="1"/>
    <s v="Vegetable"/>
    <x v="0"/>
  </r>
  <r>
    <d v="2022-08-15T00:00:00"/>
    <s v="Lemons"/>
    <n v="1"/>
    <n v="0.5"/>
    <n v="0.5"/>
    <s v="Card"/>
    <s v="ALDI"/>
    <x v="1"/>
    <s v="Fruit"/>
    <x v="0"/>
  </r>
  <r>
    <d v="2022-08-15T00:00:00"/>
    <s v="Storage Box"/>
    <n v="1"/>
    <n v="3.5"/>
    <n v="3.5"/>
    <s v="Card"/>
    <s v="ASDA"/>
    <x v="3"/>
    <s v="Homeware"/>
    <x v="0"/>
  </r>
  <r>
    <d v="2022-08-15T00:00:00"/>
    <s v="Stockpot"/>
    <n v="1"/>
    <n v="10"/>
    <n v="10"/>
    <s v="Card"/>
    <s v="ASDA"/>
    <x v="3"/>
    <s v="Kitchen ware"/>
    <x v="0"/>
  </r>
  <r>
    <d v="2022-08-15T00:00:00"/>
    <s v="Crisps"/>
    <n v="1"/>
    <n v="1"/>
    <n v="1"/>
    <s v="Card"/>
    <s v="ASDA"/>
    <x v="1"/>
    <s v="Snack"/>
    <x v="0"/>
  </r>
  <r>
    <d v="2022-08-15T00:00:00"/>
    <s v="Mushrooms"/>
    <n v="1"/>
    <n v="0.95"/>
    <n v="0.95"/>
    <s v="Card"/>
    <s v="ASDA"/>
    <x v="1"/>
    <s v="Vegetable"/>
    <x v="0"/>
  </r>
  <r>
    <d v="2022-08-15T00:00:00"/>
    <s v="Comb Piler"/>
    <n v="1"/>
    <n v="4"/>
    <n v="4"/>
    <s v="Card"/>
    <s v="ASDA"/>
    <x v="3"/>
    <s v="Tools"/>
    <x v="0"/>
  </r>
  <r>
    <d v="2022-08-15T00:00:00"/>
    <s v="Snacks"/>
    <n v="1"/>
    <n v="0.9"/>
    <n v="0.9"/>
    <s v="Card"/>
    <s v="ASDA"/>
    <x v="1"/>
    <s v="Snack"/>
    <x v="0"/>
  </r>
  <r>
    <d v="2022-08-15T00:00:00"/>
    <s v="Cornflower"/>
    <n v="1"/>
    <n v="0.85"/>
    <n v="0.85"/>
    <s v="Card"/>
    <s v="ASDA"/>
    <x v="1"/>
    <s v="Dairy"/>
    <x v="0"/>
  </r>
  <r>
    <d v="2022-08-15T00:00:00"/>
    <s v="Glue"/>
    <n v="1"/>
    <n v="1.75"/>
    <n v="1.75"/>
    <s v="Card"/>
    <s v="ASDA"/>
    <x v="3"/>
    <s v="Tools"/>
    <x v="0"/>
  </r>
  <r>
    <d v="2022-08-15T00:00:00"/>
    <s v="Storage Box"/>
    <n v="1"/>
    <n v="4.5"/>
    <n v="4.5"/>
    <s v="Card"/>
    <s v="Wilko"/>
    <x v="3"/>
    <s v="Homeware"/>
    <x v="1"/>
  </r>
  <r>
    <d v="2022-08-16T00:00:00"/>
    <s v="Mixer"/>
    <n v="1"/>
    <n v="12.5"/>
    <n v="12.5"/>
    <s v="Gift Card"/>
    <s v="Argos"/>
    <x v="3"/>
    <s v="Kitchen ware"/>
    <x v="0"/>
  </r>
  <r>
    <d v="2022-08-17T00:00:00"/>
    <s v="Dish Tablets"/>
    <n v="1"/>
    <n v="3"/>
    <n v="3"/>
    <s v="Card"/>
    <s v="Wilko"/>
    <x v="3"/>
    <s v="Cleaning supplies"/>
    <x v="1"/>
  </r>
  <r>
    <d v="2022-08-17T00:00:00"/>
    <s v="Wooden Spoon"/>
    <n v="1"/>
    <n v="0.75"/>
    <n v="0.75"/>
    <s v="Card"/>
    <s v="Wilko"/>
    <x v="3"/>
    <s v="Kitchen ware"/>
    <x v="1"/>
  </r>
  <r>
    <d v="2022-08-17T00:00:00"/>
    <s v="Apple Juice 1L"/>
    <n v="1"/>
    <n v="0.79"/>
    <n v="0.79"/>
    <s v="Card"/>
    <s v="ALDI"/>
    <x v="1"/>
    <s v="Beverage"/>
    <x v="1"/>
  </r>
  <r>
    <d v="2022-08-17T00:00:00"/>
    <s v="Vinegar"/>
    <n v="1"/>
    <n v="0.32"/>
    <n v="0.32"/>
    <s v="Card"/>
    <s v="ALDI"/>
    <x v="1"/>
    <s v="Sauce"/>
    <x v="1"/>
  </r>
  <r>
    <d v="2022-08-17T00:00:00"/>
    <s v="Baking Ingredients"/>
    <n v="1"/>
    <n v="0.59"/>
    <n v="0.59"/>
    <s v="Card"/>
    <s v="ALDI"/>
    <x v="1"/>
    <s v="Baking"/>
    <x v="1"/>
  </r>
  <r>
    <d v="2022-08-17T00:00:00"/>
    <s v="Orange"/>
    <n v="1"/>
    <n v="1.69"/>
    <n v="1.69"/>
    <s v="Card"/>
    <s v="ALDI"/>
    <x v="1"/>
    <s v="Fruit"/>
    <x v="1"/>
  </r>
  <r>
    <d v="2022-08-17T00:00:00"/>
    <s v="Lemons"/>
    <n v="1"/>
    <n v="0.5"/>
    <n v="0.5"/>
    <s v="Card"/>
    <s v="ALDI"/>
    <x v="1"/>
    <s v="Fruit"/>
    <x v="1"/>
  </r>
  <r>
    <d v="2022-08-17T00:00:00"/>
    <s v="Broccoli"/>
    <n v="1"/>
    <n v="0.53"/>
    <n v="0.53"/>
    <s v="Card"/>
    <s v="ALDI"/>
    <x v="1"/>
    <s v="Vegetable"/>
    <x v="1"/>
  </r>
  <r>
    <d v="2022-08-17T00:00:00"/>
    <s v="Whole Milk"/>
    <n v="1"/>
    <n v="2.0499999999999998"/>
    <n v="2.0499999999999998"/>
    <s v="Card"/>
    <s v="ASDA"/>
    <x v="1"/>
    <s v="Dairy"/>
    <x v="0"/>
  </r>
  <r>
    <d v="2022-08-17T00:00:00"/>
    <s v="Bowls (4pk)"/>
    <n v="1"/>
    <n v="2"/>
    <n v="2"/>
    <s v="Card"/>
    <s v="ASDA"/>
    <x v="3"/>
    <s v="Kitchen ware"/>
    <x v="0"/>
  </r>
  <r>
    <d v="2022-08-17T00:00:00"/>
    <s v="Cake Tin"/>
    <n v="1"/>
    <n v="3.5"/>
    <n v="3.5"/>
    <s v="Card"/>
    <s v="ASDA"/>
    <x v="1"/>
    <s v="Baking"/>
    <x v="0"/>
  </r>
  <r>
    <d v="2022-08-17T00:00:00"/>
    <s v="Ladle"/>
    <n v="1"/>
    <n v="2"/>
    <n v="2"/>
    <s v="Card"/>
    <s v="ASDA"/>
    <x v="3"/>
    <s v="Kitchen ware"/>
    <x v="0"/>
  </r>
  <r>
    <d v="2022-08-17T00:00:00"/>
    <s v="Spatula"/>
    <n v="1"/>
    <n v="1.5"/>
    <n v="1.5"/>
    <s v="Card"/>
    <s v="ASDA"/>
    <x v="1"/>
    <s v="Baking"/>
    <x v="0"/>
  </r>
  <r>
    <d v="2022-08-17T00:00:00"/>
    <s v="White pepper"/>
    <n v="1"/>
    <n v="0.79"/>
    <n v="0.79"/>
    <s v="Card"/>
    <s v="ASDA"/>
    <x v="1"/>
    <s v="Spice"/>
    <x v="0"/>
  </r>
  <r>
    <d v="2022-08-17T00:00:00"/>
    <s v="Baking paper"/>
    <n v="1"/>
    <n v="1.2"/>
    <n v="1.2"/>
    <s v="Card"/>
    <s v="ASDA"/>
    <x v="1"/>
    <s v="Baking"/>
    <x v="0"/>
  </r>
  <r>
    <d v="2022-08-17T00:00:00"/>
    <s v="Ginger Beer"/>
    <n v="2"/>
    <n v="0.45"/>
    <n v="0.9"/>
    <s v="Card"/>
    <s v="ASDA"/>
    <x v="1"/>
    <s v="Beverage"/>
    <x v="0"/>
  </r>
  <r>
    <d v="2022-08-17T00:00:00"/>
    <s v="Yogurt"/>
    <n v="1"/>
    <n v="1"/>
    <n v="1"/>
    <s v="Card"/>
    <s v="ASDA"/>
    <x v="1"/>
    <s v="Dairy"/>
    <x v="0"/>
  </r>
  <r>
    <d v="2022-08-17T00:00:00"/>
    <s v="Sesame oil"/>
    <n v="1"/>
    <n v="1.9"/>
    <n v="1.9"/>
    <s v="Card"/>
    <s v="ASDA"/>
    <x v="1"/>
    <s v="Dairy"/>
    <x v="0"/>
  </r>
  <r>
    <d v="2022-08-17T00:00:00"/>
    <s v="Whipp Cream"/>
    <n v="1"/>
    <n v="1.25"/>
    <n v="1.25"/>
    <s v="Card"/>
    <s v="ASDA"/>
    <x v="1"/>
    <s v="Baking"/>
    <x v="0"/>
  </r>
  <r>
    <d v="2022-08-17T00:00:00"/>
    <s v="Carrots"/>
    <n v="1"/>
    <n v="0.02"/>
    <n v="0.02"/>
    <s v="Card"/>
    <s v="ASDA"/>
    <x v="1"/>
    <s v="Vegetable"/>
    <x v="0"/>
  </r>
  <r>
    <d v="2022-08-17T00:00:00"/>
    <s v="Scale"/>
    <n v="1"/>
    <n v="10"/>
    <n v="10"/>
    <s v="Card"/>
    <s v="ASDA"/>
    <x v="1"/>
    <s v="Baking"/>
    <x v="0"/>
  </r>
  <r>
    <d v="2022-08-17T00:00:00"/>
    <s v="Cucumber"/>
    <n v="1"/>
    <n v="0.57999999999999996"/>
    <n v="0.57999999999999996"/>
    <s v="Card"/>
    <s v="ASDA"/>
    <x v="1"/>
    <s v="Vegetable"/>
    <x v="0"/>
  </r>
  <r>
    <d v="2022-08-17T00:00:00"/>
    <s v="Sink Strainer"/>
    <n v="1"/>
    <n v="2.4900000000000002"/>
    <n v="2.4900000000000002"/>
    <s v="Card"/>
    <s v="Ebay"/>
    <x v="3"/>
    <s v="Homeware"/>
    <x v="0"/>
  </r>
  <r>
    <d v="2022-08-18T00:00:00"/>
    <s v="Carling (4x568ml)"/>
    <n v="1"/>
    <n v="2.99"/>
    <n v="2.99"/>
    <s v="Card"/>
    <s v="ALDI"/>
    <x v="1"/>
    <s v="Beverage"/>
    <x v="1"/>
  </r>
  <r>
    <d v="2022-08-18T00:00:00"/>
    <s v="Lemonade 2L"/>
    <n v="1"/>
    <n v="0.39"/>
    <n v="0.39"/>
    <s v="Card"/>
    <s v="ALDI"/>
    <x v="1"/>
    <s v="Beverage"/>
    <x v="1"/>
  </r>
  <r>
    <d v="2022-08-18T00:00:00"/>
    <s v="Lettuce little gem"/>
    <n v="1"/>
    <n v="0.69"/>
    <n v="0.69"/>
    <s v="Card"/>
    <s v="ALDI"/>
    <x v="1"/>
    <s v="Vegetable"/>
    <x v="1"/>
  </r>
  <r>
    <d v="2022-08-18T00:00:00"/>
    <s v="Beef Tomato"/>
    <n v="1"/>
    <n v="1.1399999999999999"/>
    <n v="1.1399999999999999"/>
    <s v="Card"/>
    <s v="ALDI"/>
    <x v="1"/>
    <s v="Vegetable"/>
    <x v="1"/>
  </r>
  <r>
    <d v="2022-08-18T00:00:00"/>
    <s v="Carrots"/>
    <n v="1"/>
    <n v="0.24"/>
    <n v="0.24"/>
    <s v="Card"/>
    <s v="ALDI"/>
    <x v="1"/>
    <s v="Vegetable"/>
    <x v="1"/>
  </r>
  <r>
    <d v="2022-08-18T00:00:00"/>
    <s v="Peanuts"/>
    <n v="1"/>
    <n v="1.25"/>
    <n v="1.25"/>
    <s v="Card"/>
    <s v="ALDI"/>
    <x v="1"/>
    <s v="Snack"/>
    <x v="1"/>
  </r>
  <r>
    <d v="2022-08-18T00:00:00"/>
    <s v="Paolo/Otis 330ml"/>
    <n v="1"/>
    <n v="1.25"/>
    <n v="1.25"/>
    <s v="Card"/>
    <s v="ALDI"/>
    <x v="1"/>
    <s v="Beverage"/>
    <x v="1"/>
  </r>
  <r>
    <d v="2022-08-18T00:00:00"/>
    <s v="Lager 1897 (4x40ml)"/>
    <n v="1"/>
    <n v="3.59"/>
    <n v="3.59"/>
    <s v="Card"/>
    <s v="ALDI"/>
    <x v="1"/>
    <s v="Beverage"/>
    <x v="1"/>
  </r>
  <r>
    <d v="2022-08-18T00:00:00"/>
    <s v="Spring Onions"/>
    <n v="1"/>
    <n v="0.49"/>
    <n v="0.49"/>
    <s v="Card"/>
    <s v="ALDI"/>
    <x v="1"/>
    <s v="Vegetable"/>
    <x v="1"/>
  </r>
  <r>
    <d v="2022-08-19T00:00:00"/>
    <s v="TableCloth"/>
    <n v="1"/>
    <n v="3.5"/>
    <n v="3.5"/>
    <s v="Card"/>
    <s v="ASDA"/>
    <x v="3"/>
    <s v="Cleaning supplies"/>
    <x v="1"/>
  </r>
  <r>
    <d v="2022-08-19T00:00:00"/>
    <s v="Fozen food"/>
    <n v="1"/>
    <n v="7.27"/>
    <n v="7.27"/>
    <s v="Card"/>
    <s v="Loon Fung"/>
    <x v="1"/>
    <s v="Frozen Food"/>
    <x v="1"/>
  </r>
  <r>
    <d v="2022-08-19T00:00:00"/>
    <s v="Hot Pot"/>
    <n v="1"/>
    <n v="49"/>
    <n v="49"/>
    <s v="Bank Transfer"/>
    <s v="N/A"/>
    <x v="4"/>
    <s v="Hot Pot"/>
    <x v="1"/>
  </r>
  <r>
    <d v="2022-08-21T00:00:00"/>
    <s v="Bus"/>
    <n v="1"/>
    <n v="3.3"/>
    <n v="3.3"/>
    <s v="Card"/>
    <s v="Tfl"/>
    <x v="0"/>
    <s v="Transportation"/>
    <x v="1"/>
  </r>
  <r>
    <d v="2022-08-21T00:00:00"/>
    <s v="Bus"/>
    <n v="1"/>
    <n v="3.3"/>
    <n v="3.3"/>
    <s v="Card"/>
    <s v="Tfl"/>
    <x v="0"/>
    <s v="Transportation"/>
    <x v="0"/>
  </r>
  <r>
    <d v="2022-08-21T00:00:00"/>
    <s v="Wardrobe"/>
    <n v="1"/>
    <n v="8"/>
    <n v="8"/>
    <s v="Cash"/>
    <s v="N/A"/>
    <x v="3"/>
    <s v="Homeware"/>
    <x v="1"/>
  </r>
  <r>
    <d v="2022-08-21T00:00:00"/>
    <s v="Honey rings"/>
    <n v="1"/>
    <n v="0.95"/>
    <n v="0.95"/>
    <s v="Card"/>
    <s v="LIDL"/>
    <x v="1"/>
    <s v="Dairy"/>
    <x v="1"/>
  </r>
  <r>
    <d v="2022-08-21T00:00:00"/>
    <s v="Brown Onions"/>
    <n v="1"/>
    <n v="0.71"/>
    <n v="0.71"/>
    <s v="Card"/>
    <s v="LIDL"/>
    <x v="1"/>
    <s v="Vegetable"/>
    <x v="1"/>
  </r>
  <r>
    <d v="2022-08-21T00:00:00"/>
    <s v="Pineapple"/>
    <n v="1"/>
    <n v="0.85"/>
    <n v="0.85"/>
    <s v="Card"/>
    <s v="LIDL"/>
    <x v="1"/>
    <s v="Fruit"/>
    <x v="1"/>
  </r>
  <r>
    <d v="2022-08-21T00:00:00"/>
    <s v="Ginger Beer"/>
    <n v="1"/>
    <n v="0.4"/>
    <n v="0.4"/>
    <s v="Card"/>
    <s v="Sainsbury's"/>
    <x v="1"/>
    <s v="Beverage"/>
    <x v="0"/>
  </r>
  <r>
    <d v="2022-08-21T00:00:00"/>
    <s v="Teriyaki sauce"/>
    <n v="1"/>
    <n v="1.25"/>
    <n v="1.25"/>
    <s v="Card"/>
    <s v="Sainsbury's"/>
    <x v="1"/>
    <s v="Sauce"/>
    <x v="0"/>
  </r>
  <r>
    <d v="2022-08-21T00:00:00"/>
    <s v="White wine"/>
    <n v="1"/>
    <n v="4"/>
    <n v="4"/>
    <s v="Card"/>
    <s v="Sainsbury's"/>
    <x v="1"/>
    <s v="Beverage"/>
    <x v="0"/>
  </r>
  <r>
    <d v="2022-08-22T00:00:00"/>
    <s v="Kebab"/>
    <n v="1"/>
    <n v="15.5"/>
    <n v="15.5"/>
    <s v="Card"/>
    <s v="Alkis"/>
    <x v="4"/>
    <s v="Kebab"/>
    <x v="1"/>
  </r>
  <r>
    <d v="2022-08-22T00:00:00"/>
    <s v="Eggs Caged 15pk"/>
    <n v="1"/>
    <n v="1.35"/>
    <n v="1.35"/>
    <s v="Card"/>
    <s v="ALDI"/>
    <x v="1"/>
    <s v="Dairy"/>
    <x v="0"/>
  </r>
  <r>
    <d v="2022-08-22T00:00:00"/>
    <s v="Chicken wings"/>
    <n v="1"/>
    <n v="1.89"/>
    <n v="1.89"/>
    <s v="Card"/>
    <s v="ALDI"/>
    <x v="1"/>
    <s v="Meat"/>
    <x v="0"/>
  </r>
  <r>
    <d v="2022-08-22T00:00:00"/>
    <s v="Broccoli"/>
    <n v="1"/>
    <n v="0.53"/>
    <n v="0.53"/>
    <s v="Card"/>
    <s v="ALDI"/>
    <x v="1"/>
    <s v="Vegetable"/>
    <x v="0"/>
  </r>
  <r>
    <d v="2022-08-22T00:00:00"/>
    <s v="Yogurt Farmhouse"/>
    <n v="1"/>
    <n v="0.75"/>
    <n v="0.75"/>
    <s v="Card"/>
    <s v="ALDI"/>
    <x v="4"/>
    <s v="Sweets"/>
    <x v="0"/>
  </r>
  <r>
    <d v="2022-08-22T00:00:00"/>
    <s v="Mushrooms"/>
    <n v="1"/>
    <n v="0.89"/>
    <n v="0.89"/>
    <s v="Card"/>
    <s v="ALDI"/>
    <x v="1"/>
    <s v="Vegetable"/>
    <x v="0"/>
  </r>
  <r>
    <d v="2022-08-22T00:00:00"/>
    <s v="Sweetcorn"/>
    <n v="1"/>
    <n v="0.69"/>
    <n v="0.69"/>
    <s v="Card"/>
    <s v="ALDI"/>
    <x v="1"/>
    <s v="Vegetable"/>
    <x v="0"/>
  </r>
  <r>
    <d v="2022-08-22T00:00:00"/>
    <s v="Carrots"/>
    <n v="1"/>
    <n v="0.45"/>
    <n v="0.45"/>
    <s v="Card"/>
    <s v="ALDI"/>
    <x v="1"/>
    <s v="Vegetable"/>
    <x v="0"/>
  </r>
  <r>
    <d v="2022-08-22T00:00:00"/>
    <s v="Fillet Pork"/>
    <n v="1"/>
    <n v="3.12"/>
    <n v="3.12"/>
    <s v="Card"/>
    <s v="ALDI"/>
    <x v="1"/>
    <s v="Meat"/>
    <x v="0"/>
  </r>
  <r>
    <d v="2022-08-22T00:00:00"/>
    <s v="Lemons"/>
    <n v="1"/>
    <n v="0.5"/>
    <n v="0.5"/>
    <s v="Card"/>
    <s v="ALDI"/>
    <x v="1"/>
    <s v="Fruit"/>
    <x v="0"/>
  </r>
  <r>
    <d v="2022-08-22T00:00:00"/>
    <s v="Evap milk"/>
    <n v="1"/>
    <n v="0.6"/>
    <n v="0.6"/>
    <s v="Card"/>
    <s v="ASDA"/>
    <x v="1"/>
    <s v="Dairy"/>
    <x v="0"/>
  </r>
  <r>
    <d v="2022-08-22T00:00:00"/>
    <s v="Fab con"/>
    <n v="1"/>
    <n v="2.7"/>
    <n v="2.7"/>
    <s v="Card"/>
    <s v="ASDA"/>
    <x v="3"/>
    <s v="Toiletries"/>
    <x v="0"/>
  </r>
  <r>
    <d v="2022-08-22T00:00:00"/>
    <s v="Gelatine"/>
    <n v="1"/>
    <n v="1.3"/>
    <n v="1.3"/>
    <s v="Card"/>
    <s v="ASDA"/>
    <x v="1"/>
    <s v="Baking"/>
    <x v="0"/>
  </r>
  <r>
    <d v="2022-08-22T00:00:00"/>
    <s v="Corkscrew"/>
    <n v="1"/>
    <n v="2.5"/>
    <n v="2.5"/>
    <s v="Card"/>
    <s v="ASDA"/>
    <x v="3"/>
    <s v="Tools"/>
    <x v="0"/>
  </r>
  <r>
    <d v="2022-08-22T00:00:00"/>
    <s v="Can Opener"/>
    <n v="1"/>
    <n v="0.5"/>
    <n v="0.5"/>
    <s v="Card"/>
    <s v="ASDA"/>
    <x v="3"/>
    <s v="Tools"/>
    <x v="0"/>
  </r>
  <r>
    <d v="2022-08-23T00:00:00"/>
    <s v="Whipp Cream"/>
    <n v="1"/>
    <n v="1.25"/>
    <n v="1.25"/>
    <s v="Card"/>
    <s v="ASDA"/>
    <x v="1"/>
    <s v="Baking"/>
    <x v="0"/>
  </r>
  <r>
    <d v="2022-08-23T00:00:00"/>
    <s v="Grapes"/>
    <n v="1"/>
    <n v="1.2"/>
    <n v="1.2"/>
    <s v="Card"/>
    <s v="ASDA"/>
    <x v="1"/>
    <s v="Fruit"/>
    <x v="0"/>
  </r>
  <r>
    <d v="2022-08-23T00:00:00"/>
    <s v="Flour"/>
    <n v="1"/>
    <n v="0.6"/>
    <n v="0.6"/>
    <s v="Card"/>
    <s v="ASDA"/>
    <x v="1"/>
    <s v="Dairy"/>
    <x v="0"/>
  </r>
  <r>
    <d v="2022-08-23T00:00:00"/>
    <s v="Cream cheese"/>
    <n v="1"/>
    <n v="2.25"/>
    <n v="2.25"/>
    <s v="Card"/>
    <s v="ASDA"/>
    <x v="1"/>
    <s v="Baking"/>
    <x v="0"/>
  </r>
  <r>
    <d v="2022-08-23T00:00:00"/>
    <s v="5 spice"/>
    <n v="1"/>
    <n v="1.85"/>
    <n v="1.85"/>
    <s v="Card"/>
    <s v="ASDA"/>
    <x v="1"/>
    <s v="Spice"/>
    <x v="0"/>
  </r>
  <r>
    <d v="2022-08-23T00:00:00"/>
    <s v="Red Pepper"/>
    <n v="1"/>
    <n v="0.45"/>
    <n v="0.45"/>
    <s v="Card"/>
    <s v="ASDA"/>
    <x v="1"/>
    <s v="Vegetable"/>
    <x v="0"/>
  </r>
  <r>
    <d v="2022-08-24T00:00:00"/>
    <s v="Mooncake"/>
    <n v="1"/>
    <n v="29.89"/>
    <n v="29.89"/>
    <s v="Card"/>
    <s v="N/A"/>
    <x v="11"/>
    <s v="Festival food"/>
    <x v="0"/>
  </r>
  <r>
    <d v="2022-08-24T00:00:00"/>
    <s v="Gousto"/>
    <n v="1"/>
    <n v="12.25"/>
    <n v="12.25"/>
    <s v="Card"/>
    <s v="Gousto"/>
    <x v="1"/>
    <s v="Meal kit"/>
    <x v="0"/>
  </r>
  <r>
    <d v="2022-08-24T00:00:00"/>
    <s v="Whole Milk"/>
    <n v="1"/>
    <n v="1.45"/>
    <n v="1.45"/>
    <s v="Card"/>
    <s v="ALDI"/>
    <x v="1"/>
    <s v="Dairy"/>
    <x v="1"/>
  </r>
  <r>
    <d v="2022-08-24T00:00:00"/>
    <s v="Rice"/>
    <n v="1"/>
    <n v="0.95"/>
    <n v="0.95"/>
    <s v="Card"/>
    <s v="ALDI"/>
    <x v="1"/>
    <s v="Staple"/>
    <x v="1"/>
  </r>
  <r>
    <d v="2022-08-24T00:00:00"/>
    <s v="Chilli oil"/>
    <n v="1"/>
    <n v="3"/>
    <n v="3"/>
    <s v="Card"/>
    <s v="ASDA"/>
    <x v="1"/>
    <s v="Sauce"/>
    <x v="1"/>
  </r>
  <r>
    <d v="2022-08-24T00:00:00"/>
    <s v="Stock cubes"/>
    <n v="1"/>
    <n v="1.65"/>
    <n v="1.65"/>
    <s v="Card"/>
    <s v="ASDA"/>
    <x v="1"/>
    <s v="Spice"/>
    <x v="1"/>
  </r>
  <r>
    <d v="2022-08-24T00:00:00"/>
    <s v="Chili bean sauce"/>
    <n v="1"/>
    <n v="3.09"/>
    <n v="3.09"/>
    <s v="Card"/>
    <s v="Loon Fung"/>
    <x v="1"/>
    <s v="Sauce"/>
    <x v="1"/>
  </r>
  <r>
    <d v="2022-08-25T00:00:00"/>
    <s v="Sim card"/>
    <n v="1"/>
    <n v="10"/>
    <n v="10"/>
    <s v="Card"/>
    <s v="Voxi"/>
    <x v="7"/>
    <s v="Telecom"/>
    <x v="0"/>
  </r>
  <r>
    <d v="2022-08-25T00:00:00"/>
    <s v="Sim card"/>
    <n v="1"/>
    <n v="10"/>
    <n v="10"/>
    <s v="Card"/>
    <s v="Voxi"/>
    <x v="7"/>
    <s v="Telecom"/>
    <x v="1"/>
  </r>
  <r>
    <d v="2022-08-26T00:00:00"/>
    <s v="Haircut"/>
    <n v="1"/>
    <n v="15.5"/>
    <n v="15.5"/>
    <s v="Card"/>
    <s v="Zaza"/>
    <x v="6"/>
    <s v="haircut"/>
    <x v="1"/>
  </r>
  <r>
    <d v="2022-08-26T00:00:00"/>
    <s v="Haircut"/>
    <n v="1"/>
    <n v="18.5"/>
    <n v="18.5"/>
    <s v="Card"/>
    <s v="N/A"/>
    <x v="6"/>
    <s v="haircut"/>
    <x v="0"/>
  </r>
  <r>
    <d v="2022-08-26T00:00:00"/>
    <s v="Hovis thk wht toast"/>
    <n v="1"/>
    <n v="1.2"/>
    <n v="1.2"/>
    <s v="Card"/>
    <s v="ALDI"/>
    <x v="1"/>
    <s v="Dairy"/>
    <x v="0"/>
  </r>
  <r>
    <d v="2022-08-26T00:00:00"/>
    <s v="Pizza Stuffed Crst"/>
    <n v="1"/>
    <n v="1.89"/>
    <n v="1.89"/>
    <s v="Card"/>
    <s v="ALDI"/>
    <x v="1"/>
    <s v="Frozen Food"/>
    <x v="0"/>
  </r>
  <r>
    <d v="2022-08-26T00:00:00"/>
    <s v="Waffles"/>
    <n v="1"/>
    <n v="1.0900000000000001"/>
    <n v="1.0900000000000001"/>
    <s v="Card"/>
    <s v="ALDI"/>
    <x v="1"/>
    <s v="Dairy"/>
    <x v="0"/>
  </r>
  <r>
    <d v="2022-08-26T00:00:00"/>
    <s v="Chicken Legs"/>
    <n v="1"/>
    <n v="1.99"/>
    <n v="1.99"/>
    <s v="Card"/>
    <s v="ALDI"/>
    <x v="1"/>
    <s v="Dairy"/>
    <x v="0"/>
  </r>
  <r>
    <d v="2022-08-26T00:00:00"/>
    <s v="Custard cream"/>
    <n v="1"/>
    <n v="0.31"/>
    <n v="0.31"/>
    <s v="Card"/>
    <s v="ALDI"/>
    <x v="1"/>
    <s v="Baking"/>
    <x v="0"/>
  </r>
  <r>
    <d v="2022-08-26T00:00:00"/>
    <s v="Crisps"/>
    <n v="1"/>
    <n v="0.89"/>
    <n v="0.89"/>
    <s v="Card"/>
    <s v="ALDI"/>
    <x v="1"/>
    <s v="Snack"/>
    <x v="0"/>
  </r>
  <r>
    <d v="2022-08-26T00:00:00"/>
    <s v="Noodles"/>
    <n v="1"/>
    <n v="0.85"/>
    <n v="0.85"/>
    <s v="Card"/>
    <s v="ALDI"/>
    <x v="1"/>
    <s v="Staple"/>
    <x v="0"/>
  </r>
  <r>
    <d v="2022-08-26T00:00:00"/>
    <s v="Soup"/>
    <n v="1"/>
    <n v="0.49"/>
    <n v="0.49"/>
    <s v="Card"/>
    <s v="ALDI"/>
    <x v="1"/>
    <s v="Canned"/>
    <x v="0"/>
  </r>
  <r>
    <d v="2022-08-26T00:00:00"/>
    <s v="Uplifted"/>
    <n v="1"/>
    <n v="2.25"/>
    <n v="2.25"/>
    <s v="Card"/>
    <s v="Wilko"/>
    <x v="3"/>
    <s v="Toiletries"/>
    <x v="0"/>
  </r>
  <r>
    <d v="2022-08-26T00:00:00"/>
    <s v="Turner"/>
    <n v="1"/>
    <n v="0.8"/>
    <n v="0.8"/>
    <s v="Card"/>
    <s v="Wilko"/>
    <x v="1"/>
    <s v="Baking"/>
    <x v="0"/>
  </r>
  <r>
    <d v="2022-08-27T00:00:00"/>
    <s v="Bus"/>
    <n v="1"/>
    <n v="1.65"/>
    <n v="1.65"/>
    <s v="Card"/>
    <s v="Tfl"/>
    <x v="0"/>
    <s v="Transportation"/>
    <x v="1"/>
  </r>
  <r>
    <d v="2022-08-27T00:00:00"/>
    <s v="Bus"/>
    <n v="1"/>
    <n v="1.65"/>
    <n v="1.65"/>
    <s v="Card"/>
    <s v="Tfl"/>
    <x v="0"/>
    <s v="Transportation"/>
    <x v="0"/>
  </r>
  <r>
    <d v="2022-08-27T00:00:00"/>
    <s v="Lunch"/>
    <n v="1"/>
    <n v="8.2200000000000006"/>
    <n v="8.2200000000000006"/>
    <s v="Card"/>
    <s v="Gusto272"/>
    <x v="4"/>
    <s v="Western cuisine"/>
    <x v="0"/>
  </r>
  <r>
    <d v="2022-08-27T00:00:00"/>
    <s v="Lunch"/>
    <n v="1"/>
    <n v="8.2200000000000006"/>
    <n v="8.2200000000000006"/>
    <s v="Card"/>
    <s v="Gusto272"/>
    <x v="4"/>
    <s v="Western cuisine"/>
    <x v="1"/>
  </r>
  <r>
    <d v="2022-08-27T00:00:00"/>
    <s v="Noodles"/>
    <n v="3"/>
    <n v="0.65"/>
    <n v="1.9500000000000002"/>
    <s v="Card"/>
    <s v="Longdan"/>
    <x v="1"/>
    <s v="Staple"/>
    <x v="1"/>
  </r>
  <r>
    <d v="2022-08-27T00:00:00"/>
    <s v="Imperial Rice Vermicelli"/>
    <n v="1"/>
    <n v="2.1"/>
    <n v="2.1"/>
    <s v="Card"/>
    <s v="Longdan"/>
    <x v="1"/>
    <s v="Staple"/>
    <x v="1"/>
  </r>
  <r>
    <d v="2022-08-27T00:00:00"/>
    <s v="Tube"/>
    <n v="2"/>
    <n v="2.0499999999999998"/>
    <n v="4.0999999999999996"/>
    <s v="Oyster Card"/>
    <s v="Tfl"/>
    <x v="0"/>
    <s v="Transportation"/>
    <x v="1"/>
  </r>
  <r>
    <d v="2022-08-27T00:00:00"/>
    <s v="Tube"/>
    <n v="2"/>
    <n v="2.0499999999999998"/>
    <n v="4.0999999999999996"/>
    <s v="Oyster Card"/>
    <s v="Tfl"/>
    <x v="0"/>
    <s v="Transportation"/>
    <x v="0"/>
  </r>
  <r>
    <d v="2022-08-27T00:00:00"/>
    <s v="Bubble waffle"/>
    <n v="1"/>
    <n v="7.5"/>
    <n v="7.5"/>
    <s v="Card"/>
    <s v="Camdan Market"/>
    <x v="4"/>
    <s v="Sweets"/>
    <x v="0"/>
  </r>
  <r>
    <d v="2022-08-27T00:00:00"/>
    <s v="Bubble Tea"/>
    <n v="1"/>
    <n v="4.7"/>
    <n v="4.7"/>
    <s v="Card"/>
    <s v="The Alley"/>
    <x v="4"/>
    <s v="Sweets"/>
    <x v="0"/>
  </r>
  <r>
    <d v="2022-08-28T00:00:00"/>
    <s v="Tube"/>
    <n v="2"/>
    <n v="2.0499999999999998"/>
    <n v="4.0999999999999996"/>
    <s v="Oyster Card"/>
    <s v="Tfl"/>
    <x v="0"/>
    <s v="Transportation"/>
    <x v="1"/>
  </r>
  <r>
    <d v="2022-08-28T00:00:00"/>
    <s v="Tube"/>
    <n v="2"/>
    <n v="2.0499999999999998"/>
    <n v="4.0999999999999996"/>
    <s v="Oyster Card"/>
    <s v="Tfl"/>
    <x v="0"/>
    <s v="Transportation"/>
    <x v="0"/>
  </r>
  <r>
    <d v="2022-08-28T00:00:00"/>
    <s v="Mac+pulled pork"/>
    <n v="1"/>
    <n v="9.5"/>
    <n v="9.5"/>
    <s v="Card"/>
    <s v="Borough Market"/>
    <x v="4"/>
    <s v="Street Food"/>
    <x v="0"/>
  </r>
  <r>
    <d v="2022-08-28T00:00:00"/>
    <s v="Drinks"/>
    <n v="1"/>
    <n v="1.5"/>
    <n v="1.5"/>
    <s v="Card"/>
    <s v="Sainsbury's"/>
    <x v="1"/>
    <s v="Beverage"/>
    <x v="1"/>
  </r>
  <r>
    <d v="2022-08-28T00:00:00"/>
    <s v="Board game café"/>
    <n v="1"/>
    <n v="10"/>
    <n v="10"/>
    <s v="Card"/>
    <s v="Bad moon"/>
    <x v="10"/>
    <s v="Board game"/>
    <x v="1"/>
  </r>
  <r>
    <d v="2022-08-28T00:00:00"/>
    <s v="Dinner"/>
    <n v="1"/>
    <n v="21.02"/>
    <n v="21.02"/>
    <s v="Card"/>
    <s v="Leon"/>
    <x v="4"/>
    <s v="Fast Food"/>
    <x v="0"/>
  </r>
  <r>
    <d v="2022-08-28T00:00:00"/>
    <s v="Cake Tin 6'"/>
    <n v="1"/>
    <n v="5.69"/>
    <n v="5.69"/>
    <s v="Card"/>
    <s v="Ebay"/>
    <x v="1"/>
    <s v="Baking"/>
    <x v="0"/>
  </r>
  <r>
    <d v="2022-08-29T00:00:00"/>
    <s v="Olive oil"/>
    <n v="1"/>
    <n v="2.59"/>
    <n v="2.59"/>
    <s v="Card"/>
    <s v="ALDI"/>
    <x v="1"/>
    <s v="Dairy"/>
    <x v="0"/>
  </r>
  <r>
    <d v="2022-08-29T00:00:00"/>
    <s v="Milk Whole"/>
    <n v="1"/>
    <n v="1.45"/>
    <n v="1.45"/>
    <s v="Card"/>
    <s v="ALDI"/>
    <x v="1"/>
    <s v="Dairy"/>
    <x v="0"/>
  </r>
  <r>
    <d v="2022-08-29T00:00:00"/>
    <s v="Cream Single"/>
    <n v="1"/>
    <n v="0.95"/>
    <n v="0.95"/>
    <s v="Card"/>
    <s v="ALDI"/>
    <x v="1"/>
    <s v="Baking"/>
    <x v="0"/>
  </r>
  <r>
    <d v="2022-08-29T00:00:00"/>
    <s v="Icing Sugar"/>
    <n v="1"/>
    <n v="0.72"/>
    <n v="0.72"/>
    <s v="Card"/>
    <s v="ALDI"/>
    <x v="1"/>
    <s v="Baking"/>
    <x v="0"/>
  </r>
  <r>
    <d v="2022-08-29T00:00:00"/>
    <s v="Luxury cook choc"/>
    <n v="1"/>
    <n v="0.59"/>
    <n v="0.59"/>
    <s v="Card"/>
    <s v="ALDI"/>
    <x v="1"/>
    <s v="Baking"/>
    <x v="0"/>
  </r>
  <r>
    <d v="2022-08-29T00:00:00"/>
    <s v="Digestives"/>
    <n v="1"/>
    <n v="0.45"/>
    <n v="0.45"/>
    <s v="Card"/>
    <s v="ALDI"/>
    <x v="1"/>
    <s v="Snack"/>
    <x v="0"/>
  </r>
  <r>
    <d v="2022-08-29T00:00:00"/>
    <s v="Flavourings"/>
    <n v="1"/>
    <n v="0.59"/>
    <n v="0.59"/>
    <s v="Card"/>
    <s v="ALDI"/>
    <x v="1"/>
    <s v="Baking"/>
    <x v="0"/>
  </r>
  <r>
    <d v="2022-08-29T00:00:00"/>
    <s v="Banana"/>
    <n v="4"/>
    <n v="0.14000000000000001"/>
    <n v="0.56000000000000005"/>
    <s v="Card"/>
    <s v="ALDI"/>
    <x v="1"/>
    <s v="Fruit"/>
    <x v="0"/>
  </r>
  <r>
    <d v="2022-08-29T00:00:00"/>
    <s v="Garlic"/>
    <n v="1"/>
    <n v="0.79"/>
    <n v="0.79"/>
    <s v="Card"/>
    <s v="ALDI"/>
    <x v="1"/>
    <s v="Dairy"/>
    <x v="0"/>
  </r>
  <r>
    <d v="2022-08-29T00:00:00"/>
    <s v="Rice"/>
    <n v="1"/>
    <n v="1.5"/>
    <n v="1.5"/>
    <s v="Card"/>
    <s v="ASDA"/>
    <x v="1"/>
    <s v="Staple"/>
    <x v="0"/>
  </r>
  <r>
    <d v="2022-08-29T00:00:00"/>
    <s v="Yogurt"/>
    <n v="1"/>
    <n v="1"/>
    <n v="1"/>
    <s v="Card"/>
    <s v="ASDA"/>
    <x v="1"/>
    <s v="Dairy"/>
    <x v="0"/>
  </r>
  <r>
    <d v="2022-08-29T00:00:00"/>
    <s v="Cream"/>
    <n v="2"/>
    <n v="1.25"/>
    <n v="2.5"/>
    <s v="Card"/>
    <s v="ASDA"/>
    <x v="1"/>
    <s v="Baking"/>
    <x v="0"/>
  </r>
  <r>
    <d v="2022-08-29T00:00:00"/>
    <s v="Clothes"/>
    <n v="1"/>
    <n v="23.98"/>
    <n v="23.98"/>
    <s v="Gift Card"/>
    <s v="H&amp;M"/>
    <x v="5"/>
    <s v="Clothes"/>
    <x v="0"/>
  </r>
  <r>
    <d v="2022-08-31T00:00:00"/>
    <s v="Ginger Beer"/>
    <n v="3"/>
    <n v="3.3333333333333335"/>
    <n v="10"/>
    <s v="Card"/>
    <s v="Morrisons"/>
    <x v="1"/>
    <s v="Beverage"/>
    <x v="1"/>
  </r>
  <r>
    <d v="2022-08-31T00:00:00"/>
    <s v="Fizzy cola bottles"/>
    <n v="1"/>
    <n v="0.65"/>
    <n v="0.65"/>
    <s v="Card"/>
    <s v="Morrisons"/>
    <x v="1"/>
    <s v="Snack"/>
    <x v="1"/>
  </r>
  <r>
    <d v="2022-08-31T00:00:00"/>
    <s v="Topside Steak"/>
    <n v="1"/>
    <n v="4.22"/>
    <n v="4.22"/>
    <s v="Card"/>
    <s v="Morrisons"/>
    <x v="1"/>
    <s v="Meat"/>
    <x v="1"/>
  </r>
  <r>
    <d v="2022-08-31T00:00:00"/>
    <s v="Lemons"/>
    <n v="1"/>
    <n v="0.5"/>
    <n v="0.5"/>
    <s v="Card"/>
    <s v="ASDA"/>
    <x v="1"/>
    <s v="Fruit"/>
    <x v="0"/>
  </r>
  <r>
    <d v="2022-08-31T00:00:00"/>
    <s v="Oyster Sauce"/>
    <n v="1"/>
    <n v="2.1"/>
    <n v="2.1"/>
    <s v="Card"/>
    <s v="ASDA"/>
    <x v="1"/>
    <s v="Sauce"/>
    <x v="0"/>
  </r>
  <r>
    <d v="2022-08-31T00:00:00"/>
    <s v="Courgettes"/>
    <n v="1"/>
    <n v="0.56000000000000005"/>
    <n v="0.56000000000000005"/>
    <s v="Card"/>
    <s v="ASDA"/>
    <x v="1"/>
    <s v="Vegetable"/>
    <x v="0"/>
  </r>
  <r>
    <d v="2022-08-31T00:00:00"/>
    <s v="White Wine"/>
    <n v="1"/>
    <n v="3.79"/>
    <n v="3.79"/>
    <s v="Card"/>
    <s v="ALDI"/>
    <x v="1"/>
    <s v="Beverage"/>
    <x v="1"/>
  </r>
  <r>
    <d v="2022-08-31T00:00:00"/>
    <s v="Deep pan Pizza"/>
    <n v="1"/>
    <n v="0.89"/>
    <n v="0.89"/>
    <s v="Card"/>
    <s v="ALDI"/>
    <x v="1"/>
    <s v="Frozen Food"/>
    <x v="1"/>
  </r>
  <r>
    <d v="2022-08-31T00:00:00"/>
    <s v="Roast Potatoes"/>
    <n v="1"/>
    <n v="0.89"/>
    <n v="0.89"/>
    <s v="Card"/>
    <s v="ALDI"/>
    <x v="1"/>
    <s v="Frozen Food"/>
    <x v="1"/>
  </r>
  <r>
    <d v="2022-08-31T00:00:00"/>
    <s v="Orange"/>
    <n v="1"/>
    <n v="1.69"/>
    <n v="1.69"/>
    <s v="Card"/>
    <s v="ALDI"/>
    <x v="1"/>
    <s v="Fruit"/>
    <x v="1"/>
  </r>
  <r>
    <d v="2022-08-31T00:00:00"/>
    <s v="Spring Onions"/>
    <n v="1"/>
    <n v="0.49"/>
    <n v="0.49"/>
    <s v="Card"/>
    <s v="ALDI"/>
    <x v="1"/>
    <s v="Vegetable"/>
    <x v="1"/>
  </r>
  <r>
    <d v="2022-09-01T00:00:00"/>
    <s v="Hoops"/>
    <n v="1"/>
    <n v="0.99"/>
    <n v="0.99"/>
    <s v="Card"/>
    <s v="ALDI"/>
    <x v="1"/>
    <s v="Dairy"/>
    <x v="1"/>
  </r>
  <r>
    <d v="2022-09-01T00:00:00"/>
    <s v="Beef Mince"/>
    <n v="1"/>
    <n v="1.7400000000000002"/>
    <n v="1.7400000000000002"/>
    <s v="Card"/>
    <s v="ALDI"/>
    <x v="1"/>
    <s v="Meat"/>
    <x v="1"/>
  </r>
  <r>
    <d v="2022-09-01T00:00:00"/>
    <s v="Onions"/>
    <n v="1"/>
    <n v="0.65"/>
    <n v="0.65"/>
    <s v="Card"/>
    <s v="ALDI"/>
    <x v="1"/>
    <s v="Vegetable"/>
    <x v="1"/>
  </r>
  <r>
    <d v="2022-09-01T00:00:00"/>
    <s v="Aubergine"/>
    <n v="1"/>
    <n v="0.69"/>
    <n v="0.69"/>
    <s v="Card"/>
    <s v="ALDI"/>
    <x v="1"/>
    <s v="Vegetable"/>
    <x v="1"/>
  </r>
  <r>
    <d v="2022-09-01T00:00:00"/>
    <s v="Cucumber"/>
    <n v="1"/>
    <n v="1"/>
    <n v="1"/>
    <s v="Card"/>
    <s v="ASDA"/>
    <x v="1"/>
    <s v="Vegetable"/>
    <x v="1"/>
  </r>
  <r>
    <d v="2022-09-01T00:00:00"/>
    <s v="Noodles"/>
    <n v="1"/>
    <n v="1.25"/>
    <n v="1.25"/>
    <s v="Card"/>
    <s v="ASDA"/>
    <x v="1"/>
    <s v="Staple"/>
    <x v="1"/>
  </r>
  <r>
    <d v="2022-09-01T00:00:00"/>
    <s v="Slipper"/>
    <n v="1"/>
    <n v="4.2300000000000004"/>
    <n v="4.2300000000000004"/>
    <s v="Card"/>
    <s v="Shein"/>
    <x v="3"/>
    <s v="Homeware"/>
    <x v="0"/>
  </r>
  <r>
    <d v="2022-09-01T00:00:00"/>
    <s v="Toothbrush holder"/>
    <n v="1"/>
    <n v="2.13"/>
    <n v="2.13"/>
    <s v="Card"/>
    <s v="Shein"/>
    <x v="3"/>
    <s v="Homeware"/>
    <x v="0"/>
  </r>
  <r>
    <d v="2022-09-01T00:00:00"/>
    <s v="Towel bar"/>
    <n v="1"/>
    <n v="2.56"/>
    <n v="2.56"/>
    <s v="Card"/>
    <s v="Shein"/>
    <x v="3"/>
    <s v="Homeware"/>
    <x v="0"/>
  </r>
  <r>
    <d v="2022-09-01T00:00:00"/>
    <s v="Hairclap"/>
    <n v="1"/>
    <n v="1.07"/>
    <n v="1.07"/>
    <s v="Card"/>
    <s v="Shein"/>
    <x v="3"/>
    <s v="Homeware"/>
    <x v="0"/>
  </r>
  <r>
    <d v="2022-09-01T00:00:00"/>
    <s v="Gousto"/>
    <n v="1"/>
    <n v="12.25"/>
    <n v="12.25"/>
    <s v="Card"/>
    <s v="Gousto"/>
    <x v="1"/>
    <s v="Meal kit"/>
    <x v="0"/>
  </r>
  <r>
    <d v="2022-09-02T00:00:00"/>
    <s v="Vegetable Oil"/>
    <n v="1"/>
    <n v="1.75"/>
    <n v="1.75"/>
    <s v="Card"/>
    <s v="ALDI"/>
    <x v="1"/>
    <s v="Dairy"/>
    <x v="1"/>
  </r>
  <r>
    <d v="2022-09-02T00:00:00"/>
    <s v="Broccoli"/>
    <n v="1"/>
    <n v="0.56999999999999995"/>
    <n v="0.56999999999999995"/>
    <s v="Card"/>
    <s v="ALDI"/>
    <x v="1"/>
    <s v="Vegetable"/>
    <x v="1"/>
  </r>
  <r>
    <d v="2022-09-02T00:00:00"/>
    <s v="Cola 6x330ml"/>
    <n v="1"/>
    <n v="1.39"/>
    <n v="1.39"/>
    <s v="Card"/>
    <s v="ALDI"/>
    <x v="1"/>
    <s v="Beverage"/>
    <x v="1"/>
  </r>
  <r>
    <d v="2022-09-02T00:00:00"/>
    <s v="Pasta Spaghetti"/>
    <n v="1"/>
    <n v="0.23"/>
    <n v="0.23"/>
    <s v="Card"/>
    <s v="ALDI"/>
    <x v="1"/>
    <s v="Staple"/>
    <x v="1"/>
  </r>
  <r>
    <d v="2022-09-02T00:00:00"/>
    <s v="Door hook"/>
    <n v="1"/>
    <n v="4"/>
    <n v="4"/>
    <s v="Card"/>
    <s v="Wilko"/>
    <x v="3"/>
    <s v="Homeware"/>
    <x v="0"/>
  </r>
  <r>
    <d v="2022-09-02T00:00:00"/>
    <s v="Quilted tissue toilet roll"/>
    <n v="2"/>
    <n v="3.25"/>
    <n v="6.5"/>
    <s v="Card"/>
    <s v="Wilko"/>
    <x v="3"/>
    <s v="Toiletries"/>
    <x v="0"/>
  </r>
  <r>
    <d v="2022-09-02T00:00:00"/>
    <s v="Household Towel"/>
    <n v="2"/>
    <n v="2.5"/>
    <n v="5"/>
    <s v="Card"/>
    <s v="Wilko"/>
    <x v="3"/>
    <s v="Kitchen ware"/>
    <x v="0"/>
  </r>
  <r>
    <d v="2022-09-02T00:00:00"/>
    <s v="Winchster"/>
    <n v="1"/>
    <n v="7"/>
    <n v="7"/>
    <s v="Card"/>
    <s v="Wilko"/>
    <x v="3"/>
    <s v="Home decoration"/>
    <x v="0"/>
  </r>
  <r>
    <d v="2022-09-02T00:00:00"/>
    <s v="Batch"/>
    <n v="1"/>
    <n v="0.75"/>
    <n v="0.75"/>
    <s v="Card"/>
    <s v="B&amp;M"/>
    <x v="1"/>
    <s v="Staple"/>
    <x v="0"/>
  </r>
  <r>
    <d v="2022-09-02T00:00:00"/>
    <s v="Wotsits"/>
    <n v="1"/>
    <n v="1.25"/>
    <n v="1.25"/>
    <s v="Card"/>
    <s v="B&amp;M"/>
    <x v="1"/>
    <s v="Snack"/>
    <x v="0"/>
  </r>
  <r>
    <d v="2022-09-02T00:00:00"/>
    <s v="Deco Glam Side"/>
    <n v="1"/>
    <n v="7"/>
    <n v="7"/>
    <s v="Card"/>
    <s v="B&amp;M"/>
    <x v="3"/>
    <s v="Home decoration"/>
    <x v="0"/>
  </r>
  <r>
    <d v="2022-09-03T00:00:00"/>
    <s v="Tube"/>
    <n v="1"/>
    <n v="1.2"/>
    <n v="1.2"/>
    <s v="Oyster Card"/>
    <s v="Tfl"/>
    <x v="0"/>
    <s v="Transportation"/>
    <x v="1"/>
  </r>
  <r>
    <d v="2022-09-03T00:00:00"/>
    <s v="Tube"/>
    <n v="1"/>
    <n v="1.2"/>
    <n v="1.2"/>
    <s v="Oyster Card"/>
    <s v="Tfl"/>
    <x v="0"/>
    <s v="Transportation"/>
    <x v="0"/>
  </r>
  <r>
    <d v="2022-09-03T00:00:00"/>
    <s v="Tube"/>
    <n v="1"/>
    <n v="1.1499999999999999"/>
    <n v="1.1499999999999999"/>
    <s v="Oyster Card"/>
    <s v="Tfl"/>
    <x v="0"/>
    <s v="Transportation"/>
    <x v="1"/>
  </r>
  <r>
    <d v="2022-09-03T00:00:00"/>
    <s v="Tube"/>
    <n v="1"/>
    <n v="1.1499999999999999"/>
    <n v="1.1499999999999999"/>
    <s v="Oyster Card"/>
    <s v="Tfl"/>
    <x v="0"/>
    <s v="Transportation"/>
    <x v="0"/>
  </r>
  <r>
    <d v="2022-09-03T00:00:00"/>
    <s v="Moive Ticket"/>
    <n v="2"/>
    <n v="3.99"/>
    <n v="7.98"/>
    <s v="Card"/>
    <s v="VUE"/>
    <x v="10"/>
    <s v="Movie"/>
    <x v="0"/>
  </r>
  <r>
    <d v="2022-09-03T00:00:00"/>
    <s v="Popcorn"/>
    <n v="1"/>
    <n v="5.69"/>
    <n v="5.69"/>
    <s v="Card"/>
    <s v="VUE"/>
    <x v="1"/>
    <s v="Snack"/>
    <x v="1"/>
  </r>
  <r>
    <d v="2022-09-03T00:00:00"/>
    <s v="Whiskey"/>
    <n v="1"/>
    <n v="13"/>
    <n v="13"/>
    <s v="Card"/>
    <s v="Waitrose"/>
    <x v="1"/>
    <s v="Beverage"/>
    <x v="1"/>
  </r>
  <r>
    <d v="2022-09-03T00:00:00"/>
    <s v="Vietnamese cuisine"/>
    <n v="1"/>
    <n v="22"/>
    <n v="22"/>
    <s v="Card"/>
    <s v="Phota"/>
    <x v="4"/>
    <s v="Veitnamese cuisine"/>
    <x v="1"/>
  </r>
  <r>
    <d v="2022-09-04T00:00:00"/>
    <s v="Fast Food"/>
    <n v="1"/>
    <n v="8.08"/>
    <n v="8.08"/>
    <s v="Card"/>
    <s v="Taco Bell"/>
    <x v="4"/>
    <s v="Fast Food"/>
    <x v="1"/>
  </r>
  <r>
    <d v="2022-09-04T00:00:00"/>
    <s v="Tube"/>
    <n v="2"/>
    <n v="2.0499999999999998"/>
    <n v="4.0999999999999996"/>
    <s v="Oyster Card"/>
    <s v="Tfl"/>
    <x v="0"/>
    <s v="Transportation"/>
    <x v="1"/>
  </r>
  <r>
    <d v="2022-09-04T00:00:00"/>
    <s v="Tube"/>
    <n v="2"/>
    <n v="2.0499999999999998"/>
    <n v="4.0999999999999996"/>
    <s v="Oyster Card"/>
    <s v="Tfl"/>
    <x v="0"/>
    <s v="Transportation"/>
    <x v="0"/>
  </r>
  <r>
    <d v="2022-09-04T00:00:00"/>
    <s v="Board game café"/>
    <n v="1"/>
    <n v="5"/>
    <n v="5"/>
    <s v="Card"/>
    <s v="Bad moon"/>
    <x v="10"/>
    <s v="Board game"/>
    <x v="1"/>
  </r>
  <r>
    <d v="2022-09-04T00:00:00"/>
    <s v="Board game café"/>
    <n v="1"/>
    <n v="5"/>
    <n v="5"/>
    <s v="Card"/>
    <s v="Bad moon"/>
    <x v="10"/>
    <s v="Board game"/>
    <x v="0"/>
  </r>
  <r>
    <d v="2022-09-04T00:00:00"/>
    <s v="Ramen"/>
    <n v="1"/>
    <n v="12.32"/>
    <n v="12.32"/>
    <s v="Card"/>
    <s v="Hakata Ramen Bar"/>
    <x v="4"/>
    <s v="Japanese cuisine"/>
    <x v="1"/>
  </r>
  <r>
    <d v="2022-09-04T00:00:00"/>
    <s v="Ramen"/>
    <n v="1"/>
    <n v="12.32"/>
    <n v="12.32"/>
    <s v="Card"/>
    <s v="Hakata Ramen Bar"/>
    <x v="4"/>
    <s v="Japanese cuisine"/>
    <x v="0"/>
  </r>
  <r>
    <d v="2022-09-05T00:00:00"/>
    <s v="Electric Bill"/>
    <n v="1"/>
    <n v="76.75"/>
    <n v="76.75"/>
    <s v="Card"/>
    <s v="Bulb Energy"/>
    <x v="7"/>
    <s v="Electric"/>
    <x v="0"/>
  </r>
  <r>
    <d v="2022-09-05T00:00:00"/>
    <s v="Internet"/>
    <n v="1"/>
    <n v="35"/>
    <n v="35"/>
    <s v="Card"/>
    <s v="Hyperotic"/>
    <x v="7"/>
    <s v="Internet"/>
    <x v="0"/>
  </r>
  <r>
    <d v="2022-09-06T00:00:00"/>
    <s v="Tube"/>
    <n v="2"/>
    <n v="2.0499999999999998"/>
    <n v="4.0999999999999996"/>
    <s v="Oyster Card"/>
    <s v="Tfl"/>
    <x v="0"/>
    <s v="Transportation"/>
    <x v="0"/>
  </r>
  <r>
    <d v="2022-09-06T00:00:00"/>
    <s v="Tube"/>
    <n v="2"/>
    <n v="2.0499999999999998"/>
    <n v="4.0999999999999996"/>
    <s v="Oyster Card"/>
    <s v="Tfl"/>
    <x v="0"/>
    <s v="Transportation"/>
    <x v="1"/>
  </r>
  <r>
    <d v="2022-09-06T00:00:00"/>
    <s v="Bubble Tea"/>
    <n v="1"/>
    <n v="4.55"/>
    <n v="4.55"/>
    <s v="Card"/>
    <s v="Cuppacha"/>
    <x v="4"/>
    <s v="Sweets"/>
    <x v="0"/>
  </r>
  <r>
    <d v="2022-09-06T00:00:00"/>
    <s v="Femfrsh Sooth Wash"/>
    <n v="1"/>
    <n v="2.75"/>
    <n v="2.75"/>
    <s v="Gift Card"/>
    <s v="Boots"/>
    <x v="3"/>
    <s v="Toiletries"/>
    <x v="0"/>
  </r>
  <r>
    <d v="2022-09-06T00:00:00"/>
    <s v="Dental Floss"/>
    <n v="1"/>
    <n v="1.5"/>
    <n v="1.5"/>
    <s v="Gift Card"/>
    <s v="Boots"/>
    <x v="3"/>
    <s v="Toiletries"/>
    <x v="0"/>
  </r>
  <r>
    <d v="2022-09-06T00:00:00"/>
    <s v="SamYang Hot Chicken Ramyun"/>
    <n v="1"/>
    <n v="4.49"/>
    <n v="4.49"/>
    <s v="Card"/>
    <s v="Oseyo"/>
    <x v="1"/>
    <s v="Instant Food"/>
    <x v="1"/>
  </r>
  <r>
    <d v="2022-09-06T00:00:00"/>
    <s v="Black Tapioca"/>
    <n v="1"/>
    <n v="2.29"/>
    <n v="2.29"/>
    <s v="Card"/>
    <s v="Oseyo"/>
    <x v="4"/>
    <s v="Sweets"/>
    <x v="1"/>
  </r>
  <r>
    <d v="2022-09-06T00:00:00"/>
    <s v="Japanese cuisine"/>
    <n v="1"/>
    <n v="24.84"/>
    <n v="24.84"/>
    <s v="Card"/>
    <s v="Shackfuyu"/>
    <x v="4"/>
    <s v="Japanese cuisine"/>
    <x v="1"/>
  </r>
  <r>
    <d v="2022-09-06T00:00:00"/>
    <s v="Japanese cuisine"/>
    <n v="1"/>
    <n v="24.84"/>
    <n v="24.84"/>
    <s v="Card"/>
    <s v="Shackfuyu"/>
    <x v="4"/>
    <s v="Japanese cuisine"/>
    <x v="0"/>
  </r>
  <r>
    <d v="2022-09-07T00:00:00"/>
    <s v="Tube"/>
    <n v="2"/>
    <n v="2.0499999999999998"/>
    <n v="4.0999999999999996"/>
    <s v="Oyster Card"/>
    <s v="Tfl"/>
    <x v="0"/>
    <s v="Transportation"/>
    <x v="1"/>
  </r>
  <r>
    <d v="2022-09-07T00:00:00"/>
    <s v="Tube"/>
    <n v="2"/>
    <n v="2.0499999999999998"/>
    <n v="4.0999999999999996"/>
    <s v="Oyster Card"/>
    <s v="Tfl"/>
    <x v="0"/>
    <s v="Transportation"/>
    <x v="0"/>
  </r>
  <r>
    <d v="2022-09-07T00:00:00"/>
    <s v="Bus"/>
    <n v="2"/>
    <n v="1.65"/>
    <n v="3.3"/>
    <s v="Card"/>
    <s v="Tfl"/>
    <x v="0"/>
    <s v="Transportation"/>
    <x v="1"/>
  </r>
  <r>
    <d v="2022-09-07T00:00:00"/>
    <s v="Bus"/>
    <n v="1"/>
    <n v="1.65"/>
    <n v="1.65"/>
    <s v="Card"/>
    <s v="Tfl"/>
    <x v="0"/>
    <s v="Transportation"/>
    <x v="0"/>
  </r>
  <r>
    <d v="2022-09-07T00:00:00"/>
    <s v="Japanese cuisine"/>
    <n v="1"/>
    <n v="15.2"/>
    <n v="15.2"/>
    <s v="Card"/>
    <s v="Eat Tokyo"/>
    <x v="4"/>
    <s v="Japanese cuisine"/>
    <x v="1"/>
  </r>
  <r>
    <d v="2022-09-07T00:00:00"/>
    <s v="Japanese cuisine"/>
    <n v="1"/>
    <n v="15.2"/>
    <n v="15.2"/>
    <s v="Card"/>
    <s v="Eat Tokyo"/>
    <x v="4"/>
    <s v="Japanese cuisine"/>
    <x v="0"/>
  </r>
  <r>
    <d v="2022-09-07T00:00:00"/>
    <s v="Bubble Tea"/>
    <n v="1"/>
    <n v="5.75"/>
    <n v="5.75"/>
    <s v="Card"/>
    <s v="Machi Machi"/>
    <x v="4"/>
    <s v="Sweets"/>
    <x v="0"/>
  </r>
  <r>
    <d v="2022-09-08T00:00:00"/>
    <s v="Eggs Caged 15pk"/>
    <n v="1"/>
    <n v="1.35"/>
    <n v="1.35"/>
    <s v="Card"/>
    <s v="ALDI"/>
    <x v="1"/>
    <s v="Dairy"/>
    <x v="1"/>
  </r>
  <r>
    <d v="2022-09-08T00:00:00"/>
    <s v="Milk Whole"/>
    <n v="1"/>
    <n v="1.45"/>
    <n v="1.45"/>
    <s v="Card"/>
    <s v="ALDI"/>
    <x v="1"/>
    <s v="Dairy"/>
    <x v="1"/>
  </r>
  <r>
    <d v="2022-09-08T00:00:00"/>
    <s v="Lemons"/>
    <n v="1"/>
    <n v="0.5"/>
    <n v="0.5"/>
    <s v="Card"/>
    <s v="ALDI"/>
    <x v="1"/>
    <s v="Fruit"/>
    <x v="1"/>
  </r>
  <r>
    <d v="2022-07-01T00:00:00"/>
    <s v="Airbnb"/>
    <n v="1"/>
    <n v="1324"/>
    <n v="1324"/>
    <s v="Card"/>
    <s v="Airbnb"/>
    <x v="2"/>
    <s v="Rental"/>
    <x v="0"/>
  </r>
  <r>
    <m/>
    <m/>
    <m/>
    <m/>
    <m/>
    <m/>
    <m/>
    <x v="12"/>
    <m/>
    <x v="2"/>
  </r>
  <r>
    <m/>
    <m/>
    <m/>
    <m/>
    <m/>
    <m/>
    <m/>
    <x v="12"/>
    <m/>
    <x v="2"/>
  </r>
  <r>
    <m/>
    <m/>
    <m/>
    <m/>
    <m/>
    <m/>
    <m/>
    <x v="12"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4CDF5E-138D-4611-90DA-31A8B3410D5D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7" firstHeaderRow="1" firstDataRow="2" firstDataCol="1"/>
  <pivotFields count="10">
    <pivotField showAll="0"/>
    <pivotField showAll="0"/>
    <pivotField showAll="0"/>
    <pivotField numFmtId="164" showAll="0"/>
    <pivotField dataField="1" numFmtId="164" showAll="0"/>
    <pivotField showAll="0"/>
    <pivotField showAll="0"/>
    <pivotField axis="axisRow" showAll="0">
      <items count="14">
        <item x="4"/>
        <item x="10"/>
        <item x="11"/>
        <item x="1"/>
        <item x="6"/>
        <item x="8"/>
        <item x="3"/>
        <item x="5"/>
        <item x="2"/>
        <item x="9"/>
        <item x="0"/>
        <item x="7"/>
        <item h="1" x="12"/>
        <item t="default"/>
      </items>
    </pivotField>
    <pivotField showAll="0"/>
    <pivotField axis="axisCol" showAll="0">
      <items count="4">
        <item x="1"/>
        <item x="0"/>
        <item x="2"/>
        <item t="default"/>
      </items>
    </pivotField>
  </pivotFields>
  <rowFields count="1">
    <field x="7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Sum of Total Pric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388DF8-19F2-45D7-B17F-8786514CB453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1" firstHeaderRow="0" firstDataRow="1" firstDataCol="1" rowPageCount="1" colPageCount="1"/>
  <pivotFields count="10">
    <pivotField showAll="0"/>
    <pivotField showAll="0"/>
    <pivotField dataField="1" showAll="0"/>
    <pivotField dataField="1" numFmtId="164" showAll="0"/>
    <pivotField numFmtId="164" showAll="0"/>
    <pivotField showAll="0"/>
    <pivotField showAll="0"/>
    <pivotField axis="axisPage" showAll="0">
      <items count="13">
        <item x="4"/>
        <item x="10"/>
        <item x="11"/>
        <item x="1"/>
        <item x="6"/>
        <item x="8"/>
        <item x="3"/>
        <item x="5"/>
        <item x="2"/>
        <item x="9"/>
        <item x="0"/>
        <item x="7"/>
        <item t="default"/>
      </items>
    </pivotField>
    <pivotField axis="axisRow" showAll="0">
      <items count="54">
        <item x="45"/>
        <item x="30"/>
        <item x="10"/>
        <item x="48"/>
        <item x="40"/>
        <item x="32"/>
        <item x="29"/>
        <item x="19"/>
        <item x="11"/>
        <item x="41"/>
        <item x="52"/>
        <item x="6"/>
        <item x="46"/>
        <item x="9"/>
        <item x="18"/>
        <item x="38"/>
        <item x="1"/>
        <item x="22"/>
        <item x="31"/>
        <item x="36"/>
        <item x="34"/>
        <item x="24"/>
        <item x="21"/>
        <item x="25"/>
        <item x="37"/>
        <item x="51"/>
        <item x="42"/>
        <item x="35"/>
        <item x="4"/>
        <item x="16"/>
        <item x="49"/>
        <item x="12"/>
        <item x="2"/>
        <item x="27"/>
        <item x="17"/>
        <item x="7"/>
        <item x="39"/>
        <item x="14"/>
        <item x="20"/>
        <item x="8"/>
        <item x="47"/>
        <item x="5"/>
        <item x="23"/>
        <item x="33"/>
        <item x="3"/>
        <item x="28"/>
        <item x="44"/>
        <item x="0"/>
        <item x="15"/>
        <item x="50"/>
        <item x="26"/>
        <item x="43"/>
        <item x="13"/>
        <item t="default"/>
      </items>
    </pivotField>
    <pivotField showAll="0"/>
  </pivotFields>
  <rowFields count="1">
    <field x="8"/>
  </rowFields>
  <rowItems count="18">
    <i>
      <x/>
    </i>
    <i>
      <x v="2"/>
    </i>
    <i>
      <x v="4"/>
    </i>
    <i>
      <x v="8"/>
    </i>
    <i>
      <x v="13"/>
    </i>
    <i>
      <x v="14"/>
    </i>
    <i>
      <x v="16"/>
    </i>
    <i>
      <x v="23"/>
    </i>
    <i>
      <x v="28"/>
    </i>
    <i>
      <x v="29"/>
    </i>
    <i>
      <x v="31"/>
    </i>
    <i>
      <x v="33"/>
    </i>
    <i>
      <x v="34"/>
    </i>
    <i>
      <x v="37"/>
    </i>
    <i>
      <x v="38"/>
    </i>
    <i>
      <x v="39"/>
    </i>
    <i>
      <x v="48"/>
    </i>
    <i t="grand">
      <x/>
    </i>
  </rowItems>
  <colFields count="1">
    <field x="-2"/>
  </colFields>
  <colItems count="2">
    <i>
      <x/>
    </i>
    <i i="1">
      <x v="1"/>
    </i>
  </colItems>
  <pageFields count="1">
    <pageField fld="7" item="3" hier="-1"/>
  </pageFields>
  <dataFields count="2">
    <dataField name="Sum of Quantity" fld="2" baseField="0" baseItem="0"/>
    <dataField name="Sum of Pric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68DD6-DDCB-4194-BA0A-F6E04BA71C5A}">
  <dimension ref="A1"/>
  <sheetViews>
    <sheetView workbookViewId="0">
      <selection activeCell="C28" sqref="C28"/>
    </sheetView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88FFF-471F-49EA-8432-1806511817B5}">
  <dimension ref="A1:L584"/>
  <sheetViews>
    <sheetView tabSelected="1" topLeftCell="A558" zoomScaleNormal="100" workbookViewId="0">
      <selection activeCell="A585" sqref="A585"/>
    </sheetView>
  </sheetViews>
  <sheetFormatPr defaultRowHeight="14.4"/>
  <cols>
    <col min="1" max="1" width="14.109375" style="8" bestFit="1" customWidth="1"/>
    <col min="2" max="2" width="25.5546875" bestFit="1" customWidth="1"/>
    <col min="3" max="3" width="8.5546875" customWidth="1"/>
    <col min="4" max="5" width="12.88671875" style="3" bestFit="1" customWidth="1"/>
    <col min="6" max="6" width="10.5546875" bestFit="1" customWidth="1"/>
    <col min="7" max="7" width="14.109375" customWidth="1"/>
    <col min="8" max="8" width="13.21875" bestFit="1" customWidth="1"/>
    <col min="9" max="9" width="14.109375" customWidth="1"/>
    <col min="10" max="10" width="10" bestFit="1" customWidth="1"/>
  </cols>
  <sheetData>
    <row r="1" spans="1:12">
      <c r="A1" s="1" t="s">
        <v>122</v>
      </c>
      <c r="B1" s="1" t="s">
        <v>38</v>
      </c>
      <c r="C1" s="1" t="s">
        <v>43</v>
      </c>
      <c r="D1" s="4" t="s">
        <v>44</v>
      </c>
      <c r="E1" s="4" t="s">
        <v>163</v>
      </c>
      <c r="F1" s="1" t="s">
        <v>164</v>
      </c>
      <c r="G1" s="1" t="s">
        <v>41</v>
      </c>
      <c r="H1" s="1" t="s">
        <v>42</v>
      </c>
      <c r="I1" s="1" t="s">
        <v>525</v>
      </c>
      <c r="J1" s="1" t="s">
        <v>123</v>
      </c>
    </row>
    <row r="2" spans="1:12" s="2" customFormat="1">
      <c r="A2" s="7">
        <v>44739</v>
      </c>
      <c r="B2" s="2" t="s">
        <v>121</v>
      </c>
      <c r="C2" s="2">
        <v>1</v>
      </c>
      <c r="D2" s="9">
        <v>55</v>
      </c>
      <c r="E2" s="9">
        <f t="shared" ref="E2:E65" si="0">C2*D2</f>
        <v>55</v>
      </c>
      <c r="F2" s="2" t="s">
        <v>165</v>
      </c>
      <c r="G2" s="2" t="s">
        <v>121</v>
      </c>
      <c r="H2" s="2" t="s">
        <v>55</v>
      </c>
      <c r="I2" s="2" t="str">
        <f>_xlfn.XLOOKUP(H2,'Reference table'!$A$2:$A$59,'Reference table'!$B$2:$B$59)</f>
        <v>Transportation</v>
      </c>
      <c r="J2" s="2" t="s">
        <v>26</v>
      </c>
    </row>
    <row r="3" spans="1:12">
      <c r="A3" s="8">
        <v>44739</v>
      </c>
      <c r="B3" t="s">
        <v>124</v>
      </c>
      <c r="C3">
        <v>1</v>
      </c>
      <c r="D3" s="10">
        <v>20</v>
      </c>
      <c r="E3" s="9">
        <f t="shared" si="0"/>
        <v>20</v>
      </c>
      <c r="F3" s="2" t="s">
        <v>165</v>
      </c>
      <c r="G3" t="s">
        <v>39</v>
      </c>
      <c r="H3" t="s">
        <v>124</v>
      </c>
      <c r="I3" s="2" t="str">
        <f>_xlfn.XLOOKUP(H3,'Reference table'!$A$2:$A$59,'Reference table'!$B$2:$B$59)</f>
        <v>Grocery</v>
      </c>
      <c r="J3" t="s">
        <v>25</v>
      </c>
      <c r="L3" s="2"/>
    </row>
    <row r="4" spans="1:12">
      <c r="A4" s="8">
        <v>44740</v>
      </c>
      <c r="B4" t="s">
        <v>124</v>
      </c>
      <c r="C4">
        <v>1</v>
      </c>
      <c r="D4" s="10">
        <v>20</v>
      </c>
      <c r="E4" s="9">
        <f t="shared" si="0"/>
        <v>20</v>
      </c>
      <c r="F4" s="2" t="s">
        <v>165</v>
      </c>
      <c r="G4" t="s">
        <v>39</v>
      </c>
      <c r="H4" t="s">
        <v>124</v>
      </c>
      <c r="I4" s="2" t="str">
        <f>_xlfn.XLOOKUP(H4,'Reference table'!$A$2:$A$59,'Reference table'!$B$2:$B$59)</f>
        <v>Grocery</v>
      </c>
      <c r="J4" t="s">
        <v>26</v>
      </c>
      <c r="L4" s="2"/>
    </row>
    <row r="5" spans="1:12">
      <c r="A5" s="8">
        <v>44743</v>
      </c>
      <c r="B5" t="s">
        <v>120</v>
      </c>
      <c r="C5">
        <v>1</v>
      </c>
      <c r="D5" s="3">
        <v>1324</v>
      </c>
      <c r="E5" s="9">
        <f t="shared" si="0"/>
        <v>1324</v>
      </c>
      <c r="F5" s="2" t="s">
        <v>165</v>
      </c>
      <c r="G5" t="s">
        <v>120</v>
      </c>
      <c r="H5" t="s">
        <v>100</v>
      </c>
      <c r="I5" s="2" t="str">
        <f>_xlfn.XLOOKUP(H5,'Reference table'!$A$2:$A$59,'Reference table'!$B$2:$B$59)</f>
        <v>Rental</v>
      </c>
      <c r="J5" t="s">
        <v>26</v>
      </c>
    </row>
    <row r="6" spans="1:12">
      <c r="A6" s="8">
        <v>44743</v>
      </c>
      <c r="B6" t="s">
        <v>97</v>
      </c>
      <c r="C6">
        <v>1</v>
      </c>
      <c r="D6" s="10">
        <v>323</v>
      </c>
      <c r="E6" s="9">
        <f t="shared" si="0"/>
        <v>323</v>
      </c>
      <c r="F6" s="2" t="s">
        <v>165</v>
      </c>
      <c r="G6" t="s">
        <v>39</v>
      </c>
      <c r="H6" t="s">
        <v>100</v>
      </c>
      <c r="I6" s="2" t="str">
        <f>_xlfn.XLOOKUP(H6,'Reference table'!$A$2:$A$59,'Reference table'!$B$2:$B$59)</f>
        <v>Rental</v>
      </c>
      <c r="J6" t="s">
        <v>25</v>
      </c>
      <c r="L6" s="2"/>
    </row>
    <row r="7" spans="1:12">
      <c r="A7" s="8">
        <v>44743</v>
      </c>
      <c r="B7" t="s">
        <v>124</v>
      </c>
      <c r="C7">
        <v>1</v>
      </c>
      <c r="D7" s="10">
        <v>23.15</v>
      </c>
      <c r="E7" s="9">
        <f t="shared" si="0"/>
        <v>23.15</v>
      </c>
      <c r="F7" s="2" t="s">
        <v>165</v>
      </c>
      <c r="G7" t="s">
        <v>39</v>
      </c>
      <c r="H7" t="s">
        <v>124</v>
      </c>
      <c r="I7" s="2" t="str">
        <f>_xlfn.XLOOKUP(H7,'Reference table'!$A$2:$A$59,'Reference table'!$B$2:$B$59)</f>
        <v>Grocery</v>
      </c>
      <c r="J7" t="s">
        <v>25</v>
      </c>
      <c r="L7" s="2"/>
    </row>
    <row r="8" spans="1:12">
      <c r="A8" s="8">
        <v>44743</v>
      </c>
      <c r="B8" t="s">
        <v>124</v>
      </c>
      <c r="C8">
        <v>1</v>
      </c>
      <c r="D8" s="10">
        <v>20</v>
      </c>
      <c r="E8" s="9">
        <f t="shared" si="0"/>
        <v>20</v>
      </c>
      <c r="F8" s="2" t="s">
        <v>165</v>
      </c>
      <c r="G8" t="s">
        <v>39</v>
      </c>
      <c r="H8" t="s">
        <v>124</v>
      </c>
      <c r="I8" s="2" t="str">
        <f>_xlfn.XLOOKUP(H8,'Reference table'!$A$2:$A$59,'Reference table'!$B$2:$B$59)</f>
        <v>Grocery</v>
      </c>
      <c r="J8" t="s">
        <v>26</v>
      </c>
      <c r="L8" s="2"/>
    </row>
    <row r="9" spans="1:12">
      <c r="A9" s="8">
        <v>44743</v>
      </c>
      <c r="B9" t="s">
        <v>125</v>
      </c>
      <c r="C9">
        <v>1</v>
      </c>
      <c r="D9" s="10">
        <v>7.99</v>
      </c>
      <c r="E9" s="9">
        <f t="shared" si="0"/>
        <v>7.99</v>
      </c>
      <c r="F9" s="2" t="s">
        <v>165</v>
      </c>
      <c r="G9" t="s">
        <v>126</v>
      </c>
      <c r="H9" t="s">
        <v>284</v>
      </c>
      <c r="I9" s="2" t="str">
        <f>_xlfn.XLOOKUP(H9,'Reference table'!$A$2:$A$59,'Reference table'!$B$2:$B$59)</f>
        <v>Household</v>
      </c>
      <c r="J9" t="s">
        <v>25</v>
      </c>
      <c r="L9" s="2"/>
    </row>
    <row r="10" spans="1:12">
      <c r="A10" s="8">
        <v>44743</v>
      </c>
      <c r="B10" t="s">
        <v>127</v>
      </c>
      <c r="C10">
        <v>1</v>
      </c>
      <c r="D10" s="10">
        <v>19.489999999999998</v>
      </c>
      <c r="E10" s="9">
        <f t="shared" si="0"/>
        <v>19.489999999999998</v>
      </c>
      <c r="F10" s="2" t="s">
        <v>165</v>
      </c>
      <c r="G10" t="s">
        <v>127</v>
      </c>
      <c r="H10" t="s">
        <v>544</v>
      </c>
      <c r="I10" s="2" t="str">
        <f>_xlfn.XLOOKUP(H10,'Reference table'!$A$2:$A$59,'Reference table'!$B$2:$B$59)</f>
        <v>Grocery</v>
      </c>
      <c r="J10" t="s">
        <v>25</v>
      </c>
      <c r="L10" s="2"/>
    </row>
    <row r="11" spans="1:12">
      <c r="A11" s="8">
        <v>44743</v>
      </c>
      <c r="B11" t="s">
        <v>128</v>
      </c>
      <c r="C11">
        <v>1</v>
      </c>
      <c r="D11" s="10">
        <v>2.0499999999999998</v>
      </c>
      <c r="E11" s="9">
        <f t="shared" si="0"/>
        <v>2.0499999999999998</v>
      </c>
      <c r="F11" s="2" t="s">
        <v>165</v>
      </c>
      <c r="G11" t="s">
        <v>36</v>
      </c>
      <c r="H11" t="s">
        <v>276</v>
      </c>
      <c r="I11" s="2" t="str">
        <f>_xlfn.XLOOKUP(H11,'Reference table'!$A$2:$A$59,'Reference table'!$B$2:$B$59)</f>
        <v>Dinning</v>
      </c>
      <c r="J11" t="s">
        <v>25</v>
      </c>
      <c r="L11" s="2"/>
    </row>
    <row r="12" spans="1:12">
      <c r="A12" s="8">
        <v>44743</v>
      </c>
      <c r="B12" t="s">
        <v>515</v>
      </c>
      <c r="C12">
        <v>1</v>
      </c>
      <c r="D12" s="10">
        <v>27.2</v>
      </c>
      <c r="E12" s="9">
        <f t="shared" si="0"/>
        <v>27.2</v>
      </c>
      <c r="F12" s="2" t="s">
        <v>165</v>
      </c>
      <c r="G12" t="s">
        <v>39</v>
      </c>
      <c r="H12" t="s">
        <v>55</v>
      </c>
      <c r="I12" s="2" t="str">
        <f>_xlfn.XLOOKUP(H12,'Reference table'!$A$2:$A$59,'Reference table'!$B$2:$B$59)</f>
        <v>Transportation</v>
      </c>
      <c r="J12" t="s">
        <v>25</v>
      </c>
      <c r="L12" s="2"/>
    </row>
    <row r="13" spans="1:12">
      <c r="A13" s="8">
        <v>44743</v>
      </c>
      <c r="B13" t="s">
        <v>129</v>
      </c>
      <c r="C13">
        <v>1</v>
      </c>
      <c r="D13" s="10">
        <v>27.2</v>
      </c>
      <c r="E13" s="9">
        <f t="shared" si="0"/>
        <v>27.2</v>
      </c>
      <c r="F13" s="2" t="s">
        <v>165</v>
      </c>
      <c r="G13" t="s">
        <v>39</v>
      </c>
      <c r="H13" t="s">
        <v>55</v>
      </c>
      <c r="I13" s="2" t="str">
        <f>_xlfn.XLOOKUP(H13,'Reference table'!$A$2:$A$59,'Reference table'!$B$2:$B$59)</f>
        <v>Transportation</v>
      </c>
      <c r="J13" t="s">
        <v>26</v>
      </c>
      <c r="L13" s="2"/>
    </row>
    <row r="14" spans="1:12">
      <c r="A14" s="8">
        <v>44744</v>
      </c>
      <c r="B14" t="s">
        <v>115</v>
      </c>
      <c r="C14">
        <v>1</v>
      </c>
      <c r="D14" s="10">
        <v>15.3</v>
      </c>
      <c r="E14" s="9">
        <f t="shared" si="0"/>
        <v>15.3</v>
      </c>
      <c r="F14" s="2" t="s">
        <v>165</v>
      </c>
      <c r="G14" t="s">
        <v>132</v>
      </c>
      <c r="H14" t="s">
        <v>115</v>
      </c>
      <c r="I14" s="2" t="str">
        <f>_xlfn.XLOOKUP(H14,'Reference table'!$A$2:$A$59,'Reference table'!$B$2:$B$59)</f>
        <v>Dinning</v>
      </c>
      <c r="J14" t="s">
        <v>25</v>
      </c>
      <c r="L14" s="2"/>
    </row>
    <row r="15" spans="1:12">
      <c r="A15" s="8">
        <v>44750</v>
      </c>
      <c r="B15" t="s">
        <v>130</v>
      </c>
      <c r="C15">
        <v>1</v>
      </c>
      <c r="D15" s="10">
        <v>36</v>
      </c>
      <c r="E15" s="9">
        <f t="shared" si="0"/>
        <v>36</v>
      </c>
      <c r="F15" s="2" t="s">
        <v>165</v>
      </c>
      <c r="G15" t="s">
        <v>131</v>
      </c>
      <c r="H15" t="s">
        <v>130</v>
      </c>
      <c r="I15" s="2" t="str">
        <f>_xlfn.XLOOKUP(H15,'Reference table'!$A$2:$A$59,'Reference table'!$B$2:$B$59)</f>
        <v>Outfit</v>
      </c>
      <c r="J15" t="s">
        <v>25</v>
      </c>
      <c r="L15" s="2"/>
    </row>
    <row r="16" spans="1:12">
      <c r="A16" s="8">
        <v>44752</v>
      </c>
      <c r="B16" t="s">
        <v>3</v>
      </c>
      <c r="C16">
        <v>1</v>
      </c>
      <c r="D16" s="10">
        <v>3.79</v>
      </c>
      <c r="E16" s="9">
        <f t="shared" si="0"/>
        <v>3.79</v>
      </c>
      <c r="F16" s="2" t="s">
        <v>165</v>
      </c>
      <c r="G16" t="s">
        <v>40</v>
      </c>
      <c r="H16" t="s">
        <v>514</v>
      </c>
      <c r="I16" s="2" t="str">
        <f>_xlfn.XLOOKUP(H16,'Reference table'!$A$2:$A$59,'Reference table'!$B$2:$B$59)</f>
        <v>Grocery</v>
      </c>
      <c r="J16" t="s">
        <v>25</v>
      </c>
      <c r="L16" s="2"/>
    </row>
    <row r="17" spans="1:12">
      <c r="A17" s="8">
        <v>44752</v>
      </c>
      <c r="B17" t="s">
        <v>4</v>
      </c>
      <c r="C17">
        <v>1</v>
      </c>
      <c r="D17" s="10">
        <v>2.59</v>
      </c>
      <c r="E17" s="9">
        <f t="shared" si="0"/>
        <v>2.59</v>
      </c>
      <c r="F17" s="2" t="s">
        <v>165</v>
      </c>
      <c r="G17" t="s">
        <v>40</v>
      </c>
      <c r="H17" t="s">
        <v>50</v>
      </c>
      <c r="I17" s="2" t="str">
        <f>_xlfn.XLOOKUP(H17,'Reference table'!$A$2:$A$59,'Reference table'!$B$2:$B$59)</f>
        <v>Grocery</v>
      </c>
      <c r="J17" t="s">
        <v>25</v>
      </c>
      <c r="L17" s="2"/>
    </row>
    <row r="18" spans="1:12">
      <c r="A18" s="8">
        <v>44752</v>
      </c>
      <c r="B18" t="s">
        <v>5</v>
      </c>
      <c r="C18">
        <v>1</v>
      </c>
      <c r="D18" s="10">
        <v>3.3</v>
      </c>
      <c r="E18" s="9">
        <f t="shared" si="0"/>
        <v>3.3</v>
      </c>
      <c r="F18" s="2" t="s">
        <v>165</v>
      </c>
      <c r="G18" t="s">
        <v>531</v>
      </c>
      <c r="H18" t="s">
        <v>55</v>
      </c>
      <c r="I18" s="2" t="str">
        <f>_xlfn.XLOOKUP(H18,'Reference table'!$A$2:$A$59,'Reference table'!$B$2:$B$59)</f>
        <v>Transportation</v>
      </c>
      <c r="J18" t="s">
        <v>25</v>
      </c>
      <c r="L18" s="2"/>
    </row>
    <row r="19" spans="1:12">
      <c r="A19" s="8">
        <v>44753</v>
      </c>
      <c r="B19" t="s">
        <v>7</v>
      </c>
      <c r="C19">
        <v>1</v>
      </c>
      <c r="D19" s="10">
        <v>0.49</v>
      </c>
      <c r="E19" s="9">
        <f t="shared" si="0"/>
        <v>0.49</v>
      </c>
      <c r="F19" s="2" t="s">
        <v>165</v>
      </c>
      <c r="G19" t="s">
        <v>35</v>
      </c>
      <c r="H19" t="s">
        <v>219</v>
      </c>
      <c r="I19" s="2" t="str">
        <f>_xlfn.XLOOKUP(H19,'Reference table'!$A$2:$A$59,'Reference table'!$B$2:$B$59)</f>
        <v>Grocery</v>
      </c>
      <c r="J19" t="s">
        <v>25</v>
      </c>
      <c r="L19" s="2"/>
    </row>
    <row r="20" spans="1:12">
      <c r="A20" s="8">
        <v>44753</v>
      </c>
      <c r="B20" t="s">
        <v>0</v>
      </c>
      <c r="C20">
        <v>1</v>
      </c>
      <c r="D20" s="10">
        <v>0.65</v>
      </c>
      <c r="E20" s="9">
        <f t="shared" si="0"/>
        <v>0.65</v>
      </c>
      <c r="F20" s="2" t="s">
        <v>165</v>
      </c>
      <c r="G20" t="s">
        <v>35</v>
      </c>
      <c r="H20" t="s">
        <v>46</v>
      </c>
      <c r="I20" s="2" t="str">
        <f>_xlfn.XLOOKUP(H20,'Reference table'!$A$2:$A$59,'Reference table'!$B$2:$B$59)</f>
        <v>Grocery</v>
      </c>
      <c r="J20" t="s">
        <v>25</v>
      </c>
      <c r="L20" s="2"/>
    </row>
    <row r="21" spans="1:12">
      <c r="A21" s="8">
        <v>44753</v>
      </c>
      <c r="B21" t="s">
        <v>12</v>
      </c>
      <c r="C21">
        <v>1</v>
      </c>
      <c r="D21" s="10">
        <v>1.05</v>
      </c>
      <c r="E21" s="9">
        <f t="shared" si="0"/>
        <v>1.05</v>
      </c>
      <c r="F21" s="2" t="s">
        <v>165</v>
      </c>
      <c r="G21" t="s">
        <v>35</v>
      </c>
      <c r="H21" t="s">
        <v>46</v>
      </c>
      <c r="I21" s="2" t="str">
        <f>_xlfn.XLOOKUP(H21,'Reference table'!$A$2:$A$59,'Reference table'!$B$2:$B$59)</f>
        <v>Grocery</v>
      </c>
      <c r="J21" t="s">
        <v>25</v>
      </c>
      <c r="L21" s="2"/>
    </row>
    <row r="22" spans="1:12">
      <c r="A22" s="8">
        <v>44753</v>
      </c>
      <c r="B22" t="s">
        <v>1</v>
      </c>
      <c r="C22">
        <v>2</v>
      </c>
      <c r="D22" s="10">
        <v>0.39</v>
      </c>
      <c r="E22" s="9">
        <f t="shared" si="0"/>
        <v>0.78</v>
      </c>
      <c r="F22" s="2" t="s">
        <v>165</v>
      </c>
      <c r="G22" t="s">
        <v>35</v>
      </c>
      <c r="H22" t="s">
        <v>47</v>
      </c>
      <c r="I22" s="2" t="str">
        <f>_xlfn.XLOOKUP(H22,'Reference table'!$A$2:$A$59,'Reference table'!$B$2:$B$59)</f>
        <v>Grocery</v>
      </c>
      <c r="J22" t="s">
        <v>25</v>
      </c>
      <c r="L22" s="2"/>
    </row>
    <row r="23" spans="1:12">
      <c r="A23" s="8">
        <v>44753</v>
      </c>
      <c r="B23" t="s">
        <v>2</v>
      </c>
      <c r="C23">
        <v>1</v>
      </c>
      <c r="D23" s="10">
        <v>0.49</v>
      </c>
      <c r="E23" s="9">
        <f t="shared" si="0"/>
        <v>0.49</v>
      </c>
      <c r="F23" s="2" t="s">
        <v>165</v>
      </c>
      <c r="G23" t="s">
        <v>35</v>
      </c>
      <c r="H23" t="s">
        <v>47</v>
      </c>
      <c r="I23" s="2" t="str">
        <f>_xlfn.XLOOKUP(H23,'Reference table'!$A$2:$A$59,'Reference table'!$B$2:$B$59)</f>
        <v>Grocery</v>
      </c>
      <c r="J23" t="s">
        <v>25</v>
      </c>
      <c r="L23" s="2"/>
    </row>
    <row r="24" spans="1:12">
      <c r="A24" s="8">
        <v>44753</v>
      </c>
      <c r="B24" t="s">
        <v>48</v>
      </c>
      <c r="C24">
        <v>1</v>
      </c>
      <c r="D24" s="10">
        <v>37.29</v>
      </c>
      <c r="E24" s="9">
        <f t="shared" si="0"/>
        <v>37.29</v>
      </c>
      <c r="F24" s="2" t="s">
        <v>165</v>
      </c>
      <c r="G24" t="s">
        <v>517</v>
      </c>
      <c r="H24" t="s">
        <v>518</v>
      </c>
      <c r="I24" s="2" t="str">
        <f>_xlfn.XLOOKUP(H24,'Reference table'!$A$2:$A$59,'Reference table'!$B$2:$B$59)</f>
        <v>Dinning</v>
      </c>
      <c r="J24" t="s">
        <v>25</v>
      </c>
      <c r="L24" s="2"/>
    </row>
    <row r="25" spans="1:12">
      <c r="A25" s="8">
        <v>44755</v>
      </c>
      <c r="B25" t="s">
        <v>48</v>
      </c>
      <c r="C25">
        <v>1</v>
      </c>
      <c r="D25" s="10">
        <v>35</v>
      </c>
      <c r="E25" s="9">
        <f t="shared" si="0"/>
        <v>35</v>
      </c>
      <c r="F25" s="2" t="s">
        <v>165</v>
      </c>
      <c r="G25" t="s">
        <v>516</v>
      </c>
      <c r="H25" t="s">
        <v>518</v>
      </c>
      <c r="I25" s="2" t="str">
        <f>_xlfn.XLOOKUP(H25,'Reference table'!$A$2:$A$59,'Reference table'!$B$2:$B$59)</f>
        <v>Dinning</v>
      </c>
      <c r="J25" t="s">
        <v>25</v>
      </c>
      <c r="L25" s="2"/>
    </row>
    <row r="26" spans="1:12">
      <c r="A26" s="8">
        <v>44755</v>
      </c>
      <c r="B26" t="s">
        <v>6</v>
      </c>
      <c r="C26">
        <v>1</v>
      </c>
      <c r="D26" s="10">
        <v>3.95</v>
      </c>
      <c r="E26" s="9">
        <f t="shared" si="0"/>
        <v>3.95</v>
      </c>
      <c r="F26" s="2" t="s">
        <v>165</v>
      </c>
      <c r="G26" t="s">
        <v>45</v>
      </c>
      <c r="H26" t="s">
        <v>276</v>
      </c>
      <c r="I26" s="2" t="str">
        <f>_xlfn.XLOOKUP(H26,'Reference table'!$A$2:$A$59,'Reference table'!$B$2:$B$59)</f>
        <v>Dinning</v>
      </c>
      <c r="J26" t="s">
        <v>25</v>
      </c>
      <c r="L26" s="2"/>
    </row>
    <row r="27" spans="1:12">
      <c r="A27" s="8">
        <v>44755</v>
      </c>
      <c r="B27" t="s">
        <v>8</v>
      </c>
      <c r="C27">
        <v>1</v>
      </c>
      <c r="D27" s="10">
        <v>2.19</v>
      </c>
      <c r="E27" s="9">
        <f t="shared" si="0"/>
        <v>2.19</v>
      </c>
      <c r="F27" s="2" t="s">
        <v>165</v>
      </c>
      <c r="G27" t="s">
        <v>35</v>
      </c>
      <c r="H27" t="s">
        <v>50</v>
      </c>
      <c r="I27" s="2" t="str">
        <f>_xlfn.XLOOKUP(H27,'Reference table'!$A$2:$A$59,'Reference table'!$B$2:$B$59)</f>
        <v>Grocery</v>
      </c>
      <c r="J27" t="s">
        <v>25</v>
      </c>
      <c r="L27" s="2"/>
    </row>
    <row r="28" spans="1:12">
      <c r="A28" s="8">
        <v>44755</v>
      </c>
      <c r="B28" t="s">
        <v>9</v>
      </c>
      <c r="C28">
        <v>1</v>
      </c>
      <c r="D28" s="10">
        <v>0.75</v>
      </c>
      <c r="E28" s="9">
        <f t="shared" si="0"/>
        <v>0.75</v>
      </c>
      <c r="F28" s="2" t="s">
        <v>165</v>
      </c>
      <c r="G28" t="s">
        <v>35</v>
      </c>
      <c r="H28" t="s">
        <v>51</v>
      </c>
      <c r="I28" s="2" t="str">
        <f>_xlfn.XLOOKUP(H28,'Reference table'!$A$2:$A$59,'Reference table'!$B$2:$B$59)</f>
        <v>Grocery</v>
      </c>
      <c r="J28" t="s">
        <v>25</v>
      </c>
      <c r="L28" s="2"/>
    </row>
    <row r="29" spans="1:12">
      <c r="A29" s="8">
        <v>44755</v>
      </c>
      <c r="B29" t="s">
        <v>10</v>
      </c>
      <c r="C29">
        <v>1</v>
      </c>
      <c r="D29" s="10">
        <v>2.89</v>
      </c>
      <c r="E29" s="9">
        <f t="shared" si="0"/>
        <v>2.89</v>
      </c>
      <c r="F29" s="2" t="s">
        <v>165</v>
      </c>
      <c r="G29" t="s">
        <v>35</v>
      </c>
      <c r="H29" t="s">
        <v>50</v>
      </c>
      <c r="I29" s="2" t="str">
        <f>_xlfn.XLOOKUP(H29,'Reference table'!$A$2:$A$59,'Reference table'!$B$2:$B$59)</f>
        <v>Grocery</v>
      </c>
      <c r="J29" t="s">
        <v>25</v>
      </c>
      <c r="L29" s="2"/>
    </row>
    <row r="30" spans="1:12">
      <c r="A30" s="8">
        <v>44755</v>
      </c>
      <c r="B30" t="s">
        <v>11</v>
      </c>
      <c r="C30">
        <v>1</v>
      </c>
      <c r="D30" s="10">
        <v>3.25</v>
      </c>
      <c r="E30" s="9">
        <f t="shared" si="0"/>
        <v>3.25</v>
      </c>
      <c r="F30" s="2" t="s">
        <v>165</v>
      </c>
      <c r="G30" t="s">
        <v>35</v>
      </c>
      <c r="H30" t="s">
        <v>219</v>
      </c>
      <c r="I30" s="2" t="str">
        <f>_xlfn.XLOOKUP(H30,'Reference table'!$A$2:$A$59,'Reference table'!$B$2:$B$59)</f>
        <v>Grocery</v>
      </c>
      <c r="J30" t="s">
        <v>25</v>
      </c>
      <c r="L30" s="2"/>
    </row>
    <row r="31" spans="1:12">
      <c r="A31" s="8">
        <v>44756</v>
      </c>
      <c r="B31" t="s">
        <v>13</v>
      </c>
      <c r="C31">
        <v>1</v>
      </c>
      <c r="D31" s="10">
        <v>1.35</v>
      </c>
      <c r="E31" s="9">
        <f t="shared" si="0"/>
        <v>1.35</v>
      </c>
      <c r="F31" s="2" t="s">
        <v>165</v>
      </c>
      <c r="G31" t="s">
        <v>37</v>
      </c>
      <c r="H31" t="s">
        <v>46</v>
      </c>
      <c r="I31" s="2" t="str">
        <f>_xlfn.XLOOKUP(H31,'Reference table'!$A$2:$A$59,'Reference table'!$B$2:$B$59)</f>
        <v>Grocery</v>
      </c>
      <c r="J31" t="s">
        <v>25</v>
      </c>
      <c r="L31" s="2"/>
    </row>
    <row r="32" spans="1:12">
      <c r="A32" s="8">
        <v>44756</v>
      </c>
      <c r="B32" t="s">
        <v>14</v>
      </c>
      <c r="C32">
        <v>1</v>
      </c>
      <c r="D32" s="10">
        <v>0.94</v>
      </c>
      <c r="E32" s="9">
        <f t="shared" si="0"/>
        <v>0.94</v>
      </c>
      <c r="F32" s="2" t="s">
        <v>165</v>
      </c>
      <c r="G32" t="s">
        <v>37</v>
      </c>
      <c r="H32" t="s">
        <v>514</v>
      </c>
      <c r="I32" s="2" t="str">
        <f>_xlfn.XLOOKUP(H32,'Reference table'!$A$2:$A$59,'Reference table'!$B$2:$B$59)</f>
        <v>Grocery</v>
      </c>
      <c r="J32" t="s">
        <v>25</v>
      </c>
      <c r="L32" s="2"/>
    </row>
    <row r="33" spans="1:12">
      <c r="A33" s="8">
        <v>44756</v>
      </c>
      <c r="B33" t="s">
        <v>15</v>
      </c>
      <c r="C33">
        <v>1</v>
      </c>
      <c r="D33" s="10">
        <v>1.99</v>
      </c>
      <c r="E33" s="9">
        <f t="shared" si="0"/>
        <v>1.99</v>
      </c>
      <c r="F33" s="2" t="s">
        <v>165</v>
      </c>
      <c r="G33" t="s">
        <v>37</v>
      </c>
      <c r="H33" t="s">
        <v>46</v>
      </c>
      <c r="I33" s="2" t="str">
        <f>_xlfn.XLOOKUP(H33,'Reference table'!$A$2:$A$59,'Reference table'!$B$2:$B$59)</f>
        <v>Grocery</v>
      </c>
      <c r="J33" t="s">
        <v>25</v>
      </c>
      <c r="L33" s="2"/>
    </row>
    <row r="34" spans="1:12">
      <c r="A34" s="8">
        <v>44756</v>
      </c>
      <c r="B34" t="s">
        <v>16</v>
      </c>
      <c r="C34">
        <v>1</v>
      </c>
      <c r="D34" s="10">
        <v>0.34</v>
      </c>
      <c r="E34" s="9">
        <f t="shared" si="0"/>
        <v>0.34</v>
      </c>
      <c r="F34" s="2" t="s">
        <v>165</v>
      </c>
      <c r="G34" t="s">
        <v>37</v>
      </c>
      <c r="H34" t="s">
        <v>52</v>
      </c>
      <c r="I34" s="2" t="str">
        <f>_xlfn.XLOOKUP(H34,'Reference table'!$A$2:$A$59,'Reference table'!$B$2:$B$59)</f>
        <v>Grocery</v>
      </c>
      <c r="J34" t="s">
        <v>25</v>
      </c>
      <c r="L34" s="2"/>
    </row>
    <row r="35" spans="1:12">
      <c r="A35" s="8">
        <v>44756</v>
      </c>
      <c r="B35" t="s">
        <v>17</v>
      </c>
      <c r="C35">
        <v>1</v>
      </c>
      <c r="D35" s="10">
        <v>0.28000000000000003</v>
      </c>
      <c r="E35" s="9">
        <f t="shared" si="0"/>
        <v>0.28000000000000003</v>
      </c>
      <c r="F35" s="2" t="s">
        <v>165</v>
      </c>
      <c r="G35" t="s">
        <v>37</v>
      </c>
      <c r="H35" t="s">
        <v>52</v>
      </c>
      <c r="I35" s="2" t="str">
        <f>_xlfn.XLOOKUP(H35,'Reference table'!$A$2:$A$59,'Reference table'!$B$2:$B$59)</f>
        <v>Grocery</v>
      </c>
      <c r="J35" t="s">
        <v>25</v>
      </c>
      <c r="L35" s="2"/>
    </row>
    <row r="36" spans="1:12">
      <c r="A36" s="8">
        <v>44756</v>
      </c>
      <c r="B36" t="s">
        <v>18</v>
      </c>
      <c r="C36">
        <v>1</v>
      </c>
      <c r="D36" s="10">
        <v>3.29</v>
      </c>
      <c r="E36" s="9">
        <f t="shared" si="0"/>
        <v>3.29</v>
      </c>
      <c r="F36" s="2" t="s">
        <v>165</v>
      </c>
      <c r="G36" t="s">
        <v>37</v>
      </c>
      <c r="H36" t="s">
        <v>53</v>
      </c>
      <c r="I36" s="2" t="str">
        <f>_xlfn.XLOOKUP(H36,'Reference table'!$A$2:$A$59,'Reference table'!$B$2:$B$59)</f>
        <v>Grocery</v>
      </c>
      <c r="J36" t="s">
        <v>25</v>
      </c>
      <c r="L36" s="2"/>
    </row>
    <row r="37" spans="1:12">
      <c r="A37" s="8">
        <v>44756</v>
      </c>
      <c r="B37" t="s">
        <v>19</v>
      </c>
      <c r="C37">
        <v>1</v>
      </c>
      <c r="D37" s="10">
        <v>3.49</v>
      </c>
      <c r="E37" s="9">
        <f t="shared" si="0"/>
        <v>3.49</v>
      </c>
      <c r="F37" s="2" t="s">
        <v>165</v>
      </c>
      <c r="G37" t="s">
        <v>37</v>
      </c>
      <c r="H37" t="s">
        <v>56</v>
      </c>
      <c r="I37" s="2" t="str">
        <f>_xlfn.XLOOKUP(H37,'Reference table'!$A$2:$A$59,'Reference table'!$B$2:$B$59)</f>
        <v>Grocery</v>
      </c>
      <c r="J37" t="s">
        <v>25</v>
      </c>
      <c r="L37" s="2"/>
    </row>
    <row r="38" spans="1:12">
      <c r="A38" s="8">
        <v>44756</v>
      </c>
      <c r="B38" t="s">
        <v>20</v>
      </c>
      <c r="C38">
        <v>1</v>
      </c>
      <c r="D38" s="10">
        <v>1.89</v>
      </c>
      <c r="E38" s="9">
        <f t="shared" si="0"/>
        <v>1.89</v>
      </c>
      <c r="F38" s="2" t="s">
        <v>165</v>
      </c>
      <c r="G38" t="s">
        <v>37</v>
      </c>
      <c r="H38" t="s">
        <v>50</v>
      </c>
      <c r="I38" s="2" t="str">
        <f>_xlfn.XLOOKUP(H38,'Reference table'!$A$2:$A$59,'Reference table'!$B$2:$B$59)</f>
        <v>Grocery</v>
      </c>
      <c r="J38" t="s">
        <v>25</v>
      </c>
      <c r="L38" s="2"/>
    </row>
    <row r="39" spans="1:12">
      <c r="A39" s="8">
        <v>44756</v>
      </c>
      <c r="B39" t="s">
        <v>21</v>
      </c>
      <c r="C39">
        <v>1</v>
      </c>
      <c r="D39" s="10">
        <v>0.39</v>
      </c>
      <c r="E39" s="9">
        <f t="shared" si="0"/>
        <v>0.39</v>
      </c>
      <c r="F39" s="2" t="s">
        <v>165</v>
      </c>
      <c r="G39" t="s">
        <v>37</v>
      </c>
      <c r="H39" t="s">
        <v>219</v>
      </c>
      <c r="I39" s="2" t="str">
        <f>_xlfn.XLOOKUP(H39,'Reference table'!$A$2:$A$59,'Reference table'!$B$2:$B$59)</f>
        <v>Grocery</v>
      </c>
      <c r="J39" t="s">
        <v>25</v>
      </c>
      <c r="L39" s="2"/>
    </row>
    <row r="40" spans="1:12">
      <c r="A40" s="8">
        <v>44756</v>
      </c>
      <c r="B40" t="s">
        <v>22</v>
      </c>
      <c r="C40">
        <v>5</v>
      </c>
      <c r="D40" s="10">
        <v>0.14000000000000001</v>
      </c>
      <c r="E40" s="9">
        <f t="shared" si="0"/>
        <v>0.70000000000000007</v>
      </c>
      <c r="F40" s="2" t="s">
        <v>165</v>
      </c>
      <c r="G40" t="s">
        <v>37</v>
      </c>
      <c r="H40" t="s">
        <v>54</v>
      </c>
      <c r="I40" s="2" t="str">
        <f>_xlfn.XLOOKUP(H40,'Reference table'!$A$2:$A$59,'Reference table'!$B$2:$B$59)</f>
        <v>Grocery</v>
      </c>
      <c r="J40" t="s">
        <v>25</v>
      </c>
      <c r="L40" s="2"/>
    </row>
    <row r="41" spans="1:12">
      <c r="A41" s="8">
        <v>44756</v>
      </c>
      <c r="B41" t="s">
        <v>23</v>
      </c>
      <c r="C41">
        <v>1</v>
      </c>
      <c r="D41" s="10">
        <v>0.59</v>
      </c>
      <c r="E41" s="9">
        <f t="shared" si="0"/>
        <v>0.59</v>
      </c>
      <c r="F41" s="2" t="s">
        <v>165</v>
      </c>
      <c r="G41" t="s">
        <v>37</v>
      </c>
      <c r="H41" t="s">
        <v>47</v>
      </c>
      <c r="I41" s="2" t="str">
        <f>_xlfn.XLOOKUP(H41,'Reference table'!$A$2:$A$59,'Reference table'!$B$2:$B$59)</f>
        <v>Grocery</v>
      </c>
      <c r="J41" t="s">
        <v>25</v>
      </c>
      <c r="L41" s="2"/>
    </row>
    <row r="42" spans="1:12">
      <c r="A42" s="8">
        <v>44757</v>
      </c>
      <c r="B42" t="s">
        <v>24</v>
      </c>
      <c r="C42">
        <v>2</v>
      </c>
      <c r="D42" s="10">
        <v>1.65</v>
      </c>
      <c r="E42" s="9">
        <f t="shared" si="0"/>
        <v>3.3</v>
      </c>
      <c r="F42" s="2" t="s">
        <v>165</v>
      </c>
      <c r="G42" t="s">
        <v>531</v>
      </c>
      <c r="H42" t="s">
        <v>55</v>
      </c>
      <c r="I42" s="2" t="str">
        <f>_xlfn.XLOOKUP(H42,'Reference table'!$A$2:$A$59,'Reference table'!$B$2:$B$59)</f>
        <v>Transportation</v>
      </c>
      <c r="J42" t="s">
        <v>25</v>
      </c>
      <c r="L42" s="2"/>
    </row>
    <row r="43" spans="1:12">
      <c r="A43" s="8">
        <v>44757</v>
      </c>
      <c r="B43" t="s">
        <v>24</v>
      </c>
      <c r="C43">
        <v>2</v>
      </c>
      <c r="D43" s="10">
        <v>1.65</v>
      </c>
      <c r="E43" s="9">
        <f t="shared" si="0"/>
        <v>3.3</v>
      </c>
      <c r="F43" s="2" t="s">
        <v>165</v>
      </c>
      <c r="G43" t="s">
        <v>531</v>
      </c>
      <c r="H43" t="s">
        <v>55</v>
      </c>
      <c r="I43" s="2" t="str">
        <f>_xlfn.XLOOKUP(H43,'Reference table'!$A$2:$A$59,'Reference table'!$B$2:$B$59)</f>
        <v>Transportation</v>
      </c>
      <c r="J43" t="s">
        <v>26</v>
      </c>
      <c r="L43" s="2"/>
    </row>
    <row r="44" spans="1:12">
      <c r="A44" s="8">
        <v>44757</v>
      </c>
      <c r="B44" t="s">
        <v>27</v>
      </c>
      <c r="C44">
        <v>1</v>
      </c>
      <c r="D44" s="10">
        <v>5.4</v>
      </c>
      <c r="E44" s="9">
        <f t="shared" si="0"/>
        <v>5.4</v>
      </c>
      <c r="F44" s="2" t="s">
        <v>165</v>
      </c>
      <c r="G44" t="s">
        <v>33</v>
      </c>
      <c r="H44" t="s">
        <v>276</v>
      </c>
      <c r="I44" s="2" t="str">
        <f>_xlfn.XLOOKUP(H44,'Reference table'!$A$2:$A$59,'Reference table'!$B$2:$B$59)</f>
        <v>Dinning</v>
      </c>
      <c r="J44" t="s">
        <v>26</v>
      </c>
      <c r="L44" s="2"/>
    </row>
    <row r="45" spans="1:12">
      <c r="A45" s="8">
        <v>44757</v>
      </c>
      <c r="B45" t="s">
        <v>28</v>
      </c>
      <c r="C45">
        <v>1</v>
      </c>
      <c r="D45" s="10">
        <v>5.95</v>
      </c>
      <c r="E45" s="9">
        <f t="shared" si="0"/>
        <v>5.95</v>
      </c>
      <c r="F45" s="2" t="s">
        <v>165</v>
      </c>
      <c r="G45" t="s">
        <v>36</v>
      </c>
      <c r="H45" t="s">
        <v>276</v>
      </c>
      <c r="I45" s="2" t="str">
        <f>_xlfn.XLOOKUP(H45,'Reference table'!$A$2:$A$59,'Reference table'!$B$2:$B$59)</f>
        <v>Dinning</v>
      </c>
      <c r="J45" t="s">
        <v>26</v>
      </c>
      <c r="L45" s="2"/>
    </row>
    <row r="46" spans="1:12">
      <c r="A46" s="8">
        <v>44757</v>
      </c>
      <c r="B46" t="s">
        <v>29</v>
      </c>
      <c r="C46">
        <v>1</v>
      </c>
      <c r="D46" s="10">
        <v>0.89</v>
      </c>
      <c r="E46" s="9">
        <f t="shared" si="0"/>
        <v>0.89</v>
      </c>
      <c r="F46" s="2" t="s">
        <v>165</v>
      </c>
      <c r="G46" t="s">
        <v>35</v>
      </c>
      <c r="H46" t="s">
        <v>51</v>
      </c>
      <c r="I46" s="2" t="str">
        <f>_xlfn.XLOOKUP(H46,'Reference table'!$A$2:$A$59,'Reference table'!$B$2:$B$59)</f>
        <v>Grocery</v>
      </c>
      <c r="J46" t="s">
        <v>26</v>
      </c>
      <c r="L46" s="2"/>
    </row>
    <row r="47" spans="1:12">
      <c r="A47" s="8">
        <v>44757</v>
      </c>
      <c r="B47" t="s">
        <v>30</v>
      </c>
      <c r="C47">
        <v>1</v>
      </c>
      <c r="D47" s="10">
        <v>0.8</v>
      </c>
      <c r="E47" s="9">
        <f t="shared" si="0"/>
        <v>0.8</v>
      </c>
      <c r="F47" s="2" t="s">
        <v>165</v>
      </c>
      <c r="G47" t="s">
        <v>35</v>
      </c>
      <c r="H47" t="s">
        <v>52</v>
      </c>
      <c r="I47" s="2" t="str">
        <f>_xlfn.XLOOKUP(H47,'Reference table'!$A$2:$A$59,'Reference table'!$B$2:$B$59)</f>
        <v>Grocery</v>
      </c>
      <c r="J47" t="s">
        <v>26</v>
      </c>
      <c r="L47" s="2"/>
    </row>
    <row r="48" spans="1:12">
      <c r="A48" s="8">
        <v>44757</v>
      </c>
      <c r="B48" t="s">
        <v>31</v>
      </c>
      <c r="C48">
        <v>1</v>
      </c>
      <c r="D48" s="10">
        <v>0.69</v>
      </c>
      <c r="E48" s="9">
        <f t="shared" si="0"/>
        <v>0.69</v>
      </c>
      <c r="F48" s="2" t="s">
        <v>165</v>
      </c>
      <c r="G48" t="s">
        <v>35</v>
      </c>
      <c r="H48" t="s">
        <v>276</v>
      </c>
      <c r="I48" s="2" t="str">
        <f>_xlfn.XLOOKUP(H48,'Reference table'!$A$2:$A$59,'Reference table'!$B$2:$B$59)</f>
        <v>Dinning</v>
      </c>
      <c r="J48" t="s">
        <v>26</v>
      </c>
      <c r="L48" s="2"/>
    </row>
    <row r="49" spans="1:12">
      <c r="A49" s="8">
        <v>44757</v>
      </c>
      <c r="B49" t="s">
        <v>32</v>
      </c>
      <c r="C49">
        <v>1</v>
      </c>
      <c r="D49" s="10">
        <v>3.99</v>
      </c>
      <c r="E49" s="9">
        <f t="shared" si="0"/>
        <v>3.99</v>
      </c>
      <c r="F49" s="2" t="s">
        <v>165</v>
      </c>
      <c r="G49" t="s">
        <v>34</v>
      </c>
      <c r="H49" t="s">
        <v>472</v>
      </c>
      <c r="I49" s="2" t="str">
        <f>_xlfn.XLOOKUP(H49,'Reference table'!$A$2:$A$59,'Reference table'!$B$2:$B$59)</f>
        <v>Outfit</v>
      </c>
      <c r="J49" t="s">
        <v>25</v>
      </c>
      <c r="L49" s="2"/>
    </row>
    <row r="50" spans="1:12">
      <c r="A50" s="8">
        <v>44758</v>
      </c>
      <c r="B50" t="s">
        <v>57</v>
      </c>
      <c r="C50">
        <v>1</v>
      </c>
      <c r="D50" s="10">
        <v>7.49</v>
      </c>
      <c r="E50" s="9">
        <f t="shared" si="0"/>
        <v>7.49</v>
      </c>
      <c r="F50" s="2" t="s">
        <v>165</v>
      </c>
      <c r="G50" t="s">
        <v>58</v>
      </c>
      <c r="H50" t="s">
        <v>115</v>
      </c>
      <c r="I50" s="2" t="str">
        <f>_xlfn.XLOOKUP(H50,'Reference table'!$A$2:$A$59,'Reference table'!$B$2:$B$59)</f>
        <v>Dinning</v>
      </c>
      <c r="J50" t="s">
        <v>25</v>
      </c>
      <c r="L50" s="2"/>
    </row>
    <row r="51" spans="1:12">
      <c r="A51" s="8">
        <v>44758</v>
      </c>
      <c r="B51" t="s">
        <v>59</v>
      </c>
      <c r="C51">
        <v>1</v>
      </c>
      <c r="D51" s="10">
        <v>0.45</v>
      </c>
      <c r="E51" s="9">
        <f t="shared" si="0"/>
        <v>0.45</v>
      </c>
      <c r="F51" s="2" t="s">
        <v>165</v>
      </c>
      <c r="G51" t="s">
        <v>35</v>
      </c>
      <c r="H51" t="s">
        <v>219</v>
      </c>
      <c r="I51" s="2" t="str">
        <f>_xlfn.XLOOKUP(H51,'Reference table'!$A$2:$A$59,'Reference table'!$B$2:$B$59)</f>
        <v>Grocery</v>
      </c>
      <c r="J51" t="s">
        <v>25</v>
      </c>
      <c r="L51" s="2"/>
    </row>
    <row r="52" spans="1:12">
      <c r="A52" s="8">
        <v>44758</v>
      </c>
      <c r="B52" t="s">
        <v>60</v>
      </c>
      <c r="C52">
        <v>1</v>
      </c>
      <c r="D52" s="10">
        <v>0.55000000000000004</v>
      </c>
      <c r="E52" s="9">
        <f t="shared" si="0"/>
        <v>0.55000000000000004</v>
      </c>
      <c r="F52" s="2" t="s">
        <v>165</v>
      </c>
      <c r="G52" t="s">
        <v>35</v>
      </c>
      <c r="H52" t="s">
        <v>52</v>
      </c>
      <c r="I52" s="2" t="str">
        <f>_xlfn.XLOOKUP(H52,'Reference table'!$A$2:$A$59,'Reference table'!$B$2:$B$59)</f>
        <v>Grocery</v>
      </c>
      <c r="J52" t="s">
        <v>25</v>
      </c>
      <c r="L52" s="2"/>
    </row>
    <row r="53" spans="1:12">
      <c r="A53" s="8">
        <v>44758</v>
      </c>
      <c r="B53" t="s">
        <v>61</v>
      </c>
      <c r="C53">
        <v>1</v>
      </c>
      <c r="D53" s="10">
        <v>1.35</v>
      </c>
      <c r="E53" s="9">
        <f t="shared" si="0"/>
        <v>1.35</v>
      </c>
      <c r="F53" s="2" t="s">
        <v>165</v>
      </c>
      <c r="G53" t="s">
        <v>35</v>
      </c>
      <c r="H53" t="s">
        <v>51</v>
      </c>
      <c r="I53" s="2" t="str">
        <f>_xlfn.XLOOKUP(H53,'Reference table'!$A$2:$A$59,'Reference table'!$B$2:$B$59)</f>
        <v>Grocery</v>
      </c>
      <c r="J53" t="s">
        <v>25</v>
      </c>
      <c r="L53" s="2"/>
    </row>
    <row r="54" spans="1:12">
      <c r="A54" s="8">
        <v>44758</v>
      </c>
      <c r="B54" t="s">
        <v>62</v>
      </c>
      <c r="C54">
        <v>1</v>
      </c>
      <c r="D54" s="10">
        <v>0.55000000000000004</v>
      </c>
      <c r="E54" s="9">
        <f t="shared" si="0"/>
        <v>0.55000000000000004</v>
      </c>
      <c r="F54" s="2" t="s">
        <v>165</v>
      </c>
      <c r="G54" t="s">
        <v>35</v>
      </c>
      <c r="H54" t="s">
        <v>222</v>
      </c>
      <c r="I54" s="2" t="str">
        <f>_xlfn.XLOOKUP(H54,'Reference table'!$A$2:$A$59,'Reference table'!$B$2:$B$59)</f>
        <v>Grocery</v>
      </c>
      <c r="J54" t="s">
        <v>25</v>
      </c>
      <c r="L54" s="2"/>
    </row>
    <row r="55" spans="1:12">
      <c r="A55" s="8">
        <v>44758</v>
      </c>
      <c r="B55" t="s">
        <v>48</v>
      </c>
      <c r="C55">
        <v>1</v>
      </c>
      <c r="D55" s="10">
        <v>23</v>
      </c>
      <c r="E55" s="9">
        <f t="shared" si="0"/>
        <v>23</v>
      </c>
      <c r="F55" s="2" t="s">
        <v>165</v>
      </c>
      <c r="G55" t="s">
        <v>63</v>
      </c>
      <c r="H55" t="s">
        <v>523</v>
      </c>
      <c r="I55" s="2" t="str">
        <f>_xlfn.XLOOKUP(H55,'Reference table'!$A$2:$A$59,'Reference table'!$B$2:$B$59)</f>
        <v>Dinning</v>
      </c>
      <c r="J55" t="s">
        <v>26</v>
      </c>
      <c r="L55" s="2"/>
    </row>
    <row r="56" spans="1:12">
      <c r="A56" s="8">
        <v>44759</v>
      </c>
      <c r="B56" t="s">
        <v>64</v>
      </c>
      <c r="C56">
        <v>1</v>
      </c>
      <c r="D56" s="10">
        <v>1.5</v>
      </c>
      <c r="E56" s="9">
        <f t="shared" si="0"/>
        <v>1.5</v>
      </c>
      <c r="F56" s="2" t="s">
        <v>165</v>
      </c>
      <c r="G56" t="s">
        <v>65</v>
      </c>
      <c r="H56" t="s">
        <v>54</v>
      </c>
      <c r="I56" s="2" t="str">
        <f>_xlfn.XLOOKUP(H56,'Reference table'!$A$2:$A$59,'Reference table'!$B$2:$B$59)</f>
        <v>Grocery</v>
      </c>
      <c r="J56" t="s">
        <v>25</v>
      </c>
      <c r="L56" s="2"/>
    </row>
    <row r="57" spans="1:12">
      <c r="A57" s="8">
        <v>44759</v>
      </c>
      <c r="B57" t="s">
        <v>27</v>
      </c>
      <c r="C57">
        <v>1</v>
      </c>
      <c r="D57" s="10">
        <v>9.4</v>
      </c>
      <c r="E57" s="9">
        <f t="shared" si="0"/>
        <v>9.4</v>
      </c>
      <c r="F57" s="2" t="s">
        <v>165</v>
      </c>
      <c r="G57" t="s">
        <v>66</v>
      </c>
      <c r="H57" t="s">
        <v>276</v>
      </c>
      <c r="I57" s="2" t="str">
        <f>_xlfn.XLOOKUP(H57,'Reference table'!$A$2:$A$59,'Reference table'!$B$2:$B$59)</f>
        <v>Dinning</v>
      </c>
      <c r="J57" t="s">
        <v>26</v>
      </c>
      <c r="L57" s="2"/>
    </row>
    <row r="58" spans="1:12">
      <c r="A58" s="8">
        <v>44759</v>
      </c>
      <c r="B58" t="s">
        <v>67</v>
      </c>
      <c r="C58">
        <v>1</v>
      </c>
      <c r="D58" s="10">
        <v>1.19</v>
      </c>
      <c r="E58" s="9">
        <f t="shared" si="0"/>
        <v>1.19</v>
      </c>
      <c r="F58" s="2" t="s">
        <v>165</v>
      </c>
      <c r="G58" t="s">
        <v>35</v>
      </c>
      <c r="H58" t="s">
        <v>51</v>
      </c>
      <c r="I58" s="2" t="str">
        <f>_xlfn.XLOOKUP(H58,'Reference table'!$A$2:$A$59,'Reference table'!$B$2:$B$59)</f>
        <v>Grocery</v>
      </c>
      <c r="J58" t="s">
        <v>25</v>
      </c>
      <c r="L58" s="2"/>
    </row>
    <row r="59" spans="1:12">
      <c r="A59" s="8">
        <v>44759</v>
      </c>
      <c r="B59" t="s">
        <v>24</v>
      </c>
      <c r="C59">
        <v>1</v>
      </c>
      <c r="D59" s="10">
        <v>1.65</v>
      </c>
      <c r="E59" s="9">
        <f t="shared" si="0"/>
        <v>1.65</v>
      </c>
      <c r="F59" s="2" t="s">
        <v>165</v>
      </c>
      <c r="G59" t="s">
        <v>531</v>
      </c>
      <c r="H59" t="s">
        <v>55</v>
      </c>
      <c r="I59" s="2" t="str">
        <f>_xlfn.XLOOKUP(H59,'Reference table'!$A$2:$A$59,'Reference table'!$B$2:$B$59)</f>
        <v>Transportation</v>
      </c>
      <c r="J59" t="s">
        <v>25</v>
      </c>
      <c r="L59" s="2"/>
    </row>
    <row r="60" spans="1:12">
      <c r="A60" s="8">
        <v>44759</v>
      </c>
      <c r="B60" t="s">
        <v>68</v>
      </c>
      <c r="C60">
        <v>1</v>
      </c>
      <c r="D60" s="10">
        <v>2</v>
      </c>
      <c r="E60" s="9">
        <f t="shared" si="0"/>
        <v>2</v>
      </c>
      <c r="F60" s="2" t="s">
        <v>165</v>
      </c>
      <c r="G60" t="s">
        <v>531</v>
      </c>
      <c r="H60" t="s">
        <v>55</v>
      </c>
      <c r="I60" s="2" t="str">
        <f>_xlfn.XLOOKUP(H60,'Reference table'!$A$2:$A$59,'Reference table'!$B$2:$B$59)</f>
        <v>Transportation</v>
      </c>
      <c r="J60" t="s">
        <v>25</v>
      </c>
      <c r="L60" s="2"/>
    </row>
    <row r="61" spans="1:12">
      <c r="A61" s="8">
        <v>44759</v>
      </c>
      <c r="B61" t="s">
        <v>24</v>
      </c>
      <c r="C61">
        <v>1</v>
      </c>
      <c r="D61" s="10">
        <v>1.65</v>
      </c>
      <c r="E61" s="9">
        <f t="shared" si="0"/>
        <v>1.65</v>
      </c>
      <c r="F61" s="2" t="s">
        <v>165</v>
      </c>
      <c r="G61" t="s">
        <v>531</v>
      </c>
      <c r="H61" t="s">
        <v>55</v>
      </c>
      <c r="I61" s="2" t="str">
        <f>_xlfn.XLOOKUP(H61,'Reference table'!$A$2:$A$59,'Reference table'!$B$2:$B$59)</f>
        <v>Transportation</v>
      </c>
      <c r="J61" t="s">
        <v>26</v>
      </c>
      <c r="L61" s="2"/>
    </row>
    <row r="62" spans="1:12">
      <c r="A62" s="8">
        <v>44759</v>
      </c>
      <c r="B62" t="s">
        <v>68</v>
      </c>
      <c r="C62">
        <v>1</v>
      </c>
      <c r="D62" s="10">
        <v>2</v>
      </c>
      <c r="E62" s="9">
        <f t="shared" si="0"/>
        <v>2</v>
      </c>
      <c r="F62" s="2" t="s">
        <v>165</v>
      </c>
      <c r="G62" t="s">
        <v>531</v>
      </c>
      <c r="H62" t="s">
        <v>55</v>
      </c>
      <c r="I62" s="2" t="str">
        <f>_xlfn.XLOOKUP(H62,'Reference table'!$A$2:$A$59,'Reference table'!$B$2:$B$59)</f>
        <v>Transportation</v>
      </c>
      <c r="J62" t="s">
        <v>26</v>
      </c>
      <c r="L62" s="2"/>
    </row>
    <row r="63" spans="1:12">
      <c r="A63" s="8">
        <v>44760</v>
      </c>
      <c r="B63" t="s">
        <v>69</v>
      </c>
      <c r="C63">
        <v>1</v>
      </c>
      <c r="D63" s="10">
        <v>0.69</v>
      </c>
      <c r="E63" s="9">
        <f t="shared" si="0"/>
        <v>0.69</v>
      </c>
      <c r="F63" s="2" t="s">
        <v>165</v>
      </c>
      <c r="G63" t="s">
        <v>35</v>
      </c>
      <c r="H63" t="s">
        <v>514</v>
      </c>
      <c r="I63" s="2" t="str">
        <f>_xlfn.XLOOKUP(H63,'Reference table'!$A$2:$A$59,'Reference table'!$B$2:$B$59)</f>
        <v>Grocery</v>
      </c>
      <c r="J63" t="s">
        <v>25</v>
      </c>
      <c r="L63" s="2"/>
    </row>
    <row r="64" spans="1:12">
      <c r="A64" s="8">
        <v>44760</v>
      </c>
      <c r="B64" t="s">
        <v>70</v>
      </c>
      <c r="C64">
        <v>1</v>
      </c>
      <c r="D64" s="10">
        <v>2.15</v>
      </c>
      <c r="E64" s="9">
        <f t="shared" si="0"/>
        <v>2.15</v>
      </c>
      <c r="F64" s="2" t="s">
        <v>165</v>
      </c>
      <c r="G64" t="s">
        <v>35</v>
      </c>
      <c r="H64" t="s">
        <v>53</v>
      </c>
      <c r="I64" s="2" t="str">
        <f>_xlfn.XLOOKUP(H64,'Reference table'!$A$2:$A$59,'Reference table'!$B$2:$B$59)</f>
        <v>Grocery</v>
      </c>
      <c r="J64" t="s">
        <v>25</v>
      </c>
      <c r="L64" s="2"/>
    </row>
    <row r="65" spans="1:12">
      <c r="A65" s="8">
        <v>44760</v>
      </c>
      <c r="B65" t="s">
        <v>71</v>
      </c>
      <c r="C65">
        <v>1</v>
      </c>
      <c r="D65" s="10">
        <v>1.75</v>
      </c>
      <c r="E65" s="9">
        <f t="shared" si="0"/>
        <v>1.75</v>
      </c>
      <c r="F65" s="2" t="s">
        <v>165</v>
      </c>
      <c r="G65" t="s">
        <v>35</v>
      </c>
      <c r="H65" t="s">
        <v>54</v>
      </c>
      <c r="I65" s="2" t="str">
        <f>_xlfn.XLOOKUP(H65,'Reference table'!$A$2:$A$59,'Reference table'!$B$2:$B$59)</f>
        <v>Grocery</v>
      </c>
      <c r="J65" t="s">
        <v>25</v>
      </c>
      <c r="L65" s="2"/>
    </row>
    <row r="66" spans="1:12">
      <c r="A66" s="8">
        <v>44760</v>
      </c>
      <c r="B66" t="s">
        <v>72</v>
      </c>
      <c r="C66">
        <v>1</v>
      </c>
      <c r="D66" s="10">
        <v>0.55000000000000004</v>
      </c>
      <c r="E66" s="9">
        <f t="shared" ref="E66:E129" si="1">C66*D66</f>
        <v>0.55000000000000004</v>
      </c>
      <c r="F66" s="2" t="s">
        <v>165</v>
      </c>
      <c r="G66" t="s">
        <v>35</v>
      </c>
      <c r="H66" t="s">
        <v>52</v>
      </c>
      <c r="I66" s="2" t="str">
        <f>_xlfn.XLOOKUP(H66,'Reference table'!$A$2:$A$59,'Reference table'!$B$2:$B$59)</f>
        <v>Grocery</v>
      </c>
      <c r="J66" t="s">
        <v>25</v>
      </c>
      <c r="L66" s="2"/>
    </row>
    <row r="67" spans="1:12">
      <c r="A67" s="8">
        <v>44760</v>
      </c>
      <c r="B67" t="s">
        <v>73</v>
      </c>
      <c r="C67">
        <v>1</v>
      </c>
      <c r="D67" s="10">
        <v>1.69</v>
      </c>
      <c r="E67" s="9">
        <f t="shared" si="1"/>
        <v>1.69</v>
      </c>
      <c r="F67" s="2" t="s">
        <v>165</v>
      </c>
      <c r="G67" t="s">
        <v>35</v>
      </c>
      <c r="H67" t="s">
        <v>53</v>
      </c>
      <c r="I67" s="2" t="str">
        <f>_xlfn.XLOOKUP(H67,'Reference table'!$A$2:$A$59,'Reference table'!$B$2:$B$59)</f>
        <v>Grocery</v>
      </c>
      <c r="J67" t="s">
        <v>25</v>
      </c>
      <c r="L67" s="2"/>
    </row>
    <row r="68" spans="1:12">
      <c r="A68" s="8">
        <v>44760</v>
      </c>
      <c r="B68" t="s">
        <v>29</v>
      </c>
      <c r="C68">
        <v>1</v>
      </c>
      <c r="D68" s="10">
        <v>0.89</v>
      </c>
      <c r="E68" s="9">
        <f t="shared" si="1"/>
        <v>0.89</v>
      </c>
      <c r="F68" s="2" t="s">
        <v>165</v>
      </c>
      <c r="G68" t="s">
        <v>35</v>
      </c>
      <c r="H68" t="s">
        <v>51</v>
      </c>
      <c r="I68" s="2" t="str">
        <f>_xlfn.XLOOKUP(H68,'Reference table'!$A$2:$A$59,'Reference table'!$B$2:$B$59)</f>
        <v>Grocery</v>
      </c>
      <c r="J68" t="s">
        <v>25</v>
      </c>
      <c r="L68" s="2"/>
    </row>
    <row r="69" spans="1:12">
      <c r="A69" s="8">
        <v>44760</v>
      </c>
      <c r="B69" t="s">
        <v>74</v>
      </c>
      <c r="C69">
        <v>1</v>
      </c>
      <c r="D69" s="10">
        <v>0.68</v>
      </c>
      <c r="E69" s="9">
        <f t="shared" si="1"/>
        <v>0.68</v>
      </c>
      <c r="F69" s="2" t="s">
        <v>165</v>
      </c>
      <c r="G69" t="s">
        <v>35</v>
      </c>
      <c r="H69" t="s">
        <v>52</v>
      </c>
      <c r="I69" s="2" t="str">
        <f>_xlfn.XLOOKUP(H69,'Reference table'!$A$2:$A$59,'Reference table'!$B$2:$B$59)</f>
        <v>Grocery</v>
      </c>
      <c r="J69" t="s">
        <v>25</v>
      </c>
      <c r="L69" s="2"/>
    </row>
    <row r="70" spans="1:12">
      <c r="A70" s="8">
        <v>44762</v>
      </c>
      <c r="B70" t="s">
        <v>75</v>
      </c>
      <c r="C70">
        <v>1</v>
      </c>
      <c r="D70" s="10">
        <v>2.5</v>
      </c>
      <c r="E70" s="9">
        <f t="shared" si="1"/>
        <v>2.5</v>
      </c>
      <c r="F70" s="2" t="s">
        <v>165</v>
      </c>
      <c r="G70" t="s">
        <v>76</v>
      </c>
      <c r="H70" t="s">
        <v>50</v>
      </c>
      <c r="I70" s="2" t="str">
        <f>_xlfn.XLOOKUP(H70,'Reference table'!$A$2:$A$59,'Reference table'!$B$2:$B$59)</f>
        <v>Grocery</v>
      </c>
      <c r="J70" t="s">
        <v>25</v>
      </c>
      <c r="L70" s="2"/>
    </row>
    <row r="71" spans="1:12">
      <c r="A71" s="8">
        <v>44762</v>
      </c>
      <c r="B71" t="s">
        <v>77</v>
      </c>
      <c r="C71">
        <v>1</v>
      </c>
      <c r="D71" s="10">
        <v>1.45</v>
      </c>
      <c r="E71" s="9">
        <f t="shared" si="1"/>
        <v>1.45</v>
      </c>
      <c r="F71" s="2" t="s">
        <v>165</v>
      </c>
      <c r="G71" t="s">
        <v>76</v>
      </c>
      <c r="H71" t="s">
        <v>46</v>
      </c>
      <c r="I71" s="2" t="str">
        <f>_xlfn.XLOOKUP(H71,'Reference table'!$A$2:$A$59,'Reference table'!$B$2:$B$59)</f>
        <v>Grocery</v>
      </c>
      <c r="J71" t="s">
        <v>25</v>
      </c>
      <c r="L71" s="2"/>
    </row>
    <row r="72" spans="1:12">
      <c r="A72" s="8">
        <v>44762</v>
      </c>
      <c r="B72" t="s">
        <v>78</v>
      </c>
      <c r="C72">
        <v>1</v>
      </c>
      <c r="D72" s="10">
        <v>1.5</v>
      </c>
      <c r="E72" s="9">
        <f t="shared" si="1"/>
        <v>1.5</v>
      </c>
      <c r="F72" s="2" t="s">
        <v>165</v>
      </c>
      <c r="G72" t="s">
        <v>76</v>
      </c>
      <c r="H72" t="s">
        <v>51</v>
      </c>
      <c r="I72" s="2" t="str">
        <f>_xlfn.XLOOKUP(H72,'Reference table'!$A$2:$A$59,'Reference table'!$B$2:$B$59)</f>
        <v>Grocery</v>
      </c>
      <c r="J72" t="s">
        <v>25</v>
      </c>
      <c r="L72" s="2"/>
    </row>
    <row r="73" spans="1:12">
      <c r="A73" s="8">
        <v>44762</v>
      </c>
      <c r="B73" t="s">
        <v>79</v>
      </c>
      <c r="C73">
        <v>1</v>
      </c>
      <c r="D73" s="10">
        <v>2.5</v>
      </c>
      <c r="E73" s="9">
        <f t="shared" si="1"/>
        <v>2.5</v>
      </c>
      <c r="F73" s="2" t="s">
        <v>165</v>
      </c>
      <c r="G73" t="s">
        <v>76</v>
      </c>
      <c r="H73" t="s">
        <v>46</v>
      </c>
      <c r="I73" s="2" t="str">
        <f>_xlfn.XLOOKUP(H73,'Reference table'!$A$2:$A$59,'Reference table'!$B$2:$B$59)</f>
        <v>Grocery</v>
      </c>
      <c r="J73" t="s">
        <v>25</v>
      </c>
      <c r="L73" s="2"/>
    </row>
    <row r="74" spans="1:12">
      <c r="A74" s="8">
        <v>44762</v>
      </c>
      <c r="B74" t="s">
        <v>80</v>
      </c>
      <c r="C74">
        <v>1</v>
      </c>
      <c r="D74" s="10">
        <v>1</v>
      </c>
      <c r="E74" s="9">
        <f t="shared" si="1"/>
        <v>1</v>
      </c>
      <c r="F74" s="2" t="s">
        <v>165</v>
      </c>
      <c r="G74" t="s">
        <v>76</v>
      </c>
      <c r="H74" t="s">
        <v>50</v>
      </c>
      <c r="I74" s="2" t="str">
        <f>_xlfn.XLOOKUP(H74,'Reference table'!$A$2:$A$59,'Reference table'!$B$2:$B$59)</f>
        <v>Grocery</v>
      </c>
      <c r="J74" t="s">
        <v>25</v>
      </c>
      <c r="L74" s="2"/>
    </row>
    <row r="75" spans="1:12">
      <c r="A75" s="8">
        <v>44762</v>
      </c>
      <c r="B75" t="s">
        <v>81</v>
      </c>
      <c r="C75">
        <v>1</v>
      </c>
      <c r="D75" s="10">
        <v>1</v>
      </c>
      <c r="E75" s="9">
        <f t="shared" si="1"/>
        <v>1</v>
      </c>
      <c r="F75" s="2" t="s">
        <v>165</v>
      </c>
      <c r="G75" t="s">
        <v>76</v>
      </c>
      <c r="H75" t="s">
        <v>50</v>
      </c>
      <c r="I75" s="2" t="str">
        <f>_xlfn.XLOOKUP(H75,'Reference table'!$A$2:$A$59,'Reference table'!$B$2:$B$59)</f>
        <v>Grocery</v>
      </c>
      <c r="J75" t="s">
        <v>25</v>
      </c>
      <c r="L75" s="2"/>
    </row>
    <row r="76" spans="1:12">
      <c r="A76" s="8">
        <v>44762</v>
      </c>
      <c r="B76" t="s">
        <v>82</v>
      </c>
      <c r="C76">
        <v>1</v>
      </c>
      <c r="D76" s="10">
        <v>0.89</v>
      </c>
      <c r="E76" s="9">
        <f t="shared" si="1"/>
        <v>0.89</v>
      </c>
      <c r="F76" s="2" t="s">
        <v>165</v>
      </c>
      <c r="G76" t="s">
        <v>76</v>
      </c>
      <c r="H76" t="s">
        <v>52</v>
      </c>
      <c r="I76" s="2" t="str">
        <f>_xlfn.XLOOKUP(H76,'Reference table'!$A$2:$A$59,'Reference table'!$B$2:$B$59)</f>
        <v>Grocery</v>
      </c>
      <c r="J76" t="s">
        <v>25</v>
      </c>
      <c r="L76" s="2"/>
    </row>
    <row r="77" spans="1:12">
      <c r="A77" s="8">
        <v>44762</v>
      </c>
      <c r="B77" t="s">
        <v>83</v>
      </c>
      <c r="C77">
        <v>1</v>
      </c>
      <c r="D77" s="10">
        <v>0.3</v>
      </c>
      <c r="E77" s="9">
        <f t="shared" si="1"/>
        <v>0.3</v>
      </c>
      <c r="F77" s="2" t="s">
        <v>165</v>
      </c>
      <c r="G77" t="s">
        <v>76</v>
      </c>
      <c r="H77" t="s">
        <v>52</v>
      </c>
      <c r="I77" s="2" t="str">
        <f>_xlfn.XLOOKUP(H77,'Reference table'!$A$2:$A$59,'Reference table'!$B$2:$B$59)</f>
        <v>Grocery</v>
      </c>
      <c r="J77" t="s">
        <v>25</v>
      </c>
      <c r="L77" s="2"/>
    </row>
    <row r="78" spans="1:12">
      <c r="A78" s="8">
        <v>44762</v>
      </c>
      <c r="B78" t="s">
        <v>84</v>
      </c>
      <c r="C78">
        <v>1</v>
      </c>
      <c r="D78" s="10">
        <v>2.99</v>
      </c>
      <c r="E78" s="9">
        <f t="shared" si="1"/>
        <v>2.99</v>
      </c>
      <c r="F78" s="2" t="s">
        <v>165</v>
      </c>
      <c r="G78" t="s">
        <v>37</v>
      </c>
      <c r="H78" t="s">
        <v>53</v>
      </c>
      <c r="I78" s="2" t="str">
        <f>_xlfn.XLOOKUP(H78,'Reference table'!$A$2:$A$59,'Reference table'!$B$2:$B$59)</f>
        <v>Grocery</v>
      </c>
      <c r="J78" t="s">
        <v>26</v>
      </c>
      <c r="L78" s="2"/>
    </row>
    <row r="79" spans="1:12">
      <c r="A79" s="8">
        <v>44762</v>
      </c>
      <c r="B79" t="s">
        <v>85</v>
      </c>
      <c r="C79">
        <v>1</v>
      </c>
      <c r="D79" s="10">
        <v>1.69</v>
      </c>
      <c r="E79" s="9">
        <f t="shared" si="1"/>
        <v>1.69</v>
      </c>
      <c r="F79" s="2" t="s">
        <v>165</v>
      </c>
      <c r="G79" t="s">
        <v>37</v>
      </c>
      <c r="H79" t="s">
        <v>514</v>
      </c>
      <c r="I79" s="2" t="str">
        <f>_xlfn.XLOOKUP(H79,'Reference table'!$A$2:$A$59,'Reference table'!$B$2:$B$59)</f>
        <v>Grocery</v>
      </c>
      <c r="J79" t="s">
        <v>26</v>
      </c>
      <c r="L79" s="2"/>
    </row>
    <row r="80" spans="1:12">
      <c r="A80" s="8">
        <v>44762</v>
      </c>
      <c r="B80" t="s">
        <v>86</v>
      </c>
      <c r="C80">
        <v>1</v>
      </c>
      <c r="D80" s="10">
        <v>3.85</v>
      </c>
      <c r="E80" s="9">
        <f t="shared" si="1"/>
        <v>3.85</v>
      </c>
      <c r="F80" s="2" t="s">
        <v>165</v>
      </c>
      <c r="G80" t="s">
        <v>37</v>
      </c>
      <c r="H80" t="s">
        <v>53</v>
      </c>
      <c r="I80" s="2" t="str">
        <f>_xlfn.XLOOKUP(H80,'Reference table'!$A$2:$A$59,'Reference table'!$B$2:$B$59)</f>
        <v>Grocery</v>
      </c>
      <c r="J80" t="s">
        <v>26</v>
      </c>
      <c r="L80" s="2"/>
    </row>
    <row r="81" spans="1:12">
      <c r="A81" s="8">
        <v>44762</v>
      </c>
      <c r="B81" t="s">
        <v>87</v>
      </c>
      <c r="C81">
        <v>1</v>
      </c>
      <c r="D81" s="10">
        <v>0.89</v>
      </c>
      <c r="E81" s="9">
        <f t="shared" si="1"/>
        <v>0.89</v>
      </c>
      <c r="F81" s="2" t="s">
        <v>165</v>
      </c>
      <c r="G81" t="s">
        <v>37</v>
      </c>
      <c r="H81" t="s">
        <v>54</v>
      </c>
      <c r="I81" s="2" t="str">
        <f>_xlfn.XLOOKUP(H81,'Reference table'!$A$2:$A$59,'Reference table'!$B$2:$B$59)</f>
        <v>Grocery</v>
      </c>
      <c r="J81" t="s">
        <v>26</v>
      </c>
      <c r="L81" s="2"/>
    </row>
    <row r="82" spans="1:12">
      <c r="A82" s="8">
        <v>44762</v>
      </c>
      <c r="B82" t="s">
        <v>88</v>
      </c>
      <c r="C82">
        <v>1</v>
      </c>
      <c r="D82" s="10">
        <v>0.42</v>
      </c>
      <c r="E82" s="9">
        <f t="shared" si="1"/>
        <v>0.42</v>
      </c>
      <c r="F82" s="2" t="s">
        <v>165</v>
      </c>
      <c r="G82" t="s">
        <v>37</v>
      </c>
      <c r="H82" t="s">
        <v>46</v>
      </c>
      <c r="I82" s="2" t="str">
        <f>_xlfn.XLOOKUP(H82,'Reference table'!$A$2:$A$59,'Reference table'!$B$2:$B$59)</f>
        <v>Grocery</v>
      </c>
      <c r="J82" t="s">
        <v>26</v>
      </c>
      <c r="L82" s="2"/>
    </row>
    <row r="83" spans="1:12">
      <c r="A83" s="8">
        <v>44762</v>
      </c>
      <c r="B83" t="s">
        <v>89</v>
      </c>
      <c r="C83">
        <v>7</v>
      </c>
      <c r="D83" s="10">
        <v>0.14000000000000001</v>
      </c>
      <c r="E83" s="9">
        <f t="shared" si="1"/>
        <v>0.98000000000000009</v>
      </c>
      <c r="F83" s="2" t="s">
        <v>165</v>
      </c>
      <c r="G83" t="s">
        <v>37</v>
      </c>
      <c r="H83" t="s">
        <v>54</v>
      </c>
      <c r="I83" s="2" t="str">
        <f>_xlfn.XLOOKUP(H83,'Reference table'!$A$2:$A$59,'Reference table'!$B$2:$B$59)</f>
        <v>Grocery</v>
      </c>
      <c r="J83" t="s">
        <v>26</v>
      </c>
      <c r="L83" s="2"/>
    </row>
    <row r="84" spans="1:12">
      <c r="A84" s="8">
        <v>44763</v>
      </c>
      <c r="B84" t="s">
        <v>90</v>
      </c>
      <c r="C84">
        <v>1</v>
      </c>
      <c r="D84" s="10">
        <v>10</v>
      </c>
      <c r="E84" s="9">
        <f t="shared" si="1"/>
        <v>10</v>
      </c>
      <c r="F84" s="2" t="s">
        <v>166</v>
      </c>
      <c r="G84" t="s">
        <v>39</v>
      </c>
      <c r="H84" t="s">
        <v>90</v>
      </c>
      <c r="I84" s="2" t="str">
        <f>_xlfn.XLOOKUP(H84,'Reference table'!$A$2:$A$59,'Reference table'!$B$2:$B$59)</f>
        <v>Haircut</v>
      </c>
      <c r="J84" t="s">
        <v>25</v>
      </c>
      <c r="L84" s="2"/>
    </row>
    <row r="85" spans="1:12">
      <c r="A85" s="8">
        <v>44763</v>
      </c>
      <c r="B85" t="s">
        <v>24</v>
      </c>
      <c r="C85">
        <v>2</v>
      </c>
      <c r="D85" s="10">
        <v>1.65</v>
      </c>
      <c r="E85" s="9">
        <f t="shared" si="1"/>
        <v>3.3</v>
      </c>
      <c r="F85" s="2" t="s">
        <v>165</v>
      </c>
      <c r="G85" t="s">
        <v>531</v>
      </c>
      <c r="H85" t="s">
        <v>55</v>
      </c>
      <c r="I85" s="2" t="str">
        <f>_xlfn.XLOOKUP(H85,'Reference table'!$A$2:$A$59,'Reference table'!$B$2:$B$59)</f>
        <v>Transportation</v>
      </c>
      <c r="J85" t="s">
        <v>25</v>
      </c>
      <c r="L85" s="2"/>
    </row>
    <row r="86" spans="1:12">
      <c r="A86" s="8">
        <v>44763</v>
      </c>
      <c r="B86" t="s">
        <v>24</v>
      </c>
      <c r="C86">
        <v>2</v>
      </c>
      <c r="D86" s="10">
        <v>1.65</v>
      </c>
      <c r="E86" s="9">
        <f t="shared" si="1"/>
        <v>3.3</v>
      </c>
      <c r="F86" s="2" t="s">
        <v>165</v>
      </c>
      <c r="G86" t="s">
        <v>531</v>
      </c>
      <c r="H86" t="s">
        <v>55</v>
      </c>
      <c r="I86" s="2" t="str">
        <f>_xlfn.XLOOKUP(H86,'Reference table'!$A$2:$A$59,'Reference table'!$B$2:$B$59)</f>
        <v>Transportation</v>
      </c>
      <c r="J86" t="s">
        <v>26</v>
      </c>
      <c r="L86" s="2"/>
    </row>
    <row r="87" spans="1:12">
      <c r="A87" s="8">
        <v>44763</v>
      </c>
      <c r="B87" t="s">
        <v>91</v>
      </c>
      <c r="C87">
        <v>1</v>
      </c>
      <c r="D87" s="10">
        <v>0.89</v>
      </c>
      <c r="E87" s="9">
        <f t="shared" si="1"/>
        <v>0.89</v>
      </c>
      <c r="F87" s="2" t="s">
        <v>165</v>
      </c>
      <c r="G87" t="s">
        <v>92</v>
      </c>
      <c r="H87" t="s">
        <v>51</v>
      </c>
      <c r="I87" s="2" t="str">
        <f>_xlfn.XLOOKUP(H87,'Reference table'!$A$2:$A$59,'Reference table'!$B$2:$B$59)</f>
        <v>Grocery</v>
      </c>
      <c r="J87" t="s">
        <v>26</v>
      </c>
      <c r="L87" s="2"/>
    </row>
    <row r="88" spans="1:12">
      <c r="A88" s="8">
        <v>44764</v>
      </c>
      <c r="B88" t="s">
        <v>93</v>
      </c>
      <c r="C88">
        <v>1</v>
      </c>
      <c r="D88" s="10">
        <v>20</v>
      </c>
      <c r="E88" s="9">
        <f t="shared" si="1"/>
        <v>20</v>
      </c>
      <c r="F88" s="2" t="s">
        <v>165</v>
      </c>
      <c r="G88" t="s">
        <v>532</v>
      </c>
      <c r="H88" t="s">
        <v>55</v>
      </c>
      <c r="I88" s="2" t="str">
        <f>_xlfn.XLOOKUP(H88,'Reference table'!$A$2:$A$59,'Reference table'!$B$2:$B$59)</f>
        <v>Transportation</v>
      </c>
      <c r="J88" t="s">
        <v>25</v>
      </c>
      <c r="L88" s="2"/>
    </row>
    <row r="89" spans="1:12">
      <c r="A89" s="8">
        <v>44764</v>
      </c>
      <c r="B89" t="s">
        <v>93</v>
      </c>
      <c r="C89">
        <v>1</v>
      </c>
      <c r="D89" s="10">
        <v>20</v>
      </c>
      <c r="E89" s="9">
        <f t="shared" si="1"/>
        <v>20</v>
      </c>
      <c r="F89" s="2" t="s">
        <v>165</v>
      </c>
      <c r="G89" t="s">
        <v>532</v>
      </c>
      <c r="H89" t="s">
        <v>55</v>
      </c>
      <c r="I89" s="2" t="str">
        <f>_xlfn.XLOOKUP(H89,'Reference table'!$A$2:$A$59,'Reference table'!$B$2:$B$59)</f>
        <v>Transportation</v>
      </c>
      <c r="J89" t="s">
        <v>26</v>
      </c>
      <c r="L89" s="2"/>
    </row>
    <row r="90" spans="1:12">
      <c r="A90" s="8">
        <v>44764</v>
      </c>
      <c r="B90" t="s">
        <v>94</v>
      </c>
      <c r="C90">
        <v>1</v>
      </c>
      <c r="D90" s="10">
        <v>10</v>
      </c>
      <c r="E90" s="9">
        <f t="shared" si="1"/>
        <v>10</v>
      </c>
      <c r="F90" s="2" t="s">
        <v>165</v>
      </c>
      <c r="G90" t="s">
        <v>95</v>
      </c>
      <c r="H90" t="s">
        <v>528</v>
      </c>
      <c r="I90" s="2" t="str">
        <f>_xlfn.XLOOKUP(H90,'Reference table'!$A$2:$A$59,'Reference table'!$B$2:$B$59)</f>
        <v>Utility</v>
      </c>
      <c r="J90" t="s">
        <v>25</v>
      </c>
      <c r="L90" s="2"/>
    </row>
    <row r="91" spans="1:12">
      <c r="A91" s="8">
        <v>44764</v>
      </c>
      <c r="B91" t="s">
        <v>94</v>
      </c>
      <c r="C91">
        <v>1</v>
      </c>
      <c r="D91" s="10">
        <v>10</v>
      </c>
      <c r="E91" s="9">
        <f t="shared" si="1"/>
        <v>10</v>
      </c>
      <c r="F91" s="2" t="s">
        <v>165</v>
      </c>
      <c r="G91" t="s">
        <v>95</v>
      </c>
      <c r="H91" t="s">
        <v>528</v>
      </c>
      <c r="I91" s="2" t="str">
        <f>_xlfn.XLOOKUP(H91,'Reference table'!$A$2:$A$59,'Reference table'!$B$2:$B$59)</f>
        <v>Utility</v>
      </c>
      <c r="J91" t="s">
        <v>26</v>
      </c>
      <c r="L91" s="2"/>
    </row>
    <row r="92" spans="1:12">
      <c r="A92" s="8">
        <v>44764</v>
      </c>
      <c r="B92" t="s">
        <v>68</v>
      </c>
      <c r="C92">
        <v>1</v>
      </c>
      <c r="D92" s="10">
        <v>3.5</v>
      </c>
      <c r="E92" s="9">
        <f t="shared" si="1"/>
        <v>3.5</v>
      </c>
      <c r="F92" s="2" t="s">
        <v>165</v>
      </c>
      <c r="G92" t="s">
        <v>531</v>
      </c>
      <c r="H92" t="s">
        <v>55</v>
      </c>
      <c r="I92" s="2" t="str">
        <f>_xlfn.XLOOKUP(H92,'Reference table'!$A$2:$A$59,'Reference table'!$B$2:$B$59)</f>
        <v>Transportation</v>
      </c>
      <c r="J92" t="s">
        <v>25</v>
      </c>
      <c r="L92" s="2"/>
    </row>
    <row r="93" spans="1:12">
      <c r="A93" s="8">
        <v>44764</v>
      </c>
      <c r="B93" t="s">
        <v>68</v>
      </c>
      <c r="C93">
        <v>1</v>
      </c>
      <c r="D93" s="10">
        <v>3.5</v>
      </c>
      <c r="E93" s="9">
        <f t="shared" si="1"/>
        <v>3.5</v>
      </c>
      <c r="F93" s="2" t="s">
        <v>165</v>
      </c>
      <c r="G93" t="s">
        <v>531</v>
      </c>
      <c r="H93" t="s">
        <v>55</v>
      </c>
      <c r="I93" s="2" t="str">
        <f>_xlfn.XLOOKUP(H93,'Reference table'!$A$2:$A$59,'Reference table'!$B$2:$B$59)</f>
        <v>Transportation</v>
      </c>
      <c r="J93" t="s">
        <v>26</v>
      </c>
      <c r="L93" s="2"/>
    </row>
    <row r="94" spans="1:12">
      <c r="A94" s="8">
        <v>44764</v>
      </c>
      <c r="B94" t="s">
        <v>68</v>
      </c>
      <c r="C94">
        <v>1</v>
      </c>
      <c r="D94" s="10">
        <v>1.9</v>
      </c>
      <c r="E94" s="9">
        <f t="shared" si="1"/>
        <v>1.9</v>
      </c>
      <c r="F94" s="2" t="s">
        <v>165</v>
      </c>
      <c r="G94" t="s">
        <v>531</v>
      </c>
      <c r="H94" t="s">
        <v>55</v>
      </c>
      <c r="I94" s="2" t="str">
        <f>_xlfn.XLOOKUP(H94,'Reference table'!$A$2:$A$59,'Reference table'!$B$2:$B$59)</f>
        <v>Transportation</v>
      </c>
      <c r="J94" t="s">
        <v>25</v>
      </c>
      <c r="L94" s="2"/>
    </row>
    <row r="95" spans="1:12">
      <c r="A95" s="8">
        <v>44764</v>
      </c>
      <c r="B95" t="s">
        <v>68</v>
      </c>
      <c r="C95">
        <v>1</v>
      </c>
      <c r="D95" s="10">
        <v>1.9</v>
      </c>
      <c r="E95" s="9">
        <f t="shared" si="1"/>
        <v>1.9</v>
      </c>
      <c r="F95" s="2" t="s">
        <v>165</v>
      </c>
      <c r="G95" t="s">
        <v>531</v>
      </c>
      <c r="H95" t="s">
        <v>55</v>
      </c>
      <c r="I95" s="2" t="str">
        <f>_xlfn.XLOOKUP(H95,'Reference table'!$A$2:$A$59,'Reference table'!$B$2:$B$59)</f>
        <v>Transportation</v>
      </c>
      <c r="J95" t="s">
        <v>26</v>
      </c>
      <c r="L95" s="2"/>
    </row>
    <row r="96" spans="1:12">
      <c r="A96" s="8">
        <v>44764</v>
      </c>
      <c r="B96" t="s">
        <v>48</v>
      </c>
      <c r="C96">
        <v>1</v>
      </c>
      <c r="D96" s="10">
        <v>65.87</v>
      </c>
      <c r="E96" s="9">
        <f t="shared" si="1"/>
        <v>65.87</v>
      </c>
      <c r="F96" s="2" t="s">
        <v>165</v>
      </c>
      <c r="G96" t="s">
        <v>96</v>
      </c>
      <c r="H96" t="s">
        <v>394</v>
      </c>
      <c r="I96" s="2" t="str">
        <f>_xlfn.XLOOKUP(H96,'Reference table'!$A$2:$A$59,'Reference table'!$B$2:$B$59)</f>
        <v>Dinning</v>
      </c>
      <c r="J96" t="s">
        <v>25</v>
      </c>
      <c r="L96" s="2"/>
    </row>
    <row r="97" spans="1:12">
      <c r="A97" s="8">
        <v>44765</v>
      </c>
      <c r="B97" t="s">
        <v>119</v>
      </c>
      <c r="C97">
        <v>1</v>
      </c>
      <c r="D97" s="10">
        <v>568</v>
      </c>
      <c r="E97" s="9">
        <f t="shared" si="1"/>
        <v>568</v>
      </c>
      <c r="F97" s="2" t="s">
        <v>165</v>
      </c>
      <c r="G97" t="s">
        <v>120</v>
      </c>
      <c r="H97" t="s">
        <v>100</v>
      </c>
      <c r="I97" s="2" t="str">
        <f>_xlfn.XLOOKUP(H97,'Reference table'!$A$2:$A$59,'Reference table'!$B$2:$B$59)</f>
        <v>Rental</v>
      </c>
      <c r="J97" t="s">
        <v>26</v>
      </c>
      <c r="L97" s="2"/>
    </row>
    <row r="98" spans="1:12">
      <c r="A98" s="8">
        <v>44766</v>
      </c>
      <c r="B98" t="s">
        <v>24</v>
      </c>
      <c r="C98">
        <v>1</v>
      </c>
      <c r="D98" s="10">
        <v>1.65</v>
      </c>
      <c r="E98" s="9">
        <f t="shared" si="1"/>
        <v>1.65</v>
      </c>
      <c r="F98" s="2" t="s">
        <v>165</v>
      </c>
      <c r="G98" t="s">
        <v>531</v>
      </c>
      <c r="H98" t="s">
        <v>55</v>
      </c>
      <c r="I98" s="2" t="str">
        <f>_xlfn.XLOOKUP(H98,'Reference table'!$A$2:$A$59,'Reference table'!$B$2:$B$59)</f>
        <v>Transportation</v>
      </c>
      <c r="J98" t="s">
        <v>25</v>
      </c>
      <c r="L98" s="2"/>
    </row>
    <row r="99" spans="1:12">
      <c r="A99" s="8">
        <v>44766</v>
      </c>
      <c r="B99" t="s">
        <v>24</v>
      </c>
      <c r="C99">
        <v>1</v>
      </c>
      <c r="D99" s="10">
        <v>1.65</v>
      </c>
      <c r="E99" s="9">
        <f t="shared" si="1"/>
        <v>1.65</v>
      </c>
      <c r="F99" s="2" t="s">
        <v>165</v>
      </c>
      <c r="G99" t="s">
        <v>531</v>
      </c>
      <c r="H99" t="s">
        <v>55</v>
      </c>
      <c r="I99" s="2" t="str">
        <f>_xlfn.XLOOKUP(H99,'Reference table'!$A$2:$A$59,'Reference table'!$B$2:$B$59)</f>
        <v>Transportation</v>
      </c>
      <c r="J99" t="s">
        <v>26</v>
      </c>
      <c r="L99" s="2"/>
    </row>
    <row r="100" spans="1:12">
      <c r="A100" s="8">
        <v>44766</v>
      </c>
      <c r="B100" t="s">
        <v>518</v>
      </c>
      <c r="C100">
        <v>1</v>
      </c>
      <c r="D100" s="10">
        <v>20.65</v>
      </c>
      <c r="E100" s="9">
        <f t="shared" si="1"/>
        <v>20.65</v>
      </c>
      <c r="F100" s="2" t="s">
        <v>165</v>
      </c>
      <c r="G100" t="s">
        <v>98</v>
      </c>
      <c r="H100" t="s">
        <v>518</v>
      </c>
      <c r="I100" s="2" t="str">
        <f>_xlfn.XLOOKUP(H100,'Reference table'!$A$2:$A$59,'Reference table'!$B$2:$B$59)</f>
        <v>Dinning</v>
      </c>
      <c r="J100" t="s">
        <v>26</v>
      </c>
      <c r="L100" s="2"/>
    </row>
    <row r="101" spans="1:12">
      <c r="A101" s="8">
        <v>44766</v>
      </c>
      <c r="B101" t="s">
        <v>101</v>
      </c>
      <c r="C101">
        <v>1</v>
      </c>
      <c r="D101" s="10">
        <v>0.98</v>
      </c>
      <c r="E101" s="9">
        <f t="shared" si="1"/>
        <v>0.98</v>
      </c>
      <c r="F101" s="2" t="s">
        <v>165</v>
      </c>
      <c r="G101" t="s">
        <v>37</v>
      </c>
      <c r="H101" t="s">
        <v>46</v>
      </c>
      <c r="I101" s="2" t="str">
        <f>_xlfn.XLOOKUP(H101,'Reference table'!$A$2:$A$59,'Reference table'!$B$2:$B$59)</f>
        <v>Grocery</v>
      </c>
      <c r="J101" t="s">
        <v>26</v>
      </c>
      <c r="L101" s="2"/>
    </row>
    <row r="102" spans="1:12">
      <c r="A102" s="8">
        <v>44766</v>
      </c>
      <c r="B102" t="s">
        <v>102</v>
      </c>
      <c r="C102">
        <v>1</v>
      </c>
      <c r="D102" s="10">
        <v>4</v>
      </c>
      <c r="E102" s="9">
        <f t="shared" si="1"/>
        <v>4</v>
      </c>
      <c r="F102" s="2" t="s">
        <v>165</v>
      </c>
      <c r="G102" t="s">
        <v>103</v>
      </c>
      <c r="H102" t="s">
        <v>276</v>
      </c>
      <c r="I102" s="2" t="str">
        <f>_xlfn.XLOOKUP(H102,'Reference table'!$A$2:$A$59,'Reference table'!$B$2:$B$59)</f>
        <v>Dinning</v>
      </c>
      <c r="J102" t="s">
        <v>26</v>
      </c>
      <c r="L102" s="2"/>
    </row>
    <row r="103" spans="1:12">
      <c r="A103" s="8">
        <v>44766</v>
      </c>
      <c r="B103" t="s">
        <v>104</v>
      </c>
      <c r="C103">
        <v>2</v>
      </c>
      <c r="D103" s="10">
        <v>1.6</v>
      </c>
      <c r="E103" s="9">
        <f t="shared" si="1"/>
        <v>3.2</v>
      </c>
      <c r="F103" s="2" t="s">
        <v>165</v>
      </c>
      <c r="G103" t="s">
        <v>103</v>
      </c>
      <c r="H103" t="s">
        <v>276</v>
      </c>
      <c r="I103" s="2" t="str">
        <f>_xlfn.XLOOKUP(H103,'Reference table'!$A$2:$A$59,'Reference table'!$B$2:$B$59)</f>
        <v>Dinning</v>
      </c>
      <c r="J103" t="s">
        <v>26</v>
      </c>
      <c r="L103" s="2"/>
    </row>
    <row r="104" spans="1:12">
      <c r="A104" s="8">
        <v>44766</v>
      </c>
      <c r="B104" t="s">
        <v>105</v>
      </c>
      <c r="C104">
        <v>1</v>
      </c>
      <c r="D104" s="10">
        <v>3.4</v>
      </c>
      <c r="E104" s="9">
        <f t="shared" si="1"/>
        <v>3.4</v>
      </c>
      <c r="F104" s="2" t="s">
        <v>165</v>
      </c>
      <c r="G104" t="s">
        <v>106</v>
      </c>
      <c r="H104" t="s">
        <v>276</v>
      </c>
      <c r="I104" s="2" t="str">
        <f>_xlfn.XLOOKUP(H104,'Reference table'!$A$2:$A$59,'Reference table'!$B$2:$B$59)</f>
        <v>Dinning</v>
      </c>
      <c r="J104" t="s">
        <v>26</v>
      </c>
      <c r="L104" s="2"/>
    </row>
    <row r="105" spans="1:12">
      <c r="A105" s="8">
        <v>44766</v>
      </c>
      <c r="B105" t="s">
        <v>68</v>
      </c>
      <c r="C105">
        <v>1</v>
      </c>
      <c r="D105" s="10">
        <v>1.1499999999999999</v>
      </c>
      <c r="E105" s="9">
        <f t="shared" si="1"/>
        <v>1.1499999999999999</v>
      </c>
      <c r="F105" s="2" t="s">
        <v>288</v>
      </c>
      <c r="G105" t="s">
        <v>531</v>
      </c>
      <c r="H105" t="s">
        <v>55</v>
      </c>
      <c r="I105" s="2" t="str">
        <f>_xlfn.XLOOKUP(H105,'Reference table'!$A$2:$A$59,'Reference table'!$B$2:$B$59)</f>
        <v>Transportation</v>
      </c>
      <c r="J105" t="s">
        <v>25</v>
      </c>
      <c r="L105" s="2"/>
    </row>
    <row r="106" spans="1:12">
      <c r="A106" s="8">
        <v>44766</v>
      </c>
      <c r="B106" t="s">
        <v>68</v>
      </c>
      <c r="C106">
        <v>1</v>
      </c>
      <c r="D106" s="10">
        <v>1.1499999999999999</v>
      </c>
      <c r="E106" s="9">
        <f t="shared" si="1"/>
        <v>1.1499999999999999</v>
      </c>
      <c r="F106" s="2" t="s">
        <v>288</v>
      </c>
      <c r="G106" t="s">
        <v>531</v>
      </c>
      <c r="H106" t="s">
        <v>55</v>
      </c>
      <c r="I106" s="2" t="str">
        <f>_xlfn.XLOOKUP(H106,'Reference table'!$A$2:$A$59,'Reference table'!$B$2:$B$59)</f>
        <v>Transportation</v>
      </c>
      <c r="J106" t="s">
        <v>26</v>
      </c>
      <c r="L106" s="2"/>
    </row>
    <row r="107" spans="1:12">
      <c r="A107" s="8">
        <v>44767</v>
      </c>
      <c r="B107" t="s">
        <v>99</v>
      </c>
      <c r="C107">
        <v>1</v>
      </c>
      <c r="D107" s="10">
        <v>1600</v>
      </c>
      <c r="E107" s="9">
        <f t="shared" si="1"/>
        <v>1600</v>
      </c>
      <c r="F107" s="2" t="s">
        <v>165</v>
      </c>
      <c r="G107" t="s">
        <v>39</v>
      </c>
      <c r="H107" t="s">
        <v>100</v>
      </c>
      <c r="I107" s="2" t="str">
        <f>_xlfn.XLOOKUP(H107,'Reference table'!$A$2:$A$59,'Reference table'!$B$2:$B$59)</f>
        <v>Rental</v>
      </c>
      <c r="J107" t="s">
        <v>25</v>
      </c>
      <c r="L107" s="2"/>
    </row>
    <row r="108" spans="1:12">
      <c r="A108" s="8">
        <v>44767</v>
      </c>
      <c r="B108" t="s">
        <v>107</v>
      </c>
      <c r="C108">
        <v>1</v>
      </c>
      <c r="D108" s="10">
        <v>1.6</v>
      </c>
      <c r="E108" s="9">
        <f t="shared" si="1"/>
        <v>1.6</v>
      </c>
      <c r="F108" s="2" t="s">
        <v>165</v>
      </c>
      <c r="G108" t="s">
        <v>108</v>
      </c>
      <c r="H108" t="s">
        <v>46</v>
      </c>
      <c r="I108" s="2" t="str">
        <f>_xlfn.XLOOKUP(H108,'Reference table'!$A$2:$A$59,'Reference table'!$B$2:$B$59)</f>
        <v>Grocery</v>
      </c>
      <c r="J108" t="s">
        <v>25</v>
      </c>
      <c r="L108" s="2"/>
    </row>
    <row r="109" spans="1:12">
      <c r="A109" s="8">
        <v>44767</v>
      </c>
      <c r="B109" t="s">
        <v>78</v>
      </c>
      <c r="C109">
        <v>1</v>
      </c>
      <c r="D109" s="10">
        <v>1.5</v>
      </c>
      <c r="E109" s="9">
        <f t="shared" si="1"/>
        <v>1.5</v>
      </c>
      <c r="F109" s="2" t="s">
        <v>165</v>
      </c>
      <c r="G109" t="s">
        <v>108</v>
      </c>
      <c r="H109" t="s">
        <v>51</v>
      </c>
      <c r="I109" s="2" t="str">
        <f>_xlfn.XLOOKUP(H109,'Reference table'!$A$2:$A$59,'Reference table'!$B$2:$B$59)</f>
        <v>Grocery</v>
      </c>
      <c r="J109" t="s">
        <v>25</v>
      </c>
      <c r="L109" s="2"/>
    </row>
    <row r="110" spans="1:12">
      <c r="A110" s="8">
        <v>44767</v>
      </c>
      <c r="B110" t="s">
        <v>78</v>
      </c>
      <c r="C110">
        <v>1</v>
      </c>
      <c r="D110" s="10">
        <v>0.5</v>
      </c>
      <c r="E110" s="9">
        <f t="shared" si="1"/>
        <v>0.5</v>
      </c>
      <c r="F110" s="2" t="s">
        <v>165</v>
      </c>
      <c r="G110" t="s">
        <v>108</v>
      </c>
      <c r="H110" t="s">
        <v>51</v>
      </c>
      <c r="I110" s="2" t="str">
        <f>_xlfn.XLOOKUP(H110,'Reference table'!$A$2:$A$59,'Reference table'!$B$2:$B$59)</f>
        <v>Grocery</v>
      </c>
      <c r="J110" t="s">
        <v>25</v>
      </c>
      <c r="L110" s="2"/>
    </row>
    <row r="111" spans="1:12">
      <c r="A111" s="8">
        <v>44767</v>
      </c>
      <c r="B111" t="s">
        <v>110</v>
      </c>
      <c r="C111">
        <v>1</v>
      </c>
      <c r="D111" s="10">
        <v>0.5</v>
      </c>
      <c r="E111" s="9">
        <f t="shared" si="1"/>
        <v>0.5</v>
      </c>
      <c r="F111" s="2" t="s">
        <v>165</v>
      </c>
      <c r="G111" t="s">
        <v>108</v>
      </c>
      <c r="H111" t="s">
        <v>51</v>
      </c>
      <c r="I111" s="2" t="str">
        <f>_xlfn.XLOOKUP(H111,'Reference table'!$A$2:$A$59,'Reference table'!$B$2:$B$59)</f>
        <v>Grocery</v>
      </c>
      <c r="J111" t="s">
        <v>25</v>
      </c>
      <c r="L111" s="2"/>
    </row>
    <row r="112" spans="1:12">
      <c r="A112" s="8">
        <v>44767</v>
      </c>
      <c r="B112" t="s">
        <v>111</v>
      </c>
      <c r="C112">
        <v>1</v>
      </c>
      <c r="D112" s="10">
        <v>1</v>
      </c>
      <c r="E112" s="9">
        <f t="shared" si="1"/>
        <v>1</v>
      </c>
      <c r="F112" s="2" t="s">
        <v>165</v>
      </c>
      <c r="G112" t="s">
        <v>108</v>
      </c>
      <c r="H112" t="s">
        <v>51</v>
      </c>
      <c r="I112" s="2" t="str">
        <f>_xlfn.XLOOKUP(H112,'Reference table'!$A$2:$A$59,'Reference table'!$B$2:$B$59)</f>
        <v>Grocery</v>
      </c>
      <c r="J112" t="s">
        <v>25</v>
      </c>
      <c r="L112" s="2"/>
    </row>
    <row r="113" spans="1:12">
      <c r="A113" s="8">
        <v>44767</v>
      </c>
      <c r="B113" t="s">
        <v>112</v>
      </c>
      <c r="C113">
        <v>1</v>
      </c>
      <c r="D113" s="10">
        <v>0.8</v>
      </c>
      <c r="E113" s="9">
        <f t="shared" si="1"/>
        <v>0.8</v>
      </c>
      <c r="F113" s="2" t="s">
        <v>165</v>
      </c>
      <c r="G113" t="s">
        <v>108</v>
      </c>
      <c r="H113" t="s">
        <v>51</v>
      </c>
      <c r="I113" s="2" t="str">
        <f>_xlfn.XLOOKUP(H113,'Reference table'!$A$2:$A$59,'Reference table'!$B$2:$B$59)</f>
        <v>Grocery</v>
      </c>
      <c r="J113" t="s">
        <v>25</v>
      </c>
      <c r="L113" s="2"/>
    </row>
    <row r="114" spans="1:12">
      <c r="A114" s="8">
        <v>44767</v>
      </c>
      <c r="B114" t="s">
        <v>113</v>
      </c>
      <c r="C114">
        <v>1</v>
      </c>
      <c r="D114" s="10">
        <v>1.2</v>
      </c>
      <c r="E114" s="9">
        <f t="shared" si="1"/>
        <v>1.2</v>
      </c>
      <c r="F114" s="2" t="s">
        <v>165</v>
      </c>
      <c r="G114" t="s">
        <v>108</v>
      </c>
      <c r="H114" t="s">
        <v>46</v>
      </c>
      <c r="I114" s="2" t="str">
        <f>_xlfn.XLOOKUP(H114,'Reference table'!$A$2:$A$59,'Reference table'!$B$2:$B$59)</f>
        <v>Grocery</v>
      </c>
      <c r="J114" t="s">
        <v>25</v>
      </c>
      <c r="L114" s="2"/>
    </row>
    <row r="115" spans="1:12">
      <c r="A115" s="8">
        <v>44767</v>
      </c>
      <c r="B115" t="s">
        <v>115</v>
      </c>
      <c r="C115">
        <v>1</v>
      </c>
      <c r="D115" s="10">
        <f>4.99+6.99</f>
        <v>11.98</v>
      </c>
      <c r="E115" s="9">
        <f t="shared" si="1"/>
        <v>11.98</v>
      </c>
      <c r="F115" s="2" t="s">
        <v>165</v>
      </c>
      <c r="G115" t="s">
        <v>114</v>
      </c>
      <c r="H115" t="s">
        <v>115</v>
      </c>
      <c r="I115" s="2" t="str">
        <f>_xlfn.XLOOKUP(H115,'Reference table'!$A$2:$A$59,'Reference table'!$B$2:$B$59)</f>
        <v>Dinning</v>
      </c>
      <c r="J115" t="s">
        <v>26</v>
      </c>
      <c r="L115" s="2"/>
    </row>
    <row r="116" spans="1:12">
      <c r="A116" s="8">
        <v>44767</v>
      </c>
      <c r="B116" t="s">
        <v>116</v>
      </c>
      <c r="C116">
        <v>1</v>
      </c>
      <c r="D116" s="10">
        <v>2.79</v>
      </c>
      <c r="E116" s="9">
        <f t="shared" si="1"/>
        <v>2.79</v>
      </c>
      <c r="F116" s="2" t="s">
        <v>165</v>
      </c>
      <c r="G116" t="s">
        <v>40</v>
      </c>
      <c r="H116" t="s">
        <v>117</v>
      </c>
      <c r="I116" s="2" t="str">
        <f>_xlfn.XLOOKUP(H116,'Reference table'!$A$2:$A$59,'Reference table'!$B$2:$B$59)</f>
        <v>Grocery</v>
      </c>
      <c r="J116" t="s">
        <v>26</v>
      </c>
      <c r="L116" s="2"/>
    </row>
    <row r="117" spans="1:12">
      <c r="A117" s="8">
        <v>44767</v>
      </c>
      <c r="B117" t="s">
        <v>116</v>
      </c>
      <c r="C117">
        <v>1</v>
      </c>
      <c r="D117" s="10">
        <v>2.67</v>
      </c>
      <c r="E117" s="9">
        <f t="shared" si="1"/>
        <v>2.67</v>
      </c>
      <c r="F117" s="2" t="s">
        <v>165</v>
      </c>
      <c r="G117" t="s">
        <v>40</v>
      </c>
      <c r="H117" t="s">
        <v>117</v>
      </c>
      <c r="I117" s="2" t="str">
        <f>_xlfn.XLOOKUP(H117,'Reference table'!$A$2:$A$59,'Reference table'!$B$2:$B$59)</f>
        <v>Grocery</v>
      </c>
      <c r="J117" t="s">
        <v>26</v>
      </c>
      <c r="L117" s="2"/>
    </row>
    <row r="118" spans="1:12">
      <c r="A118" s="8">
        <v>44767</v>
      </c>
      <c r="B118" t="s">
        <v>118</v>
      </c>
      <c r="C118">
        <v>1</v>
      </c>
      <c r="D118" s="10">
        <v>1.89</v>
      </c>
      <c r="E118" s="9">
        <f t="shared" si="1"/>
        <v>1.89</v>
      </c>
      <c r="F118" s="2" t="s">
        <v>165</v>
      </c>
      <c r="G118" t="s">
        <v>40</v>
      </c>
      <c r="H118" t="s">
        <v>50</v>
      </c>
      <c r="I118" s="2" t="str">
        <f>_xlfn.XLOOKUP(H118,'Reference table'!$A$2:$A$59,'Reference table'!$B$2:$B$59)</f>
        <v>Grocery</v>
      </c>
      <c r="J118" t="s">
        <v>26</v>
      </c>
      <c r="L118" s="2"/>
    </row>
    <row r="119" spans="1:12">
      <c r="A119" s="8">
        <v>44767</v>
      </c>
      <c r="B119" t="s">
        <v>121</v>
      </c>
      <c r="C119">
        <v>1</v>
      </c>
      <c r="D119" s="10">
        <v>16.88</v>
      </c>
      <c r="E119" s="9">
        <f t="shared" si="1"/>
        <v>16.88</v>
      </c>
      <c r="F119" s="2" t="s">
        <v>165</v>
      </c>
      <c r="G119" t="s">
        <v>121</v>
      </c>
      <c r="H119" t="s">
        <v>55</v>
      </c>
      <c r="I119" s="2" t="str">
        <f>_xlfn.XLOOKUP(H119,'Reference table'!$A$2:$A$59,'Reference table'!$B$2:$B$59)</f>
        <v>Transportation</v>
      </c>
      <c r="J119" t="s">
        <v>26</v>
      </c>
      <c r="L119" s="2"/>
    </row>
    <row r="120" spans="1:12">
      <c r="A120" s="8">
        <v>44768</v>
      </c>
      <c r="B120" t="s">
        <v>100</v>
      </c>
      <c r="C120">
        <v>1</v>
      </c>
      <c r="D120" s="10">
        <v>4200</v>
      </c>
      <c r="E120" s="9">
        <f t="shared" si="1"/>
        <v>4200</v>
      </c>
      <c r="F120" s="2" t="s">
        <v>165</v>
      </c>
      <c r="G120" t="s">
        <v>39</v>
      </c>
      <c r="H120" t="s">
        <v>100</v>
      </c>
      <c r="I120" s="2" t="str">
        <f>_xlfn.XLOOKUP(H120,'Reference table'!$A$2:$A$59,'Reference table'!$B$2:$B$59)</f>
        <v>Rental</v>
      </c>
      <c r="J120" t="s">
        <v>25</v>
      </c>
      <c r="L120" s="2"/>
    </row>
    <row r="121" spans="1:12">
      <c r="A121" s="8">
        <v>44768</v>
      </c>
      <c r="B121" t="s">
        <v>133</v>
      </c>
      <c r="C121">
        <v>1</v>
      </c>
      <c r="D121" s="10">
        <v>59.76</v>
      </c>
      <c r="E121" s="9">
        <f t="shared" si="1"/>
        <v>59.76</v>
      </c>
      <c r="F121" s="2" t="s">
        <v>165</v>
      </c>
      <c r="G121" t="s">
        <v>134</v>
      </c>
      <c r="H121" t="s">
        <v>135</v>
      </c>
      <c r="I121" s="2" t="str">
        <f>_xlfn.XLOOKUP(H121,'Reference table'!$A$2:$A$59,'Reference table'!$B$2:$B$59)</f>
        <v>Utility</v>
      </c>
      <c r="J121" t="s">
        <v>25</v>
      </c>
      <c r="L121" s="2"/>
    </row>
    <row r="122" spans="1:12">
      <c r="A122" s="8">
        <v>44769</v>
      </c>
      <c r="B122" t="s">
        <v>100</v>
      </c>
      <c r="C122">
        <v>1</v>
      </c>
      <c r="D122" s="10">
        <v>4200</v>
      </c>
      <c r="E122" s="9">
        <f t="shared" si="1"/>
        <v>4200</v>
      </c>
      <c r="F122" s="2" t="s">
        <v>165</v>
      </c>
      <c r="G122" t="s">
        <v>39</v>
      </c>
      <c r="H122" t="s">
        <v>100</v>
      </c>
      <c r="I122" s="2" t="str">
        <f>_xlfn.XLOOKUP(H122,'Reference table'!$A$2:$A$59,'Reference table'!$B$2:$B$59)</f>
        <v>Rental</v>
      </c>
      <c r="J122" t="s">
        <v>25</v>
      </c>
      <c r="L122" s="2"/>
    </row>
    <row r="123" spans="1:12">
      <c r="A123" s="8">
        <v>44770</v>
      </c>
      <c r="B123" t="s">
        <v>100</v>
      </c>
      <c r="C123">
        <v>1</v>
      </c>
      <c r="D123" s="10">
        <v>4200</v>
      </c>
      <c r="E123" s="9">
        <f t="shared" si="1"/>
        <v>4200</v>
      </c>
      <c r="F123" s="2" t="s">
        <v>165</v>
      </c>
      <c r="G123" t="s">
        <v>39</v>
      </c>
      <c r="H123" t="s">
        <v>100</v>
      </c>
      <c r="I123" s="2" t="str">
        <f>_xlfn.XLOOKUP(H123,'Reference table'!$A$2:$A$59,'Reference table'!$B$2:$B$59)</f>
        <v>Rental</v>
      </c>
      <c r="J123" t="s">
        <v>25</v>
      </c>
      <c r="L123" s="2"/>
    </row>
    <row r="124" spans="1:12">
      <c r="A124" s="8">
        <v>44770</v>
      </c>
      <c r="B124" t="s">
        <v>137</v>
      </c>
      <c r="C124">
        <v>1</v>
      </c>
      <c r="D124" s="10">
        <v>5.8</v>
      </c>
      <c r="E124" s="9">
        <f t="shared" si="1"/>
        <v>5.8</v>
      </c>
      <c r="F124" s="2" t="s">
        <v>165</v>
      </c>
      <c r="G124" t="s">
        <v>136</v>
      </c>
      <c r="H124" t="s">
        <v>276</v>
      </c>
      <c r="I124" s="2" t="str">
        <f>_xlfn.XLOOKUP(H124,'Reference table'!$A$2:$A$59,'Reference table'!$B$2:$B$59)</f>
        <v>Dinning</v>
      </c>
      <c r="J124" t="s">
        <v>26</v>
      </c>
      <c r="L124" s="2"/>
    </row>
    <row r="125" spans="1:12">
      <c r="A125" s="8">
        <v>44770</v>
      </c>
      <c r="B125" t="s">
        <v>78</v>
      </c>
      <c r="C125">
        <v>1</v>
      </c>
      <c r="D125" s="10">
        <v>0.69</v>
      </c>
      <c r="E125" s="9">
        <f t="shared" si="1"/>
        <v>0.69</v>
      </c>
      <c r="F125" s="2" t="s">
        <v>165</v>
      </c>
      <c r="G125" t="s">
        <v>37</v>
      </c>
      <c r="H125" t="s">
        <v>51</v>
      </c>
      <c r="I125" s="2" t="str">
        <f>_xlfn.XLOOKUP(H125,'Reference table'!$A$2:$A$59,'Reference table'!$B$2:$B$59)</f>
        <v>Grocery</v>
      </c>
      <c r="J125" t="s">
        <v>25</v>
      </c>
      <c r="L125" s="2"/>
    </row>
    <row r="126" spans="1:12">
      <c r="A126" s="8">
        <v>44770</v>
      </c>
      <c r="B126" t="s">
        <v>138</v>
      </c>
      <c r="C126">
        <v>1</v>
      </c>
      <c r="D126" s="10">
        <v>0.69</v>
      </c>
      <c r="E126" s="9">
        <f t="shared" si="1"/>
        <v>0.69</v>
      </c>
      <c r="F126" s="2" t="s">
        <v>165</v>
      </c>
      <c r="G126" t="s">
        <v>37</v>
      </c>
      <c r="H126" t="s">
        <v>51</v>
      </c>
      <c r="I126" s="2" t="str">
        <f>_xlfn.XLOOKUP(H126,'Reference table'!$A$2:$A$59,'Reference table'!$B$2:$B$59)</f>
        <v>Grocery</v>
      </c>
      <c r="J126" t="s">
        <v>25</v>
      </c>
      <c r="L126" s="2"/>
    </row>
    <row r="127" spans="1:12">
      <c r="A127" s="8">
        <v>44770</v>
      </c>
      <c r="B127" t="s">
        <v>139</v>
      </c>
      <c r="C127">
        <v>1</v>
      </c>
      <c r="D127" s="10">
        <v>0.25</v>
      </c>
      <c r="E127" s="9">
        <f t="shared" si="1"/>
        <v>0.25</v>
      </c>
      <c r="F127" s="2" t="s">
        <v>165</v>
      </c>
      <c r="G127" t="s">
        <v>37</v>
      </c>
      <c r="H127" t="s">
        <v>51</v>
      </c>
      <c r="I127" s="2" t="str">
        <f>_xlfn.XLOOKUP(H127,'Reference table'!$A$2:$A$59,'Reference table'!$B$2:$B$59)</f>
        <v>Grocery</v>
      </c>
      <c r="J127" t="s">
        <v>25</v>
      </c>
      <c r="L127" s="2"/>
    </row>
    <row r="128" spans="1:12">
      <c r="A128" s="8">
        <v>44770</v>
      </c>
      <c r="B128" t="s">
        <v>140</v>
      </c>
      <c r="C128">
        <v>1</v>
      </c>
      <c r="D128" s="10">
        <v>4.29</v>
      </c>
      <c r="E128" s="9">
        <f t="shared" si="1"/>
        <v>4.29</v>
      </c>
      <c r="F128" s="2" t="s">
        <v>165</v>
      </c>
      <c r="G128" t="s">
        <v>37</v>
      </c>
      <c r="H128" t="s">
        <v>50</v>
      </c>
      <c r="I128" s="2" t="str">
        <f>_xlfn.XLOOKUP(H128,'Reference table'!$A$2:$A$59,'Reference table'!$B$2:$B$59)</f>
        <v>Grocery</v>
      </c>
      <c r="J128" t="s">
        <v>25</v>
      </c>
      <c r="L128" s="2"/>
    </row>
    <row r="129" spans="1:12">
      <c r="A129" s="8">
        <v>44770</v>
      </c>
      <c r="B129" t="s">
        <v>141</v>
      </c>
      <c r="C129">
        <v>1</v>
      </c>
      <c r="D129" s="10">
        <v>0.55000000000000004</v>
      </c>
      <c r="E129" s="9">
        <f t="shared" si="1"/>
        <v>0.55000000000000004</v>
      </c>
      <c r="F129" s="2" t="s">
        <v>165</v>
      </c>
      <c r="G129" t="s">
        <v>37</v>
      </c>
      <c r="H129" t="s">
        <v>52</v>
      </c>
      <c r="I129" s="2" t="str">
        <f>_xlfn.XLOOKUP(H129,'Reference table'!$A$2:$A$59,'Reference table'!$B$2:$B$59)</f>
        <v>Grocery</v>
      </c>
      <c r="J129" t="s">
        <v>25</v>
      </c>
      <c r="L129" s="2"/>
    </row>
    <row r="130" spans="1:12">
      <c r="A130" s="8">
        <v>44770</v>
      </c>
      <c r="B130" t="s">
        <v>142</v>
      </c>
      <c r="C130">
        <v>1</v>
      </c>
      <c r="D130" s="10">
        <v>0.32</v>
      </c>
      <c r="E130" s="9">
        <f t="shared" ref="E130:E193" si="2">C130*D130</f>
        <v>0.32</v>
      </c>
      <c r="F130" s="2" t="s">
        <v>165</v>
      </c>
      <c r="G130" t="s">
        <v>37</v>
      </c>
      <c r="H130" t="s">
        <v>514</v>
      </c>
      <c r="I130" s="2" t="str">
        <f>_xlfn.XLOOKUP(H130,'Reference table'!$A$2:$A$59,'Reference table'!$B$2:$B$59)</f>
        <v>Grocery</v>
      </c>
      <c r="J130" t="s">
        <v>25</v>
      </c>
      <c r="L130" s="2"/>
    </row>
    <row r="131" spans="1:12">
      <c r="A131" s="8">
        <v>44770</v>
      </c>
      <c r="B131" t="s">
        <v>143</v>
      </c>
      <c r="C131">
        <v>1</v>
      </c>
      <c r="D131" s="10">
        <v>0.65</v>
      </c>
      <c r="E131" s="9">
        <f t="shared" si="2"/>
        <v>0.65</v>
      </c>
      <c r="F131" s="2" t="s">
        <v>165</v>
      </c>
      <c r="G131" t="s">
        <v>37</v>
      </c>
      <c r="H131" t="s">
        <v>144</v>
      </c>
      <c r="I131" s="2" t="str">
        <f>_xlfn.XLOOKUP(H131,'Reference table'!$A$2:$A$59,'Reference table'!$B$2:$B$59)</f>
        <v>Grocery</v>
      </c>
      <c r="J131" t="s">
        <v>25</v>
      </c>
      <c r="L131" s="2"/>
    </row>
    <row r="132" spans="1:12">
      <c r="A132" s="8">
        <v>44770</v>
      </c>
      <c r="B132" t="s">
        <v>145</v>
      </c>
      <c r="C132">
        <v>1</v>
      </c>
      <c r="D132" s="10">
        <v>2.79</v>
      </c>
      <c r="E132" s="9">
        <f t="shared" si="2"/>
        <v>2.79</v>
      </c>
      <c r="F132" s="2" t="s">
        <v>165</v>
      </c>
      <c r="G132" t="s">
        <v>37</v>
      </c>
      <c r="H132" t="s">
        <v>53</v>
      </c>
      <c r="I132" s="2" t="str">
        <f>_xlfn.XLOOKUP(H132,'Reference table'!$A$2:$A$59,'Reference table'!$B$2:$B$59)</f>
        <v>Grocery</v>
      </c>
      <c r="J132" t="s">
        <v>25</v>
      </c>
      <c r="L132" s="2"/>
    </row>
    <row r="133" spans="1:12">
      <c r="A133" s="8">
        <v>44770</v>
      </c>
      <c r="B133" t="s">
        <v>146</v>
      </c>
      <c r="C133">
        <v>1</v>
      </c>
      <c r="D133" s="10">
        <v>0.75</v>
      </c>
      <c r="E133" s="9">
        <f t="shared" si="2"/>
        <v>0.75</v>
      </c>
      <c r="F133" s="2" t="s">
        <v>165</v>
      </c>
      <c r="G133" t="s">
        <v>37</v>
      </c>
      <c r="H133" t="s">
        <v>52</v>
      </c>
      <c r="I133" s="2" t="str">
        <f>_xlfn.XLOOKUP(H133,'Reference table'!$A$2:$A$59,'Reference table'!$B$2:$B$59)</f>
        <v>Grocery</v>
      </c>
      <c r="J133" t="s">
        <v>25</v>
      </c>
      <c r="L133" s="2"/>
    </row>
    <row r="134" spans="1:12">
      <c r="A134" s="8">
        <v>44771</v>
      </c>
      <c r="B134" t="s">
        <v>147</v>
      </c>
      <c r="C134">
        <v>1</v>
      </c>
      <c r="D134" s="10">
        <v>3.5</v>
      </c>
      <c r="E134" s="9">
        <f t="shared" si="2"/>
        <v>3.5</v>
      </c>
      <c r="F134" s="2" t="s">
        <v>165</v>
      </c>
      <c r="G134" t="s">
        <v>148</v>
      </c>
      <c r="H134" t="s">
        <v>47</v>
      </c>
      <c r="I134" s="2" t="str">
        <f>_xlfn.XLOOKUP(H134,'Reference table'!$A$2:$A$59,'Reference table'!$B$2:$B$59)</f>
        <v>Grocery</v>
      </c>
      <c r="J134" t="s">
        <v>26</v>
      </c>
      <c r="L134" s="2"/>
    </row>
    <row r="135" spans="1:12">
      <c r="A135" s="8">
        <v>44771</v>
      </c>
      <c r="B135" t="s">
        <v>149</v>
      </c>
      <c r="C135">
        <v>1</v>
      </c>
      <c r="D135" s="10">
        <v>1</v>
      </c>
      <c r="E135" s="9">
        <f t="shared" si="2"/>
        <v>1</v>
      </c>
      <c r="F135" s="2" t="s">
        <v>165</v>
      </c>
      <c r="G135" t="s">
        <v>150</v>
      </c>
      <c r="H135" t="s">
        <v>151</v>
      </c>
      <c r="I135" s="2" t="str">
        <f>_xlfn.XLOOKUP(H135,'Reference table'!$A$2:$A$59,'Reference table'!$B$2:$B$59)</f>
        <v>Household</v>
      </c>
      <c r="J135" t="s">
        <v>26</v>
      </c>
      <c r="L135" s="2"/>
    </row>
    <row r="136" spans="1:12">
      <c r="A136" s="8">
        <v>44771</v>
      </c>
      <c r="B136" t="s">
        <v>152</v>
      </c>
      <c r="C136">
        <v>1</v>
      </c>
      <c r="D136" s="10">
        <v>0.59</v>
      </c>
      <c r="E136" s="9">
        <f t="shared" si="2"/>
        <v>0.59</v>
      </c>
      <c r="F136" s="2" t="s">
        <v>165</v>
      </c>
      <c r="G136" t="s">
        <v>150</v>
      </c>
      <c r="H136" t="s">
        <v>52</v>
      </c>
      <c r="I136" s="2" t="str">
        <f>_xlfn.XLOOKUP(H136,'Reference table'!$A$2:$A$59,'Reference table'!$B$2:$B$59)</f>
        <v>Grocery</v>
      </c>
      <c r="J136" t="s">
        <v>26</v>
      </c>
      <c r="L136" s="2"/>
    </row>
    <row r="137" spans="1:12">
      <c r="A137" s="8">
        <v>44772</v>
      </c>
      <c r="B137" t="s">
        <v>551</v>
      </c>
      <c r="C137">
        <v>1</v>
      </c>
      <c r="D137" s="10">
        <v>68</v>
      </c>
      <c r="E137" s="9">
        <f t="shared" si="2"/>
        <v>68</v>
      </c>
      <c r="F137" s="2" t="s">
        <v>165</v>
      </c>
      <c r="G137" t="s">
        <v>39</v>
      </c>
      <c r="H137" t="s">
        <v>100</v>
      </c>
      <c r="I137" s="2" t="str">
        <f>_xlfn.XLOOKUP(H137,'Reference table'!$A$2:$A$59,'Reference table'!$B$2:$B$59)</f>
        <v>Rental</v>
      </c>
      <c r="J137" t="s">
        <v>26</v>
      </c>
      <c r="L137" s="2"/>
    </row>
    <row r="138" spans="1:12">
      <c r="A138" s="8">
        <v>44772</v>
      </c>
      <c r="B138" t="s">
        <v>153</v>
      </c>
      <c r="C138">
        <v>1</v>
      </c>
      <c r="D138" s="10">
        <v>0.28999999999999998</v>
      </c>
      <c r="E138" s="9">
        <f t="shared" si="2"/>
        <v>0.28999999999999998</v>
      </c>
      <c r="F138" s="2" t="s">
        <v>165</v>
      </c>
      <c r="G138" t="s">
        <v>108</v>
      </c>
      <c r="H138" t="s">
        <v>514</v>
      </c>
      <c r="I138" s="2" t="str">
        <f>_xlfn.XLOOKUP(H138,'Reference table'!$A$2:$A$59,'Reference table'!$B$2:$B$59)</f>
        <v>Grocery</v>
      </c>
      <c r="J138" t="s">
        <v>25</v>
      </c>
      <c r="L138" s="2"/>
    </row>
    <row r="139" spans="1:12">
      <c r="A139" s="8">
        <v>44772</v>
      </c>
      <c r="B139" t="s">
        <v>154</v>
      </c>
      <c r="C139">
        <v>1</v>
      </c>
      <c r="D139" s="10">
        <v>0.11</v>
      </c>
      <c r="E139" s="9">
        <f t="shared" si="2"/>
        <v>0.11</v>
      </c>
      <c r="F139" s="2" t="s">
        <v>165</v>
      </c>
      <c r="G139" t="s">
        <v>108</v>
      </c>
      <c r="H139" t="s">
        <v>52</v>
      </c>
      <c r="I139" s="2" t="str">
        <f>_xlfn.XLOOKUP(H139,'Reference table'!$A$2:$A$59,'Reference table'!$B$2:$B$59)</f>
        <v>Grocery</v>
      </c>
      <c r="J139" t="s">
        <v>25</v>
      </c>
      <c r="L139" s="2"/>
    </row>
    <row r="140" spans="1:12">
      <c r="A140" s="8">
        <v>44772</v>
      </c>
      <c r="B140" t="s">
        <v>155</v>
      </c>
      <c r="C140">
        <v>1</v>
      </c>
      <c r="D140" s="10">
        <v>1.4</v>
      </c>
      <c r="E140" s="9">
        <f t="shared" si="2"/>
        <v>1.4</v>
      </c>
      <c r="F140" s="2" t="s">
        <v>165</v>
      </c>
      <c r="G140" t="s">
        <v>108</v>
      </c>
      <c r="H140" t="s">
        <v>144</v>
      </c>
      <c r="I140" s="2" t="str">
        <f>_xlfn.XLOOKUP(H140,'Reference table'!$A$2:$A$59,'Reference table'!$B$2:$B$59)</f>
        <v>Grocery</v>
      </c>
      <c r="J140" t="s">
        <v>25</v>
      </c>
      <c r="L140" s="2"/>
    </row>
    <row r="141" spans="1:12">
      <c r="A141" s="8">
        <v>44772</v>
      </c>
      <c r="B141" t="s">
        <v>156</v>
      </c>
      <c r="C141">
        <v>1</v>
      </c>
      <c r="D141" s="10">
        <v>4.95</v>
      </c>
      <c r="E141" s="9">
        <f t="shared" si="2"/>
        <v>4.95</v>
      </c>
      <c r="F141" s="2" t="s">
        <v>165</v>
      </c>
      <c r="G141" t="s">
        <v>126</v>
      </c>
      <c r="H141" t="s">
        <v>534</v>
      </c>
      <c r="I141" s="2" t="str">
        <f>_xlfn.XLOOKUP(H141,'Reference table'!$A$2:$A$59,'Reference table'!$B$2:$B$59)</f>
        <v>Household</v>
      </c>
      <c r="J141" t="s">
        <v>26</v>
      </c>
      <c r="L141" s="2"/>
    </row>
    <row r="142" spans="1:12">
      <c r="A142" s="8">
        <v>44772</v>
      </c>
      <c r="B142" t="s">
        <v>57</v>
      </c>
      <c r="C142">
        <v>1</v>
      </c>
      <c r="D142" s="10">
        <v>6.55</v>
      </c>
      <c r="E142" s="9">
        <f t="shared" si="2"/>
        <v>6.55</v>
      </c>
      <c r="F142" s="2" t="s">
        <v>165</v>
      </c>
      <c r="G142" t="s">
        <v>158</v>
      </c>
      <c r="H142" t="s">
        <v>115</v>
      </c>
      <c r="I142" s="2" t="str">
        <f>_xlfn.XLOOKUP(H142,'Reference table'!$A$2:$A$59,'Reference table'!$B$2:$B$59)</f>
        <v>Dinning</v>
      </c>
      <c r="J142" t="s">
        <v>26</v>
      </c>
      <c r="L142" s="2"/>
    </row>
    <row r="143" spans="1:12">
      <c r="A143" s="8">
        <v>44772</v>
      </c>
      <c r="B143" t="s">
        <v>157</v>
      </c>
      <c r="C143">
        <v>1</v>
      </c>
      <c r="D143" s="10">
        <v>0.75</v>
      </c>
      <c r="E143" s="9">
        <f t="shared" si="2"/>
        <v>0.75</v>
      </c>
      <c r="F143" s="2" t="s">
        <v>165</v>
      </c>
      <c r="G143" t="s">
        <v>158</v>
      </c>
      <c r="H143" t="s">
        <v>124</v>
      </c>
      <c r="I143" s="2" t="str">
        <f>_xlfn.XLOOKUP(H143,'Reference table'!$A$2:$A$59,'Reference table'!$B$2:$B$59)</f>
        <v>Grocery</v>
      </c>
      <c r="J143" t="s">
        <v>25</v>
      </c>
      <c r="L143" s="2"/>
    </row>
    <row r="144" spans="1:12">
      <c r="A144" s="8">
        <v>44772</v>
      </c>
      <c r="B144" t="s">
        <v>159</v>
      </c>
      <c r="C144">
        <v>1</v>
      </c>
      <c r="D144" s="10">
        <v>9</v>
      </c>
      <c r="E144" s="9">
        <f t="shared" si="2"/>
        <v>9</v>
      </c>
      <c r="F144" s="2" t="s">
        <v>165</v>
      </c>
      <c r="G144" t="s">
        <v>158</v>
      </c>
      <c r="H144" t="s">
        <v>533</v>
      </c>
      <c r="I144" s="2" t="str">
        <f>_xlfn.XLOOKUP(H144,'Reference table'!$A$2:$A$59,'Reference table'!$B$2:$B$59)</f>
        <v>Household</v>
      </c>
      <c r="J144" t="s">
        <v>25</v>
      </c>
      <c r="L144" s="2"/>
    </row>
    <row r="145" spans="1:12">
      <c r="A145" s="8">
        <v>44772</v>
      </c>
      <c r="B145" t="s">
        <v>160</v>
      </c>
      <c r="C145">
        <v>1</v>
      </c>
      <c r="D145" s="10">
        <v>30</v>
      </c>
      <c r="E145" s="9">
        <f t="shared" si="2"/>
        <v>30</v>
      </c>
      <c r="F145" s="2" t="s">
        <v>165</v>
      </c>
      <c r="G145" t="s">
        <v>158</v>
      </c>
      <c r="H145" t="s">
        <v>533</v>
      </c>
      <c r="I145" s="2" t="str">
        <f>_xlfn.XLOOKUP(H145,'Reference table'!$A$2:$A$59,'Reference table'!$B$2:$B$59)</f>
        <v>Household</v>
      </c>
      <c r="J145" t="s">
        <v>25</v>
      </c>
      <c r="L145" s="2"/>
    </row>
    <row r="146" spans="1:12">
      <c r="A146" s="8">
        <v>44772</v>
      </c>
      <c r="B146" t="s">
        <v>161</v>
      </c>
      <c r="C146">
        <v>1</v>
      </c>
      <c r="D146" s="10">
        <v>25</v>
      </c>
      <c r="E146" s="9">
        <f t="shared" si="2"/>
        <v>25</v>
      </c>
      <c r="F146" s="2" t="s">
        <v>165</v>
      </c>
      <c r="G146" t="s">
        <v>158</v>
      </c>
      <c r="H146" t="s">
        <v>533</v>
      </c>
      <c r="I146" s="2" t="str">
        <f>_xlfn.XLOOKUP(H146,'Reference table'!$A$2:$A$59,'Reference table'!$B$2:$B$59)</f>
        <v>Household</v>
      </c>
      <c r="J146" t="s">
        <v>25</v>
      </c>
      <c r="L146" s="2"/>
    </row>
    <row r="147" spans="1:12">
      <c r="A147" s="8">
        <v>44772</v>
      </c>
      <c r="B147" t="s">
        <v>162</v>
      </c>
      <c r="C147">
        <v>1</v>
      </c>
      <c r="D147" s="10">
        <v>12</v>
      </c>
      <c r="E147" s="9">
        <f t="shared" si="2"/>
        <v>12</v>
      </c>
      <c r="F147" s="2" t="s">
        <v>165</v>
      </c>
      <c r="G147" t="s">
        <v>158</v>
      </c>
      <c r="H147" t="s">
        <v>533</v>
      </c>
      <c r="I147" s="2" t="str">
        <f>_xlfn.XLOOKUP(H147,'Reference table'!$A$2:$A$59,'Reference table'!$B$2:$B$59)</f>
        <v>Household</v>
      </c>
      <c r="J147" t="s">
        <v>25</v>
      </c>
      <c r="L147" s="2"/>
    </row>
    <row r="148" spans="1:12">
      <c r="A148" s="8">
        <v>44772</v>
      </c>
      <c r="B148" t="s">
        <v>24</v>
      </c>
      <c r="C148">
        <v>2</v>
      </c>
      <c r="D148" s="10">
        <v>1.65</v>
      </c>
      <c r="E148" s="9">
        <f t="shared" si="2"/>
        <v>3.3</v>
      </c>
      <c r="F148" s="2" t="s">
        <v>165</v>
      </c>
      <c r="G148" t="s">
        <v>531</v>
      </c>
      <c r="H148" t="s">
        <v>55</v>
      </c>
      <c r="I148" s="2" t="str">
        <f>_xlfn.XLOOKUP(H148,'Reference table'!$A$2:$A$59,'Reference table'!$B$2:$B$59)</f>
        <v>Transportation</v>
      </c>
      <c r="J148" t="s">
        <v>25</v>
      </c>
      <c r="L148" s="2"/>
    </row>
    <row r="149" spans="1:12">
      <c r="A149" s="8">
        <v>44772</v>
      </c>
      <c r="B149" t="s">
        <v>24</v>
      </c>
      <c r="C149">
        <v>2</v>
      </c>
      <c r="D149" s="10">
        <v>1.65</v>
      </c>
      <c r="E149" s="9">
        <f t="shared" si="2"/>
        <v>3.3</v>
      </c>
      <c r="F149" s="2" t="s">
        <v>165</v>
      </c>
      <c r="G149" t="s">
        <v>531</v>
      </c>
      <c r="H149" t="s">
        <v>55</v>
      </c>
      <c r="I149" s="2" t="str">
        <f>_xlfn.XLOOKUP(H149,'Reference table'!$A$2:$A$59,'Reference table'!$B$2:$B$59)</f>
        <v>Transportation</v>
      </c>
      <c r="J149" t="s">
        <v>26</v>
      </c>
    </row>
    <row r="150" spans="1:12">
      <c r="A150" s="8">
        <v>44773</v>
      </c>
      <c r="B150" t="s">
        <v>100</v>
      </c>
      <c r="C150">
        <v>1</v>
      </c>
      <c r="D150" s="10">
        <v>3877</v>
      </c>
      <c r="E150" s="9">
        <f t="shared" si="2"/>
        <v>3877</v>
      </c>
      <c r="F150" s="2" t="s">
        <v>165</v>
      </c>
      <c r="G150" t="s">
        <v>39</v>
      </c>
      <c r="H150" t="s">
        <v>100</v>
      </c>
      <c r="I150" s="2" t="str">
        <f>_xlfn.XLOOKUP(H150,'Reference table'!$A$2:$A$59,'Reference table'!$B$2:$B$59)</f>
        <v>Rental</v>
      </c>
      <c r="J150" t="s">
        <v>25</v>
      </c>
    </row>
    <row r="151" spans="1:12">
      <c r="A151" s="8">
        <v>44773</v>
      </c>
      <c r="B151" t="s">
        <v>100</v>
      </c>
      <c r="C151">
        <v>1</v>
      </c>
      <c r="D151" s="10">
        <v>7400</v>
      </c>
      <c r="E151" s="9">
        <f t="shared" si="2"/>
        <v>7400</v>
      </c>
      <c r="F151" s="2" t="s">
        <v>165</v>
      </c>
      <c r="G151" t="s">
        <v>39</v>
      </c>
      <c r="H151" t="s">
        <v>100</v>
      </c>
      <c r="I151" s="2" t="str">
        <f>_xlfn.XLOOKUP(H151,'Reference table'!$A$2:$A$59,'Reference table'!$B$2:$B$59)</f>
        <v>Rental</v>
      </c>
      <c r="J151" t="s">
        <v>26</v>
      </c>
    </row>
    <row r="152" spans="1:12">
      <c r="A152" s="8">
        <v>44773</v>
      </c>
      <c r="B152" t="s">
        <v>100</v>
      </c>
      <c r="C152">
        <v>1</v>
      </c>
      <c r="D152" s="10">
        <v>7400</v>
      </c>
      <c r="E152" s="9">
        <f t="shared" si="2"/>
        <v>7400</v>
      </c>
      <c r="F152" s="2" t="s">
        <v>165</v>
      </c>
      <c r="G152" t="s">
        <v>39</v>
      </c>
      <c r="H152" t="s">
        <v>100</v>
      </c>
      <c r="I152" s="2" t="str">
        <f>_xlfn.XLOOKUP(H152,'Reference table'!$A$2:$A$59,'Reference table'!$B$2:$B$59)</f>
        <v>Rental</v>
      </c>
      <c r="J152" t="s">
        <v>25</v>
      </c>
    </row>
    <row r="153" spans="1:12">
      <c r="A153" s="8">
        <v>44773</v>
      </c>
      <c r="B153" t="s">
        <v>477</v>
      </c>
      <c r="C153">
        <v>1</v>
      </c>
      <c r="D153" s="10">
        <v>55.13</v>
      </c>
      <c r="E153" s="9">
        <f t="shared" si="2"/>
        <v>55.13</v>
      </c>
      <c r="F153" s="2" t="s">
        <v>165</v>
      </c>
      <c r="G153" t="s">
        <v>478</v>
      </c>
      <c r="H153" t="s">
        <v>479</v>
      </c>
      <c r="I153" s="2" t="str">
        <f>_xlfn.XLOOKUP(H153,'Reference table'!$A$2:$A$59,'Reference table'!$B$2:$B$59)</f>
        <v>Healthcare</v>
      </c>
      <c r="J153" t="s">
        <v>26</v>
      </c>
    </row>
    <row r="154" spans="1:12">
      <c r="A154" s="8">
        <v>44774</v>
      </c>
      <c r="B154" t="s">
        <v>147</v>
      </c>
      <c r="C154">
        <v>1</v>
      </c>
      <c r="D154" s="10">
        <v>3.09</v>
      </c>
      <c r="E154" s="9">
        <f t="shared" si="2"/>
        <v>3.09</v>
      </c>
      <c r="F154" s="2" t="s">
        <v>165</v>
      </c>
      <c r="G154" t="s">
        <v>167</v>
      </c>
      <c r="H154" t="s">
        <v>52</v>
      </c>
      <c r="I154" s="2" t="str">
        <f>_xlfn.XLOOKUP(H154,'Reference table'!$A$2:$A$59,'Reference table'!$B$2:$B$59)</f>
        <v>Grocery</v>
      </c>
      <c r="J154" t="s">
        <v>26</v>
      </c>
    </row>
    <row r="155" spans="1:12">
      <c r="A155" s="8">
        <v>44774</v>
      </c>
      <c r="B155" t="s">
        <v>168</v>
      </c>
      <c r="C155">
        <v>1</v>
      </c>
      <c r="D155" s="10">
        <v>2.8</v>
      </c>
      <c r="E155" s="9">
        <f t="shared" si="2"/>
        <v>2.8</v>
      </c>
      <c r="F155" t="s">
        <v>165</v>
      </c>
      <c r="G155" t="s">
        <v>150</v>
      </c>
      <c r="H155" t="s">
        <v>53</v>
      </c>
      <c r="I155" s="2" t="str">
        <f>_xlfn.XLOOKUP(H155,'Reference table'!$A$2:$A$59,'Reference table'!$B$2:$B$59)</f>
        <v>Grocery</v>
      </c>
      <c r="J155" t="s">
        <v>26</v>
      </c>
    </row>
    <row r="156" spans="1:12">
      <c r="A156" s="8">
        <v>44774</v>
      </c>
      <c r="B156" t="s">
        <v>169</v>
      </c>
      <c r="C156">
        <v>1</v>
      </c>
      <c r="D156" s="10">
        <v>1.65</v>
      </c>
      <c r="E156" s="9">
        <f t="shared" si="2"/>
        <v>1.65</v>
      </c>
      <c r="F156" s="2" t="s">
        <v>165</v>
      </c>
      <c r="G156" t="s">
        <v>150</v>
      </c>
      <c r="H156" t="s">
        <v>144</v>
      </c>
      <c r="I156" s="2" t="str">
        <f>_xlfn.XLOOKUP(H156,'Reference table'!$A$2:$A$59,'Reference table'!$B$2:$B$59)</f>
        <v>Grocery</v>
      </c>
      <c r="J156" t="s">
        <v>26</v>
      </c>
    </row>
    <row r="157" spans="1:12">
      <c r="A157" s="8">
        <v>44775</v>
      </c>
      <c r="B157" t="s">
        <v>24</v>
      </c>
      <c r="C157">
        <v>4</v>
      </c>
      <c r="D157" s="10">
        <v>1.65</v>
      </c>
      <c r="E157" s="9">
        <f t="shared" si="2"/>
        <v>6.6</v>
      </c>
      <c r="F157" s="2" t="s">
        <v>165</v>
      </c>
      <c r="G157" t="s">
        <v>531</v>
      </c>
      <c r="H157" t="s">
        <v>55</v>
      </c>
      <c r="I157" s="2" t="str">
        <f>_xlfn.XLOOKUP(H157,'Reference table'!$A$2:$A$59,'Reference table'!$B$2:$B$59)</f>
        <v>Transportation</v>
      </c>
      <c r="J157" t="s">
        <v>25</v>
      </c>
    </row>
    <row r="158" spans="1:12">
      <c r="A158" s="8">
        <v>44775</v>
      </c>
      <c r="B158" t="s">
        <v>24</v>
      </c>
      <c r="C158">
        <v>4</v>
      </c>
      <c r="D158" s="10">
        <v>1.65</v>
      </c>
      <c r="E158" s="9">
        <f t="shared" si="2"/>
        <v>6.6</v>
      </c>
      <c r="F158" t="s">
        <v>165</v>
      </c>
      <c r="G158" t="s">
        <v>531</v>
      </c>
      <c r="H158" t="s">
        <v>55</v>
      </c>
      <c r="I158" s="2" t="str">
        <f>_xlfn.XLOOKUP(H158,'Reference table'!$A$2:$A$59,'Reference table'!$B$2:$B$59)</f>
        <v>Transportation</v>
      </c>
      <c r="J158" t="s">
        <v>26</v>
      </c>
    </row>
    <row r="159" spans="1:12">
      <c r="A159" s="8">
        <v>44775</v>
      </c>
      <c r="B159" t="s">
        <v>519</v>
      </c>
      <c r="C159">
        <v>1</v>
      </c>
      <c r="D159" s="10">
        <v>11.9</v>
      </c>
      <c r="E159" s="9">
        <f t="shared" si="2"/>
        <v>11.9</v>
      </c>
      <c r="F159" t="s">
        <v>165</v>
      </c>
      <c r="G159" t="s">
        <v>172</v>
      </c>
      <c r="H159" t="s">
        <v>519</v>
      </c>
      <c r="I159" s="2" t="str">
        <f>_xlfn.XLOOKUP(H159,'Reference table'!$A$2:$A$59,'Reference table'!$B$2:$B$59)</f>
        <v>Dinning</v>
      </c>
      <c r="J159" t="s">
        <v>25</v>
      </c>
    </row>
    <row r="160" spans="1:12">
      <c r="A160" s="8">
        <v>44775</v>
      </c>
      <c r="B160" t="s">
        <v>520</v>
      </c>
      <c r="C160">
        <v>1</v>
      </c>
      <c r="D160" s="10">
        <v>9.5</v>
      </c>
      <c r="E160" s="9">
        <f t="shared" si="2"/>
        <v>9.5</v>
      </c>
      <c r="F160" t="s">
        <v>165</v>
      </c>
      <c r="G160" t="s">
        <v>172</v>
      </c>
      <c r="H160" t="s">
        <v>520</v>
      </c>
      <c r="I160" s="2" t="str">
        <f>_xlfn.XLOOKUP(H160,'Reference table'!$A$2:$A$59,'Reference table'!$B$2:$B$59)</f>
        <v>Dinning</v>
      </c>
      <c r="J160" t="s">
        <v>26</v>
      </c>
    </row>
    <row r="161" spans="1:10">
      <c r="A161" s="8">
        <v>44775</v>
      </c>
      <c r="B161" t="s">
        <v>170</v>
      </c>
      <c r="C161">
        <v>1</v>
      </c>
      <c r="D161" s="10">
        <f>1.65+0.75</f>
        <v>2.4</v>
      </c>
      <c r="E161" s="9">
        <f t="shared" si="2"/>
        <v>2.4</v>
      </c>
      <c r="F161" t="s">
        <v>165</v>
      </c>
      <c r="G161" t="s">
        <v>158</v>
      </c>
      <c r="H161" t="s">
        <v>57</v>
      </c>
      <c r="I161" s="2" t="str">
        <f>_xlfn.XLOOKUP(H161,'Reference table'!$A$2:$A$59,'Reference table'!$B$2:$B$59)</f>
        <v>Dinning</v>
      </c>
      <c r="J161" t="s">
        <v>26</v>
      </c>
    </row>
    <row r="162" spans="1:10">
      <c r="A162" s="8">
        <v>44775</v>
      </c>
      <c r="B162" t="s">
        <v>173</v>
      </c>
      <c r="C162">
        <v>1</v>
      </c>
      <c r="D162" s="10">
        <v>3</v>
      </c>
      <c r="E162" s="9">
        <f t="shared" si="2"/>
        <v>3</v>
      </c>
      <c r="F162" t="s">
        <v>165</v>
      </c>
      <c r="G162" t="s">
        <v>158</v>
      </c>
      <c r="H162" t="s">
        <v>176</v>
      </c>
      <c r="I162" s="2" t="str">
        <f>_xlfn.XLOOKUP(H162,'Reference table'!$A$2:$A$59,'Reference table'!$B$2:$B$59)</f>
        <v>Household</v>
      </c>
      <c r="J162" t="s">
        <v>25</v>
      </c>
    </row>
    <row r="163" spans="1:10">
      <c r="A163" s="8">
        <v>44775</v>
      </c>
      <c r="B163" t="s">
        <v>174</v>
      </c>
      <c r="C163">
        <v>1</v>
      </c>
      <c r="D163" s="10">
        <v>12</v>
      </c>
      <c r="E163" s="9">
        <f t="shared" si="2"/>
        <v>12</v>
      </c>
      <c r="F163" t="s">
        <v>165</v>
      </c>
      <c r="G163" t="s">
        <v>158</v>
      </c>
      <c r="H163" t="s">
        <v>533</v>
      </c>
      <c r="I163" s="2" t="str">
        <f>_xlfn.XLOOKUP(H163,'Reference table'!$A$2:$A$59,'Reference table'!$B$2:$B$59)</f>
        <v>Household</v>
      </c>
      <c r="J163" t="s">
        <v>25</v>
      </c>
    </row>
    <row r="164" spans="1:10">
      <c r="A164" s="8">
        <v>44775</v>
      </c>
      <c r="B164" t="s">
        <v>175</v>
      </c>
      <c r="C164">
        <v>1</v>
      </c>
      <c r="D164" s="10">
        <v>12</v>
      </c>
      <c r="E164" s="9">
        <f t="shared" si="2"/>
        <v>12</v>
      </c>
      <c r="F164" t="s">
        <v>165</v>
      </c>
      <c r="G164" t="s">
        <v>158</v>
      </c>
      <c r="H164" t="s">
        <v>229</v>
      </c>
      <c r="I164" s="2" t="str">
        <f>_xlfn.XLOOKUP(H164,'Reference table'!$A$2:$A$59,'Reference table'!$B$2:$B$59)</f>
        <v>Household</v>
      </c>
      <c r="J164" t="s">
        <v>25</v>
      </c>
    </row>
    <row r="165" spans="1:10">
      <c r="A165" s="8">
        <v>44775</v>
      </c>
      <c r="B165" t="s">
        <v>177</v>
      </c>
      <c r="C165">
        <v>1</v>
      </c>
      <c r="D165" s="10">
        <v>4</v>
      </c>
      <c r="E165" s="9">
        <f t="shared" si="2"/>
        <v>4</v>
      </c>
      <c r="F165" t="s">
        <v>165</v>
      </c>
      <c r="G165" t="s">
        <v>158</v>
      </c>
      <c r="H165" t="s">
        <v>229</v>
      </c>
      <c r="I165" s="2" t="str">
        <f>_xlfn.XLOOKUP(H165,'Reference table'!$A$2:$A$59,'Reference table'!$B$2:$B$59)</f>
        <v>Household</v>
      </c>
      <c r="J165" t="s">
        <v>25</v>
      </c>
    </row>
    <row r="166" spans="1:10">
      <c r="A166" s="8">
        <v>44775</v>
      </c>
      <c r="B166" t="s">
        <v>178</v>
      </c>
      <c r="C166">
        <v>1</v>
      </c>
      <c r="D166" s="10">
        <v>3</v>
      </c>
      <c r="E166" s="9">
        <f t="shared" si="2"/>
        <v>3</v>
      </c>
      <c r="F166" t="s">
        <v>165</v>
      </c>
      <c r="G166" t="s">
        <v>158</v>
      </c>
      <c r="H166" t="s">
        <v>470</v>
      </c>
      <c r="I166" s="2" t="str">
        <f>_xlfn.XLOOKUP(H166,'Reference table'!$A$2:$A$59,'Reference table'!$B$2:$B$59)</f>
        <v>Household</v>
      </c>
      <c r="J166" t="s">
        <v>25</v>
      </c>
    </row>
    <row r="167" spans="1:10">
      <c r="A167" s="8">
        <v>44775</v>
      </c>
      <c r="B167" t="s">
        <v>179</v>
      </c>
      <c r="C167">
        <v>1</v>
      </c>
      <c r="D167" s="10">
        <v>4</v>
      </c>
      <c r="E167" s="9">
        <f t="shared" si="2"/>
        <v>4</v>
      </c>
      <c r="F167" t="s">
        <v>165</v>
      </c>
      <c r="G167" t="s">
        <v>158</v>
      </c>
      <c r="H167" t="s">
        <v>229</v>
      </c>
      <c r="I167" s="2" t="str">
        <f>_xlfn.XLOOKUP(H167,'Reference table'!$A$2:$A$59,'Reference table'!$B$2:$B$59)</f>
        <v>Household</v>
      </c>
      <c r="J167" t="s">
        <v>25</v>
      </c>
    </row>
    <row r="168" spans="1:10">
      <c r="A168" s="8">
        <v>44775</v>
      </c>
      <c r="B168" t="s">
        <v>180</v>
      </c>
      <c r="C168">
        <v>1</v>
      </c>
      <c r="D168" s="10">
        <v>1.5</v>
      </c>
      <c r="E168" s="9">
        <f t="shared" si="2"/>
        <v>1.5</v>
      </c>
      <c r="F168" t="s">
        <v>165</v>
      </c>
      <c r="G168" t="s">
        <v>158</v>
      </c>
      <c r="H168" t="s">
        <v>229</v>
      </c>
      <c r="I168" s="2" t="str">
        <f>_xlfn.XLOOKUP(H168,'Reference table'!$A$2:$A$59,'Reference table'!$B$2:$B$59)</f>
        <v>Household</v>
      </c>
      <c r="J168" t="s">
        <v>25</v>
      </c>
    </row>
    <row r="169" spans="1:10">
      <c r="A169" s="8">
        <v>44775</v>
      </c>
      <c r="B169" t="s">
        <v>181</v>
      </c>
      <c r="C169">
        <v>1</v>
      </c>
      <c r="D169" s="10">
        <v>4</v>
      </c>
      <c r="E169" s="9">
        <f t="shared" si="2"/>
        <v>4</v>
      </c>
      <c r="F169" t="s">
        <v>165</v>
      </c>
      <c r="G169" t="s">
        <v>158</v>
      </c>
      <c r="H169" t="s">
        <v>229</v>
      </c>
      <c r="I169" s="2" t="str">
        <f>_xlfn.XLOOKUP(H169,'Reference table'!$A$2:$A$59,'Reference table'!$B$2:$B$59)</f>
        <v>Household</v>
      </c>
      <c r="J169" t="s">
        <v>25</v>
      </c>
    </row>
    <row r="170" spans="1:10">
      <c r="A170" s="8">
        <v>44775</v>
      </c>
      <c r="B170" t="s">
        <v>182</v>
      </c>
      <c r="C170">
        <v>1</v>
      </c>
      <c r="D170" s="10">
        <v>8</v>
      </c>
      <c r="E170" s="9">
        <f t="shared" si="2"/>
        <v>8</v>
      </c>
      <c r="F170" t="s">
        <v>165</v>
      </c>
      <c r="G170" t="s">
        <v>158</v>
      </c>
      <c r="H170" t="s">
        <v>229</v>
      </c>
      <c r="I170" s="2" t="str">
        <f>_xlfn.XLOOKUP(H170,'Reference table'!$A$2:$A$59,'Reference table'!$B$2:$B$59)</f>
        <v>Household</v>
      </c>
      <c r="J170" t="s">
        <v>25</v>
      </c>
    </row>
    <row r="171" spans="1:10">
      <c r="A171" s="8">
        <v>44775</v>
      </c>
      <c r="B171" t="s">
        <v>183</v>
      </c>
      <c r="C171">
        <v>1</v>
      </c>
      <c r="D171" s="10">
        <v>6</v>
      </c>
      <c r="E171" s="9">
        <f t="shared" si="2"/>
        <v>6</v>
      </c>
      <c r="F171" t="s">
        <v>165</v>
      </c>
      <c r="G171" t="s">
        <v>158</v>
      </c>
      <c r="H171" t="s">
        <v>229</v>
      </c>
      <c r="I171" s="2" t="str">
        <f>_xlfn.XLOOKUP(H171,'Reference table'!$A$2:$A$59,'Reference table'!$B$2:$B$59)</f>
        <v>Household</v>
      </c>
      <c r="J171" t="s">
        <v>25</v>
      </c>
    </row>
    <row r="172" spans="1:10">
      <c r="A172" s="8">
        <v>44775</v>
      </c>
      <c r="B172" t="s">
        <v>184</v>
      </c>
      <c r="C172">
        <v>1</v>
      </c>
      <c r="D172" s="10">
        <v>10</v>
      </c>
      <c r="E172" s="9">
        <f t="shared" si="2"/>
        <v>10</v>
      </c>
      <c r="F172" t="s">
        <v>165</v>
      </c>
      <c r="G172" t="s">
        <v>158</v>
      </c>
      <c r="H172" t="s">
        <v>229</v>
      </c>
      <c r="I172" s="2" t="str">
        <f>_xlfn.XLOOKUP(H172,'Reference table'!$A$2:$A$59,'Reference table'!$B$2:$B$59)</f>
        <v>Household</v>
      </c>
      <c r="J172" t="s">
        <v>25</v>
      </c>
    </row>
    <row r="173" spans="1:10">
      <c r="A173" s="8">
        <v>44775</v>
      </c>
      <c r="B173" t="s">
        <v>174</v>
      </c>
      <c r="C173">
        <v>1</v>
      </c>
      <c r="D173" s="10">
        <v>8</v>
      </c>
      <c r="E173" s="9">
        <f t="shared" si="2"/>
        <v>8</v>
      </c>
      <c r="F173" t="s">
        <v>165</v>
      </c>
      <c r="G173" t="s">
        <v>185</v>
      </c>
      <c r="H173" t="s">
        <v>533</v>
      </c>
      <c r="I173" s="2" t="str">
        <f>_xlfn.XLOOKUP(H173,'Reference table'!$A$2:$A$59,'Reference table'!$B$2:$B$59)</f>
        <v>Household</v>
      </c>
      <c r="J173" t="s">
        <v>25</v>
      </c>
    </row>
    <row r="174" spans="1:10">
      <c r="A174" s="8">
        <v>44775</v>
      </c>
      <c r="B174" t="s">
        <v>186</v>
      </c>
      <c r="C174">
        <v>1</v>
      </c>
      <c r="D174" s="10">
        <v>11.25</v>
      </c>
      <c r="E174" s="9">
        <f t="shared" si="2"/>
        <v>11.25</v>
      </c>
      <c r="F174" t="s">
        <v>165</v>
      </c>
      <c r="G174" t="s">
        <v>185</v>
      </c>
      <c r="H174" t="s">
        <v>229</v>
      </c>
      <c r="I174" s="2" t="str">
        <f>_xlfn.XLOOKUP(H174,'Reference table'!$A$2:$A$59,'Reference table'!$B$2:$B$59)</f>
        <v>Household</v>
      </c>
      <c r="J174" t="s">
        <v>25</v>
      </c>
    </row>
    <row r="175" spans="1:10">
      <c r="A175" s="8">
        <v>44775</v>
      </c>
      <c r="B175" t="s">
        <v>187</v>
      </c>
      <c r="C175">
        <v>1</v>
      </c>
      <c r="D175" s="10">
        <v>0.55000000000000004</v>
      </c>
      <c r="E175" s="9">
        <f t="shared" si="2"/>
        <v>0.55000000000000004</v>
      </c>
      <c r="F175" t="s">
        <v>165</v>
      </c>
      <c r="G175" t="s">
        <v>188</v>
      </c>
      <c r="H175" t="s">
        <v>534</v>
      </c>
      <c r="I175" s="2" t="str">
        <f>_xlfn.XLOOKUP(H175,'Reference table'!$A$2:$A$59,'Reference table'!$B$2:$B$59)</f>
        <v>Household</v>
      </c>
      <c r="J175" t="s">
        <v>25</v>
      </c>
    </row>
    <row r="176" spans="1:10">
      <c r="A176" s="8">
        <v>44775</v>
      </c>
      <c r="B176" t="s">
        <v>189</v>
      </c>
      <c r="C176">
        <v>1</v>
      </c>
      <c r="D176" s="10">
        <v>2</v>
      </c>
      <c r="E176" s="9">
        <f t="shared" si="2"/>
        <v>2</v>
      </c>
      <c r="F176" t="s">
        <v>165</v>
      </c>
      <c r="G176" t="s">
        <v>188</v>
      </c>
      <c r="H176" t="s">
        <v>534</v>
      </c>
      <c r="I176" s="2" t="str">
        <f>_xlfn.XLOOKUP(H176,'Reference table'!$A$2:$A$59,'Reference table'!$B$2:$B$59)</f>
        <v>Household</v>
      </c>
      <c r="J176" t="s">
        <v>25</v>
      </c>
    </row>
    <row r="177" spans="1:10">
      <c r="A177" s="8">
        <v>44775</v>
      </c>
      <c r="B177" t="s">
        <v>190</v>
      </c>
      <c r="C177">
        <v>1</v>
      </c>
      <c r="D177" s="10">
        <v>4</v>
      </c>
      <c r="E177" s="9">
        <f t="shared" si="2"/>
        <v>4</v>
      </c>
      <c r="F177" t="s">
        <v>165</v>
      </c>
      <c r="G177" t="s">
        <v>188</v>
      </c>
      <c r="H177" t="s">
        <v>284</v>
      </c>
      <c r="I177" s="2" t="str">
        <f>_xlfn.XLOOKUP(H177,'Reference table'!$A$2:$A$59,'Reference table'!$B$2:$B$59)</f>
        <v>Household</v>
      </c>
      <c r="J177" t="s">
        <v>25</v>
      </c>
    </row>
    <row r="178" spans="1:10">
      <c r="A178" s="8">
        <v>44775</v>
      </c>
      <c r="B178" t="s">
        <v>191</v>
      </c>
      <c r="C178">
        <v>1</v>
      </c>
      <c r="D178" s="10">
        <v>1</v>
      </c>
      <c r="E178" s="9">
        <f t="shared" si="2"/>
        <v>1</v>
      </c>
      <c r="F178" t="s">
        <v>165</v>
      </c>
      <c r="G178" t="s">
        <v>188</v>
      </c>
      <c r="H178" t="s">
        <v>534</v>
      </c>
      <c r="I178" s="2" t="str">
        <f>_xlfn.XLOOKUP(H178,'Reference table'!$A$2:$A$59,'Reference table'!$B$2:$B$59)</f>
        <v>Household</v>
      </c>
      <c r="J178" t="s">
        <v>25</v>
      </c>
    </row>
    <row r="179" spans="1:10">
      <c r="A179" s="8">
        <v>44775</v>
      </c>
      <c r="B179" t="s">
        <v>192</v>
      </c>
      <c r="C179">
        <v>1</v>
      </c>
      <c r="D179" s="10">
        <v>1</v>
      </c>
      <c r="E179" s="9">
        <f t="shared" si="2"/>
        <v>1</v>
      </c>
      <c r="F179" t="s">
        <v>165</v>
      </c>
      <c r="G179" t="s">
        <v>188</v>
      </c>
      <c r="H179" t="s">
        <v>229</v>
      </c>
      <c r="I179" s="2" t="str">
        <f>_xlfn.XLOOKUP(H179,'Reference table'!$A$2:$A$59,'Reference table'!$B$2:$B$59)</f>
        <v>Household</v>
      </c>
      <c r="J179" t="s">
        <v>25</v>
      </c>
    </row>
    <row r="180" spans="1:10">
      <c r="A180" s="8">
        <v>44775</v>
      </c>
      <c r="B180" t="s">
        <v>193</v>
      </c>
      <c r="C180">
        <v>1</v>
      </c>
      <c r="D180" s="10">
        <v>1.38</v>
      </c>
      <c r="E180" s="9">
        <f t="shared" si="2"/>
        <v>1.38</v>
      </c>
      <c r="F180" t="s">
        <v>165</v>
      </c>
      <c r="G180" t="s">
        <v>37</v>
      </c>
      <c r="H180" t="s">
        <v>534</v>
      </c>
      <c r="I180" s="2" t="str">
        <f>_xlfn.XLOOKUP(H180,'Reference table'!$A$2:$A$59,'Reference table'!$B$2:$B$59)</f>
        <v>Household</v>
      </c>
      <c r="J180" t="s">
        <v>25</v>
      </c>
    </row>
    <row r="181" spans="1:10">
      <c r="A181" s="8">
        <v>44775</v>
      </c>
      <c r="B181" t="s">
        <v>194</v>
      </c>
      <c r="C181">
        <v>1</v>
      </c>
      <c r="D181" s="10">
        <v>1.99</v>
      </c>
      <c r="E181" s="9">
        <f t="shared" si="2"/>
        <v>1.99</v>
      </c>
      <c r="F181" t="s">
        <v>165</v>
      </c>
      <c r="G181" t="s">
        <v>37</v>
      </c>
      <c r="H181" t="s">
        <v>534</v>
      </c>
      <c r="I181" s="2" t="str">
        <f>_xlfn.XLOOKUP(H181,'Reference table'!$A$2:$A$59,'Reference table'!$B$2:$B$59)</f>
        <v>Household</v>
      </c>
      <c r="J181" t="s">
        <v>25</v>
      </c>
    </row>
    <row r="182" spans="1:10">
      <c r="A182" s="8">
        <v>44775</v>
      </c>
      <c r="B182" t="s">
        <v>195</v>
      </c>
      <c r="C182">
        <v>1</v>
      </c>
      <c r="D182" s="10">
        <v>0.85</v>
      </c>
      <c r="E182" s="9">
        <f t="shared" si="2"/>
        <v>0.85</v>
      </c>
      <c r="F182" t="s">
        <v>165</v>
      </c>
      <c r="G182" t="s">
        <v>37</v>
      </c>
      <c r="H182" t="s">
        <v>534</v>
      </c>
      <c r="I182" s="2" t="str">
        <f>_xlfn.XLOOKUP(H182,'Reference table'!$A$2:$A$59,'Reference table'!$B$2:$B$59)</f>
        <v>Household</v>
      </c>
      <c r="J182" t="s">
        <v>25</v>
      </c>
    </row>
    <row r="183" spans="1:10">
      <c r="A183" s="8">
        <v>44775</v>
      </c>
      <c r="B183" t="s">
        <v>196</v>
      </c>
      <c r="C183">
        <v>1</v>
      </c>
      <c r="D183" s="10">
        <v>1.05</v>
      </c>
      <c r="E183" s="9">
        <f t="shared" si="2"/>
        <v>1.05</v>
      </c>
      <c r="F183" t="s">
        <v>165</v>
      </c>
      <c r="G183" t="s">
        <v>37</v>
      </c>
      <c r="H183" t="s">
        <v>534</v>
      </c>
      <c r="I183" s="2" t="str">
        <f>_xlfn.XLOOKUP(H183,'Reference table'!$A$2:$A$59,'Reference table'!$B$2:$B$59)</f>
        <v>Household</v>
      </c>
      <c r="J183" t="s">
        <v>25</v>
      </c>
    </row>
    <row r="184" spans="1:10">
      <c r="A184" s="8">
        <v>44775</v>
      </c>
      <c r="B184" t="s">
        <v>197</v>
      </c>
      <c r="C184">
        <v>1</v>
      </c>
      <c r="D184" s="10">
        <v>3.89</v>
      </c>
      <c r="E184" s="9">
        <f t="shared" si="2"/>
        <v>3.89</v>
      </c>
      <c r="F184" t="s">
        <v>165</v>
      </c>
      <c r="G184" t="s">
        <v>37</v>
      </c>
      <c r="H184" t="s">
        <v>229</v>
      </c>
      <c r="I184" s="2" t="str">
        <f>_xlfn.XLOOKUP(H184,'Reference table'!$A$2:$A$59,'Reference table'!$B$2:$B$59)</f>
        <v>Household</v>
      </c>
      <c r="J184" t="s">
        <v>25</v>
      </c>
    </row>
    <row r="185" spans="1:10">
      <c r="A185" s="8">
        <v>44775</v>
      </c>
      <c r="B185" t="s">
        <v>198</v>
      </c>
      <c r="C185">
        <v>1</v>
      </c>
      <c r="D185" s="10">
        <v>3</v>
      </c>
      <c r="E185" s="9">
        <f t="shared" si="2"/>
        <v>3</v>
      </c>
      <c r="F185" t="s">
        <v>165</v>
      </c>
      <c r="G185" t="s">
        <v>150</v>
      </c>
      <c r="H185" t="s">
        <v>534</v>
      </c>
      <c r="I185" s="2" t="str">
        <f>_xlfn.XLOOKUP(H185,'Reference table'!$A$2:$A$59,'Reference table'!$B$2:$B$59)</f>
        <v>Household</v>
      </c>
      <c r="J185" t="s">
        <v>25</v>
      </c>
    </row>
    <row r="186" spans="1:10">
      <c r="A186" s="8">
        <v>44775</v>
      </c>
      <c r="B186" t="s">
        <v>199</v>
      </c>
      <c r="C186">
        <v>1</v>
      </c>
      <c r="D186" s="10">
        <v>2.75</v>
      </c>
      <c r="E186" s="9">
        <f t="shared" si="2"/>
        <v>2.75</v>
      </c>
      <c r="F186" t="s">
        <v>165</v>
      </c>
      <c r="G186" t="s">
        <v>150</v>
      </c>
      <c r="H186" t="s">
        <v>534</v>
      </c>
      <c r="I186" s="2" t="str">
        <f>_xlfn.XLOOKUP(H186,'Reference table'!$A$2:$A$59,'Reference table'!$B$2:$B$59)</f>
        <v>Household</v>
      </c>
      <c r="J186" t="s">
        <v>25</v>
      </c>
    </row>
    <row r="187" spans="1:10">
      <c r="A187" s="8">
        <v>44775</v>
      </c>
      <c r="B187" t="s">
        <v>200</v>
      </c>
      <c r="C187">
        <v>1</v>
      </c>
      <c r="D187" s="10">
        <v>0.23</v>
      </c>
      <c r="E187" s="9">
        <f t="shared" si="2"/>
        <v>0.23</v>
      </c>
      <c r="F187" t="s">
        <v>165</v>
      </c>
      <c r="G187" t="s">
        <v>37</v>
      </c>
      <c r="H187" t="s">
        <v>219</v>
      </c>
      <c r="I187" s="2" t="str">
        <f>_xlfn.XLOOKUP(H187,'Reference table'!$A$2:$A$59,'Reference table'!$B$2:$B$59)</f>
        <v>Grocery</v>
      </c>
      <c r="J187" t="s">
        <v>25</v>
      </c>
    </row>
    <row r="188" spans="1:10">
      <c r="A188" s="8">
        <v>44775</v>
      </c>
      <c r="B188" t="s">
        <v>201</v>
      </c>
      <c r="C188">
        <v>1</v>
      </c>
      <c r="D188" s="10">
        <v>0.95</v>
      </c>
      <c r="E188" s="9">
        <f t="shared" si="2"/>
        <v>0.95</v>
      </c>
      <c r="F188" t="s">
        <v>165</v>
      </c>
      <c r="G188" t="s">
        <v>37</v>
      </c>
      <c r="H188" t="s">
        <v>534</v>
      </c>
      <c r="I188" s="2" t="str">
        <f>_xlfn.XLOOKUP(H188,'Reference table'!$A$2:$A$59,'Reference table'!$B$2:$B$59)</f>
        <v>Household</v>
      </c>
      <c r="J188" t="s">
        <v>25</v>
      </c>
    </row>
    <row r="189" spans="1:10">
      <c r="A189" s="8">
        <v>44775</v>
      </c>
      <c r="B189" t="s">
        <v>115</v>
      </c>
      <c r="C189">
        <v>1</v>
      </c>
      <c r="D189" s="10">
        <v>7.79</v>
      </c>
      <c r="E189" s="9">
        <f t="shared" si="2"/>
        <v>7.79</v>
      </c>
      <c r="F189" t="s">
        <v>165</v>
      </c>
      <c r="G189" t="s">
        <v>227</v>
      </c>
      <c r="H189" t="s">
        <v>57</v>
      </c>
      <c r="I189" s="2" t="str">
        <f>_xlfn.XLOOKUP(H189,'Reference table'!$A$2:$A$59,'Reference table'!$B$2:$B$59)</f>
        <v>Dinning</v>
      </c>
      <c r="J189" t="s">
        <v>26</v>
      </c>
    </row>
    <row r="190" spans="1:10">
      <c r="A190" s="8">
        <v>44775</v>
      </c>
      <c r="B190" t="s">
        <v>343</v>
      </c>
      <c r="C190">
        <v>1</v>
      </c>
      <c r="D190" s="10">
        <v>35</v>
      </c>
      <c r="E190" s="9">
        <f t="shared" si="2"/>
        <v>35</v>
      </c>
      <c r="F190" t="s">
        <v>165</v>
      </c>
      <c r="G190" t="s">
        <v>509</v>
      </c>
      <c r="H190" t="s">
        <v>343</v>
      </c>
      <c r="I190" s="2" t="str">
        <f>_xlfn.XLOOKUP(H190,'Reference table'!$A$2:$A$59,'Reference table'!$B$2:$B$59)</f>
        <v>Utility</v>
      </c>
      <c r="J190" t="s">
        <v>26</v>
      </c>
    </row>
    <row r="191" spans="1:10">
      <c r="A191" s="8">
        <v>44776</v>
      </c>
      <c r="B191" t="s">
        <v>202</v>
      </c>
      <c r="C191">
        <v>1</v>
      </c>
      <c r="D191" s="10">
        <v>1.5</v>
      </c>
      <c r="E191" s="9">
        <f t="shared" si="2"/>
        <v>1.5</v>
      </c>
      <c r="F191" t="s">
        <v>165</v>
      </c>
      <c r="G191" t="s">
        <v>203</v>
      </c>
      <c r="H191" t="s">
        <v>229</v>
      </c>
      <c r="I191" s="2" t="str">
        <f>_xlfn.XLOOKUP(H191,'Reference table'!$A$2:$A$59,'Reference table'!$B$2:$B$59)</f>
        <v>Household</v>
      </c>
      <c r="J191" t="s">
        <v>26</v>
      </c>
    </row>
    <row r="192" spans="1:10">
      <c r="A192" s="8">
        <v>44776</v>
      </c>
      <c r="B192" t="s">
        <v>204</v>
      </c>
      <c r="C192">
        <v>1</v>
      </c>
      <c r="D192" s="10">
        <v>3.5</v>
      </c>
      <c r="E192" s="9">
        <f t="shared" si="2"/>
        <v>3.5</v>
      </c>
      <c r="F192" t="s">
        <v>165</v>
      </c>
      <c r="G192" t="s">
        <v>203</v>
      </c>
      <c r="H192" t="s">
        <v>176</v>
      </c>
      <c r="I192" s="2" t="str">
        <f>_xlfn.XLOOKUP(H192,'Reference table'!$A$2:$A$59,'Reference table'!$B$2:$B$59)</f>
        <v>Household</v>
      </c>
      <c r="J192" t="s">
        <v>26</v>
      </c>
    </row>
    <row r="193" spans="1:10">
      <c r="A193" s="8">
        <v>44776</v>
      </c>
      <c r="B193" t="s">
        <v>205</v>
      </c>
      <c r="C193">
        <v>1</v>
      </c>
      <c r="D193" s="10">
        <v>2.5</v>
      </c>
      <c r="E193" s="9">
        <f t="shared" si="2"/>
        <v>2.5</v>
      </c>
      <c r="F193" t="s">
        <v>165</v>
      </c>
      <c r="G193" t="s">
        <v>203</v>
      </c>
      <c r="H193" t="s">
        <v>176</v>
      </c>
      <c r="I193" s="2" t="str">
        <f>_xlfn.XLOOKUP(H193,'Reference table'!$A$2:$A$59,'Reference table'!$B$2:$B$59)</f>
        <v>Household</v>
      </c>
      <c r="J193" t="s">
        <v>26</v>
      </c>
    </row>
    <row r="194" spans="1:10">
      <c r="A194" s="8">
        <v>44776</v>
      </c>
      <c r="B194" t="s">
        <v>206</v>
      </c>
      <c r="C194">
        <v>1</v>
      </c>
      <c r="D194" s="10">
        <v>1</v>
      </c>
      <c r="E194" s="9">
        <f t="shared" ref="E194:E257" si="3">C194*D194</f>
        <v>1</v>
      </c>
      <c r="F194" t="s">
        <v>165</v>
      </c>
      <c r="G194" t="s">
        <v>203</v>
      </c>
      <c r="H194" t="s">
        <v>534</v>
      </c>
      <c r="I194" s="2" t="str">
        <f>_xlfn.XLOOKUP(H194,'Reference table'!$A$2:$A$59,'Reference table'!$B$2:$B$59)</f>
        <v>Household</v>
      </c>
      <c r="J194" t="s">
        <v>26</v>
      </c>
    </row>
    <row r="195" spans="1:10">
      <c r="A195" s="8">
        <v>44776</v>
      </c>
      <c r="B195" t="s">
        <v>207</v>
      </c>
      <c r="C195">
        <v>1</v>
      </c>
      <c r="D195" s="10">
        <v>2.99</v>
      </c>
      <c r="E195" s="9">
        <f t="shared" si="3"/>
        <v>2.99</v>
      </c>
      <c r="F195" t="s">
        <v>165</v>
      </c>
      <c r="G195" t="s">
        <v>203</v>
      </c>
      <c r="H195" t="s">
        <v>284</v>
      </c>
      <c r="I195" s="2" t="str">
        <f>_xlfn.XLOOKUP(H195,'Reference table'!$A$2:$A$59,'Reference table'!$B$2:$B$59)</f>
        <v>Household</v>
      </c>
      <c r="J195" t="s">
        <v>26</v>
      </c>
    </row>
    <row r="196" spans="1:10">
      <c r="A196" s="8">
        <v>44776</v>
      </c>
      <c r="B196" t="s">
        <v>208</v>
      </c>
      <c r="C196">
        <v>1</v>
      </c>
      <c r="D196" s="10">
        <v>10</v>
      </c>
      <c r="E196" s="9">
        <f t="shared" si="3"/>
        <v>10</v>
      </c>
      <c r="F196" t="s">
        <v>165</v>
      </c>
      <c r="G196" t="s">
        <v>203</v>
      </c>
      <c r="H196" t="s">
        <v>535</v>
      </c>
      <c r="I196" s="2" t="str">
        <f>_xlfn.XLOOKUP(H196,'Reference table'!$A$2:$A$59,'Reference table'!$B$2:$B$59)</f>
        <v>Household</v>
      </c>
      <c r="J196" t="s">
        <v>26</v>
      </c>
    </row>
    <row r="197" spans="1:10">
      <c r="A197" s="8">
        <v>44776</v>
      </c>
      <c r="B197" t="s">
        <v>209</v>
      </c>
      <c r="C197">
        <v>1</v>
      </c>
      <c r="D197" s="10">
        <v>12</v>
      </c>
      <c r="E197" s="9">
        <f t="shared" si="3"/>
        <v>12</v>
      </c>
      <c r="F197" t="s">
        <v>165</v>
      </c>
      <c r="G197" t="s">
        <v>188</v>
      </c>
      <c r="H197" t="s">
        <v>229</v>
      </c>
      <c r="I197" s="2" t="str">
        <f>_xlfn.XLOOKUP(H197,'Reference table'!$A$2:$A$59,'Reference table'!$B$2:$B$59)</f>
        <v>Household</v>
      </c>
      <c r="J197" t="s">
        <v>26</v>
      </c>
    </row>
    <row r="198" spans="1:10">
      <c r="A198" s="8">
        <v>44776</v>
      </c>
      <c r="B198" t="s">
        <v>210</v>
      </c>
      <c r="C198">
        <v>1</v>
      </c>
      <c r="D198" s="10">
        <v>7.5</v>
      </c>
      <c r="E198" s="9">
        <f t="shared" si="3"/>
        <v>7.5</v>
      </c>
      <c r="F198" t="s">
        <v>165</v>
      </c>
      <c r="G198" t="s">
        <v>188</v>
      </c>
      <c r="H198" t="s">
        <v>176</v>
      </c>
      <c r="I198" s="2" t="str">
        <f>_xlfn.XLOOKUP(H198,'Reference table'!$A$2:$A$59,'Reference table'!$B$2:$B$59)</f>
        <v>Household</v>
      </c>
      <c r="J198" t="s">
        <v>26</v>
      </c>
    </row>
    <row r="199" spans="1:10">
      <c r="A199" s="8">
        <v>44776</v>
      </c>
      <c r="B199" t="s">
        <v>211</v>
      </c>
      <c r="C199">
        <v>1</v>
      </c>
      <c r="D199" s="10">
        <v>1.75</v>
      </c>
      <c r="E199" s="9">
        <f t="shared" si="3"/>
        <v>1.75</v>
      </c>
      <c r="F199" t="s">
        <v>165</v>
      </c>
      <c r="G199" t="s">
        <v>188</v>
      </c>
      <c r="H199" t="s">
        <v>229</v>
      </c>
      <c r="I199" s="2" t="str">
        <f>_xlfn.XLOOKUP(H199,'Reference table'!$A$2:$A$59,'Reference table'!$B$2:$B$59)</f>
        <v>Household</v>
      </c>
      <c r="J199" t="s">
        <v>26</v>
      </c>
    </row>
    <row r="200" spans="1:10">
      <c r="A200" s="8">
        <v>44776</v>
      </c>
      <c r="B200" t="s">
        <v>212</v>
      </c>
      <c r="C200">
        <v>1</v>
      </c>
      <c r="D200" s="10">
        <v>1.5</v>
      </c>
      <c r="E200" s="9">
        <f t="shared" si="3"/>
        <v>1.5</v>
      </c>
      <c r="F200" t="s">
        <v>165</v>
      </c>
      <c r="G200" t="s">
        <v>188</v>
      </c>
      <c r="H200" t="s">
        <v>284</v>
      </c>
      <c r="I200" s="2" t="str">
        <f>_xlfn.XLOOKUP(H200,'Reference table'!$A$2:$A$59,'Reference table'!$B$2:$B$59)</f>
        <v>Household</v>
      </c>
      <c r="J200" t="s">
        <v>26</v>
      </c>
    </row>
    <row r="201" spans="1:10">
      <c r="A201" s="8">
        <v>44776</v>
      </c>
      <c r="B201" t="s">
        <v>213</v>
      </c>
      <c r="C201">
        <v>1</v>
      </c>
      <c r="D201" s="10">
        <v>0.75</v>
      </c>
      <c r="E201" s="9">
        <f t="shared" si="3"/>
        <v>0.75</v>
      </c>
      <c r="F201" t="s">
        <v>165</v>
      </c>
      <c r="G201" t="s">
        <v>188</v>
      </c>
      <c r="H201" t="s">
        <v>229</v>
      </c>
      <c r="I201" s="2" t="str">
        <f>_xlfn.XLOOKUP(H201,'Reference table'!$A$2:$A$59,'Reference table'!$B$2:$B$59)</f>
        <v>Household</v>
      </c>
      <c r="J201" t="s">
        <v>26</v>
      </c>
    </row>
    <row r="202" spans="1:10">
      <c r="A202" s="8">
        <v>44776</v>
      </c>
      <c r="B202" t="s">
        <v>214</v>
      </c>
      <c r="C202">
        <v>1</v>
      </c>
      <c r="D202" s="10">
        <v>3.75</v>
      </c>
      <c r="E202" s="9">
        <f t="shared" si="3"/>
        <v>3.75</v>
      </c>
      <c r="F202" t="s">
        <v>165</v>
      </c>
      <c r="G202" t="s">
        <v>188</v>
      </c>
      <c r="H202" t="s">
        <v>229</v>
      </c>
      <c r="I202" s="2" t="str">
        <f>_xlfn.XLOOKUP(H202,'Reference table'!$A$2:$A$59,'Reference table'!$B$2:$B$59)</f>
        <v>Household</v>
      </c>
      <c r="J202" t="s">
        <v>26</v>
      </c>
    </row>
    <row r="203" spans="1:10">
      <c r="A203" s="8">
        <v>44776</v>
      </c>
      <c r="B203" t="s">
        <v>215</v>
      </c>
      <c r="C203">
        <v>1</v>
      </c>
      <c r="D203" s="10">
        <v>6.5</v>
      </c>
      <c r="E203" s="9">
        <f t="shared" si="3"/>
        <v>6.5</v>
      </c>
      <c r="F203" t="s">
        <v>165</v>
      </c>
      <c r="G203" t="s">
        <v>188</v>
      </c>
      <c r="H203" t="s">
        <v>229</v>
      </c>
      <c r="I203" s="2" t="str">
        <f>_xlfn.XLOOKUP(H203,'Reference table'!$A$2:$A$59,'Reference table'!$B$2:$B$59)</f>
        <v>Household</v>
      </c>
      <c r="J203" t="s">
        <v>26</v>
      </c>
    </row>
    <row r="204" spans="1:10">
      <c r="A204" s="8">
        <v>44776</v>
      </c>
      <c r="B204" t="s">
        <v>216</v>
      </c>
      <c r="C204">
        <v>1</v>
      </c>
      <c r="D204" s="10">
        <v>3.58</v>
      </c>
      <c r="E204" s="9">
        <f t="shared" si="3"/>
        <v>3.58</v>
      </c>
      <c r="F204" t="s">
        <v>165</v>
      </c>
      <c r="G204" t="s">
        <v>37</v>
      </c>
      <c r="H204" t="s">
        <v>53</v>
      </c>
      <c r="I204" s="2" t="str">
        <f>_xlfn.XLOOKUP(H204,'Reference table'!$A$2:$A$59,'Reference table'!$B$2:$B$59)</f>
        <v>Grocery</v>
      </c>
      <c r="J204" t="s">
        <v>25</v>
      </c>
    </row>
    <row r="205" spans="1:10">
      <c r="A205" s="8">
        <v>44776</v>
      </c>
      <c r="B205" t="s">
        <v>217</v>
      </c>
      <c r="C205">
        <v>1</v>
      </c>
      <c r="D205" s="10">
        <v>0.69</v>
      </c>
      <c r="E205" s="9">
        <f t="shared" si="3"/>
        <v>0.69</v>
      </c>
      <c r="F205" t="s">
        <v>165</v>
      </c>
      <c r="G205" t="s">
        <v>37</v>
      </c>
      <c r="H205" t="s">
        <v>46</v>
      </c>
      <c r="I205" s="2" t="str">
        <f>_xlfn.XLOOKUP(H205,'Reference table'!$A$2:$A$59,'Reference table'!$B$2:$B$59)</f>
        <v>Grocery</v>
      </c>
      <c r="J205" t="s">
        <v>25</v>
      </c>
    </row>
    <row r="206" spans="1:10">
      <c r="A206" s="8">
        <v>44776</v>
      </c>
      <c r="B206" t="s">
        <v>218</v>
      </c>
      <c r="C206">
        <v>1</v>
      </c>
      <c r="D206" s="10">
        <v>0.47</v>
      </c>
      <c r="E206" s="9">
        <f t="shared" si="3"/>
        <v>0.47</v>
      </c>
      <c r="F206" t="s">
        <v>165</v>
      </c>
      <c r="G206" t="s">
        <v>37</v>
      </c>
      <c r="H206" t="s">
        <v>219</v>
      </c>
      <c r="I206" s="2" t="str">
        <f>_xlfn.XLOOKUP(H206,'Reference table'!$A$2:$A$59,'Reference table'!$B$2:$B$59)</f>
        <v>Grocery</v>
      </c>
      <c r="J206" t="s">
        <v>25</v>
      </c>
    </row>
    <row r="207" spans="1:10">
      <c r="A207" s="8">
        <v>44776</v>
      </c>
      <c r="B207" t="s">
        <v>89</v>
      </c>
      <c r="C207">
        <v>3</v>
      </c>
      <c r="D207" s="10">
        <v>0.14000000000000001</v>
      </c>
      <c r="E207" s="9">
        <f t="shared" si="3"/>
        <v>0.42000000000000004</v>
      </c>
      <c r="F207" t="s">
        <v>165</v>
      </c>
      <c r="G207" t="s">
        <v>37</v>
      </c>
      <c r="H207" t="s">
        <v>54</v>
      </c>
      <c r="I207" s="2" t="str">
        <f>_xlfn.XLOOKUP(H207,'Reference table'!$A$2:$A$59,'Reference table'!$B$2:$B$59)</f>
        <v>Grocery</v>
      </c>
      <c r="J207" t="s">
        <v>25</v>
      </c>
    </row>
    <row r="208" spans="1:10">
      <c r="A208" s="8">
        <v>44776</v>
      </c>
      <c r="B208" t="s">
        <v>220</v>
      </c>
      <c r="C208">
        <v>1</v>
      </c>
      <c r="D208" s="10">
        <v>1.39</v>
      </c>
      <c r="E208" s="9">
        <f t="shared" si="3"/>
        <v>1.39</v>
      </c>
      <c r="F208" t="s">
        <v>165</v>
      </c>
      <c r="G208" t="s">
        <v>37</v>
      </c>
      <c r="H208" t="s">
        <v>46</v>
      </c>
      <c r="I208" s="2" t="str">
        <f>_xlfn.XLOOKUP(H208,'Reference table'!$A$2:$A$59,'Reference table'!$B$2:$B$59)</f>
        <v>Grocery</v>
      </c>
      <c r="J208" t="s">
        <v>25</v>
      </c>
    </row>
    <row r="209" spans="1:10">
      <c r="A209" s="8">
        <v>44776</v>
      </c>
      <c r="B209" t="s">
        <v>221</v>
      </c>
      <c r="C209">
        <v>1</v>
      </c>
      <c r="D209" s="10">
        <v>0.99</v>
      </c>
      <c r="E209" s="9">
        <f t="shared" si="3"/>
        <v>0.99</v>
      </c>
      <c r="F209" t="s">
        <v>165</v>
      </c>
      <c r="G209" t="s">
        <v>37</v>
      </c>
      <c r="H209" t="s">
        <v>222</v>
      </c>
      <c r="I209" s="2" t="str">
        <f>_xlfn.XLOOKUP(H209,'Reference table'!$A$2:$A$59,'Reference table'!$B$2:$B$59)</f>
        <v>Grocery</v>
      </c>
      <c r="J209" t="s">
        <v>25</v>
      </c>
    </row>
    <row r="210" spans="1:10">
      <c r="A210" s="8">
        <v>44776</v>
      </c>
      <c r="B210" t="s">
        <v>223</v>
      </c>
      <c r="C210">
        <v>1</v>
      </c>
      <c r="D210" s="10">
        <v>1.75</v>
      </c>
      <c r="E210" s="9">
        <f t="shared" si="3"/>
        <v>1.75</v>
      </c>
      <c r="F210" t="s">
        <v>165</v>
      </c>
      <c r="G210" t="s">
        <v>37</v>
      </c>
      <c r="H210" t="s">
        <v>46</v>
      </c>
      <c r="I210" s="2" t="str">
        <f>_xlfn.XLOOKUP(H210,'Reference table'!$A$2:$A$59,'Reference table'!$B$2:$B$59)</f>
        <v>Grocery</v>
      </c>
      <c r="J210" t="s">
        <v>25</v>
      </c>
    </row>
    <row r="211" spans="1:10">
      <c r="A211" s="8">
        <v>44776</v>
      </c>
      <c r="B211" t="s">
        <v>224</v>
      </c>
      <c r="C211">
        <v>1</v>
      </c>
      <c r="D211" s="10">
        <v>1.27</v>
      </c>
      <c r="E211" s="9">
        <f t="shared" si="3"/>
        <v>1.27</v>
      </c>
      <c r="F211" t="s">
        <v>165</v>
      </c>
      <c r="G211" t="s">
        <v>37</v>
      </c>
      <c r="H211" t="s">
        <v>54</v>
      </c>
      <c r="I211" s="2" t="str">
        <f>_xlfn.XLOOKUP(H211,'Reference table'!$A$2:$A$59,'Reference table'!$B$2:$B$59)</f>
        <v>Grocery</v>
      </c>
      <c r="J211" t="s">
        <v>25</v>
      </c>
    </row>
    <row r="212" spans="1:10">
      <c r="A212" s="8">
        <v>44776</v>
      </c>
      <c r="B212" t="s">
        <v>225</v>
      </c>
      <c r="C212">
        <v>1</v>
      </c>
      <c r="D212" s="10">
        <v>0.99</v>
      </c>
      <c r="E212" s="9">
        <f t="shared" si="3"/>
        <v>0.99</v>
      </c>
      <c r="F212" t="s">
        <v>165</v>
      </c>
      <c r="G212" t="s">
        <v>37</v>
      </c>
      <c r="H212" t="s">
        <v>144</v>
      </c>
      <c r="I212" s="2" t="str">
        <f>_xlfn.XLOOKUP(H212,'Reference table'!$A$2:$A$59,'Reference table'!$B$2:$B$59)</f>
        <v>Grocery</v>
      </c>
      <c r="J212" t="s">
        <v>25</v>
      </c>
    </row>
    <row r="213" spans="1:10">
      <c r="A213" s="8">
        <v>44776</v>
      </c>
      <c r="B213" t="s">
        <v>226</v>
      </c>
      <c r="C213">
        <v>1</v>
      </c>
      <c r="D213" s="10">
        <v>0.65</v>
      </c>
      <c r="E213" s="9">
        <f t="shared" si="3"/>
        <v>0.65</v>
      </c>
      <c r="F213" t="s">
        <v>165</v>
      </c>
      <c r="G213" t="s">
        <v>37</v>
      </c>
      <c r="H213" t="s">
        <v>144</v>
      </c>
      <c r="I213" s="2" t="str">
        <f>_xlfn.XLOOKUP(H213,'Reference table'!$A$2:$A$59,'Reference table'!$B$2:$B$59)</f>
        <v>Grocery</v>
      </c>
      <c r="J213" t="s">
        <v>25</v>
      </c>
    </row>
    <row r="214" spans="1:10">
      <c r="A214" s="8">
        <v>44776</v>
      </c>
      <c r="B214" t="s">
        <v>272</v>
      </c>
      <c r="C214">
        <v>1</v>
      </c>
      <c r="D214" s="10">
        <v>7.99</v>
      </c>
      <c r="E214" s="9">
        <f t="shared" si="3"/>
        <v>7.99</v>
      </c>
      <c r="F214" t="s">
        <v>165</v>
      </c>
      <c r="G214" t="s">
        <v>273</v>
      </c>
      <c r="H214" t="s">
        <v>284</v>
      </c>
      <c r="I214" s="2" t="str">
        <f>_xlfn.XLOOKUP(H214,'Reference table'!$A$2:$A$59,'Reference table'!$B$2:$B$59)</f>
        <v>Household</v>
      </c>
      <c r="J214" t="s">
        <v>26</v>
      </c>
    </row>
    <row r="215" spans="1:10">
      <c r="A215" s="8">
        <v>44776</v>
      </c>
      <c r="B215" t="s">
        <v>295</v>
      </c>
      <c r="C215">
        <v>1</v>
      </c>
      <c r="D215" s="10">
        <v>11.89</v>
      </c>
      <c r="E215" s="9">
        <f t="shared" si="3"/>
        <v>11.89</v>
      </c>
      <c r="F215" t="s">
        <v>165</v>
      </c>
      <c r="G215" t="s">
        <v>273</v>
      </c>
      <c r="H215" t="s">
        <v>176</v>
      </c>
      <c r="I215" s="2" t="str">
        <f>_xlfn.XLOOKUP(H215,'Reference table'!$A$2:$A$59,'Reference table'!$B$2:$B$59)</f>
        <v>Household</v>
      </c>
      <c r="J215" t="s">
        <v>26</v>
      </c>
    </row>
    <row r="216" spans="1:10">
      <c r="A216" s="8">
        <v>44776</v>
      </c>
      <c r="B216" t="s">
        <v>297</v>
      </c>
      <c r="C216">
        <v>1</v>
      </c>
      <c r="D216" s="10">
        <v>13.49</v>
      </c>
      <c r="E216" s="9">
        <f t="shared" si="3"/>
        <v>13.49</v>
      </c>
      <c r="F216" t="s">
        <v>165</v>
      </c>
      <c r="G216" t="s">
        <v>273</v>
      </c>
      <c r="H216" t="s">
        <v>176</v>
      </c>
      <c r="I216" s="2" t="str">
        <f>_xlfn.XLOOKUP(H216,'Reference table'!$A$2:$A$59,'Reference table'!$B$2:$B$59)</f>
        <v>Household</v>
      </c>
      <c r="J216" t="s">
        <v>26</v>
      </c>
    </row>
    <row r="217" spans="1:10">
      <c r="A217" s="8">
        <v>44777</v>
      </c>
      <c r="B217" t="s">
        <v>228</v>
      </c>
      <c r="C217">
        <v>1</v>
      </c>
      <c r="D217" s="10">
        <v>0.68</v>
      </c>
      <c r="E217" s="9">
        <f t="shared" si="3"/>
        <v>0.68</v>
      </c>
      <c r="F217" t="s">
        <v>165</v>
      </c>
      <c r="G217" t="s">
        <v>150</v>
      </c>
      <c r="H217" t="s">
        <v>229</v>
      </c>
      <c r="I217" s="2" t="str">
        <f>_xlfn.XLOOKUP(H217,'Reference table'!$A$2:$A$59,'Reference table'!$B$2:$B$59)</f>
        <v>Household</v>
      </c>
      <c r="J217" t="s">
        <v>25</v>
      </c>
    </row>
    <row r="218" spans="1:10">
      <c r="A218" s="8">
        <v>44777</v>
      </c>
      <c r="B218" t="s">
        <v>230</v>
      </c>
      <c r="C218">
        <v>1</v>
      </c>
      <c r="D218" s="10">
        <v>0.66</v>
      </c>
      <c r="E218" s="9">
        <f t="shared" si="3"/>
        <v>0.66</v>
      </c>
      <c r="F218" t="s">
        <v>165</v>
      </c>
      <c r="G218" t="s">
        <v>150</v>
      </c>
      <c r="H218" t="s">
        <v>229</v>
      </c>
      <c r="I218" s="2" t="str">
        <f>_xlfn.XLOOKUP(H218,'Reference table'!$A$2:$A$59,'Reference table'!$B$2:$B$59)</f>
        <v>Household</v>
      </c>
      <c r="J218" t="s">
        <v>25</v>
      </c>
    </row>
    <row r="219" spans="1:10">
      <c r="A219" s="8">
        <v>44777</v>
      </c>
      <c r="B219" t="s">
        <v>231</v>
      </c>
      <c r="C219">
        <v>1</v>
      </c>
      <c r="D219" s="10">
        <v>1.3</v>
      </c>
      <c r="E219" s="9">
        <f t="shared" si="3"/>
        <v>1.3</v>
      </c>
      <c r="F219" t="s">
        <v>165</v>
      </c>
      <c r="G219" t="s">
        <v>150</v>
      </c>
      <c r="H219" t="s">
        <v>51</v>
      </c>
      <c r="I219" s="2" t="str">
        <f>_xlfn.XLOOKUP(H219,'Reference table'!$A$2:$A$59,'Reference table'!$B$2:$B$59)</f>
        <v>Grocery</v>
      </c>
      <c r="J219" t="s">
        <v>25</v>
      </c>
    </row>
    <row r="220" spans="1:10">
      <c r="A220" s="8">
        <v>44777</v>
      </c>
      <c r="B220" t="s">
        <v>232</v>
      </c>
      <c r="C220">
        <v>4</v>
      </c>
      <c r="D220" s="10">
        <f>5.25/4</f>
        <v>1.3125</v>
      </c>
      <c r="E220" s="9">
        <f t="shared" si="3"/>
        <v>5.25</v>
      </c>
      <c r="F220" t="s">
        <v>165</v>
      </c>
      <c r="G220" t="s">
        <v>150</v>
      </c>
      <c r="H220" t="s">
        <v>219</v>
      </c>
      <c r="I220" s="2" t="str">
        <f>_xlfn.XLOOKUP(H220,'Reference table'!$A$2:$A$59,'Reference table'!$B$2:$B$59)</f>
        <v>Grocery</v>
      </c>
      <c r="J220" t="s">
        <v>25</v>
      </c>
    </row>
    <row r="221" spans="1:10">
      <c r="A221" s="8">
        <v>44777</v>
      </c>
      <c r="B221" t="s">
        <v>233</v>
      </c>
      <c r="C221">
        <v>1</v>
      </c>
      <c r="D221" s="10">
        <v>0.79</v>
      </c>
      <c r="E221" s="9">
        <f t="shared" si="3"/>
        <v>0.79</v>
      </c>
      <c r="F221" t="s">
        <v>165</v>
      </c>
      <c r="G221" t="s">
        <v>150</v>
      </c>
      <c r="H221" t="s">
        <v>52</v>
      </c>
      <c r="I221" s="2" t="str">
        <f>_xlfn.XLOOKUP(H221,'Reference table'!$A$2:$A$59,'Reference table'!$B$2:$B$59)</f>
        <v>Grocery</v>
      </c>
      <c r="J221" t="s">
        <v>25</v>
      </c>
    </row>
    <row r="222" spans="1:10">
      <c r="A222" s="8">
        <v>44777</v>
      </c>
      <c r="B222" t="s">
        <v>234</v>
      </c>
      <c r="C222">
        <v>1</v>
      </c>
      <c r="D222" s="10">
        <v>1.65</v>
      </c>
      <c r="E222" s="9">
        <f t="shared" si="3"/>
        <v>1.65</v>
      </c>
      <c r="F222" t="s">
        <v>165</v>
      </c>
      <c r="G222" t="s">
        <v>150</v>
      </c>
      <c r="H222" t="s">
        <v>144</v>
      </c>
      <c r="I222" s="2" t="str">
        <f>_xlfn.XLOOKUP(H222,'Reference table'!$A$2:$A$59,'Reference table'!$B$2:$B$59)</f>
        <v>Grocery</v>
      </c>
      <c r="J222" t="s">
        <v>25</v>
      </c>
    </row>
    <row r="223" spans="1:10">
      <c r="A223" s="8">
        <v>44777</v>
      </c>
      <c r="B223" t="s">
        <v>235</v>
      </c>
      <c r="C223">
        <v>1</v>
      </c>
      <c r="D223" s="10">
        <v>8</v>
      </c>
      <c r="E223" s="9">
        <f t="shared" si="3"/>
        <v>8</v>
      </c>
      <c r="F223" t="s">
        <v>165</v>
      </c>
      <c r="G223" t="s">
        <v>150</v>
      </c>
      <c r="H223" t="s">
        <v>151</v>
      </c>
      <c r="I223" s="2" t="str">
        <f>_xlfn.XLOOKUP(H223,'Reference table'!$A$2:$A$59,'Reference table'!$B$2:$B$59)</f>
        <v>Household</v>
      </c>
      <c r="J223" t="s">
        <v>25</v>
      </c>
    </row>
    <row r="224" spans="1:10">
      <c r="A224" s="8">
        <v>44777</v>
      </c>
      <c r="B224" t="s">
        <v>236</v>
      </c>
      <c r="C224">
        <v>1</v>
      </c>
      <c r="D224" s="10">
        <v>5</v>
      </c>
      <c r="E224" s="9">
        <f t="shared" si="3"/>
        <v>5</v>
      </c>
      <c r="F224" t="s">
        <v>165</v>
      </c>
      <c r="G224" t="s">
        <v>150</v>
      </c>
      <c r="H224" t="s">
        <v>284</v>
      </c>
      <c r="I224" s="2" t="str">
        <f>_xlfn.XLOOKUP(H224,'Reference table'!$A$2:$A$59,'Reference table'!$B$2:$B$59)</f>
        <v>Household</v>
      </c>
      <c r="J224" t="s">
        <v>25</v>
      </c>
    </row>
    <row r="225" spans="1:10">
      <c r="A225" s="8">
        <v>44777</v>
      </c>
      <c r="B225" t="s">
        <v>237</v>
      </c>
      <c r="C225">
        <v>1</v>
      </c>
      <c r="D225" s="10">
        <v>0.55000000000000004</v>
      </c>
      <c r="E225" s="9">
        <f t="shared" si="3"/>
        <v>0.55000000000000004</v>
      </c>
      <c r="F225" t="s">
        <v>165</v>
      </c>
      <c r="G225" t="s">
        <v>150</v>
      </c>
      <c r="H225" t="s">
        <v>46</v>
      </c>
      <c r="I225" s="2" t="str">
        <f>_xlfn.XLOOKUP(H225,'Reference table'!$A$2:$A$59,'Reference table'!$B$2:$B$59)</f>
        <v>Grocery</v>
      </c>
      <c r="J225" t="s">
        <v>25</v>
      </c>
    </row>
    <row r="226" spans="1:10">
      <c r="A226" s="8">
        <v>44777</v>
      </c>
      <c r="B226" t="s">
        <v>238</v>
      </c>
      <c r="C226">
        <v>1</v>
      </c>
      <c r="D226" s="10">
        <v>3.35</v>
      </c>
      <c r="E226" s="9">
        <f t="shared" si="3"/>
        <v>3.35</v>
      </c>
      <c r="F226" t="s">
        <v>165</v>
      </c>
      <c r="G226" t="s">
        <v>40</v>
      </c>
      <c r="H226" t="s">
        <v>144</v>
      </c>
      <c r="I226" s="2" t="str">
        <f>_xlfn.XLOOKUP(H226,'Reference table'!$A$2:$A$59,'Reference table'!$B$2:$B$59)</f>
        <v>Grocery</v>
      </c>
      <c r="J226" t="s">
        <v>25</v>
      </c>
    </row>
    <row r="227" spans="1:10">
      <c r="A227" s="8">
        <v>44777</v>
      </c>
      <c r="B227" t="s">
        <v>239</v>
      </c>
      <c r="C227">
        <v>1</v>
      </c>
      <c r="D227" s="10">
        <v>3.09</v>
      </c>
      <c r="E227" s="9">
        <f t="shared" si="3"/>
        <v>3.09</v>
      </c>
      <c r="F227" t="s">
        <v>165</v>
      </c>
      <c r="G227" t="s">
        <v>40</v>
      </c>
      <c r="H227" t="s">
        <v>50</v>
      </c>
      <c r="I227" s="2" t="str">
        <f>_xlfn.XLOOKUP(H227,'Reference table'!$A$2:$A$59,'Reference table'!$B$2:$B$59)</f>
        <v>Grocery</v>
      </c>
      <c r="J227" t="s">
        <v>25</v>
      </c>
    </row>
    <row r="228" spans="1:10">
      <c r="A228" s="8">
        <v>44777</v>
      </c>
      <c r="B228" t="s">
        <v>240</v>
      </c>
      <c r="C228">
        <v>1</v>
      </c>
      <c r="D228" s="10">
        <v>1.39</v>
      </c>
      <c r="E228" s="9">
        <f t="shared" si="3"/>
        <v>1.39</v>
      </c>
      <c r="F228" t="s">
        <v>165</v>
      </c>
      <c r="G228" t="s">
        <v>40</v>
      </c>
      <c r="H228" t="s">
        <v>514</v>
      </c>
      <c r="I228" s="2" t="str">
        <f>_xlfn.XLOOKUP(H228,'Reference table'!$A$2:$A$59,'Reference table'!$B$2:$B$59)</f>
        <v>Grocery</v>
      </c>
      <c r="J228" t="s">
        <v>25</v>
      </c>
    </row>
    <row r="229" spans="1:10">
      <c r="A229" s="8">
        <v>44777</v>
      </c>
      <c r="B229" t="s">
        <v>241</v>
      </c>
      <c r="C229">
        <v>1</v>
      </c>
      <c r="D229" s="10">
        <v>0.59</v>
      </c>
      <c r="E229" s="9">
        <f t="shared" si="3"/>
        <v>0.59</v>
      </c>
      <c r="F229" t="s">
        <v>165</v>
      </c>
      <c r="G229" t="s">
        <v>37</v>
      </c>
      <c r="H229" t="s">
        <v>222</v>
      </c>
      <c r="I229" s="2" t="str">
        <f>_xlfn.XLOOKUP(H229,'Reference table'!$A$2:$A$59,'Reference table'!$B$2:$B$59)</f>
        <v>Grocery</v>
      </c>
      <c r="J229" t="s">
        <v>25</v>
      </c>
    </row>
    <row r="230" spans="1:10">
      <c r="A230" s="8">
        <v>44777</v>
      </c>
      <c r="B230" t="s">
        <v>168</v>
      </c>
      <c r="C230">
        <v>1</v>
      </c>
      <c r="D230" s="10">
        <v>2.25</v>
      </c>
      <c r="E230" s="9">
        <f t="shared" si="3"/>
        <v>2.25</v>
      </c>
      <c r="F230" t="s">
        <v>165</v>
      </c>
      <c r="G230" t="s">
        <v>37</v>
      </c>
      <c r="H230" t="s">
        <v>53</v>
      </c>
      <c r="I230" s="2" t="str">
        <f>_xlfn.XLOOKUP(H230,'Reference table'!$A$2:$A$59,'Reference table'!$B$2:$B$59)</f>
        <v>Grocery</v>
      </c>
      <c r="J230" t="s">
        <v>25</v>
      </c>
    </row>
    <row r="231" spans="1:10">
      <c r="A231" s="8">
        <v>44777</v>
      </c>
      <c r="B231" t="s">
        <v>242</v>
      </c>
      <c r="C231">
        <v>1</v>
      </c>
      <c r="D231" s="10">
        <v>0.85</v>
      </c>
      <c r="E231" s="9">
        <f t="shared" si="3"/>
        <v>0.85</v>
      </c>
      <c r="F231" t="s">
        <v>165</v>
      </c>
      <c r="G231" t="s">
        <v>37</v>
      </c>
      <c r="H231" t="s">
        <v>46</v>
      </c>
      <c r="I231" s="2" t="str">
        <f>_xlfn.XLOOKUP(H231,'Reference table'!$A$2:$A$59,'Reference table'!$B$2:$B$59)</f>
        <v>Grocery</v>
      </c>
      <c r="J231" t="s">
        <v>25</v>
      </c>
    </row>
    <row r="232" spans="1:10">
      <c r="A232" s="8">
        <v>44777</v>
      </c>
      <c r="B232" t="s">
        <v>243</v>
      </c>
      <c r="C232">
        <v>1</v>
      </c>
      <c r="D232" s="10">
        <v>0.96</v>
      </c>
      <c r="E232" s="9">
        <f t="shared" si="3"/>
        <v>0.96</v>
      </c>
      <c r="F232" t="s">
        <v>165</v>
      </c>
      <c r="G232" t="s">
        <v>150</v>
      </c>
      <c r="H232" t="s">
        <v>50</v>
      </c>
      <c r="I232" s="2" t="str">
        <f>_xlfn.XLOOKUP(H232,'Reference table'!$A$2:$A$59,'Reference table'!$B$2:$B$59)</f>
        <v>Grocery</v>
      </c>
      <c r="J232" t="s">
        <v>25</v>
      </c>
    </row>
    <row r="233" spans="1:10">
      <c r="A233" s="8">
        <v>44777</v>
      </c>
      <c r="B233" t="s">
        <v>244</v>
      </c>
      <c r="C233">
        <v>2</v>
      </c>
      <c r="D233" s="10">
        <v>0.6</v>
      </c>
      <c r="E233" s="9">
        <f t="shared" si="3"/>
        <v>1.2</v>
      </c>
      <c r="F233" t="s">
        <v>165</v>
      </c>
      <c r="G233" t="s">
        <v>150</v>
      </c>
      <c r="H233" t="s">
        <v>514</v>
      </c>
      <c r="I233" s="2" t="str">
        <f>_xlfn.XLOOKUP(H233,'Reference table'!$A$2:$A$59,'Reference table'!$B$2:$B$59)</f>
        <v>Grocery</v>
      </c>
      <c r="J233" t="s">
        <v>25</v>
      </c>
    </row>
    <row r="234" spans="1:10">
      <c r="A234" s="8">
        <v>44777</v>
      </c>
      <c r="B234" t="s">
        <v>245</v>
      </c>
      <c r="C234">
        <v>1</v>
      </c>
      <c r="D234" s="10">
        <v>1</v>
      </c>
      <c r="E234" s="9">
        <f t="shared" si="3"/>
        <v>1</v>
      </c>
      <c r="F234" t="s">
        <v>165</v>
      </c>
      <c r="G234" t="s">
        <v>150</v>
      </c>
      <c r="H234" t="s">
        <v>514</v>
      </c>
      <c r="I234" s="2" t="str">
        <f>_xlfn.XLOOKUP(H234,'Reference table'!$A$2:$A$59,'Reference table'!$B$2:$B$59)</f>
        <v>Grocery</v>
      </c>
      <c r="J234" t="s">
        <v>25</v>
      </c>
    </row>
    <row r="235" spans="1:10">
      <c r="A235" s="8">
        <v>44777</v>
      </c>
      <c r="B235" t="s">
        <v>82</v>
      </c>
      <c r="C235">
        <v>1</v>
      </c>
      <c r="D235" s="10">
        <v>1</v>
      </c>
      <c r="E235" s="9">
        <f t="shared" si="3"/>
        <v>1</v>
      </c>
      <c r="F235" t="s">
        <v>165</v>
      </c>
      <c r="G235" t="s">
        <v>150</v>
      </c>
      <c r="H235" t="s">
        <v>52</v>
      </c>
      <c r="I235" s="2" t="str">
        <f>_xlfn.XLOOKUP(H235,'Reference table'!$A$2:$A$59,'Reference table'!$B$2:$B$59)</f>
        <v>Grocery</v>
      </c>
      <c r="J235" t="s">
        <v>25</v>
      </c>
    </row>
    <row r="236" spans="1:10">
      <c r="A236" s="8">
        <v>44777</v>
      </c>
      <c r="B236" t="s">
        <v>246</v>
      </c>
      <c r="C236">
        <v>1</v>
      </c>
      <c r="D236" s="10">
        <v>1</v>
      </c>
      <c r="E236" s="9">
        <f t="shared" si="3"/>
        <v>1</v>
      </c>
      <c r="F236" t="s">
        <v>165</v>
      </c>
      <c r="G236" t="s">
        <v>150</v>
      </c>
      <c r="H236" t="s">
        <v>229</v>
      </c>
      <c r="I236" s="2" t="str">
        <f>_xlfn.XLOOKUP(H236,'Reference table'!$A$2:$A$59,'Reference table'!$B$2:$B$59)</f>
        <v>Household</v>
      </c>
      <c r="J236" t="s">
        <v>25</v>
      </c>
    </row>
    <row r="237" spans="1:10">
      <c r="A237" s="8">
        <v>44777</v>
      </c>
      <c r="B237" t="s">
        <v>475</v>
      </c>
      <c r="C237">
        <v>1</v>
      </c>
      <c r="D237" s="10">
        <v>50.15</v>
      </c>
      <c r="E237" s="9">
        <f t="shared" si="3"/>
        <v>50.15</v>
      </c>
      <c r="F237" t="s">
        <v>165</v>
      </c>
      <c r="G237" t="s">
        <v>476</v>
      </c>
      <c r="H237" t="s">
        <v>475</v>
      </c>
      <c r="I237" s="2" t="str">
        <f>_xlfn.XLOOKUP(H237,'Reference table'!$A$2:$A$59,'Reference table'!$B$2:$B$59)</f>
        <v>Skincare</v>
      </c>
      <c r="J237" t="s">
        <v>26</v>
      </c>
    </row>
    <row r="238" spans="1:10">
      <c r="A238" s="8">
        <v>44778</v>
      </c>
      <c r="B238" t="s">
        <v>24</v>
      </c>
      <c r="C238">
        <v>3</v>
      </c>
      <c r="D238" s="10">
        <v>1.65</v>
      </c>
      <c r="E238" s="9">
        <f t="shared" si="3"/>
        <v>4.9499999999999993</v>
      </c>
      <c r="F238" t="s">
        <v>165</v>
      </c>
      <c r="G238" t="s">
        <v>531</v>
      </c>
      <c r="H238" t="s">
        <v>55</v>
      </c>
      <c r="I238" s="2" t="str">
        <f>_xlfn.XLOOKUP(H238,'Reference table'!$A$2:$A$59,'Reference table'!$B$2:$B$59)</f>
        <v>Transportation</v>
      </c>
      <c r="J238" t="s">
        <v>25</v>
      </c>
    </row>
    <row r="239" spans="1:10">
      <c r="A239" s="8">
        <v>44778</v>
      </c>
      <c r="B239" t="s">
        <v>24</v>
      </c>
      <c r="C239">
        <v>3</v>
      </c>
      <c r="D239" s="10">
        <v>1.65</v>
      </c>
      <c r="E239" s="9">
        <f t="shared" si="3"/>
        <v>4.9499999999999993</v>
      </c>
      <c r="F239" t="s">
        <v>165</v>
      </c>
      <c r="G239" t="s">
        <v>531</v>
      </c>
      <c r="H239" t="s">
        <v>55</v>
      </c>
      <c r="I239" s="2" t="str">
        <f>_xlfn.XLOOKUP(H239,'Reference table'!$A$2:$A$59,'Reference table'!$B$2:$B$59)</f>
        <v>Transportation</v>
      </c>
      <c r="J239" t="s">
        <v>26</v>
      </c>
    </row>
    <row r="240" spans="1:10">
      <c r="A240" s="8">
        <v>44778</v>
      </c>
      <c r="B240" t="s">
        <v>247</v>
      </c>
      <c r="C240">
        <v>1</v>
      </c>
      <c r="D240" s="10">
        <v>30</v>
      </c>
      <c r="E240" s="9">
        <f t="shared" si="3"/>
        <v>30</v>
      </c>
      <c r="F240" t="s">
        <v>166</v>
      </c>
      <c r="G240" t="s">
        <v>39</v>
      </c>
      <c r="H240" t="s">
        <v>535</v>
      </c>
      <c r="I240" s="2" t="str">
        <f>_xlfn.XLOOKUP(H240,'Reference table'!$A$2:$A$59,'Reference table'!$B$2:$B$59)</f>
        <v>Household</v>
      </c>
      <c r="J240" t="s">
        <v>25</v>
      </c>
    </row>
    <row r="241" spans="1:10">
      <c r="A241" s="8">
        <v>44778</v>
      </c>
      <c r="B241" t="s">
        <v>248</v>
      </c>
      <c r="C241">
        <v>1</v>
      </c>
      <c r="D241" s="10">
        <v>15.34</v>
      </c>
      <c r="E241" s="9">
        <f t="shared" si="3"/>
        <v>15.34</v>
      </c>
      <c r="F241" t="s">
        <v>165</v>
      </c>
      <c r="G241" t="s">
        <v>121</v>
      </c>
      <c r="H241" t="s">
        <v>55</v>
      </c>
      <c r="I241" s="2" t="str">
        <f>_xlfn.XLOOKUP(H241,'Reference table'!$A$2:$A$59,'Reference table'!$B$2:$B$59)</f>
        <v>Transportation</v>
      </c>
      <c r="J241" t="s">
        <v>26</v>
      </c>
    </row>
    <row r="242" spans="1:10">
      <c r="A242" s="8">
        <v>44778</v>
      </c>
      <c r="B242" t="s">
        <v>115</v>
      </c>
      <c r="C242">
        <v>1</v>
      </c>
      <c r="D242" s="10">
        <v>5.77</v>
      </c>
      <c r="E242" s="9">
        <f t="shared" si="3"/>
        <v>5.77</v>
      </c>
      <c r="F242" t="s">
        <v>165</v>
      </c>
      <c r="G242" t="s">
        <v>227</v>
      </c>
      <c r="H242" t="s">
        <v>57</v>
      </c>
      <c r="I242" s="2" t="str">
        <f>_xlfn.XLOOKUP(H242,'Reference table'!$A$2:$A$59,'Reference table'!$B$2:$B$59)</f>
        <v>Dinning</v>
      </c>
      <c r="J242" t="s">
        <v>26</v>
      </c>
    </row>
    <row r="243" spans="1:10">
      <c r="A243" s="8">
        <v>44778</v>
      </c>
      <c r="B243" t="s">
        <v>249</v>
      </c>
      <c r="C243">
        <v>1</v>
      </c>
      <c r="D243" s="10">
        <v>1</v>
      </c>
      <c r="E243" s="9">
        <f t="shared" si="3"/>
        <v>1</v>
      </c>
      <c r="F243" t="s">
        <v>165</v>
      </c>
      <c r="G243" t="s">
        <v>185</v>
      </c>
      <c r="H243" t="s">
        <v>176</v>
      </c>
      <c r="I243" s="2" t="str">
        <f>_xlfn.XLOOKUP(H243,'Reference table'!$A$2:$A$59,'Reference table'!$B$2:$B$59)</f>
        <v>Household</v>
      </c>
      <c r="J243" t="s">
        <v>25</v>
      </c>
    </row>
    <row r="244" spans="1:10">
      <c r="A244" s="8">
        <v>44778</v>
      </c>
      <c r="B244" t="s">
        <v>250</v>
      </c>
      <c r="C244">
        <v>1</v>
      </c>
      <c r="D244" s="10">
        <v>3.99</v>
      </c>
      <c r="E244" s="9">
        <f t="shared" si="3"/>
        <v>3.99</v>
      </c>
      <c r="F244" t="s">
        <v>165</v>
      </c>
      <c r="G244" t="s">
        <v>185</v>
      </c>
      <c r="H244" t="s">
        <v>229</v>
      </c>
      <c r="I244" s="2" t="str">
        <f>_xlfn.XLOOKUP(H244,'Reference table'!$A$2:$A$59,'Reference table'!$B$2:$B$59)</f>
        <v>Household</v>
      </c>
      <c r="J244" t="s">
        <v>25</v>
      </c>
    </row>
    <row r="245" spans="1:10">
      <c r="A245" s="8">
        <v>44778</v>
      </c>
      <c r="B245" t="s">
        <v>251</v>
      </c>
      <c r="C245">
        <v>1</v>
      </c>
      <c r="D245" s="10">
        <v>12</v>
      </c>
      <c r="E245" s="9">
        <f t="shared" si="3"/>
        <v>12</v>
      </c>
      <c r="F245" t="s">
        <v>165</v>
      </c>
      <c r="G245" t="s">
        <v>185</v>
      </c>
      <c r="H245" t="s">
        <v>176</v>
      </c>
      <c r="I245" s="2" t="str">
        <f>_xlfn.XLOOKUP(H245,'Reference table'!$A$2:$A$59,'Reference table'!$B$2:$B$59)</f>
        <v>Household</v>
      </c>
      <c r="J245" t="s">
        <v>25</v>
      </c>
    </row>
    <row r="246" spans="1:10">
      <c r="A246" s="8">
        <v>44778</v>
      </c>
      <c r="B246" t="s">
        <v>252</v>
      </c>
      <c r="C246">
        <v>1</v>
      </c>
      <c r="D246" s="10">
        <v>10.5</v>
      </c>
      <c r="E246" s="9">
        <f t="shared" si="3"/>
        <v>10.5</v>
      </c>
      <c r="F246" t="s">
        <v>165</v>
      </c>
      <c r="G246" t="s">
        <v>185</v>
      </c>
      <c r="H246" t="s">
        <v>176</v>
      </c>
      <c r="I246" s="2" t="str">
        <f>_xlfn.XLOOKUP(H246,'Reference table'!$A$2:$A$59,'Reference table'!$B$2:$B$59)</f>
        <v>Household</v>
      </c>
      <c r="J246" t="s">
        <v>25</v>
      </c>
    </row>
    <row r="247" spans="1:10">
      <c r="A247" s="8">
        <v>44778</v>
      </c>
      <c r="B247" t="s">
        <v>27</v>
      </c>
      <c r="C247">
        <v>1</v>
      </c>
      <c r="D247" s="10">
        <v>4.55</v>
      </c>
      <c r="E247" s="9">
        <f t="shared" si="3"/>
        <v>4.55</v>
      </c>
      <c r="F247" t="s">
        <v>165</v>
      </c>
      <c r="G247" t="s">
        <v>253</v>
      </c>
      <c r="H247" t="s">
        <v>276</v>
      </c>
      <c r="I247" s="2" t="str">
        <f>_xlfn.XLOOKUP(H247,'Reference table'!$A$2:$A$59,'Reference table'!$B$2:$B$59)</f>
        <v>Dinning</v>
      </c>
      <c r="J247" t="s">
        <v>26</v>
      </c>
    </row>
    <row r="248" spans="1:10">
      <c r="A248" s="8">
        <v>44778</v>
      </c>
      <c r="B248" t="s">
        <v>254</v>
      </c>
      <c r="C248">
        <v>1</v>
      </c>
      <c r="D248" s="10">
        <v>2.9</v>
      </c>
      <c r="E248" s="9">
        <f t="shared" si="3"/>
        <v>2.9</v>
      </c>
      <c r="F248" t="s">
        <v>165</v>
      </c>
      <c r="G248" t="s">
        <v>255</v>
      </c>
      <c r="H248" t="s">
        <v>52</v>
      </c>
      <c r="I248" s="2" t="str">
        <f>_xlfn.XLOOKUP(H248,'Reference table'!$A$2:$A$59,'Reference table'!$B$2:$B$59)</f>
        <v>Grocery</v>
      </c>
      <c r="J248" t="s">
        <v>25</v>
      </c>
    </row>
    <row r="249" spans="1:10">
      <c r="A249" s="8">
        <v>44778</v>
      </c>
      <c r="B249" t="s">
        <v>256</v>
      </c>
      <c r="C249">
        <v>1</v>
      </c>
      <c r="D249" s="10">
        <v>1.95</v>
      </c>
      <c r="E249" s="9">
        <f t="shared" si="3"/>
        <v>1.95</v>
      </c>
      <c r="F249" t="s">
        <v>165</v>
      </c>
      <c r="G249" t="s">
        <v>255</v>
      </c>
      <c r="H249" t="s">
        <v>144</v>
      </c>
      <c r="I249" s="2" t="str">
        <f>_xlfn.XLOOKUP(H249,'Reference table'!$A$2:$A$59,'Reference table'!$B$2:$B$59)</f>
        <v>Grocery</v>
      </c>
      <c r="J249" t="s">
        <v>25</v>
      </c>
    </row>
    <row r="250" spans="1:10">
      <c r="A250" s="8">
        <v>44778</v>
      </c>
      <c r="B250" t="s">
        <v>257</v>
      </c>
      <c r="C250">
        <v>1</v>
      </c>
      <c r="D250" s="10">
        <v>1.1000000000000001</v>
      </c>
      <c r="E250" s="9">
        <f t="shared" si="3"/>
        <v>1.1000000000000001</v>
      </c>
      <c r="F250" t="s">
        <v>165</v>
      </c>
      <c r="G250" t="s">
        <v>255</v>
      </c>
      <c r="H250" t="s">
        <v>144</v>
      </c>
      <c r="I250" s="2" t="str">
        <f>_xlfn.XLOOKUP(H250,'Reference table'!$A$2:$A$59,'Reference table'!$B$2:$B$59)</f>
        <v>Grocery</v>
      </c>
      <c r="J250" t="s">
        <v>25</v>
      </c>
    </row>
    <row r="251" spans="1:10">
      <c r="A251" s="8">
        <v>44778</v>
      </c>
      <c r="B251" t="s">
        <v>258</v>
      </c>
      <c r="C251">
        <v>1</v>
      </c>
      <c r="D251" s="10">
        <v>3.98</v>
      </c>
      <c r="E251" s="9">
        <f t="shared" si="3"/>
        <v>3.98</v>
      </c>
      <c r="F251" t="s">
        <v>165</v>
      </c>
      <c r="G251" t="s">
        <v>255</v>
      </c>
      <c r="H251" t="s">
        <v>50</v>
      </c>
      <c r="I251" s="2" t="str">
        <f>_xlfn.XLOOKUP(H251,'Reference table'!$A$2:$A$59,'Reference table'!$B$2:$B$59)</f>
        <v>Grocery</v>
      </c>
      <c r="J251" t="s">
        <v>25</v>
      </c>
    </row>
    <row r="252" spans="1:10">
      <c r="A252" s="8">
        <v>44778</v>
      </c>
      <c r="B252" t="s">
        <v>259</v>
      </c>
      <c r="C252">
        <v>1</v>
      </c>
      <c r="D252" s="10">
        <v>2.5</v>
      </c>
      <c r="E252" s="9">
        <f t="shared" si="3"/>
        <v>2.5</v>
      </c>
      <c r="F252" t="s">
        <v>165</v>
      </c>
      <c r="G252" t="s">
        <v>255</v>
      </c>
      <c r="H252" t="s">
        <v>514</v>
      </c>
      <c r="I252" s="2" t="str">
        <f>_xlfn.XLOOKUP(H252,'Reference table'!$A$2:$A$59,'Reference table'!$B$2:$B$59)</f>
        <v>Grocery</v>
      </c>
      <c r="J252" t="s">
        <v>25</v>
      </c>
    </row>
    <row r="253" spans="1:10">
      <c r="A253" s="8">
        <v>44778</v>
      </c>
      <c r="B253" t="s">
        <v>260</v>
      </c>
      <c r="C253">
        <v>1</v>
      </c>
      <c r="D253" s="10">
        <v>1.65</v>
      </c>
      <c r="E253" s="9">
        <f t="shared" si="3"/>
        <v>1.65</v>
      </c>
      <c r="F253" t="s">
        <v>165</v>
      </c>
      <c r="G253" t="s">
        <v>255</v>
      </c>
      <c r="H253" t="s">
        <v>514</v>
      </c>
      <c r="I253" s="2" t="str">
        <f>_xlfn.XLOOKUP(H253,'Reference table'!$A$2:$A$59,'Reference table'!$B$2:$B$59)</f>
        <v>Grocery</v>
      </c>
      <c r="J253" t="s">
        <v>25</v>
      </c>
    </row>
    <row r="254" spans="1:10">
      <c r="A254" s="8">
        <v>44778</v>
      </c>
      <c r="B254" t="s">
        <v>261</v>
      </c>
      <c r="C254">
        <v>1</v>
      </c>
      <c r="D254" s="10">
        <v>2.95</v>
      </c>
      <c r="E254" s="9">
        <f t="shared" si="3"/>
        <v>2.95</v>
      </c>
      <c r="F254" t="s">
        <v>165</v>
      </c>
      <c r="G254" t="s">
        <v>255</v>
      </c>
      <c r="H254" t="s">
        <v>50</v>
      </c>
      <c r="I254" s="2" t="str">
        <f>_xlfn.XLOOKUP(H254,'Reference table'!$A$2:$A$59,'Reference table'!$B$2:$B$59)</f>
        <v>Grocery</v>
      </c>
      <c r="J254" t="s">
        <v>25</v>
      </c>
    </row>
    <row r="255" spans="1:10">
      <c r="A255" s="8">
        <v>44778</v>
      </c>
      <c r="B255" t="s">
        <v>262</v>
      </c>
      <c r="C255">
        <v>1</v>
      </c>
      <c r="D255" s="10">
        <v>6.95</v>
      </c>
      <c r="E255" s="9">
        <f t="shared" si="3"/>
        <v>6.95</v>
      </c>
      <c r="F255" t="s">
        <v>165</v>
      </c>
      <c r="G255" t="s">
        <v>255</v>
      </c>
      <c r="H255" t="s">
        <v>50</v>
      </c>
      <c r="I255" s="2" t="str">
        <f>_xlfn.XLOOKUP(H255,'Reference table'!$A$2:$A$59,'Reference table'!$B$2:$B$59)</f>
        <v>Grocery</v>
      </c>
      <c r="J255" t="s">
        <v>25</v>
      </c>
    </row>
    <row r="256" spans="1:10">
      <c r="A256" s="8">
        <v>44778</v>
      </c>
      <c r="B256" t="s">
        <v>263</v>
      </c>
      <c r="C256">
        <v>2</v>
      </c>
      <c r="D256" s="10">
        <v>1.8</v>
      </c>
      <c r="E256" s="9">
        <f t="shared" si="3"/>
        <v>3.6</v>
      </c>
      <c r="F256" t="s">
        <v>165</v>
      </c>
      <c r="G256" t="s">
        <v>255</v>
      </c>
      <c r="H256" t="s">
        <v>50</v>
      </c>
      <c r="I256" s="2" t="str">
        <f>_xlfn.XLOOKUP(H256,'Reference table'!$A$2:$A$59,'Reference table'!$B$2:$B$59)</f>
        <v>Grocery</v>
      </c>
      <c r="J256" t="s">
        <v>25</v>
      </c>
    </row>
    <row r="257" spans="1:10">
      <c r="A257" s="8">
        <v>44778</v>
      </c>
      <c r="B257" t="s">
        <v>264</v>
      </c>
      <c r="C257">
        <v>1</v>
      </c>
      <c r="D257" s="10">
        <v>2.5</v>
      </c>
      <c r="E257" s="9">
        <f t="shared" si="3"/>
        <v>2.5</v>
      </c>
      <c r="F257" t="s">
        <v>165</v>
      </c>
      <c r="G257" t="s">
        <v>255</v>
      </c>
      <c r="H257" t="s">
        <v>265</v>
      </c>
      <c r="I257" s="2" t="str">
        <f>_xlfn.XLOOKUP(H257,'Reference table'!$A$2:$A$59,'Reference table'!$B$2:$B$59)</f>
        <v>Grocery</v>
      </c>
      <c r="J257" t="s">
        <v>25</v>
      </c>
    </row>
    <row r="258" spans="1:10">
      <c r="A258" s="8">
        <v>44778</v>
      </c>
      <c r="B258" t="s">
        <v>266</v>
      </c>
      <c r="C258">
        <v>1</v>
      </c>
      <c r="D258" s="10">
        <v>1</v>
      </c>
      <c r="E258" s="9">
        <f t="shared" ref="E258:E321" si="4">C258*D258</f>
        <v>1</v>
      </c>
      <c r="F258" t="s">
        <v>165</v>
      </c>
      <c r="G258" t="s">
        <v>255</v>
      </c>
      <c r="H258" t="s">
        <v>514</v>
      </c>
      <c r="I258" s="2" t="str">
        <f>_xlfn.XLOOKUP(H258,'Reference table'!$A$2:$A$59,'Reference table'!$B$2:$B$59)</f>
        <v>Grocery</v>
      </c>
      <c r="J258" t="s">
        <v>25</v>
      </c>
    </row>
    <row r="259" spans="1:10">
      <c r="A259" s="8">
        <v>44778</v>
      </c>
      <c r="B259" t="s">
        <v>267</v>
      </c>
      <c r="C259">
        <v>1</v>
      </c>
      <c r="D259" s="10">
        <v>1</v>
      </c>
      <c r="E259" s="9">
        <f t="shared" si="4"/>
        <v>1</v>
      </c>
      <c r="F259" t="s">
        <v>165</v>
      </c>
      <c r="G259" t="s">
        <v>255</v>
      </c>
      <c r="H259" t="s">
        <v>514</v>
      </c>
      <c r="I259" s="2" t="str">
        <f>_xlfn.XLOOKUP(H259,'Reference table'!$A$2:$A$59,'Reference table'!$B$2:$B$59)</f>
        <v>Grocery</v>
      </c>
      <c r="J259" t="s">
        <v>25</v>
      </c>
    </row>
    <row r="260" spans="1:10">
      <c r="A260" s="8">
        <v>44778</v>
      </c>
      <c r="B260" t="s">
        <v>268</v>
      </c>
      <c r="C260">
        <v>1</v>
      </c>
      <c r="D260" s="10">
        <v>1.1000000000000001</v>
      </c>
      <c r="E260" s="9">
        <f t="shared" si="4"/>
        <v>1.1000000000000001</v>
      </c>
      <c r="F260" t="s">
        <v>165</v>
      </c>
      <c r="G260" t="s">
        <v>255</v>
      </c>
      <c r="H260" t="s">
        <v>514</v>
      </c>
      <c r="I260" s="2" t="str">
        <f>_xlfn.XLOOKUP(H260,'Reference table'!$A$2:$A$59,'Reference table'!$B$2:$B$59)</f>
        <v>Grocery</v>
      </c>
      <c r="J260" t="s">
        <v>25</v>
      </c>
    </row>
    <row r="261" spans="1:10">
      <c r="A261" s="8">
        <v>44778</v>
      </c>
      <c r="B261" t="s">
        <v>269</v>
      </c>
      <c r="C261">
        <v>1</v>
      </c>
      <c r="D261" s="10">
        <v>1.95</v>
      </c>
      <c r="E261" s="9">
        <f t="shared" si="4"/>
        <v>1.95</v>
      </c>
      <c r="F261" t="s">
        <v>165</v>
      </c>
      <c r="G261" t="s">
        <v>255</v>
      </c>
      <c r="H261" t="s">
        <v>144</v>
      </c>
      <c r="I261" s="2" t="str">
        <f>_xlfn.XLOOKUP(H261,'Reference table'!$A$2:$A$59,'Reference table'!$B$2:$B$59)</f>
        <v>Grocery</v>
      </c>
      <c r="J261" t="s">
        <v>25</v>
      </c>
    </row>
    <row r="262" spans="1:10">
      <c r="A262" s="8">
        <v>44778</v>
      </c>
      <c r="B262" t="s">
        <v>270</v>
      </c>
      <c r="C262">
        <v>1</v>
      </c>
      <c r="D262" s="10">
        <v>1.4</v>
      </c>
      <c r="E262" s="9">
        <f t="shared" si="4"/>
        <v>1.4</v>
      </c>
      <c r="F262" t="s">
        <v>165</v>
      </c>
      <c r="G262" t="s">
        <v>255</v>
      </c>
      <c r="H262" t="s">
        <v>514</v>
      </c>
      <c r="I262" s="2" t="str">
        <f>_xlfn.XLOOKUP(H262,'Reference table'!$A$2:$A$59,'Reference table'!$B$2:$B$59)</f>
        <v>Grocery</v>
      </c>
      <c r="J262" t="s">
        <v>25</v>
      </c>
    </row>
    <row r="263" spans="1:10">
      <c r="A263" s="8">
        <v>44778</v>
      </c>
      <c r="B263" t="s">
        <v>271</v>
      </c>
      <c r="C263">
        <v>1</v>
      </c>
      <c r="D263" s="10">
        <v>195</v>
      </c>
      <c r="E263" s="9">
        <f t="shared" si="4"/>
        <v>195</v>
      </c>
      <c r="F263" t="s">
        <v>166</v>
      </c>
      <c r="G263" t="s">
        <v>39</v>
      </c>
      <c r="H263" t="s">
        <v>176</v>
      </c>
      <c r="I263" s="2" t="str">
        <f>_xlfn.XLOOKUP(H263,'Reference table'!$A$2:$A$59,'Reference table'!$B$2:$B$59)</f>
        <v>Household</v>
      </c>
      <c r="J263" t="s">
        <v>26</v>
      </c>
    </row>
    <row r="264" spans="1:10">
      <c r="A264" s="8">
        <v>44778</v>
      </c>
      <c r="B264" t="s">
        <v>282</v>
      </c>
      <c r="C264">
        <v>1</v>
      </c>
      <c r="D264" s="10">
        <v>2</v>
      </c>
      <c r="E264" s="9">
        <f t="shared" si="4"/>
        <v>2</v>
      </c>
      <c r="F264" t="s">
        <v>165</v>
      </c>
      <c r="G264" t="s">
        <v>150</v>
      </c>
      <c r="H264" t="s">
        <v>151</v>
      </c>
      <c r="I264" s="2" t="str">
        <f>_xlfn.XLOOKUP(H264,'Reference table'!$A$2:$A$59,'Reference table'!$B$2:$B$59)</f>
        <v>Household</v>
      </c>
      <c r="J264" t="s">
        <v>25</v>
      </c>
    </row>
    <row r="265" spans="1:10">
      <c r="A265" s="8">
        <v>44778</v>
      </c>
      <c r="B265" t="s">
        <v>283</v>
      </c>
      <c r="C265">
        <v>1</v>
      </c>
      <c r="D265" s="10">
        <v>9.25</v>
      </c>
      <c r="E265" s="9">
        <f t="shared" si="4"/>
        <v>9.25</v>
      </c>
      <c r="F265" t="s">
        <v>165</v>
      </c>
      <c r="G265" t="s">
        <v>150</v>
      </c>
      <c r="H265" t="s">
        <v>284</v>
      </c>
      <c r="I265" s="2" t="str">
        <f>_xlfn.XLOOKUP(H265,'Reference table'!$A$2:$A$59,'Reference table'!$B$2:$B$59)</f>
        <v>Household</v>
      </c>
      <c r="J265" t="s">
        <v>25</v>
      </c>
    </row>
    <row r="266" spans="1:10">
      <c r="A266" s="8">
        <v>44778</v>
      </c>
      <c r="B266" t="s">
        <v>285</v>
      </c>
      <c r="C266">
        <v>2</v>
      </c>
      <c r="D266" s="10">
        <v>4</v>
      </c>
      <c r="E266" s="9">
        <f t="shared" si="4"/>
        <v>8</v>
      </c>
      <c r="F266" t="s">
        <v>165</v>
      </c>
      <c r="G266" t="s">
        <v>150</v>
      </c>
      <c r="H266" t="s">
        <v>284</v>
      </c>
      <c r="I266" s="2" t="str">
        <f>_xlfn.XLOOKUP(H266,'Reference table'!$A$2:$A$59,'Reference table'!$B$2:$B$59)</f>
        <v>Household</v>
      </c>
      <c r="J266" t="s">
        <v>25</v>
      </c>
    </row>
    <row r="267" spans="1:10">
      <c r="A267" s="8">
        <v>44778</v>
      </c>
      <c r="B267" t="s">
        <v>286</v>
      </c>
      <c r="C267">
        <v>1</v>
      </c>
      <c r="D267" s="10">
        <v>1.85</v>
      </c>
      <c r="E267" s="9">
        <f t="shared" si="4"/>
        <v>1.85</v>
      </c>
      <c r="F267" t="s">
        <v>165</v>
      </c>
      <c r="G267" t="s">
        <v>40</v>
      </c>
      <c r="H267" t="s">
        <v>50</v>
      </c>
      <c r="I267" s="2" t="str">
        <f>_xlfn.XLOOKUP(H267,'Reference table'!$A$2:$A$59,'Reference table'!$B$2:$B$59)</f>
        <v>Grocery</v>
      </c>
      <c r="J267" t="s">
        <v>25</v>
      </c>
    </row>
    <row r="268" spans="1:10">
      <c r="A268" s="8">
        <v>44778</v>
      </c>
      <c r="B268" t="s">
        <v>296</v>
      </c>
      <c r="C268">
        <v>1</v>
      </c>
      <c r="D268" s="10">
        <v>170</v>
      </c>
      <c r="E268" s="9">
        <f t="shared" si="4"/>
        <v>170</v>
      </c>
      <c r="F268" t="s">
        <v>165</v>
      </c>
      <c r="G268" t="s">
        <v>273</v>
      </c>
      <c r="H268" t="s">
        <v>176</v>
      </c>
      <c r="I268" s="2" t="str">
        <f>_xlfn.XLOOKUP(H268,'Reference table'!$A$2:$A$59,'Reference table'!$B$2:$B$59)</f>
        <v>Household</v>
      </c>
      <c r="J268" t="s">
        <v>26</v>
      </c>
    </row>
    <row r="269" spans="1:10">
      <c r="A269" s="8">
        <v>44779</v>
      </c>
      <c r="B269" t="s">
        <v>466</v>
      </c>
      <c r="C269">
        <v>1</v>
      </c>
      <c r="D269" s="10">
        <v>68.39</v>
      </c>
      <c r="E269" s="9">
        <f t="shared" si="4"/>
        <v>68.39</v>
      </c>
      <c r="F269" t="s">
        <v>165</v>
      </c>
      <c r="G269" t="s">
        <v>273</v>
      </c>
      <c r="H269" t="s">
        <v>535</v>
      </c>
      <c r="I269" s="2" t="str">
        <f>_xlfn.XLOOKUP(H269,'Reference table'!$A$2:$A$59,'Reference table'!$B$2:$B$59)</f>
        <v>Household</v>
      </c>
      <c r="J269" t="s">
        <v>26</v>
      </c>
    </row>
    <row r="270" spans="1:10">
      <c r="A270" s="8">
        <v>44779</v>
      </c>
      <c r="B270" t="s">
        <v>274</v>
      </c>
      <c r="C270">
        <v>1</v>
      </c>
      <c r="D270" s="10">
        <v>4</v>
      </c>
      <c r="E270" s="9">
        <f t="shared" si="4"/>
        <v>4</v>
      </c>
      <c r="F270" t="s">
        <v>165</v>
      </c>
      <c r="G270" t="s">
        <v>150</v>
      </c>
      <c r="H270" t="s">
        <v>53</v>
      </c>
      <c r="I270" s="2" t="str">
        <f>_xlfn.XLOOKUP(H270,'Reference table'!$A$2:$A$59,'Reference table'!$B$2:$B$59)</f>
        <v>Grocery</v>
      </c>
      <c r="J270" t="s">
        <v>25</v>
      </c>
    </row>
    <row r="271" spans="1:10">
      <c r="A271" s="8">
        <v>44779</v>
      </c>
      <c r="B271" t="s">
        <v>275</v>
      </c>
      <c r="C271">
        <v>1</v>
      </c>
      <c r="D271" s="10">
        <v>4.7</v>
      </c>
      <c r="E271" s="9">
        <f t="shared" si="4"/>
        <v>4.7</v>
      </c>
      <c r="F271" t="s">
        <v>165</v>
      </c>
      <c r="G271" t="s">
        <v>150</v>
      </c>
      <c r="H271" t="s">
        <v>219</v>
      </c>
      <c r="I271" s="2" t="str">
        <f>_xlfn.XLOOKUP(H271,'Reference table'!$A$2:$A$59,'Reference table'!$B$2:$B$59)</f>
        <v>Grocery</v>
      </c>
      <c r="J271" t="s">
        <v>25</v>
      </c>
    </row>
    <row r="272" spans="1:10">
      <c r="A272" s="8">
        <v>44779</v>
      </c>
      <c r="B272" t="s">
        <v>233</v>
      </c>
      <c r="C272">
        <v>1</v>
      </c>
      <c r="D272" s="10">
        <v>0.79</v>
      </c>
      <c r="E272" s="9">
        <f t="shared" si="4"/>
        <v>0.79</v>
      </c>
      <c r="F272" t="s">
        <v>165</v>
      </c>
      <c r="G272" t="s">
        <v>150</v>
      </c>
      <c r="H272" t="s">
        <v>52</v>
      </c>
      <c r="I272" s="2" t="str">
        <f>_xlfn.XLOOKUP(H272,'Reference table'!$A$2:$A$59,'Reference table'!$B$2:$B$59)</f>
        <v>Grocery</v>
      </c>
      <c r="J272" t="s">
        <v>25</v>
      </c>
    </row>
    <row r="273" spans="1:10">
      <c r="A273" s="8">
        <v>44779</v>
      </c>
      <c r="B273" t="s">
        <v>276</v>
      </c>
      <c r="C273">
        <v>1</v>
      </c>
      <c r="D273" s="10">
        <v>1</v>
      </c>
      <c r="E273" s="9">
        <f t="shared" si="4"/>
        <v>1</v>
      </c>
      <c r="F273" t="s">
        <v>165</v>
      </c>
      <c r="G273" t="s">
        <v>150</v>
      </c>
      <c r="H273" t="s">
        <v>51</v>
      </c>
      <c r="I273" s="2" t="str">
        <f>_xlfn.XLOOKUP(H273,'Reference table'!$A$2:$A$59,'Reference table'!$B$2:$B$59)</f>
        <v>Grocery</v>
      </c>
      <c r="J273" t="s">
        <v>25</v>
      </c>
    </row>
    <row r="274" spans="1:10">
      <c r="A274" s="8">
        <v>44779</v>
      </c>
      <c r="B274" t="s">
        <v>277</v>
      </c>
      <c r="C274">
        <v>1</v>
      </c>
      <c r="D274" s="10">
        <v>0.45</v>
      </c>
      <c r="E274" s="9">
        <f t="shared" si="4"/>
        <v>0.45</v>
      </c>
      <c r="F274" t="s">
        <v>165</v>
      </c>
      <c r="G274" t="s">
        <v>150</v>
      </c>
      <c r="H274" t="s">
        <v>51</v>
      </c>
      <c r="I274" s="2" t="str">
        <f>_xlfn.XLOOKUP(H274,'Reference table'!$A$2:$A$59,'Reference table'!$B$2:$B$59)</f>
        <v>Grocery</v>
      </c>
      <c r="J274" t="s">
        <v>25</v>
      </c>
    </row>
    <row r="275" spans="1:10">
      <c r="A275" s="8">
        <v>44779</v>
      </c>
      <c r="B275" t="s">
        <v>278</v>
      </c>
      <c r="C275">
        <v>1</v>
      </c>
      <c r="D275" s="10">
        <v>0.45</v>
      </c>
      <c r="E275" s="9">
        <f t="shared" si="4"/>
        <v>0.45</v>
      </c>
      <c r="F275" t="s">
        <v>165</v>
      </c>
      <c r="G275" t="s">
        <v>150</v>
      </c>
      <c r="H275" t="s">
        <v>144</v>
      </c>
      <c r="I275" s="2" t="str">
        <f>_xlfn.XLOOKUP(H275,'Reference table'!$A$2:$A$59,'Reference table'!$B$2:$B$59)</f>
        <v>Grocery</v>
      </c>
      <c r="J275" t="s">
        <v>25</v>
      </c>
    </row>
    <row r="276" spans="1:10">
      <c r="A276" s="8">
        <v>44779</v>
      </c>
      <c r="B276" t="s">
        <v>277</v>
      </c>
      <c r="C276">
        <v>1</v>
      </c>
      <c r="D276" s="10">
        <v>0.48</v>
      </c>
      <c r="E276" s="9">
        <f t="shared" si="4"/>
        <v>0.48</v>
      </c>
      <c r="F276" t="s">
        <v>165</v>
      </c>
      <c r="G276" t="s">
        <v>150</v>
      </c>
      <c r="H276" t="s">
        <v>51</v>
      </c>
      <c r="I276" s="2" t="str">
        <f>_xlfn.XLOOKUP(H276,'Reference table'!$A$2:$A$59,'Reference table'!$B$2:$B$59)</f>
        <v>Grocery</v>
      </c>
      <c r="J276" t="s">
        <v>25</v>
      </c>
    </row>
    <row r="277" spans="1:10">
      <c r="A277" s="8">
        <v>44779</v>
      </c>
      <c r="B277" t="s">
        <v>277</v>
      </c>
      <c r="C277">
        <v>1</v>
      </c>
      <c r="D277" s="10">
        <v>1.4</v>
      </c>
      <c r="E277" s="9">
        <f t="shared" si="4"/>
        <v>1.4</v>
      </c>
      <c r="F277" t="s">
        <v>165</v>
      </c>
      <c r="G277" t="s">
        <v>150</v>
      </c>
      <c r="H277" t="s">
        <v>51</v>
      </c>
      <c r="I277" s="2" t="str">
        <f>_xlfn.XLOOKUP(H277,'Reference table'!$A$2:$A$59,'Reference table'!$B$2:$B$59)</f>
        <v>Grocery</v>
      </c>
      <c r="J277" t="s">
        <v>25</v>
      </c>
    </row>
    <row r="278" spans="1:10">
      <c r="A278" s="8">
        <v>44779</v>
      </c>
      <c r="B278" t="s">
        <v>234</v>
      </c>
      <c r="C278">
        <v>1</v>
      </c>
      <c r="D278" s="10">
        <v>0.6</v>
      </c>
      <c r="E278" s="9">
        <f t="shared" si="4"/>
        <v>0.6</v>
      </c>
      <c r="F278" t="s">
        <v>165</v>
      </c>
      <c r="G278" t="s">
        <v>150</v>
      </c>
      <c r="H278" t="s">
        <v>144</v>
      </c>
      <c r="I278" s="2" t="str">
        <f>_xlfn.XLOOKUP(H278,'Reference table'!$A$2:$A$59,'Reference table'!$B$2:$B$59)</f>
        <v>Grocery</v>
      </c>
      <c r="J278" t="s">
        <v>25</v>
      </c>
    </row>
    <row r="279" spans="1:10">
      <c r="A279" s="8">
        <v>44779</v>
      </c>
      <c r="B279" t="s">
        <v>279</v>
      </c>
      <c r="C279">
        <v>1</v>
      </c>
      <c r="D279" s="10">
        <v>1.5</v>
      </c>
      <c r="E279" s="9">
        <f t="shared" si="4"/>
        <v>1.5</v>
      </c>
      <c r="F279" t="s">
        <v>165</v>
      </c>
      <c r="G279" t="s">
        <v>150</v>
      </c>
      <c r="H279" t="s">
        <v>514</v>
      </c>
      <c r="I279" s="2" t="str">
        <f>_xlfn.XLOOKUP(H279,'Reference table'!$A$2:$A$59,'Reference table'!$B$2:$B$59)</f>
        <v>Grocery</v>
      </c>
      <c r="J279" t="s">
        <v>25</v>
      </c>
    </row>
    <row r="280" spans="1:10">
      <c r="A280" s="8">
        <v>44779</v>
      </c>
      <c r="B280" t="s">
        <v>280</v>
      </c>
      <c r="C280">
        <v>1</v>
      </c>
      <c r="D280" s="10">
        <v>0.6</v>
      </c>
      <c r="E280" s="9">
        <f t="shared" si="4"/>
        <v>0.6</v>
      </c>
      <c r="F280" t="s">
        <v>165</v>
      </c>
      <c r="G280" t="s">
        <v>150</v>
      </c>
      <c r="H280" t="s">
        <v>222</v>
      </c>
      <c r="I280" s="2" t="str">
        <f>_xlfn.XLOOKUP(H280,'Reference table'!$A$2:$A$59,'Reference table'!$B$2:$B$59)</f>
        <v>Grocery</v>
      </c>
      <c r="J280" t="s">
        <v>25</v>
      </c>
    </row>
    <row r="281" spans="1:10">
      <c r="A281" s="8">
        <v>44779</v>
      </c>
      <c r="B281" t="s">
        <v>281</v>
      </c>
      <c r="C281">
        <v>1</v>
      </c>
      <c r="D281" s="10">
        <v>0.3</v>
      </c>
      <c r="E281" s="9">
        <f t="shared" si="4"/>
        <v>0.3</v>
      </c>
      <c r="F281" t="s">
        <v>165</v>
      </c>
      <c r="G281" t="s">
        <v>150</v>
      </c>
      <c r="H281" t="s">
        <v>54</v>
      </c>
      <c r="I281" s="2" t="str">
        <f>_xlfn.XLOOKUP(H281,'Reference table'!$A$2:$A$59,'Reference table'!$B$2:$B$59)</f>
        <v>Grocery</v>
      </c>
      <c r="J281" t="s">
        <v>25</v>
      </c>
    </row>
    <row r="282" spans="1:10">
      <c r="A282" s="8">
        <v>44779</v>
      </c>
      <c r="B282" t="s">
        <v>154</v>
      </c>
      <c r="C282">
        <v>1</v>
      </c>
      <c r="D282" s="10">
        <v>0.1</v>
      </c>
      <c r="E282" s="9">
        <f t="shared" si="4"/>
        <v>0.1</v>
      </c>
      <c r="F282" t="s">
        <v>165</v>
      </c>
      <c r="G282" t="s">
        <v>150</v>
      </c>
      <c r="H282" t="s">
        <v>52</v>
      </c>
      <c r="I282" s="2" t="str">
        <f>_xlfn.XLOOKUP(H282,'Reference table'!$A$2:$A$59,'Reference table'!$B$2:$B$59)</f>
        <v>Grocery</v>
      </c>
      <c r="J282" t="s">
        <v>25</v>
      </c>
    </row>
    <row r="283" spans="1:10">
      <c r="A283" s="8">
        <v>44779</v>
      </c>
      <c r="B283" t="s">
        <v>287</v>
      </c>
      <c r="C283">
        <v>1</v>
      </c>
      <c r="D283" s="10">
        <v>1.5</v>
      </c>
      <c r="E283" s="9">
        <f t="shared" si="4"/>
        <v>1.5</v>
      </c>
      <c r="F283" t="s">
        <v>165</v>
      </c>
      <c r="G283" t="s">
        <v>203</v>
      </c>
      <c r="H283" t="s">
        <v>176</v>
      </c>
      <c r="I283" s="2" t="str">
        <f>_xlfn.XLOOKUP(H283,'Reference table'!$A$2:$A$59,'Reference table'!$B$2:$B$59)</f>
        <v>Household</v>
      </c>
      <c r="J283" t="s">
        <v>26</v>
      </c>
    </row>
    <row r="284" spans="1:10">
      <c r="A284" s="8">
        <v>44779</v>
      </c>
      <c r="B284" t="s">
        <v>292</v>
      </c>
      <c r="C284">
        <v>1</v>
      </c>
      <c r="D284" s="10">
        <v>8.99</v>
      </c>
      <c r="E284" s="9">
        <f t="shared" si="4"/>
        <v>8.99</v>
      </c>
      <c r="F284" t="s">
        <v>165</v>
      </c>
      <c r="G284" t="s">
        <v>293</v>
      </c>
      <c r="H284" t="s">
        <v>229</v>
      </c>
      <c r="I284" s="2" t="str">
        <f>_xlfn.XLOOKUP(H284,'Reference table'!$A$2:$A$59,'Reference table'!$B$2:$B$59)</f>
        <v>Household</v>
      </c>
      <c r="J284" t="s">
        <v>26</v>
      </c>
    </row>
    <row r="285" spans="1:10">
      <c r="A285" s="8">
        <v>44780</v>
      </c>
      <c r="B285" t="s">
        <v>68</v>
      </c>
      <c r="C285">
        <v>1</v>
      </c>
      <c r="D285" s="10">
        <v>4.0999999999999996</v>
      </c>
      <c r="E285" s="9">
        <f t="shared" si="4"/>
        <v>4.0999999999999996</v>
      </c>
      <c r="F285" t="s">
        <v>288</v>
      </c>
      <c r="G285" t="s">
        <v>531</v>
      </c>
      <c r="H285" t="s">
        <v>55</v>
      </c>
      <c r="I285" s="2" t="str">
        <f>_xlfn.XLOOKUP(H285,'Reference table'!$A$2:$A$59,'Reference table'!$B$2:$B$59)</f>
        <v>Transportation</v>
      </c>
      <c r="J285" t="s">
        <v>26</v>
      </c>
    </row>
    <row r="286" spans="1:10">
      <c r="A286" s="8">
        <v>44780</v>
      </c>
      <c r="B286" t="s">
        <v>68</v>
      </c>
      <c r="C286">
        <v>1</v>
      </c>
      <c r="D286" s="10">
        <v>4.0999999999999996</v>
      </c>
      <c r="E286" s="9">
        <f t="shared" si="4"/>
        <v>4.0999999999999996</v>
      </c>
      <c r="F286" t="s">
        <v>288</v>
      </c>
      <c r="G286" t="s">
        <v>531</v>
      </c>
      <c r="H286" t="s">
        <v>55</v>
      </c>
      <c r="I286" s="2" t="str">
        <f>_xlfn.XLOOKUP(H286,'Reference table'!$A$2:$A$59,'Reference table'!$B$2:$B$59)</f>
        <v>Transportation</v>
      </c>
      <c r="J286" t="s">
        <v>25</v>
      </c>
    </row>
    <row r="287" spans="1:10">
      <c r="A287" s="8">
        <v>44780</v>
      </c>
      <c r="B287" t="s">
        <v>171</v>
      </c>
      <c r="C287">
        <v>1</v>
      </c>
      <c r="D287" s="10">
        <v>27.35</v>
      </c>
      <c r="E287" s="9">
        <f t="shared" si="4"/>
        <v>27.35</v>
      </c>
      <c r="F287" t="s">
        <v>165</v>
      </c>
      <c r="G287" t="s">
        <v>289</v>
      </c>
      <c r="H287" t="s">
        <v>519</v>
      </c>
      <c r="I287" s="2" t="str">
        <f>_xlfn.XLOOKUP(H287,'Reference table'!$A$2:$A$59,'Reference table'!$B$2:$B$59)</f>
        <v>Dinning</v>
      </c>
      <c r="J287" t="s">
        <v>25</v>
      </c>
    </row>
    <row r="288" spans="1:10">
      <c r="A288" s="8">
        <v>44780</v>
      </c>
      <c r="B288" t="s">
        <v>27</v>
      </c>
      <c r="C288">
        <v>1</v>
      </c>
      <c r="D288" s="10">
        <v>4.45</v>
      </c>
      <c r="E288" s="9">
        <f t="shared" si="4"/>
        <v>4.45</v>
      </c>
      <c r="F288" t="s">
        <v>165</v>
      </c>
      <c r="G288" t="s">
        <v>290</v>
      </c>
      <c r="H288" t="s">
        <v>276</v>
      </c>
      <c r="I288" s="2" t="str">
        <f>_xlfn.XLOOKUP(H288,'Reference table'!$A$2:$A$59,'Reference table'!$B$2:$B$59)</f>
        <v>Dinning</v>
      </c>
      <c r="J288" t="s">
        <v>26</v>
      </c>
    </row>
    <row r="289" spans="1:10">
      <c r="A289" s="8">
        <v>44780</v>
      </c>
      <c r="B289" t="s">
        <v>291</v>
      </c>
      <c r="C289">
        <v>1</v>
      </c>
      <c r="D289" s="10">
        <v>170</v>
      </c>
      <c r="E289" s="9">
        <f t="shared" si="4"/>
        <v>170</v>
      </c>
      <c r="F289" t="s">
        <v>166</v>
      </c>
      <c r="G289" t="s">
        <v>39</v>
      </c>
      <c r="H289" t="s">
        <v>536</v>
      </c>
      <c r="I289" s="2" t="str">
        <f>_xlfn.XLOOKUP(H289,'Reference table'!$A$2:$A$59,'Reference table'!$B$2:$B$59)</f>
        <v>Household</v>
      </c>
      <c r="J289" t="s">
        <v>26</v>
      </c>
    </row>
    <row r="290" spans="1:10">
      <c r="A290" s="8">
        <v>44781</v>
      </c>
      <c r="B290" t="s">
        <v>147</v>
      </c>
      <c r="C290">
        <v>1</v>
      </c>
      <c r="D290" s="10">
        <v>4.3899999999999997</v>
      </c>
      <c r="E290" s="9">
        <f t="shared" si="4"/>
        <v>4.3899999999999997</v>
      </c>
      <c r="F290" t="s">
        <v>165</v>
      </c>
      <c r="G290" t="s">
        <v>294</v>
      </c>
      <c r="H290" t="s">
        <v>50</v>
      </c>
      <c r="I290" s="2" t="str">
        <f>_xlfn.XLOOKUP(H290,'Reference table'!$A$2:$A$59,'Reference table'!$B$2:$B$59)</f>
        <v>Grocery</v>
      </c>
      <c r="J290" t="s">
        <v>26</v>
      </c>
    </row>
    <row r="291" spans="1:10">
      <c r="A291" s="8">
        <v>44781</v>
      </c>
      <c r="B291" t="s">
        <v>68</v>
      </c>
      <c r="C291">
        <v>1</v>
      </c>
      <c r="D291" s="10">
        <v>4.0999999999999996</v>
      </c>
      <c r="E291" s="9">
        <f t="shared" si="4"/>
        <v>4.0999999999999996</v>
      </c>
      <c r="F291" t="s">
        <v>288</v>
      </c>
      <c r="G291" t="s">
        <v>531</v>
      </c>
      <c r="H291" t="s">
        <v>55</v>
      </c>
      <c r="I291" s="2" t="str">
        <f>_xlfn.XLOOKUP(H291,'Reference table'!$A$2:$A$59,'Reference table'!$B$2:$B$59)</f>
        <v>Transportation</v>
      </c>
      <c r="J291" t="s">
        <v>25</v>
      </c>
    </row>
    <row r="292" spans="1:10">
      <c r="A292" s="8">
        <v>44781</v>
      </c>
      <c r="B292" t="s">
        <v>298</v>
      </c>
      <c r="C292">
        <v>1</v>
      </c>
      <c r="D292" s="10">
        <v>2.25</v>
      </c>
      <c r="E292" s="9">
        <f t="shared" si="4"/>
        <v>2.25</v>
      </c>
      <c r="F292" t="s">
        <v>165</v>
      </c>
      <c r="G292" t="s">
        <v>37</v>
      </c>
      <c r="H292" t="s">
        <v>46</v>
      </c>
      <c r="I292" s="2" t="str">
        <f>_xlfn.XLOOKUP(H292,'Reference table'!$A$2:$A$59,'Reference table'!$B$2:$B$59)</f>
        <v>Grocery</v>
      </c>
      <c r="J292" t="s">
        <v>25</v>
      </c>
    </row>
    <row r="293" spans="1:10">
      <c r="A293" s="8">
        <v>44781</v>
      </c>
      <c r="B293" t="s">
        <v>299</v>
      </c>
      <c r="C293">
        <v>1</v>
      </c>
      <c r="D293" s="10">
        <v>1.69</v>
      </c>
      <c r="E293" s="9">
        <f t="shared" si="4"/>
        <v>1.69</v>
      </c>
      <c r="F293" t="s">
        <v>165</v>
      </c>
      <c r="G293" t="s">
        <v>37</v>
      </c>
      <c r="H293" t="s">
        <v>53</v>
      </c>
      <c r="I293" s="2" t="str">
        <f>_xlfn.XLOOKUP(H293,'Reference table'!$A$2:$A$59,'Reference table'!$B$2:$B$59)</f>
        <v>Grocery</v>
      </c>
      <c r="J293" t="s">
        <v>25</v>
      </c>
    </row>
    <row r="294" spans="1:10">
      <c r="A294" s="8">
        <v>44781</v>
      </c>
      <c r="B294" t="s">
        <v>300</v>
      </c>
      <c r="C294">
        <v>1</v>
      </c>
      <c r="D294" s="10">
        <v>3.19</v>
      </c>
      <c r="E294" s="9">
        <f t="shared" si="4"/>
        <v>3.19</v>
      </c>
      <c r="F294" t="s">
        <v>165</v>
      </c>
      <c r="G294" t="s">
        <v>37</v>
      </c>
      <c r="H294" t="s">
        <v>46</v>
      </c>
      <c r="I294" s="2" t="str">
        <f>_xlfn.XLOOKUP(H294,'Reference table'!$A$2:$A$59,'Reference table'!$B$2:$B$59)</f>
        <v>Grocery</v>
      </c>
      <c r="J294" t="s">
        <v>25</v>
      </c>
    </row>
    <row r="295" spans="1:10">
      <c r="A295" s="8">
        <v>44781</v>
      </c>
      <c r="B295" t="s">
        <v>301</v>
      </c>
      <c r="C295">
        <v>1</v>
      </c>
      <c r="D295" s="10">
        <v>0.89</v>
      </c>
      <c r="E295" s="9">
        <f t="shared" si="4"/>
        <v>0.89</v>
      </c>
      <c r="F295" t="s">
        <v>165</v>
      </c>
      <c r="G295" t="s">
        <v>37</v>
      </c>
      <c r="H295" t="s">
        <v>50</v>
      </c>
      <c r="I295" s="2" t="str">
        <f>_xlfn.XLOOKUP(H295,'Reference table'!$A$2:$A$59,'Reference table'!$B$2:$B$59)</f>
        <v>Grocery</v>
      </c>
      <c r="J295" t="s">
        <v>25</v>
      </c>
    </row>
    <row r="296" spans="1:10">
      <c r="A296" s="8">
        <v>44781</v>
      </c>
      <c r="B296" t="s">
        <v>302</v>
      </c>
      <c r="C296">
        <v>1</v>
      </c>
      <c r="D296" s="10">
        <v>0.32</v>
      </c>
      <c r="E296" s="9">
        <f t="shared" si="4"/>
        <v>0.32</v>
      </c>
      <c r="F296" t="s">
        <v>165</v>
      </c>
      <c r="G296" t="s">
        <v>37</v>
      </c>
      <c r="H296" t="s">
        <v>514</v>
      </c>
      <c r="I296" s="2" t="str">
        <f>_xlfn.XLOOKUP(H296,'Reference table'!$A$2:$A$59,'Reference table'!$B$2:$B$59)</f>
        <v>Grocery</v>
      </c>
      <c r="J296" t="s">
        <v>25</v>
      </c>
    </row>
    <row r="297" spans="1:10">
      <c r="A297" s="8">
        <v>44781</v>
      </c>
      <c r="B297" t="s">
        <v>303</v>
      </c>
      <c r="C297">
        <v>1</v>
      </c>
      <c r="D297" s="10">
        <v>0.45</v>
      </c>
      <c r="E297" s="9">
        <f t="shared" si="4"/>
        <v>0.45</v>
      </c>
      <c r="F297" t="s">
        <v>165</v>
      </c>
      <c r="G297" t="s">
        <v>37</v>
      </c>
      <c r="H297" t="s">
        <v>219</v>
      </c>
      <c r="I297" s="2" t="str">
        <f>_xlfn.XLOOKUP(H297,'Reference table'!$A$2:$A$59,'Reference table'!$B$2:$B$59)</f>
        <v>Grocery</v>
      </c>
      <c r="J297" t="s">
        <v>25</v>
      </c>
    </row>
    <row r="298" spans="1:10">
      <c r="A298" s="8">
        <v>44781</v>
      </c>
      <c r="B298" t="s">
        <v>87</v>
      </c>
      <c r="C298">
        <v>1</v>
      </c>
      <c r="D298" s="10">
        <v>0.5</v>
      </c>
      <c r="E298" s="9">
        <f t="shared" si="4"/>
        <v>0.5</v>
      </c>
      <c r="F298" t="s">
        <v>165</v>
      </c>
      <c r="G298" t="s">
        <v>37</v>
      </c>
      <c r="H298" t="s">
        <v>54</v>
      </c>
      <c r="I298" s="2" t="str">
        <f>_xlfn.XLOOKUP(H298,'Reference table'!$A$2:$A$59,'Reference table'!$B$2:$B$59)</f>
        <v>Grocery</v>
      </c>
      <c r="J298" t="s">
        <v>25</v>
      </c>
    </row>
    <row r="299" spans="1:10">
      <c r="A299" s="8">
        <v>44781</v>
      </c>
      <c r="B299" t="s">
        <v>304</v>
      </c>
      <c r="C299">
        <v>1</v>
      </c>
      <c r="D299" s="10">
        <v>1.3</v>
      </c>
      <c r="E299" s="9">
        <f t="shared" si="4"/>
        <v>1.3</v>
      </c>
      <c r="F299" t="s">
        <v>165</v>
      </c>
      <c r="G299" t="s">
        <v>150</v>
      </c>
      <c r="H299" t="s">
        <v>229</v>
      </c>
      <c r="I299" s="2" t="str">
        <f>_xlfn.XLOOKUP(H299,'Reference table'!$A$2:$A$59,'Reference table'!$B$2:$B$59)</f>
        <v>Household</v>
      </c>
      <c r="J299" t="s">
        <v>25</v>
      </c>
    </row>
    <row r="300" spans="1:10">
      <c r="A300" s="8">
        <v>44782</v>
      </c>
      <c r="B300" t="s">
        <v>305</v>
      </c>
      <c r="C300">
        <v>1</v>
      </c>
      <c r="D300" s="10">
        <v>1.5</v>
      </c>
      <c r="E300" s="9">
        <f t="shared" si="4"/>
        <v>1.5</v>
      </c>
      <c r="F300" t="s">
        <v>165</v>
      </c>
      <c r="G300" t="s">
        <v>150</v>
      </c>
      <c r="H300" t="s">
        <v>284</v>
      </c>
      <c r="I300" s="2" t="str">
        <f>_xlfn.XLOOKUP(H300,'Reference table'!$A$2:$A$59,'Reference table'!$B$2:$B$59)</f>
        <v>Household</v>
      </c>
      <c r="J300" t="s">
        <v>26</v>
      </c>
    </row>
    <row r="301" spans="1:10">
      <c r="A301" s="8">
        <v>44782</v>
      </c>
      <c r="B301" t="s">
        <v>306</v>
      </c>
      <c r="C301">
        <v>1</v>
      </c>
      <c r="D301" s="10">
        <v>0.9</v>
      </c>
      <c r="E301" s="9">
        <f t="shared" si="4"/>
        <v>0.9</v>
      </c>
      <c r="F301" t="s">
        <v>165</v>
      </c>
      <c r="G301" t="s">
        <v>150</v>
      </c>
      <c r="H301" t="s">
        <v>534</v>
      </c>
      <c r="I301" s="2" t="str">
        <f>_xlfn.XLOOKUP(H301,'Reference table'!$A$2:$A$59,'Reference table'!$B$2:$B$59)</f>
        <v>Household</v>
      </c>
      <c r="J301" t="s">
        <v>26</v>
      </c>
    </row>
    <row r="302" spans="1:10">
      <c r="A302" s="8">
        <v>44782</v>
      </c>
      <c r="B302" t="s">
        <v>307</v>
      </c>
      <c r="C302">
        <v>1</v>
      </c>
      <c r="D302" s="10">
        <v>0.95</v>
      </c>
      <c r="E302" s="9">
        <f t="shared" si="4"/>
        <v>0.95</v>
      </c>
      <c r="F302" t="s">
        <v>165</v>
      </c>
      <c r="G302" t="s">
        <v>150</v>
      </c>
      <c r="H302" t="s">
        <v>52</v>
      </c>
      <c r="I302" s="2" t="str">
        <f>_xlfn.XLOOKUP(H302,'Reference table'!$A$2:$A$59,'Reference table'!$B$2:$B$59)</f>
        <v>Grocery</v>
      </c>
      <c r="J302" t="s">
        <v>26</v>
      </c>
    </row>
    <row r="303" spans="1:10">
      <c r="A303" s="8">
        <v>44782</v>
      </c>
      <c r="B303" t="s">
        <v>308</v>
      </c>
      <c r="C303">
        <v>1</v>
      </c>
      <c r="D303" s="10">
        <v>-5</v>
      </c>
      <c r="E303" s="9">
        <f t="shared" si="4"/>
        <v>-5</v>
      </c>
      <c r="F303" t="s">
        <v>165</v>
      </c>
      <c r="G303" t="s">
        <v>150</v>
      </c>
      <c r="H303" t="s">
        <v>229</v>
      </c>
      <c r="I303" s="2" t="str">
        <f>_xlfn.XLOOKUP(H303,'Reference table'!$A$2:$A$59,'Reference table'!$B$2:$B$59)</f>
        <v>Household</v>
      </c>
      <c r="J303" t="s">
        <v>25</v>
      </c>
    </row>
    <row r="304" spans="1:10">
      <c r="A304" s="8">
        <v>44782</v>
      </c>
      <c r="B304" t="s">
        <v>224</v>
      </c>
      <c r="C304">
        <v>1</v>
      </c>
      <c r="D304" s="10">
        <v>1.27</v>
      </c>
      <c r="E304" s="9">
        <f t="shared" si="4"/>
        <v>1.27</v>
      </c>
      <c r="F304" t="s">
        <v>165</v>
      </c>
      <c r="G304" t="s">
        <v>37</v>
      </c>
      <c r="H304" t="s">
        <v>54</v>
      </c>
      <c r="I304" s="2" t="str">
        <f>_xlfn.XLOOKUP(H304,'Reference table'!$A$2:$A$59,'Reference table'!$B$2:$B$59)</f>
        <v>Grocery</v>
      </c>
      <c r="J304" t="s">
        <v>26</v>
      </c>
    </row>
    <row r="305" spans="1:10">
      <c r="A305" s="8">
        <v>44782</v>
      </c>
      <c r="B305" t="s">
        <v>309</v>
      </c>
      <c r="C305">
        <v>1</v>
      </c>
      <c r="D305" s="10">
        <v>1.35</v>
      </c>
      <c r="E305" s="9">
        <f t="shared" si="4"/>
        <v>1.35</v>
      </c>
      <c r="F305" t="s">
        <v>165</v>
      </c>
      <c r="G305" t="s">
        <v>37</v>
      </c>
      <c r="H305" t="s">
        <v>46</v>
      </c>
      <c r="I305" s="2" t="str">
        <f>_xlfn.XLOOKUP(H305,'Reference table'!$A$2:$A$59,'Reference table'!$B$2:$B$59)</f>
        <v>Grocery</v>
      </c>
      <c r="J305" t="s">
        <v>26</v>
      </c>
    </row>
    <row r="306" spans="1:10">
      <c r="A306" s="8">
        <v>44782</v>
      </c>
      <c r="B306" t="s">
        <v>310</v>
      </c>
      <c r="C306">
        <v>1</v>
      </c>
      <c r="D306" s="10">
        <v>0.85</v>
      </c>
      <c r="E306" s="9">
        <f t="shared" si="4"/>
        <v>0.85</v>
      </c>
      <c r="F306" t="s">
        <v>165</v>
      </c>
      <c r="G306" t="s">
        <v>37</v>
      </c>
      <c r="H306" t="s">
        <v>46</v>
      </c>
      <c r="I306" s="2" t="str">
        <f>_xlfn.XLOOKUP(H306,'Reference table'!$A$2:$A$59,'Reference table'!$B$2:$B$59)</f>
        <v>Grocery</v>
      </c>
      <c r="J306" t="s">
        <v>26</v>
      </c>
    </row>
    <row r="307" spans="1:10">
      <c r="A307" s="8">
        <v>44782</v>
      </c>
      <c r="B307" t="s">
        <v>311</v>
      </c>
      <c r="C307">
        <v>1</v>
      </c>
      <c r="D307" s="10">
        <v>0.65</v>
      </c>
      <c r="E307" s="9">
        <f t="shared" si="4"/>
        <v>0.65</v>
      </c>
      <c r="F307" t="s">
        <v>165</v>
      </c>
      <c r="G307" t="s">
        <v>37</v>
      </c>
      <c r="H307" t="s">
        <v>46</v>
      </c>
      <c r="I307" s="2" t="str">
        <f>_xlfn.XLOOKUP(H307,'Reference table'!$A$2:$A$59,'Reference table'!$B$2:$B$59)</f>
        <v>Grocery</v>
      </c>
      <c r="J307" t="s">
        <v>26</v>
      </c>
    </row>
    <row r="308" spans="1:10">
      <c r="A308" s="8">
        <v>44782</v>
      </c>
      <c r="B308" t="s">
        <v>312</v>
      </c>
      <c r="C308">
        <v>1</v>
      </c>
      <c r="D308" s="10">
        <v>1.39</v>
      </c>
      <c r="E308" s="9">
        <f t="shared" si="4"/>
        <v>1.39</v>
      </c>
      <c r="F308" t="s">
        <v>165</v>
      </c>
      <c r="G308" t="s">
        <v>37</v>
      </c>
      <c r="H308" t="s">
        <v>219</v>
      </c>
      <c r="I308" s="2" t="str">
        <f>_xlfn.XLOOKUP(H308,'Reference table'!$A$2:$A$59,'Reference table'!$B$2:$B$59)</f>
        <v>Grocery</v>
      </c>
      <c r="J308" t="s">
        <v>26</v>
      </c>
    </row>
    <row r="309" spans="1:10">
      <c r="A309" s="8">
        <v>44782</v>
      </c>
      <c r="B309" t="s">
        <v>313</v>
      </c>
      <c r="C309">
        <v>1</v>
      </c>
      <c r="D309" s="10">
        <v>1.05</v>
      </c>
      <c r="E309" s="9">
        <f t="shared" si="4"/>
        <v>1.05</v>
      </c>
      <c r="F309" t="s">
        <v>165</v>
      </c>
      <c r="G309" t="s">
        <v>37</v>
      </c>
      <c r="H309" t="s">
        <v>46</v>
      </c>
      <c r="I309" s="2" t="str">
        <f>_xlfn.XLOOKUP(H309,'Reference table'!$A$2:$A$59,'Reference table'!$B$2:$B$59)</f>
        <v>Grocery</v>
      </c>
      <c r="J309" t="s">
        <v>26</v>
      </c>
    </row>
    <row r="310" spans="1:10">
      <c r="A310" s="8">
        <v>44782</v>
      </c>
      <c r="B310" t="s">
        <v>89</v>
      </c>
      <c r="C310">
        <v>2</v>
      </c>
      <c r="D310" s="10">
        <v>0.14000000000000001</v>
      </c>
      <c r="E310" s="9">
        <f t="shared" si="4"/>
        <v>0.28000000000000003</v>
      </c>
      <c r="F310" t="s">
        <v>165</v>
      </c>
      <c r="G310" t="s">
        <v>37</v>
      </c>
      <c r="H310" t="s">
        <v>54</v>
      </c>
      <c r="I310" s="2" t="str">
        <f>_xlfn.XLOOKUP(H310,'Reference table'!$A$2:$A$59,'Reference table'!$B$2:$B$59)</f>
        <v>Grocery</v>
      </c>
      <c r="J310" t="s">
        <v>26</v>
      </c>
    </row>
    <row r="311" spans="1:10">
      <c r="A311" s="8">
        <v>44782</v>
      </c>
      <c r="B311" t="s">
        <v>314</v>
      </c>
      <c r="C311">
        <v>1</v>
      </c>
      <c r="D311" s="10">
        <v>2</v>
      </c>
      <c r="E311" s="9">
        <f t="shared" si="4"/>
        <v>2</v>
      </c>
      <c r="F311" t="s">
        <v>165</v>
      </c>
      <c r="G311" t="s">
        <v>188</v>
      </c>
      <c r="H311" t="s">
        <v>534</v>
      </c>
      <c r="I311" s="2" t="str">
        <f>_xlfn.XLOOKUP(H311,'Reference table'!$A$2:$A$59,'Reference table'!$B$2:$B$59)</f>
        <v>Household</v>
      </c>
      <c r="J311" t="s">
        <v>26</v>
      </c>
    </row>
    <row r="312" spans="1:10">
      <c r="A312" s="8">
        <v>44782</v>
      </c>
      <c r="B312" t="s">
        <v>315</v>
      </c>
      <c r="C312">
        <v>1</v>
      </c>
      <c r="D312" s="10">
        <v>1.5</v>
      </c>
      <c r="E312" s="9">
        <f t="shared" si="4"/>
        <v>1.5</v>
      </c>
      <c r="F312" t="s">
        <v>165</v>
      </c>
      <c r="G312" t="s">
        <v>188</v>
      </c>
      <c r="H312" t="s">
        <v>470</v>
      </c>
      <c r="I312" s="2" t="str">
        <f>_xlfn.XLOOKUP(H312,'Reference table'!$A$2:$A$59,'Reference table'!$B$2:$B$59)</f>
        <v>Household</v>
      </c>
      <c r="J312" t="s">
        <v>26</v>
      </c>
    </row>
    <row r="313" spans="1:10">
      <c r="A313" s="8">
        <v>44782</v>
      </c>
      <c r="B313" t="s">
        <v>316</v>
      </c>
      <c r="C313">
        <v>1</v>
      </c>
      <c r="D313" s="10">
        <v>2.75</v>
      </c>
      <c r="E313" s="9">
        <f t="shared" si="4"/>
        <v>2.75</v>
      </c>
      <c r="F313" t="s">
        <v>165</v>
      </c>
      <c r="G313" t="s">
        <v>188</v>
      </c>
      <c r="H313" t="s">
        <v>229</v>
      </c>
      <c r="I313" s="2" t="str">
        <f>_xlfn.XLOOKUP(H313,'Reference table'!$A$2:$A$59,'Reference table'!$B$2:$B$59)</f>
        <v>Household</v>
      </c>
      <c r="J313" t="s">
        <v>26</v>
      </c>
    </row>
    <row r="314" spans="1:10">
      <c r="A314" s="8">
        <v>44784</v>
      </c>
      <c r="B314" t="s">
        <v>24</v>
      </c>
      <c r="C314">
        <v>1</v>
      </c>
      <c r="D314" s="10">
        <v>1.65</v>
      </c>
      <c r="E314" s="9">
        <f t="shared" si="4"/>
        <v>1.65</v>
      </c>
      <c r="F314" t="s">
        <v>165</v>
      </c>
      <c r="G314" t="s">
        <v>531</v>
      </c>
      <c r="H314" t="s">
        <v>55</v>
      </c>
      <c r="I314" s="2" t="str">
        <f>_xlfn.XLOOKUP(H314,'Reference table'!$A$2:$A$59,'Reference table'!$B$2:$B$59)</f>
        <v>Transportation</v>
      </c>
      <c r="J314" t="s">
        <v>26</v>
      </c>
    </row>
    <row r="315" spans="1:10">
      <c r="A315" s="8">
        <v>44784</v>
      </c>
      <c r="B315" t="s">
        <v>24</v>
      </c>
      <c r="C315">
        <v>1</v>
      </c>
      <c r="D315" s="10">
        <v>1.65</v>
      </c>
      <c r="E315" s="9">
        <f t="shared" si="4"/>
        <v>1.65</v>
      </c>
      <c r="F315" t="s">
        <v>288</v>
      </c>
      <c r="G315" t="s">
        <v>531</v>
      </c>
      <c r="H315" t="s">
        <v>55</v>
      </c>
      <c r="I315" s="2" t="str">
        <f>_xlfn.XLOOKUP(H315,'Reference table'!$A$2:$A$59,'Reference table'!$B$2:$B$59)</f>
        <v>Transportation</v>
      </c>
      <c r="J315" t="s">
        <v>25</v>
      </c>
    </row>
    <row r="316" spans="1:10">
      <c r="A316" s="8">
        <v>44784</v>
      </c>
      <c r="B316" t="s">
        <v>317</v>
      </c>
      <c r="C316">
        <v>1</v>
      </c>
      <c r="D316" s="10">
        <v>1.5</v>
      </c>
      <c r="E316" s="9">
        <f t="shared" si="4"/>
        <v>1.5</v>
      </c>
      <c r="F316" t="s">
        <v>165</v>
      </c>
      <c r="G316" t="s">
        <v>318</v>
      </c>
      <c r="H316" t="s">
        <v>229</v>
      </c>
      <c r="I316" s="2" t="str">
        <f>_xlfn.XLOOKUP(H316,'Reference table'!$A$2:$A$59,'Reference table'!$B$2:$B$59)</f>
        <v>Household</v>
      </c>
      <c r="J316" t="s">
        <v>25</v>
      </c>
    </row>
    <row r="317" spans="1:10">
      <c r="A317" s="8">
        <v>44784</v>
      </c>
      <c r="B317" t="s">
        <v>320</v>
      </c>
      <c r="C317">
        <v>1</v>
      </c>
      <c r="D317" s="10">
        <v>2</v>
      </c>
      <c r="E317" s="9">
        <f t="shared" si="4"/>
        <v>2</v>
      </c>
      <c r="F317" t="s">
        <v>165</v>
      </c>
      <c r="G317" t="s">
        <v>318</v>
      </c>
      <c r="H317" t="s">
        <v>229</v>
      </c>
      <c r="I317" s="2" t="str">
        <f>_xlfn.XLOOKUP(H317,'Reference table'!$A$2:$A$59,'Reference table'!$B$2:$B$59)</f>
        <v>Household</v>
      </c>
      <c r="J317" t="s">
        <v>25</v>
      </c>
    </row>
    <row r="318" spans="1:10">
      <c r="A318" s="8">
        <v>44784</v>
      </c>
      <c r="B318" t="s">
        <v>319</v>
      </c>
      <c r="C318">
        <v>1</v>
      </c>
      <c r="D318" s="10">
        <v>2</v>
      </c>
      <c r="E318" s="9">
        <f t="shared" si="4"/>
        <v>2</v>
      </c>
      <c r="F318" t="s">
        <v>165</v>
      </c>
      <c r="G318" t="s">
        <v>318</v>
      </c>
      <c r="H318" t="s">
        <v>284</v>
      </c>
      <c r="I318" s="2" t="str">
        <f>_xlfn.XLOOKUP(H318,'Reference table'!$A$2:$A$59,'Reference table'!$B$2:$B$59)</f>
        <v>Household</v>
      </c>
      <c r="J318" t="s">
        <v>25</v>
      </c>
    </row>
    <row r="319" spans="1:10">
      <c r="A319" s="8">
        <v>44784</v>
      </c>
      <c r="B319" t="s">
        <v>321</v>
      </c>
      <c r="C319">
        <v>1</v>
      </c>
      <c r="D319" s="10">
        <v>14.5</v>
      </c>
      <c r="E319" s="9">
        <f t="shared" si="4"/>
        <v>14.5</v>
      </c>
      <c r="F319" t="s">
        <v>165</v>
      </c>
      <c r="G319" t="s">
        <v>322</v>
      </c>
      <c r="H319" t="s">
        <v>321</v>
      </c>
      <c r="I319" s="2" t="str">
        <f>_xlfn.XLOOKUP(H319,'Reference table'!$A$2:$A$59,'Reference table'!$B$2:$B$59)</f>
        <v>Dinning</v>
      </c>
      <c r="J319" t="s">
        <v>26</v>
      </c>
    </row>
    <row r="320" spans="1:10">
      <c r="A320" s="8">
        <v>44784</v>
      </c>
      <c r="B320" t="s">
        <v>323</v>
      </c>
      <c r="C320">
        <v>1</v>
      </c>
      <c r="D320" s="10">
        <v>0.45</v>
      </c>
      <c r="E320" s="9">
        <f t="shared" si="4"/>
        <v>0.45</v>
      </c>
      <c r="F320" t="s">
        <v>165</v>
      </c>
      <c r="G320" t="s">
        <v>324</v>
      </c>
      <c r="H320" t="s">
        <v>47</v>
      </c>
      <c r="I320" s="2" t="str">
        <f>_xlfn.XLOOKUP(H320,'Reference table'!$A$2:$A$59,'Reference table'!$B$2:$B$59)</f>
        <v>Grocery</v>
      </c>
      <c r="J320" t="s">
        <v>25</v>
      </c>
    </row>
    <row r="321" spans="1:10">
      <c r="A321" s="8">
        <v>44784</v>
      </c>
      <c r="B321" t="s">
        <v>325</v>
      </c>
      <c r="C321">
        <v>1</v>
      </c>
      <c r="D321" s="10">
        <v>8.99</v>
      </c>
      <c r="E321" s="9">
        <f t="shared" si="4"/>
        <v>8.99</v>
      </c>
      <c r="F321" t="s">
        <v>165</v>
      </c>
      <c r="G321" t="s">
        <v>324</v>
      </c>
      <c r="H321" t="s">
        <v>219</v>
      </c>
      <c r="I321" s="2" t="str">
        <f>_xlfn.XLOOKUP(H321,'Reference table'!$A$2:$A$59,'Reference table'!$B$2:$B$59)</f>
        <v>Grocery</v>
      </c>
      <c r="J321" t="s">
        <v>25</v>
      </c>
    </row>
    <row r="322" spans="1:10">
      <c r="A322" s="8">
        <v>44784</v>
      </c>
      <c r="B322" t="s">
        <v>30</v>
      </c>
      <c r="C322">
        <v>1</v>
      </c>
      <c r="D322" s="10">
        <v>0.86</v>
      </c>
      <c r="E322" s="9">
        <f t="shared" ref="E322:E385" si="5">C322*D322</f>
        <v>0.86</v>
      </c>
      <c r="F322" t="s">
        <v>165</v>
      </c>
      <c r="G322" t="s">
        <v>324</v>
      </c>
      <c r="H322" t="s">
        <v>52</v>
      </c>
      <c r="I322" s="2" t="str">
        <f>_xlfn.XLOOKUP(H322,'Reference table'!$A$2:$A$59,'Reference table'!$B$2:$B$59)</f>
        <v>Grocery</v>
      </c>
      <c r="J322" t="s">
        <v>25</v>
      </c>
    </row>
    <row r="323" spans="1:10">
      <c r="A323" s="8">
        <v>44784</v>
      </c>
      <c r="B323" t="s">
        <v>326</v>
      </c>
      <c r="C323">
        <v>1</v>
      </c>
      <c r="D323" s="10">
        <v>1.99</v>
      </c>
      <c r="E323" s="9">
        <f t="shared" si="5"/>
        <v>1.99</v>
      </c>
      <c r="F323" t="s">
        <v>165</v>
      </c>
      <c r="G323" t="s">
        <v>324</v>
      </c>
      <c r="H323" t="s">
        <v>53</v>
      </c>
      <c r="I323" s="2" t="str">
        <f>_xlfn.XLOOKUP(H323,'Reference table'!$A$2:$A$59,'Reference table'!$B$2:$B$59)</f>
        <v>Grocery</v>
      </c>
      <c r="J323" t="s">
        <v>25</v>
      </c>
    </row>
    <row r="324" spans="1:10">
      <c r="A324" s="8">
        <v>44784</v>
      </c>
      <c r="B324" t="s">
        <v>327</v>
      </c>
      <c r="C324">
        <v>1</v>
      </c>
      <c r="D324" s="10">
        <v>0.4</v>
      </c>
      <c r="E324" s="9">
        <f t="shared" si="5"/>
        <v>0.4</v>
      </c>
      <c r="F324" t="s">
        <v>165</v>
      </c>
      <c r="G324" t="s">
        <v>324</v>
      </c>
      <c r="H324" t="s">
        <v>265</v>
      </c>
      <c r="I324" s="2" t="str">
        <f>_xlfn.XLOOKUP(H324,'Reference table'!$A$2:$A$59,'Reference table'!$B$2:$B$59)</f>
        <v>Grocery</v>
      </c>
      <c r="J324" t="s">
        <v>25</v>
      </c>
    </row>
    <row r="325" spans="1:10">
      <c r="A325" s="8">
        <v>44784</v>
      </c>
      <c r="B325" t="s">
        <v>328</v>
      </c>
      <c r="C325">
        <v>1</v>
      </c>
      <c r="D325" s="10">
        <v>0.85</v>
      </c>
      <c r="E325" s="9">
        <f t="shared" si="5"/>
        <v>0.85</v>
      </c>
      <c r="F325" t="s">
        <v>165</v>
      </c>
      <c r="G325" t="s">
        <v>324</v>
      </c>
      <c r="H325" t="s">
        <v>52</v>
      </c>
      <c r="I325" s="2" t="str">
        <f>_xlfn.XLOOKUP(H325,'Reference table'!$A$2:$A$59,'Reference table'!$B$2:$B$59)</f>
        <v>Grocery</v>
      </c>
      <c r="J325" t="s">
        <v>25</v>
      </c>
    </row>
    <row r="326" spans="1:10">
      <c r="A326" s="8">
        <v>44784</v>
      </c>
      <c r="B326" t="s">
        <v>329</v>
      </c>
      <c r="C326">
        <v>1</v>
      </c>
      <c r="D326" s="10">
        <v>0.99</v>
      </c>
      <c r="E326" s="9">
        <f t="shared" si="5"/>
        <v>0.99</v>
      </c>
      <c r="F326" t="s">
        <v>165</v>
      </c>
      <c r="G326" t="s">
        <v>324</v>
      </c>
      <c r="H326" t="s">
        <v>514</v>
      </c>
      <c r="I326" s="2" t="str">
        <f>_xlfn.XLOOKUP(H326,'Reference table'!$A$2:$A$59,'Reference table'!$B$2:$B$59)</f>
        <v>Grocery</v>
      </c>
      <c r="J326" t="s">
        <v>25</v>
      </c>
    </row>
    <row r="327" spans="1:10">
      <c r="A327" s="8">
        <v>44784</v>
      </c>
      <c r="B327" t="s">
        <v>330</v>
      </c>
      <c r="C327">
        <v>1</v>
      </c>
      <c r="D327" s="10">
        <v>4.99</v>
      </c>
      <c r="E327" s="9">
        <f t="shared" si="5"/>
        <v>4.99</v>
      </c>
      <c r="F327" t="s">
        <v>165</v>
      </c>
      <c r="G327" t="s">
        <v>324</v>
      </c>
      <c r="H327" t="s">
        <v>53</v>
      </c>
      <c r="I327" s="2" t="str">
        <f>_xlfn.XLOOKUP(H327,'Reference table'!$A$2:$A$59,'Reference table'!$B$2:$B$59)</f>
        <v>Grocery</v>
      </c>
      <c r="J327" t="s">
        <v>25</v>
      </c>
    </row>
    <row r="328" spans="1:10">
      <c r="A328" s="8">
        <v>44784</v>
      </c>
      <c r="B328" t="s">
        <v>331</v>
      </c>
      <c r="C328">
        <v>1</v>
      </c>
      <c r="D328" s="10">
        <v>3.49</v>
      </c>
      <c r="E328" s="9">
        <f t="shared" si="5"/>
        <v>3.49</v>
      </c>
      <c r="F328" t="s">
        <v>165</v>
      </c>
      <c r="G328" t="s">
        <v>324</v>
      </c>
      <c r="H328" t="s">
        <v>53</v>
      </c>
      <c r="I328" s="2" t="str">
        <f>_xlfn.XLOOKUP(H328,'Reference table'!$A$2:$A$59,'Reference table'!$B$2:$B$59)</f>
        <v>Grocery</v>
      </c>
      <c r="J328" t="s">
        <v>25</v>
      </c>
    </row>
    <row r="329" spans="1:10">
      <c r="A329" s="8">
        <v>44784</v>
      </c>
      <c r="B329" t="s">
        <v>332</v>
      </c>
      <c r="C329">
        <v>1</v>
      </c>
      <c r="D329" s="10">
        <v>1.49</v>
      </c>
      <c r="E329" s="9">
        <f t="shared" si="5"/>
        <v>1.49</v>
      </c>
      <c r="F329" t="s">
        <v>165</v>
      </c>
      <c r="G329" t="s">
        <v>324</v>
      </c>
      <c r="H329" t="s">
        <v>46</v>
      </c>
      <c r="I329" s="2" t="str">
        <f>_xlfn.XLOOKUP(H329,'Reference table'!$A$2:$A$59,'Reference table'!$B$2:$B$59)</f>
        <v>Grocery</v>
      </c>
      <c r="J329" t="s">
        <v>25</v>
      </c>
    </row>
    <row r="330" spans="1:10">
      <c r="A330" s="8">
        <v>44784</v>
      </c>
      <c r="B330" t="s">
        <v>333</v>
      </c>
      <c r="C330">
        <v>2</v>
      </c>
      <c r="D330" s="10">
        <v>0.39</v>
      </c>
      <c r="E330" s="9">
        <f t="shared" si="5"/>
        <v>0.78</v>
      </c>
      <c r="F330" t="s">
        <v>165</v>
      </c>
      <c r="G330" t="s">
        <v>324</v>
      </c>
      <c r="H330" t="s">
        <v>514</v>
      </c>
      <c r="I330" s="2" t="str">
        <f>_xlfn.XLOOKUP(H330,'Reference table'!$A$2:$A$59,'Reference table'!$B$2:$B$59)</f>
        <v>Grocery</v>
      </c>
      <c r="J330" t="s">
        <v>25</v>
      </c>
    </row>
    <row r="331" spans="1:10">
      <c r="A331" s="8">
        <v>44784</v>
      </c>
      <c r="B331" t="s">
        <v>334</v>
      </c>
      <c r="C331">
        <v>1</v>
      </c>
      <c r="D331" s="10">
        <v>1.05</v>
      </c>
      <c r="E331" s="9">
        <f t="shared" si="5"/>
        <v>1.05</v>
      </c>
      <c r="F331" t="s">
        <v>165</v>
      </c>
      <c r="G331" t="s">
        <v>324</v>
      </c>
      <c r="H331" t="s">
        <v>144</v>
      </c>
      <c r="I331" s="2" t="str">
        <f>_xlfn.XLOOKUP(H331,'Reference table'!$A$2:$A$59,'Reference table'!$B$2:$B$59)</f>
        <v>Grocery</v>
      </c>
      <c r="J331" t="s">
        <v>25</v>
      </c>
    </row>
    <row r="332" spans="1:10">
      <c r="A332" s="8">
        <v>44784</v>
      </c>
      <c r="B332" t="s">
        <v>335</v>
      </c>
      <c r="C332">
        <v>1</v>
      </c>
      <c r="D332" s="10">
        <v>1.05</v>
      </c>
      <c r="E332" s="9">
        <f t="shared" si="5"/>
        <v>1.05</v>
      </c>
      <c r="F332" t="s">
        <v>165</v>
      </c>
      <c r="G332" t="s">
        <v>324</v>
      </c>
      <c r="H332" t="s">
        <v>144</v>
      </c>
      <c r="I332" s="2" t="str">
        <f>_xlfn.XLOOKUP(H332,'Reference table'!$A$2:$A$59,'Reference table'!$B$2:$B$59)</f>
        <v>Grocery</v>
      </c>
      <c r="J332" t="s">
        <v>25</v>
      </c>
    </row>
    <row r="333" spans="1:10">
      <c r="A333" s="8">
        <v>44784</v>
      </c>
      <c r="B333" t="s">
        <v>61</v>
      </c>
      <c r="C333">
        <v>1</v>
      </c>
      <c r="D333" s="10">
        <v>1.35</v>
      </c>
      <c r="E333" s="9">
        <f t="shared" si="5"/>
        <v>1.35</v>
      </c>
      <c r="F333" t="s">
        <v>165</v>
      </c>
      <c r="G333" t="s">
        <v>324</v>
      </c>
      <c r="H333" t="s">
        <v>51</v>
      </c>
      <c r="I333" s="2" t="str">
        <f>_xlfn.XLOOKUP(H333,'Reference table'!$A$2:$A$59,'Reference table'!$B$2:$B$59)</f>
        <v>Grocery</v>
      </c>
      <c r="J333" t="s">
        <v>25</v>
      </c>
    </row>
    <row r="334" spans="1:10">
      <c r="A334" s="8">
        <v>44784</v>
      </c>
      <c r="B334" t="s">
        <v>336</v>
      </c>
      <c r="C334">
        <v>1</v>
      </c>
      <c r="D334" s="10">
        <v>0.55000000000000004</v>
      </c>
      <c r="E334" s="9">
        <f t="shared" si="5"/>
        <v>0.55000000000000004</v>
      </c>
      <c r="F334" t="s">
        <v>165</v>
      </c>
      <c r="G334" t="s">
        <v>324</v>
      </c>
      <c r="H334" t="s">
        <v>51</v>
      </c>
      <c r="I334" s="2" t="str">
        <f>_xlfn.XLOOKUP(H334,'Reference table'!$A$2:$A$59,'Reference table'!$B$2:$B$59)</f>
        <v>Grocery</v>
      </c>
      <c r="J334" t="s">
        <v>25</v>
      </c>
    </row>
    <row r="335" spans="1:10">
      <c r="A335" s="8">
        <v>44784</v>
      </c>
      <c r="B335" t="s">
        <v>337</v>
      </c>
      <c r="C335">
        <v>1</v>
      </c>
      <c r="D335" s="10">
        <v>0.95</v>
      </c>
      <c r="E335" s="9">
        <f t="shared" si="5"/>
        <v>0.95</v>
      </c>
      <c r="F335" t="s">
        <v>165</v>
      </c>
      <c r="G335" t="s">
        <v>324</v>
      </c>
      <c r="H335" t="s">
        <v>229</v>
      </c>
      <c r="I335" s="2" t="str">
        <f>_xlfn.XLOOKUP(H335,'Reference table'!$A$2:$A$59,'Reference table'!$B$2:$B$59)</f>
        <v>Household</v>
      </c>
      <c r="J335" t="s">
        <v>25</v>
      </c>
    </row>
    <row r="336" spans="1:10">
      <c r="A336" s="8">
        <v>44784</v>
      </c>
      <c r="B336" t="s">
        <v>338</v>
      </c>
      <c r="C336">
        <v>1</v>
      </c>
      <c r="D336" s="10">
        <v>1.49</v>
      </c>
      <c r="E336" s="9">
        <f t="shared" si="5"/>
        <v>1.49</v>
      </c>
      <c r="F336" t="s">
        <v>165</v>
      </c>
      <c r="G336" t="s">
        <v>324</v>
      </c>
      <c r="H336" t="s">
        <v>46</v>
      </c>
      <c r="I336" s="2" t="str">
        <f>_xlfn.XLOOKUP(H336,'Reference table'!$A$2:$A$59,'Reference table'!$B$2:$B$59)</f>
        <v>Grocery</v>
      </c>
      <c r="J336" t="s">
        <v>25</v>
      </c>
    </row>
    <row r="337" spans="1:10">
      <c r="A337" s="8">
        <v>44784</v>
      </c>
      <c r="B337" t="s">
        <v>339</v>
      </c>
      <c r="C337">
        <v>1</v>
      </c>
      <c r="D337" s="10">
        <v>0.34</v>
      </c>
      <c r="E337" s="9">
        <f t="shared" si="5"/>
        <v>0.34</v>
      </c>
      <c r="F337" t="s">
        <v>165</v>
      </c>
      <c r="G337" t="s">
        <v>324</v>
      </c>
      <c r="H337" t="s">
        <v>51</v>
      </c>
      <c r="I337" s="2" t="str">
        <f>_xlfn.XLOOKUP(H337,'Reference table'!$A$2:$A$59,'Reference table'!$B$2:$B$59)</f>
        <v>Grocery</v>
      </c>
      <c r="J337" t="s">
        <v>25</v>
      </c>
    </row>
    <row r="338" spans="1:10">
      <c r="A338" s="8">
        <v>44784</v>
      </c>
      <c r="B338" t="s">
        <v>340</v>
      </c>
      <c r="C338">
        <v>1</v>
      </c>
      <c r="D338" s="10">
        <v>1.29</v>
      </c>
      <c r="E338" s="9">
        <f t="shared" si="5"/>
        <v>1.29</v>
      </c>
      <c r="F338" t="s">
        <v>165</v>
      </c>
      <c r="G338" t="s">
        <v>324</v>
      </c>
      <c r="H338" t="s">
        <v>51</v>
      </c>
      <c r="I338" s="2" t="str">
        <f>_xlfn.XLOOKUP(H338,'Reference table'!$A$2:$A$59,'Reference table'!$B$2:$B$59)</f>
        <v>Grocery</v>
      </c>
      <c r="J338" t="s">
        <v>25</v>
      </c>
    </row>
    <row r="339" spans="1:10">
      <c r="A339" s="8">
        <v>44784</v>
      </c>
      <c r="B339" t="s">
        <v>69</v>
      </c>
      <c r="C339">
        <v>1</v>
      </c>
      <c r="D339" s="10">
        <v>0.69</v>
      </c>
      <c r="E339" s="9">
        <f t="shared" si="5"/>
        <v>0.69</v>
      </c>
      <c r="F339" t="s">
        <v>165</v>
      </c>
      <c r="G339" t="s">
        <v>324</v>
      </c>
      <c r="H339" t="s">
        <v>514</v>
      </c>
      <c r="I339" s="2" t="str">
        <f>_xlfn.XLOOKUP(H339,'Reference table'!$A$2:$A$59,'Reference table'!$B$2:$B$59)</f>
        <v>Grocery</v>
      </c>
      <c r="J339" t="s">
        <v>25</v>
      </c>
    </row>
    <row r="340" spans="1:10">
      <c r="A340" s="8">
        <v>44784</v>
      </c>
      <c r="B340" t="s">
        <v>29</v>
      </c>
      <c r="C340">
        <v>4</v>
      </c>
      <c r="D340" s="10">
        <v>0.89</v>
      </c>
      <c r="E340" s="9">
        <f t="shared" si="5"/>
        <v>3.56</v>
      </c>
      <c r="F340" t="s">
        <v>165</v>
      </c>
      <c r="G340" t="s">
        <v>324</v>
      </c>
      <c r="H340" t="s">
        <v>51</v>
      </c>
      <c r="I340" s="2" t="str">
        <f>_xlfn.XLOOKUP(H340,'Reference table'!$A$2:$A$59,'Reference table'!$B$2:$B$59)</f>
        <v>Grocery</v>
      </c>
      <c r="J340" t="s">
        <v>25</v>
      </c>
    </row>
    <row r="341" spans="1:10">
      <c r="A341" s="8">
        <v>44784</v>
      </c>
      <c r="B341" t="s">
        <v>348</v>
      </c>
      <c r="C341">
        <v>1</v>
      </c>
      <c r="D341" s="10">
        <v>0.32</v>
      </c>
      <c r="E341" s="9">
        <f t="shared" si="5"/>
        <v>0.32</v>
      </c>
      <c r="F341" t="s">
        <v>165</v>
      </c>
      <c r="G341" t="s">
        <v>324</v>
      </c>
      <c r="H341" t="s">
        <v>52</v>
      </c>
      <c r="I341" s="2" t="str">
        <f>_xlfn.XLOOKUP(H341,'Reference table'!$A$2:$A$59,'Reference table'!$B$2:$B$59)</f>
        <v>Grocery</v>
      </c>
      <c r="J341" t="s">
        <v>25</v>
      </c>
    </row>
    <row r="342" spans="1:10">
      <c r="A342" s="8">
        <v>44785</v>
      </c>
      <c r="B342" t="s">
        <v>341</v>
      </c>
      <c r="C342">
        <v>1</v>
      </c>
      <c r="D342" s="10">
        <v>15.16</v>
      </c>
      <c r="E342" s="9">
        <f t="shared" si="5"/>
        <v>15.16</v>
      </c>
      <c r="F342" t="s">
        <v>165</v>
      </c>
      <c r="G342" t="s">
        <v>39</v>
      </c>
      <c r="H342" t="s">
        <v>529</v>
      </c>
      <c r="I342" s="2" t="str">
        <f>_xlfn.XLOOKUP(H342,'Reference table'!$A$2:$A$59,'Reference table'!$B$2:$B$59)</f>
        <v>Utility</v>
      </c>
      <c r="J342" t="s">
        <v>26</v>
      </c>
    </row>
    <row r="343" spans="1:10">
      <c r="A343" s="8">
        <v>44786</v>
      </c>
      <c r="B343" t="s">
        <v>344</v>
      </c>
      <c r="C343">
        <v>1</v>
      </c>
      <c r="D343" s="10">
        <v>2</v>
      </c>
      <c r="E343" s="9">
        <f t="shared" si="5"/>
        <v>2</v>
      </c>
      <c r="F343" t="s">
        <v>165</v>
      </c>
      <c r="G343" t="s">
        <v>150</v>
      </c>
      <c r="H343" t="s">
        <v>144</v>
      </c>
      <c r="I343" s="2" t="str">
        <f>_xlfn.XLOOKUP(H343,'Reference table'!$A$2:$A$59,'Reference table'!$B$2:$B$59)</f>
        <v>Grocery</v>
      </c>
      <c r="J343" t="s">
        <v>26</v>
      </c>
    </row>
    <row r="344" spans="1:10">
      <c r="A344" s="8">
        <v>44786</v>
      </c>
      <c r="B344" t="s">
        <v>345</v>
      </c>
      <c r="C344">
        <v>1</v>
      </c>
      <c r="D344" s="10">
        <v>0.8</v>
      </c>
      <c r="E344" s="9">
        <f t="shared" si="5"/>
        <v>0.8</v>
      </c>
      <c r="F344" t="s">
        <v>165</v>
      </c>
      <c r="G344" t="s">
        <v>346</v>
      </c>
      <c r="H344" t="s">
        <v>470</v>
      </c>
      <c r="I344" s="2" t="str">
        <f>_xlfn.XLOOKUP(H344,'Reference table'!$A$2:$A$59,'Reference table'!$B$2:$B$59)</f>
        <v>Household</v>
      </c>
      <c r="J344" t="s">
        <v>26</v>
      </c>
    </row>
    <row r="345" spans="1:10">
      <c r="A345" s="8">
        <v>44786</v>
      </c>
      <c r="B345" t="s">
        <v>347</v>
      </c>
      <c r="C345">
        <v>1</v>
      </c>
      <c r="D345" s="10">
        <v>2</v>
      </c>
      <c r="E345" s="9">
        <f t="shared" si="5"/>
        <v>2</v>
      </c>
      <c r="F345" t="s">
        <v>165</v>
      </c>
      <c r="G345" t="s">
        <v>346</v>
      </c>
      <c r="H345" t="s">
        <v>470</v>
      </c>
      <c r="I345" s="2" t="str">
        <f>_xlfn.XLOOKUP(H345,'Reference table'!$A$2:$A$59,'Reference table'!$B$2:$B$59)</f>
        <v>Household</v>
      </c>
      <c r="J345" t="s">
        <v>26</v>
      </c>
    </row>
    <row r="346" spans="1:10">
      <c r="A346" s="8">
        <v>44786</v>
      </c>
      <c r="B346" t="s">
        <v>71</v>
      </c>
      <c r="C346">
        <v>1</v>
      </c>
      <c r="D346" s="10">
        <v>0.99</v>
      </c>
      <c r="E346" s="9">
        <f t="shared" si="5"/>
        <v>0.99</v>
      </c>
      <c r="F346" t="s">
        <v>165</v>
      </c>
      <c r="G346" t="s">
        <v>324</v>
      </c>
      <c r="H346" t="s">
        <v>54</v>
      </c>
      <c r="I346" s="2" t="str">
        <f>_xlfn.XLOOKUP(H346,'Reference table'!$A$2:$A$59,'Reference table'!$B$2:$B$59)</f>
        <v>Grocery</v>
      </c>
      <c r="J346" t="s">
        <v>26</v>
      </c>
    </row>
    <row r="347" spans="1:10">
      <c r="A347" s="8">
        <v>44786</v>
      </c>
      <c r="B347" t="s">
        <v>349</v>
      </c>
      <c r="C347">
        <v>1</v>
      </c>
      <c r="D347" s="10">
        <v>3.99</v>
      </c>
      <c r="E347" s="9">
        <f t="shared" si="5"/>
        <v>3.99</v>
      </c>
      <c r="F347" t="s">
        <v>165</v>
      </c>
      <c r="G347" t="s">
        <v>324</v>
      </c>
      <c r="H347" t="s">
        <v>219</v>
      </c>
      <c r="I347" s="2" t="str">
        <f>_xlfn.XLOOKUP(H347,'Reference table'!$A$2:$A$59,'Reference table'!$B$2:$B$59)</f>
        <v>Grocery</v>
      </c>
      <c r="J347" t="s">
        <v>26</v>
      </c>
    </row>
    <row r="348" spans="1:10">
      <c r="A348" s="8">
        <v>44786</v>
      </c>
      <c r="B348" t="s">
        <v>350</v>
      </c>
      <c r="C348">
        <v>2</v>
      </c>
      <c r="D348" s="10">
        <v>0.59</v>
      </c>
      <c r="E348" s="9">
        <f t="shared" si="5"/>
        <v>1.18</v>
      </c>
      <c r="F348" t="s">
        <v>165</v>
      </c>
      <c r="G348" t="s">
        <v>324</v>
      </c>
      <c r="H348" t="s">
        <v>514</v>
      </c>
      <c r="I348" s="2" t="str">
        <f>_xlfn.XLOOKUP(H348,'Reference table'!$A$2:$A$59,'Reference table'!$B$2:$B$59)</f>
        <v>Grocery</v>
      </c>
      <c r="J348" t="s">
        <v>26</v>
      </c>
    </row>
    <row r="349" spans="1:10">
      <c r="A349" s="8">
        <v>44786</v>
      </c>
      <c r="B349" t="s">
        <v>351</v>
      </c>
      <c r="C349">
        <v>1</v>
      </c>
      <c r="D349" s="10">
        <v>1.0900000000000001</v>
      </c>
      <c r="E349" s="9">
        <f t="shared" si="5"/>
        <v>1.0900000000000001</v>
      </c>
      <c r="F349" t="s">
        <v>165</v>
      </c>
      <c r="G349" t="s">
        <v>324</v>
      </c>
      <c r="H349" t="s">
        <v>51</v>
      </c>
      <c r="I349" s="2" t="str">
        <f>_xlfn.XLOOKUP(H349,'Reference table'!$A$2:$A$59,'Reference table'!$B$2:$B$59)</f>
        <v>Grocery</v>
      </c>
      <c r="J349" t="s">
        <v>26</v>
      </c>
    </row>
    <row r="350" spans="1:10">
      <c r="A350" s="8">
        <v>44786</v>
      </c>
      <c r="B350" t="s">
        <v>352</v>
      </c>
      <c r="C350">
        <v>1</v>
      </c>
      <c r="D350" s="10">
        <v>1.49</v>
      </c>
      <c r="E350" s="9">
        <f t="shared" si="5"/>
        <v>1.49</v>
      </c>
      <c r="F350" t="s">
        <v>165</v>
      </c>
      <c r="G350" t="s">
        <v>324</v>
      </c>
      <c r="H350" t="s">
        <v>51</v>
      </c>
      <c r="I350" s="2" t="str">
        <f>_xlfn.XLOOKUP(H350,'Reference table'!$A$2:$A$59,'Reference table'!$B$2:$B$59)</f>
        <v>Grocery</v>
      </c>
      <c r="J350" t="s">
        <v>26</v>
      </c>
    </row>
    <row r="351" spans="1:10">
      <c r="A351" s="8">
        <v>44786</v>
      </c>
      <c r="B351" t="s">
        <v>248</v>
      </c>
      <c r="C351">
        <v>1</v>
      </c>
      <c r="D351" s="10">
        <v>20.89</v>
      </c>
      <c r="E351" s="9">
        <f t="shared" si="5"/>
        <v>20.89</v>
      </c>
      <c r="F351" t="s">
        <v>165</v>
      </c>
      <c r="G351" t="s">
        <v>121</v>
      </c>
      <c r="H351" t="s">
        <v>55</v>
      </c>
      <c r="I351" s="2" t="str">
        <f>_xlfn.XLOOKUP(H351,'Reference table'!$A$2:$A$59,'Reference table'!$B$2:$B$59)</f>
        <v>Transportation</v>
      </c>
      <c r="J351" t="s">
        <v>26</v>
      </c>
    </row>
    <row r="352" spans="1:10">
      <c r="A352" s="8">
        <v>44786</v>
      </c>
      <c r="B352" t="s">
        <v>459</v>
      </c>
      <c r="C352">
        <v>2</v>
      </c>
      <c r="D352" s="10">
        <v>2.93</v>
      </c>
      <c r="E352" s="9">
        <f t="shared" si="5"/>
        <v>5.86</v>
      </c>
      <c r="F352" t="s">
        <v>165</v>
      </c>
      <c r="G352" t="s">
        <v>460</v>
      </c>
      <c r="H352" t="s">
        <v>176</v>
      </c>
      <c r="I352" s="2" t="str">
        <f>_xlfn.XLOOKUP(H352,'Reference table'!$A$2:$A$59,'Reference table'!$B$2:$B$59)</f>
        <v>Household</v>
      </c>
      <c r="J352" t="s">
        <v>26</v>
      </c>
    </row>
    <row r="353" spans="1:10">
      <c r="A353" s="8">
        <v>44786</v>
      </c>
      <c r="B353" t="s">
        <v>461</v>
      </c>
      <c r="C353">
        <v>1</v>
      </c>
      <c r="D353" s="10">
        <v>1.1299999999999999</v>
      </c>
      <c r="E353" s="9">
        <f t="shared" si="5"/>
        <v>1.1299999999999999</v>
      </c>
      <c r="F353" t="s">
        <v>165</v>
      </c>
      <c r="G353" t="s">
        <v>460</v>
      </c>
      <c r="H353" t="s">
        <v>229</v>
      </c>
      <c r="I353" s="2" t="str">
        <f>_xlfn.XLOOKUP(H353,'Reference table'!$A$2:$A$59,'Reference table'!$B$2:$B$59)</f>
        <v>Household</v>
      </c>
      <c r="J353" t="s">
        <v>26</v>
      </c>
    </row>
    <row r="354" spans="1:10">
      <c r="A354" s="8">
        <v>44786</v>
      </c>
      <c r="B354" t="s">
        <v>472</v>
      </c>
      <c r="C354">
        <v>1</v>
      </c>
      <c r="D354" s="10">
        <f>10.8+12.58+2.03</f>
        <v>25.410000000000004</v>
      </c>
      <c r="E354" s="9">
        <f t="shared" si="5"/>
        <v>25.410000000000004</v>
      </c>
      <c r="F354" t="s">
        <v>165</v>
      </c>
      <c r="G354" t="s">
        <v>460</v>
      </c>
      <c r="H354" t="s">
        <v>472</v>
      </c>
      <c r="I354" s="2" t="str">
        <f>_xlfn.XLOOKUP(H354,'Reference table'!$A$2:$A$59,'Reference table'!$B$2:$B$59)</f>
        <v>Outfit</v>
      </c>
      <c r="J354" t="s">
        <v>26</v>
      </c>
    </row>
    <row r="355" spans="1:10">
      <c r="A355" s="8">
        <v>44787</v>
      </c>
      <c r="B355" t="s">
        <v>68</v>
      </c>
      <c r="C355">
        <v>2</v>
      </c>
      <c r="D355" s="10">
        <v>2.0499999999999998</v>
      </c>
      <c r="E355" s="9">
        <f t="shared" si="5"/>
        <v>4.0999999999999996</v>
      </c>
      <c r="F355" t="s">
        <v>288</v>
      </c>
      <c r="G355" t="s">
        <v>531</v>
      </c>
      <c r="H355" t="s">
        <v>55</v>
      </c>
      <c r="I355" s="2" t="str">
        <f>_xlfn.XLOOKUP(H355,'Reference table'!$A$2:$A$59,'Reference table'!$B$2:$B$59)</f>
        <v>Transportation</v>
      </c>
      <c r="J355" t="s">
        <v>26</v>
      </c>
    </row>
    <row r="356" spans="1:10">
      <c r="A356" s="8">
        <v>44787</v>
      </c>
      <c r="B356" t="s">
        <v>68</v>
      </c>
      <c r="C356">
        <v>2</v>
      </c>
      <c r="D356" s="10">
        <v>2.0499999999999998</v>
      </c>
      <c r="E356" s="9">
        <f t="shared" si="5"/>
        <v>4.0999999999999996</v>
      </c>
      <c r="F356" t="s">
        <v>288</v>
      </c>
      <c r="G356" t="s">
        <v>531</v>
      </c>
      <c r="H356" t="s">
        <v>55</v>
      </c>
      <c r="I356" s="2" t="str">
        <f>_xlfn.XLOOKUP(H356,'Reference table'!$A$2:$A$59,'Reference table'!$B$2:$B$59)</f>
        <v>Transportation</v>
      </c>
      <c r="J356" t="s">
        <v>25</v>
      </c>
    </row>
    <row r="357" spans="1:10">
      <c r="A357" s="8">
        <v>44787</v>
      </c>
      <c r="B357" t="s">
        <v>353</v>
      </c>
      <c r="C357">
        <v>2</v>
      </c>
      <c r="D357" s="10">
        <f>18.89/2</f>
        <v>9.4450000000000003</v>
      </c>
      <c r="E357" s="9">
        <f t="shared" si="5"/>
        <v>18.89</v>
      </c>
      <c r="F357" t="s">
        <v>165</v>
      </c>
      <c r="G357" t="s">
        <v>39</v>
      </c>
      <c r="H357" t="s">
        <v>55</v>
      </c>
      <c r="I357" s="2" t="str">
        <f>_xlfn.XLOOKUP(H357,'Reference table'!$A$2:$A$59,'Reference table'!$B$2:$B$59)</f>
        <v>Transportation</v>
      </c>
      <c r="J357" t="s">
        <v>26</v>
      </c>
    </row>
    <row r="358" spans="1:10">
      <c r="A358" s="8">
        <v>44787</v>
      </c>
      <c r="B358" t="s">
        <v>170</v>
      </c>
      <c r="C358">
        <v>1</v>
      </c>
      <c r="D358" s="10">
        <v>1.1399999999999999</v>
      </c>
      <c r="E358" s="9">
        <f t="shared" si="5"/>
        <v>1.1399999999999999</v>
      </c>
      <c r="F358" t="s">
        <v>165</v>
      </c>
      <c r="G358" t="s">
        <v>39</v>
      </c>
      <c r="H358" t="s">
        <v>115</v>
      </c>
      <c r="I358" s="2" t="str">
        <f>_xlfn.XLOOKUP(H358,'Reference table'!$A$2:$A$59,'Reference table'!$B$2:$B$59)</f>
        <v>Dinning</v>
      </c>
      <c r="J358" t="s">
        <v>26</v>
      </c>
    </row>
    <row r="359" spans="1:10">
      <c r="A359" s="8">
        <v>44787</v>
      </c>
      <c r="B359" t="s">
        <v>354</v>
      </c>
      <c r="C359">
        <v>2</v>
      </c>
      <c r="D359" s="10">
        <v>15.12</v>
      </c>
      <c r="E359" s="9">
        <f t="shared" si="5"/>
        <v>30.24</v>
      </c>
      <c r="F359" t="s">
        <v>165</v>
      </c>
      <c r="G359" t="s">
        <v>39</v>
      </c>
      <c r="H359" t="s">
        <v>538</v>
      </c>
      <c r="I359" s="2" t="str">
        <f>_xlfn.XLOOKUP(H359,'Reference table'!$A$2:$A$59,'Reference table'!$B$2:$B$59)</f>
        <v>Entertainemnt</v>
      </c>
      <c r="J359" t="s">
        <v>26</v>
      </c>
    </row>
    <row r="360" spans="1:10">
      <c r="A360" s="8">
        <v>44787</v>
      </c>
      <c r="B360" t="s">
        <v>355</v>
      </c>
      <c r="C360">
        <v>2</v>
      </c>
      <c r="D360" s="10">
        <f>14.95/2</f>
        <v>7.4749999999999996</v>
      </c>
      <c r="E360" s="9">
        <f t="shared" si="5"/>
        <v>14.95</v>
      </c>
      <c r="F360" t="s">
        <v>165</v>
      </c>
      <c r="G360" t="s">
        <v>39</v>
      </c>
      <c r="H360" t="s">
        <v>538</v>
      </c>
      <c r="I360" s="2" t="str">
        <f>_xlfn.XLOOKUP(H360,'Reference table'!$A$2:$A$59,'Reference table'!$B$2:$B$59)</f>
        <v>Entertainemnt</v>
      </c>
      <c r="J360" t="s">
        <v>26</v>
      </c>
    </row>
    <row r="361" spans="1:10">
      <c r="A361" s="8">
        <v>44787</v>
      </c>
      <c r="B361" t="s">
        <v>147</v>
      </c>
      <c r="C361">
        <v>1</v>
      </c>
      <c r="D361" s="10">
        <v>2.4900000000000002</v>
      </c>
      <c r="E361" s="9">
        <f t="shared" si="5"/>
        <v>2.4900000000000002</v>
      </c>
      <c r="F361" t="s">
        <v>165</v>
      </c>
      <c r="G361" t="s">
        <v>357</v>
      </c>
      <c r="H361" t="s">
        <v>47</v>
      </c>
      <c r="I361" s="2" t="str">
        <f>_xlfn.XLOOKUP(H361,'Reference table'!$A$2:$A$59,'Reference table'!$B$2:$B$59)</f>
        <v>Grocery</v>
      </c>
      <c r="J361" t="s">
        <v>26</v>
      </c>
    </row>
    <row r="362" spans="1:10">
      <c r="A362" s="8">
        <v>44787</v>
      </c>
      <c r="B362" t="s">
        <v>489</v>
      </c>
      <c r="C362">
        <v>1</v>
      </c>
      <c r="D362" s="10">
        <v>3.75</v>
      </c>
      <c r="E362" s="9">
        <f t="shared" si="5"/>
        <v>3.75</v>
      </c>
      <c r="F362" t="s">
        <v>165</v>
      </c>
      <c r="G362" t="s">
        <v>490</v>
      </c>
      <c r="H362" t="s">
        <v>276</v>
      </c>
      <c r="I362" s="2" t="str">
        <f>_xlfn.XLOOKUP(H362,'Reference table'!$A$2:$A$59,'Reference table'!$B$2:$B$59)</f>
        <v>Dinning</v>
      </c>
      <c r="J362" t="s">
        <v>25</v>
      </c>
    </row>
    <row r="363" spans="1:10">
      <c r="A363" s="8">
        <v>44787</v>
      </c>
      <c r="B363" t="s">
        <v>358</v>
      </c>
      <c r="C363">
        <v>1</v>
      </c>
      <c r="D363" s="10">
        <v>1.8</v>
      </c>
      <c r="E363" s="9">
        <f t="shared" si="5"/>
        <v>1.8</v>
      </c>
      <c r="F363" t="s">
        <v>471</v>
      </c>
      <c r="G363" t="s">
        <v>126</v>
      </c>
      <c r="H363" t="s">
        <v>284</v>
      </c>
      <c r="I363" s="2" t="str">
        <f>_xlfn.XLOOKUP(H363,'Reference table'!$A$2:$A$59,'Reference table'!$B$2:$B$59)</f>
        <v>Household</v>
      </c>
      <c r="J363" t="s">
        <v>26</v>
      </c>
    </row>
    <row r="364" spans="1:10">
      <c r="A364" s="8">
        <v>44787</v>
      </c>
      <c r="B364" t="s">
        <v>115</v>
      </c>
      <c r="C364">
        <v>1</v>
      </c>
      <c r="D364" s="10">
        <v>5</v>
      </c>
      <c r="E364" s="9">
        <f t="shared" si="5"/>
        <v>5</v>
      </c>
      <c r="F364" t="s">
        <v>165</v>
      </c>
      <c r="G364" t="s">
        <v>500</v>
      </c>
      <c r="H364" t="s">
        <v>115</v>
      </c>
      <c r="I364" s="2" t="str">
        <f>_xlfn.XLOOKUP(H364,'Reference table'!$A$2:$A$59,'Reference table'!$B$2:$B$59)</f>
        <v>Dinning</v>
      </c>
      <c r="J364" t="s">
        <v>25</v>
      </c>
    </row>
    <row r="365" spans="1:10">
      <c r="A365" s="8">
        <v>44788</v>
      </c>
      <c r="B365" t="s">
        <v>359</v>
      </c>
      <c r="C365">
        <v>1</v>
      </c>
      <c r="D365" s="10">
        <v>0.99</v>
      </c>
      <c r="E365" s="9">
        <f t="shared" si="5"/>
        <v>0.99</v>
      </c>
      <c r="F365" t="s">
        <v>165</v>
      </c>
      <c r="G365" t="s">
        <v>37</v>
      </c>
      <c r="H365" t="s">
        <v>219</v>
      </c>
      <c r="I365" s="2" t="str">
        <f>_xlfn.XLOOKUP(H365,'Reference table'!$A$2:$A$59,'Reference table'!$B$2:$B$59)</f>
        <v>Grocery</v>
      </c>
      <c r="J365" t="s">
        <v>26</v>
      </c>
    </row>
    <row r="366" spans="1:10">
      <c r="A366" s="8">
        <v>44788</v>
      </c>
      <c r="B366" t="s">
        <v>303</v>
      </c>
      <c r="C366">
        <v>1</v>
      </c>
      <c r="D366" s="10">
        <v>0.45</v>
      </c>
      <c r="E366" s="9">
        <f t="shared" si="5"/>
        <v>0.45</v>
      </c>
      <c r="F366" t="s">
        <v>165</v>
      </c>
      <c r="G366" t="s">
        <v>37</v>
      </c>
      <c r="H366" t="s">
        <v>219</v>
      </c>
      <c r="I366" s="2" t="str">
        <f>_xlfn.XLOOKUP(H366,'Reference table'!$A$2:$A$59,'Reference table'!$B$2:$B$59)</f>
        <v>Grocery</v>
      </c>
      <c r="J366" t="s">
        <v>26</v>
      </c>
    </row>
    <row r="367" spans="1:10">
      <c r="A367" s="8">
        <v>44788</v>
      </c>
      <c r="B367" t="s">
        <v>301</v>
      </c>
      <c r="C367">
        <v>1</v>
      </c>
      <c r="D367" s="10">
        <v>0.89</v>
      </c>
      <c r="E367" s="9">
        <f t="shared" si="5"/>
        <v>0.89</v>
      </c>
      <c r="F367" t="s">
        <v>165</v>
      </c>
      <c r="G367" t="s">
        <v>37</v>
      </c>
      <c r="H367" t="s">
        <v>50</v>
      </c>
      <c r="I367" s="2" t="str">
        <f>_xlfn.XLOOKUP(H367,'Reference table'!$A$2:$A$59,'Reference table'!$B$2:$B$59)</f>
        <v>Grocery</v>
      </c>
      <c r="J367" t="s">
        <v>26</v>
      </c>
    </row>
    <row r="368" spans="1:10">
      <c r="A368" s="8">
        <v>44788</v>
      </c>
      <c r="B368" t="s">
        <v>279</v>
      </c>
      <c r="C368">
        <v>1</v>
      </c>
      <c r="D368" s="10">
        <v>0.95</v>
      </c>
      <c r="E368" s="9">
        <f t="shared" si="5"/>
        <v>0.95</v>
      </c>
      <c r="F368" t="s">
        <v>165</v>
      </c>
      <c r="G368" t="s">
        <v>37</v>
      </c>
      <c r="H368" t="s">
        <v>514</v>
      </c>
      <c r="I368" s="2" t="str">
        <f>_xlfn.XLOOKUP(H368,'Reference table'!$A$2:$A$59,'Reference table'!$B$2:$B$59)</f>
        <v>Grocery</v>
      </c>
      <c r="J368" t="s">
        <v>26</v>
      </c>
    </row>
    <row r="369" spans="1:10">
      <c r="A369" s="8">
        <v>44788</v>
      </c>
      <c r="B369" t="s">
        <v>360</v>
      </c>
      <c r="C369">
        <v>1</v>
      </c>
      <c r="D369" s="10">
        <v>0.49</v>
      </c>
      <c r="E369" s="9">
        <f t="shared" si="5"/>
        <v>0.49</v>
      </c>
      <c r="F369" t="s">
        <v>165</v>
      </c>
      <c r="G369" t="s">
        <v>37</v>
      </c>
      <c r="H369" t="s">
        <v>52</v>
      </c>
      <c r="I369" s="2" t="str">
        <f>_xlfn.XLOOKUP(H369,'Reference table'!$A$2:$A$59,'Reference table'!$B$2:$B$59)</f>
        <v>Grocery</v>
      </c>
      <c r="J369" t="s">
        <v>26</v>
      </c>
    </row>
    <row r="370" spans="1:10">
      <c r="A370" s="8">
        <v>44788</v>
      </c>
      <c r="B370" t="s">
        <v>87</v>
      </c>
      <c r="C370">
        <v>1</v>
      </c>
      <c r="D370" s="10">
        <v>0.5</v>
      </c>
      <c r="E370" s="9">
        <f t="shared" si="5"/>
        <v>0.5</v>
      </c>
      <c r="F370" t="s">
        <v>165</v>
      </c>
      <c r="G370" t="s">
        <v>37</v>
      </c>
      <c r="H370" t="s">
        <v>54</v>
      </c>
      <c r="I370" s="2" t="str">
        <f>_xlfn.XLOOKUP(H370,'Reference table'!$A$2:$A$59,'Reference table'!$B$2:$B$59)</f>
        <v>Grocery</v>
      </c>
      <c r="J370" t="s">
        <v>26</v>
      </c>
    </row>
    <row r="371" spans="1:10">
      <c r="A371" s="8">
        <v>44788</v>
      </c>
      <c r="B371" t="s">
        <v>361</v>
      </c>
      <c r="C371">
        <v>1</v>
      </c>
      <c r="D371" s="10">
        <v>3.5</v>
      </c>
      <c r="E371" s="9">
        <f t="shared" si="5"/>
        <v>3.5</v>
      </c>
      <c r="F371" t="s">
        <v>165</v>
      </c>
      <c r="G371" t="s">
        <v>150</v>
      </c>
      <c r="H371" t="s">
        <v>176</v>
      </c>
      <c r="I371" s="2" t="str">
        <f>_xlfn.XLOOKUP(H371,'Reference table'!$A$2:$A$59,'Reference table'!$B$2:$B$59)</f>
        <v>Household</v>
      </c>
      <c r="J371" t="s">
        <v>26</v>
      </c>
    </row>
    <row r="372" spans="1:10">
      <c r="A372" s="8">
        <v>44788</v>
      </c>
      <c r="B372" t="s">
        <v>362</v>
      </c>
      <c r="C372">
        <v>1</v>
      </c>
      <c r="D372" s="10">
        <v>10</v>
      </c>
      <c r="E372" s="9">
        <f t="shared" si="5"/>
        <v>10</v>
      </c>
      <c r="F372" t="s">
        <v>165</v>
      </c>
      <c r="G372" t="s">
        <v>150</v>
      </c>
      <c r="H372" t="s">
        <v>229</v>
      </c>
      <c r="I372" s="2" t="str">
        <f>_xlfn.XLOOKUP(H372,'Reference table'!$A$2:$A$59,'Reference table'!$B$2:$B$59)</f>
        <v>Household</v>
      </c>
      <c r="J372" t="s">
        <v>26</v>
      </c>
    </row>
    <row r="373" spans="1:10">
      <c r="A373" s="8">
        <v>44788</v>
      </c>
      <c r="B373" t="s">
        <v>363</v>
      </c>
      <c r="C373">
        <v>1</v>
      </c>
      <c r="D373" s="10">
        <v>1</v>
      </c>
      <c r="E373" s="9">
        <f t="shared" si="5"/>
        <v>1</v>
      </c>
      <c r="F373" t="s">
        <v>165</v>
      </c>
      <c r="G373" t="s">
        <v>150</v>
      </c>
      <c r="H373" t="s">
        <v>51</v>
      </c>
      <c r="I373" s="2" t="str">
        <f>_xlfn.XLOOKUP(H373,'Reference table'!$A$2:$A$59,'Reference table'!$B$2:$B$59)</f>
        <v>Grocery</v>
      </c>
      <c r="J373" t="s">
        <v>26</v>
      </c>
    </row>
    <row r="374" spans="1:10">
      <c r="A374" s="8">
        <v>44788</v>
      </c>
      <c r="B374" t="s">
        <v>233</v>
      </c>
      <c r="C374">
        <v>1</v>
      </c>
      <c r="D374" s="10">
        <v>0.95</v>
      </c>
      <c r="E374" s="9">
        <f t="shared" si="5"/>
        <v>0.95</v>
      </c>
      <c r="F374" t="s">
        <v>165</v>
      </c>
      <c r="G374" t="s">
        <v>150</v>
      </c>
      <c r="H374" t="s">
        <v>52</v>
      </c>
      <c r="I374" s="2" t="str">
        <f>_xlfn.XLOOKUP(H374,'Reference table'!$A$2:$A$59,'Reference table'!$B$2:$B$59)</f>
        <v>Grocery</v>
      </c>
      <c r="J374" t="s">
        <v>26</v>
      </c>
    </row>
    <row r="375" spans="1:10">
      <c r="A375" s="8">
        <v>44788</v>
      </c>
      <c r="B375" t="s">
        <v>364</v>
      </c>
      <c r="C375">
        <v>1</v>
      </c>
      <c r="D375" s="10">
        <v>4</v>
      </c>
      <c r="E375" s="9">
        <f t="shared" si="5"/>
        <v>4</v>
      </c>
      <c r="F375" t="s">
        <v>165</v>
      </c>
      <c r="G375" t="s">
        <v>150</v>
      </c>
      <c r="H375" t="s">
        <v>151</v>
      </c>
      <c r="I375" s="2" t="str">
        <f>_xlfn.XLOOKUP(H375,'Reference table'!$A$2:$A$59,'Reference table'!$B$2:$B$59)</f>
        <v>Household</v>
      </c>
      <c r="J375" t="s">
        <v>26</v>
      </c>
    </row>
    <row r="376" spans="1:10">
      <c r="A376" s="8">
        <v>44788</v>
      </c>
      <c r="B376" t="s">
        <v>109</v>
      </c>
      <c r="C376">
        <v>1</v>
      </c>
      <c r="D376" s="10">
        <v>0.9</v>
      </c>
      <c r="E376" s="9">
        <f t="shared" si="5"/>
        <v>0.9</v>
      </c>
      <c r="F376" t="s">
        <v>165</v>
      </c>
      <c r="G376" t="s">
        <v>150</v>
      </c>
      <c r="H376" t="s">
        <v>51</v>
      </c>
      <c r="I376" s="2" t="str">
        <f>_xlfn.XLOOKUP(H376,'Reference table'!$A$2:$A$59,'Reference table'!$B$2:$B$59)</f>
        <v>Grocery</v>
      </c>
      <c r="J376" t="s">
        <v>26</v>
      </c>
    </row>
    <row r="377" spans="1:10">
      <c r="A377" s="8">
        <v>44788</v>
      </c>
      <c r="B377" t="s">
        <v>365</v>
      </c>
      <c r="C377">
        <v>1</v>
      </c>
      <c r="D377" s="10">
        <v>0.85</v>
      </c>
      <c r="E377" s="9">
        <f t="shared" si="5"/>
        <v>0.85</v>
      </c>
      <c r="F377" t="s">
        <v>165</v>
      </c>
      <c r="G377" t="s">
        <v>150</v>
      </c>
      <c r="H377" t="s">
        <v>46</v>
      </c>
      <c r="I377" s="2" t="str">
        <f>_xlfn.XLOOKUP(H377,'Reference table'!$A$2:$A$59,'Reference table'!$B$2:$B$59)</f>
        <v>Grocery</v>
      </c>
      <c r="J377" t="s">
        <v>26</v>
      </c>
    </row>
    <row r="378" spans="1:10">
      <c r="A378" s="8">
        <v>44788</v>
      </c>
      <c r="B378" t="s">
        <v>366</v>
      </c>
      <c r="C378">
        <v>1</v>
      </c>
      <c r="D378" s="10">
        <v>1.75</v>
      </c>
      <c r="E378" s="9">
        <f t="shared" si="5"/>
        <v>1.75</v>
      </c>
      <c r="F378" t="s">
        <v>165</v>
      </c>
      <c r="G378" t="s">
        <v>150</v>
      </c>
      <c r="H378" t="s">
        <v>151</v>
      </c>
      <c r="I378" s="2" t="str">
        <f>_xlfn.XLOOKUP(H378,'Reference table'!$A$2:$A$59,'Reference table'!$B$2:$B$59)</f>
        <v>Household</v>
      </c>
      <c r="J378" t="s">
        <v>26</v>
      </c>
    </row>
    <row r="379" spans="1:10">
      <c r="A379" s="8">
        <v>44788</v>
      </c>
      <c r="B379" t="s">
        <v>361</v>
      </c>
      <c r="C379">
        <v>1</v>
      </c>
      <c r="D379" s="10">
        <v>4.5</v>
      </c>
      <c r="E379" s="9">
        <f t="shared" si="5"/>
        <v>4.5</v>
      </c>
      <c r="F379" t="s">
        <v>165</v>
      </c>
      <c r="G379" t="s">
        <v>188</v>
      </c>
      <c r="H379" t="s">
        <v>176</v>
      </c>
      <c r="I379" s="2" t="str">
        <f>_xlfn.XLOOKUP(H379,'Reference table'!$A$2:$A$59,'Reference table'!$B$2:$B$59)</f>
        <v>Household</v>
      </c>
      <c r="J379" t="s">
        <v>25</v>
      </c>
    </row>
    <row r="380" spans="1:10">
      <c r="A380" s="8">
        <v>44789</v>
      </c>
      <c r="B380" t="s">
        <v>473</v>
      </c>
      <c r="C380">
        <v>1</v>
      </c>
      <c r="D380" s="10">
        <v>12.5</v>
      </c>
      <c r="E380" s="9">
        <f t="shared" si="5"/>
        <v>12.5</v>
      </c>
      <c r="F380" t="s">
        <v>471</v>
      </c>
      <c r="G380" t="s">
        <v>474</v>
      </c>
      <c r="H380" t="s">
        <v>229</v>
      </c>
      <c r="I380" s="2" t="str">
        <f>_xlfn.XLOOKUP(H380,'Reference table'!$A$2:$A$59,'Reference table'!$B$2:$B$59)</f>
        <v>Household</v>
      </c>
      <c r="J380" t="s">
        <v>26</v>
      </c>
    </row>
    <row r="381" spans="1:10">
      <c r="A381" s="8">
        <v>44790</v>
      </c>
      <c r="B381" t="s">
        <v>367</v>
      </c>
      <c r="C381">
        <v>1</v>
      </c>
      <c r="D381" s="10">
        <v>3</v>
      </c>
      <c r="E381" s="9">
        <f t="shared" si="5"/>
        <v>3</v>
      </c>
      <c r="F381" t="s">
        <v>165</v>
      </c>
      <c r="G381" t="s">
        <v>188</v>
      </c>
      <c r="H381" t="s">
        <v>534</v>
      </c>
      <c r="I381" s="2" t="str">
        <f>_xlfn.XLOOKUP(H381,'Reference table'!$A$2:$A$59,'Reference table'!$B$2:$B$59)</f>
        <v>Household</v>
      </c>
      <c r="J381" t="s">
        <v>25</v>
      </c>
    </row>
    <row r="382" spans="1:10">
      <c r="A382" s="8">
        <v>44790</v>
      </c>
      <c r="B382" t="s">
        <v>368</v>
      </c>
      <c r="C382">
        <v>1</v>
      </c>
      <c r="D382" s="10">
        <v>0.75</v>
      </c>
      <c r="E382" s="9">
        <f t="shared" si="5"/>
        <v>0.75</v>
      </c>
      <c r="F382" t="s">
        <v>165</v>
      </c>
      <c r="G382" t="s">
        <v>188</v>
      </c>
      <c r="H382" t="s">
        <v>229</v>
      </c>
      <c r="I382" s="2" t="str">
        <f>_xlfn.XLOOKUP(H382,'Reference table'!$A$2:$A$59,'Reference table'!$B$2:$B$59)</f>
        <v>Household</v>
      </c>
      <c r="J382" t="s">
        <v>25</v>
      </c>
    </row>
    <row r="383" spans="1:10">
      <c r="A383" s="8">
        <v>44790</v>
      </c>
      <c r="B383" t="s">
        <v>369</v>
      </c>
      <c r="C383">
        <v>1</v>
      </c>
      <c r="D383" s="10">
        <v>0.79</v>
      </c>
      <c r="E383" s="9">
        <f t="shared" si="5"/>
        <v>0.79</v>
      </c>
      <c r="F383" t="s">
        <v>165</v>
      </c>
      <c r="G383" t="s">
        <v>37</v>
      </c>
      <c r="H383" t="s">
        <v>219</v>
      </c>
      <c r="I383" s="2" t="str">
        <f>_xlfn.XLOOKUP(H383,'Reference table'!$A$2:$A$59,'Reference table'!$B$2:$B$59)</f>
        <v>Grocery</v>
      </c>
      <c r="J383" t="s">
        <v>25</v>
      </c>
    </row>
    <row r="384" spans="1:10">
      <c r="A384" s="8">
        <v>44790</v>
      </c>
      <c r="B384" t="s">
        <v>257</v>
      </c>
      <c r="C384">
        <v>1</v>
      </c>
      <c r="D384" s="10">
        <v>0.32</v>
      </c>
      <c r="E384" s="9">
        <f t="shared" si="5"/>
        <v>0.32</v>
      </c>
      <c r="F384" t="s">
        <v>165</v>
      </c>
      <c r="G384" t="s">
        <v>37</v>
      </c>
      <c r="H384" t="s">
        <v>144</v>
      </c>
      <c r="I384" s="2" t="str">
        <f>_xlfn.XLOOKUP(H384,'Reference table'!$A$2:$A$59,'Reference table'!$B$2:$B$59)</f>
        <v>Grocery</v>
      </c>
      <c r="J384" t="s">
        <v>25</v>
      </c>
    </row>
    <row r="385" spans="1:10">
      <c r="A385" s="8">
        <v>44790</v>
      </c>
      <c r="B385" t="s">
        <v>370</v>
      </c>
      <c r="C385">
        <v>1</v>
      </c>
      <c r="D385" s="10">
        <v>0.59</v>
      </c>
      <c r="E385" s="9">
        <f t="shared" si="5"/>
        <v>0.59</v>
      </c>
      <c r="F385" t="s">
        <v>165</v>
      </c>
      <c r="G385" t="s">
        <v>37</v>
      </c>
      <c r="H385" t="s">
        <v>371</v>
      </c>
      <c r="I385" s="2" t="str">
        <f>_xlfn.XLOOKUP(H385,'Reference table'!$A$2:$A$59,'Reference table'!$B$2:$B$59)</f>
        <v>Grocery</v>
      </c>
      <c r="J385" t="s">
        <v>25</v>
      </c>
    </row>
    <row r="386" spans="1:10">
      <c r="A386" s="8">
        <v>44790</v>
      </c>
      <c r="B386" t="s">
        <v>372</v>
      </c>
      <c r="C386">
        <v>1</v>
      </c>
      <c r="D386" s="10">
        <v>1.69</v>
      </c>
      <c r="E386" s="9">
        <f t="shared" ref="E386:E449" si="6">C386*D386</f>
        <v>1.69</v>
      </c>
      <c r="F386" t="s">
        <v>165</v>
      </c>
      <c r="G386" t="s">
        <v>37</v>
      </c>
      <c r="H386" t="s">
        <v>54</v>
      </c>
      <c r="I386" s="2" t="str">
        <f>_xlfn.XLOOKUP(H386,'Reference table'!$A$2:$A$59,'Reference table'!$B$2:$B$59)</f>
        <v>Grocery</v>
      </c>
      <c r="J386" t="s">
        <v>25</v>
      </c>
    </row>
    <row r="387" spans="1:10">
      <c r="A387" s="8">
        <v>44790</v>
      </c>
      <c r="B387" t="s">
        <v>87</v>
      </c>
      <c r="C387">
        <v>1</v>
      </c>
      <c r="D387" s="10">
        <v>0.5</v>
      </c>
      <c r="E387" s="9">
        <f t="shared" si="6"/>
        <v>0.5</v>
      </c>
      <c r="F387" t="s">
        <v>165</v>
      </c>
      <c r="G387" t="s">
        <v>37</v>
      </c>
      <c r="H387" t="s">
        <v>54</v>
      </c>
      <c r="I387" s="2" t="str">
        <f>_xlfn.XLOOKUP(H387,'Reference table'!$A$2:$A$59,'Reference table'!$B$2:$B$59)</f>
        <v>Grocery</v>
      </c>
      <c r="J387" t="s">
        <v>25</v>
      </c>
    </row>
    <row r="388" spans="1:10">
      <c r="A388" s="8">
        <v>44790</v>
      </c>
      <c r="B388" t="s">
        <v>82</v>
      </c>
      <c r="C388">
        <v>1</v>
      </c>
      <c r="D388" s="10">
        <v>0.53</v>
      </c>
      <c r="E388" s="9">
        <f t="shared" si="6"/>
        <v>0.53</v>
      </c>
      <c r="F388" t="s">
        <v>165</v>
      </c>
      <c r="G388" t="s">
        <v>37</v>
      </c>
      <c r="H388" t="s">
        <v>52</v>
      </c>
      <c r="I388" s="2" t="str">
        <f>_xlfn.XLOOKUP(H388,'Reference table'!$A$2:$A$59,'Reference table'!$B$2:$B$59)</f>
        <v>Grocery</v>
      </c>
      <c r="J388" t="s">
        <v>25</v>
      </c>
    </row>
    <row r="389" spans="1:10">
      <c r="A389" s="8">
        <v>44790</v>
      </c>
      <c r="B389" t="s">
        <v>373</v>
      </c>
      <c r="C389">
        <v>1</v>
      </c>
      <c r="D389" s="10">
        <v>2.0499999999999998</v>
      </c>
      <c r="E389" s="9">
        <f t="shared" si="6"/>
        <v>2.0499999999999998</v>
      </c>
      <c r="F389" t="s">
        <v>165</v>
      </c>
      <c r="G389" t="s">
        <v>150</v>
      </c>
      <c r="H389" t="s">
        <v>46</v>
      </c>
      <c r="I389" s="2" t="str">
        <f>_xlfn.XLOOKUP(H389,'Reference table'!$A$2:$A$59,'Reference table'!$B$2:$B$59)</f>
        <v>Grocery</v>
      </c>
      <c r="J389" t="s">
        <v>26</v>
      </c>
    </row>
    <row r="390" spans="1:10">
      <c r="A390" s="8">
        <v>44790</v>
      </c>
      <c r="B390" t="s">
        <v>374</v>
      </c>
      <c r="C390">
        <v>1</v>
      </c>
      <c r="D390" s="10">
        <v>2</v>
      </c>
      <c r="E390" s="9">
        <f t="shared" si="6"/>
        <v>2</v>
      </c>
      <c r="F390" t="s">
        <v>165</v>
      </c>
      <c r="G390" t="s">
        <v>150</v>
      </c>
      <c r="H390" t="s">
        <v>229</v>
      </c>
      <c r="I390" s="2" t="str">
        <f>_xlfn.XLOOKUP(H390,'Reference table'!$A$2:$A$59,'Reference table'!$B$2:$B$59)</f>
        <v>Household</v>
      </c>
      <c r="J390" t="s">
        <v>26</v>
      </c>
    </row>
    <row r="391" spans="1:10">
      <c r="A391" s="8">
        <v>44790</v>
      </c>
      <c r="B391" t="s">
        <v>375</v>
      </c>
      <c r="C391">
        <v>1</v>
      </c>
      <c r="D391" s="10">
        <v>3.5</v>
      </c>
      <c r="E391" s="9">
        <f t="shared" si="6"/>
        <v>3.5</v>
      </c>
      <c r="F391" t="s">
        <v>165</v>
      </c>
      <c r="G391" t="s">
        <v>150</v>
      </c>
      <c r="H391" t="s">
        <v>371</v>
      </c>
      <c r="I391" s="2" t="str">
        <f>_xlfn.XLOOKUP(H391,'Reference table'!$A$2:$A$59,'Reference table'!$B$2:$B$59)</f>
        <v>Grocery</v>
      </c>
      <c r="J391" t="s">
        <v>26</v>
      </c>
    </row>
    <row r="392" spans="1:10">
      <c r="A392" s="8">
        <v>44790</v>
      </c>
      <c r="B392" t="s">
        <v>376</v>
      </c>
      <c r="C392">
        <v>1</v>
      </c>
      <c r="D392" s="10">
        <v>2</v>
      </c>
      <c r="E392" s="9">
        <f t="shared" si="6"/>
        <v>2</v>
      </c>
      <c r="F392" t="s">
        <v>165</v>
      </c>
      <c r="G392" t="s">
        <v>150</v>
      </c>
      <c r="H392" t="s">
        <v>229</v>
      </c>
      <c r="I392" s="2" t="str">
        <f>_xlfn.XLOOKUP(H392,'Reference table'!$A$2:$A$59,'Reference table'!$B$2:$B$59)</f>
        <v>Household</v>
      </c>
      <c r="J392" t="s">
        <v>26</v>
      </c>
    </row>
    <row r="393" spans="1:10">
      <c r="A393" s="8">
        <v>44790</v>
      </c>
      <c r="B393" t="s">
        <v>377</v>
      </c>
      <c r="C393">
        <v>1</v>
      </c>
      <c r="D393" s="10">
        <v>1.5</v>
      </c>
      <c r="E393" s="9">
        <f t="shared" si="6"/>
        <v>1.5</v>
      </c>
      <c r="F393" t="s">
        <v>165</v>
      </c>
      <c r="G393" t="s">
        <v>150</v>
      </c>
      <c r="H393" t="s">
        <v>371</v>
      </c>
      <c r="I393" s="2" t="str">
        <f>_xlfn.XLOOKUP(H393,'Reference table'!$A$2:$A$59,'Reference table'!$B$2:$B$59)</f>
        <v>Grocery</v>
      </c>
      <c r="J393" t="s">
        <v>26</v>
      </c>
    </row>
    <row r="394" spans="1:10">
      <c r="A394" s="8">
        <v>44790</v>
      </c>
      <c r="B394" t="s">
        <v>379</v>
      </c>
      <c r="C394">
        <v>1</v>
      </c>
      <c r="D394" s="10">
        <v>0.79</v>
      </c>
      <c r="E394" s="9">
        <f t="shared" si="6"/>
        <v>0.79</v>
      </c>
      <c r="F394" t="s">
        <v>165</v>
      </c>
      <c r="G394" t="s">
        <v>150</v>
      </c>
      <c r="H394" t="s">
        <v>222</v>
      </c>
      <c r="I394" s="2" t="str">
        <f>_xlfn.XLOOKUP(H394,'Reference table'!$A$2:$A$59,'Reference table'!$B$2:$B$59)</f>
        <v>Grocery</v>
      </c>
      <c r="J394" t="s">
        <v>26</v>
      </c>
    </row>
    <row r="395" spans="1:10">
      <c r="A395" s="8">
        <v>44790</v>
      </c>
      <c r="B395" t="s">
        <v>380</v>
      </c>
      <c r="C395">
        <v>1</v>
      </c>
      <c r="D395" s="10">
        <v>1.2</v>
      </c>
      <c r="E395" s="9">
        <f t="shared" si="6"/>
        <v>1.2</v>
      </c>
      <c r="F395" t="s">
        <v>165</v>
      </c>
      <c r="G395" t="s">
        <v>150</v>
      </c>
      <c r="H395" t="s">
        <v>371</v>
      </c>
      <c r="I395" s="2" t="str">
        <f>_xlfn.XLOOKUP(H395,'Reference table'!$A$2:$A$59,'Reference table'!$B$2:$B$59)</f>
        <v>Grocery</v>
      </c>
      <c r="J395" t="s">
        <v>26</v>
      </c>
    </row>
    <row r="396" spans="1:10">
      <c r="A396" s="8">
        <v>44790</v>
      </c>
      <c r="B396" t="s">
        <v>381</v>
      </c>
      <c r="C396">
        <v>2</v>
      </c>
      <c r="D396" s="10">
        <v>0.45</v>
      </c>
      <c r="E396" s="9">
        <f t="shared" si="6"/>
        <v>0.9</v>
      </c>
      <c r="F396" t="s">
        <v>165</v>
      </c>
      <c r="G396" t="s">
        <v>150</v>
      </c>
      <c r="H396" t="s">
        <v>219</v>
      </c>
      <c r="I396" s="2" t="str">
        <f>_xlfn.XLOOKUP(H396,'Reference table'!$A$2:$A$59,'Reference table'!$B$2:$B$59)</f>
        <v>Grocery</v>
      </c>
      <c r="J396" t="s">
        <v>26</v>
      </c>
    </row>
    <row r="397" spans="1:10">
      <c r="A397" s="8">
        <v>44790</v>
      </c>
      <c r="B397" t="s">
        <v>382</v>
      </c>
      <c r="C397">
        <v>1</v>
      </c>
      <c r="D397" s="10">
        <v>1</v>
      </c>
      <c r="E397" s="9">
        <f t="shared" si="6"/>
        <v>1</v>
      </c>
      <c r="F397" t="s">
        <v>165</v>
      </c>
      <c r="G397" t="s">
        <v>150</v>
      </c>
      <c r="H397" t="s">
        <v>46</v>
      </c>
      <c r="I397" s="2" t="str">
        <f>_xlfn.XLOOKUP(H397,'Reference table'!$A$2:$A$59,'Reference table'!$B$2:$B$59)</f>
        <v>Grocery</v>
      </c>
      <c r="J397" t="s">
        <v>26</v>
      </c>
    </row>
    <row r="398" spans="1:10">
      <c r="A398" s="8">
        <v>44790</v>
      </c>
      <c r="B398" t="s">
        <v>383</v>
      </c>
      <c r="C398">
        <v>1</v>
      </c>
      <c r="D398" s="10">
        <v>1.9</v>
      </c>
      <c r="E398" s="9">
        <f t="shared" si="6"/>
        <v>1.9</v>
      </c>
      <c r="F398" t="s">
        <v>165</v>
      </c>
      <c r="G398" t="s">
        <v>150</v>
      </c>
      <c r="H398" t="s">
        <v>46</v>
      </c>
      <c r="I398" s="2" t="str">
        <f>_xlfn.XLOOKUP(H398,'Reference table'!$A$2:$A$59,'Reference table'!$B$2:$B$59)</f>
        <v>Grocery</v>
      </c>
      <c r="J398" t="s">
        <v>26</v>
      </c>
    </row>
    <row r="399" spans="1:10">
      <c r="A399" s="8">
        <v>44790</v>
      </c>
      <c r="B399" t="s">
        <v>384</v>
      </c>
      <c r="C399">
        <v>1</v>
      </c>
      <c r="D399" s="10">
        <v>1.25</v>
      </c>
      <c r="E399" s="9">
        <f t="shared" si="6"/>
        <v>1.25</v>
      </c>
      <c r="F399" t="s">
        <v>165</v>
      </c>
      <c r="G399" t="s">
        <v>150</v>
      </c>
      <c r="H399" t="s">
        <v>371</v>
      </c>
      <c r="I399" s="2" t="str">
        <f>_xlfn.XLOOKUP(H399,'Reference table'!$A$2:$A$59,'Reference table'!$B$2:$B$59)</f>
        <v>Grocery</v>
      </c>
      <c r="J399" t="s">
        <v>26</v>
      </c>
    </row>
    <row r="400" spans="1:10">
      <c r="A400" s="8">
        <v>44790</v>
      </c>
      <c r="B400" t="s">
        <v>17</v>
      </c>
      <c r="C400">
        <v>1</v>
      </c>
      <c r="D400" s="10">
        <v>0.02</v>
      </c>
      <c r="E400" s="9">
        <f t="shared" si="6"/>
        <v>0.02</v>
      </c>
      <c r="F400" t="s">
        <v>165</v>
      </c>
      <c r="G400" t="s">
        <v>150</v>
      </c>
      <c r="H400" t="s">
        <v>52</v>
      </c>
      <c r="I400" s="2" t="str">
        <f>_xlfn.XLOOKUP(H400,'Reference table'!$A$2:$A$59,'Reference table'!$B$2:$B$59)</f>
        <v>Grocery</v>
      </c>
      <c r="J400" t="s">
        <v>26</v>
      </c>
    </row>
    <row r="401" spans="1:10">
      <c r="A401" s="8">
        <v>44790</v>
      </c>
      <c r="B401" t="s">
        <v>378</v>
      </c>
      <c r="C401">
        <v>1</v>
      </c>
      <c r="D401" s="10">
        <v>10</v>
      </c>
      <c r="E401" s="9">
        <f t="shared" si="6"/>
        <v>10</v>
      </c>
      <c r="F401" t="s">
        <v>165</v>
      </c>
      <c r="G401" t="s">
        <v>150</v>
      </c>
      <c r="H401" t="s">
        <v>371</v>
      </c>
      <c r="I401" s="2" t="str">
        <f>_xlfn.XLOOKUP(H401,'Reference table'!$A$2:$A$59,'Reference table'!$B$2:$B$59)</f>
        <v>Grocery</v>
      </c>
      <c r="J401" t="s">
        <v>26</v>
      </c>
    </row>
    <row r="402" spans="1:10">
      <c r="A402" s="8">
        <v>44790</v>
      </c>
      <c r="B402" t="s">
        <v>385</v>
      </c>
      <c r="C402">
        <v>1</v>
      </c>
      <c r="D402" s="10">
        <v>0.57999999999999996</v>
      </c>
      <c r="E402" s="9">
        <f t="shared" si="6"/>
        <v>0.57999999999999996</v>
      </c>
      <c r="F402" t="s">
        <v>165</v>
      </c>
      <c r="G402" t="s">
        <v>150</v>
      </c>
      <c r="H402" t="s">
        <v>52</v>
      </c>
      <c r="I402" s="2" t="str">
        <f>_xlfn.XLOOKUP(H402,'Reference table'!$A$2:$A$59,'Reference table'!$B$2:$B$59)</f>
        <v>Grocery</v>
      </c>
      <c r="J402" t="s">
        <v>26</v>
      </c>
    </row>
    <row r="403" spans="1:10">
      <c r="A403" s="8">
        <v>44790</v>
      </c>
      <c r="B403" t="s">
        <v>467</v>
      </c>
      <c r="C403">
        <v>1</v>
      </c>
      <c r="D403" s="10">
        <v>2.4900000000000002</v>
      </c>
      <c r="E403" s="9">
        <f t="shared" si="6"/>
        <v>2.4900000000000002</v>
      </c>
      <c r="F403" t="s">
        <v>165</v>
      </c>
      <c r="G403" t="s">
        <v>293</v>
      </c>
      <c r="H403" t="s">
        <v>176</v>
      </c>
      <c r="I403" s="2" t="str">
        <f>_xlfn.XLOOKUP(H403,'Reference table'!$A$2:$A$59,'Reference table'!$B$2:$B$59)</f>
        <v>Household</v>
      </c>
      <c r="J403" t="s">
        <v>26</v>
      </c>
    </row>
    <row r="404" spans="1:10">
      <c r="A404" s="8">
        <v>44791</v>
      </c>
      <c r="B404" t="s">
        <v>387</v>
      </c>
      <c r="C404">
        <v>1</v>
      </c>
      <c r="D404" s="10">
        <v>2.99</v>
      </c>
      <c r="E404" s="9">
        <f t="shared" si="6"/>
        <v>2.99</v>
      </c>
      <c r="F404" t="s">
        <v>165</v>
      </c>
      <c r="G404" t="s">
        <v>37</v>
      </c>
      <c r="H404" t="s">
        <v>219</v>
      </c>
      <c r="I404" s="2" t="str">
        <f>_xlfn.XLOOKUP(H404,'Reference table'!$A$2:$A$59,'Reference table'!$B$2:$B$59)</f>
        <v>Grocery</v>
      </c>
      <c r="J404" t="s">
        <v>25</v>
      </c>
    </row>
    <row r="405" spans="1:10">
      <c r="A405" s="8">
        <v>44791</v>
      </c>
      <c r="B405" t="s">
        <v>200</v>
      </c>
      <c r="C405">
        <v>1</v>
      </c>
      <c r="D405" s="10">
        <v>0.39</v>
      </c>
      <c r="E405" s="9">
        <f t="shared" si="6"/>
        <v>0.39</v>
      </c>
      <c r="F405" t="s">
        <v>165</v>
      </c>
      <c r="G405" t="s">
        <v>37</v>
      </c>
      <c r="H405" t="s">
        <v>219</v>
      </c>
      <c r="I405" s="2" t="str">
        <f>_xlfn.XLOOKUP(H405,'Reference table'!$A$2:$A$59,'Reference table'!$B$2:$B$59)</f>
        <v>Grocery</v>
      </c>
      <c r="J405" t="s">
        <v>25</v>
      </c>
    </row>
    <row r="406" spans="1:10">
      <c r="A406" s="8">
        <v>44791</v>
      </c>
      <c r="B406" t="s">
        <v>388</v>
      </c>
      <c r="C406">
        <v>1</v>
      </c>
      <c r="D406" s="10">
        <v>0.69</v>
      </c>
      <c r="E406" s="9">
        <f t="shared" si="6"/>
        <v>0.69</v>
      </c>
      <c r="F406" t="s">
        <v>165</v>
      </c>
      <c r="G406" t="s">
        <v>37</v>
      </c>
      <c r="H406" t="s">
        <v>52</v>
      </c>
      <c r="I406" s="2" t="str">
        <f>_xlfn.XLOOKUP(H406,'Reference table'!$A$2:$A$59,'Reference table'!$B$2:$B$59)</f>
        <v>Grocery</v>
      </c>
      <c r="J406" t="s">
        <v>25</v>
      </c>
    </row>
    <row r="407" spans="1:10">
      <c r="A407" s="8">
        <v>44791</v>
      </c>
      <c r="B407" t="s">
        <v>386</v>
      </c>
      <c r="C407">
        <v>1</v>
      </c>
      <c r="D407" s="10">
        <v>1.1399999999999999</v>
      </c>
      <c r="E407" s="9">
        <f t="shared" si="6"/>
        <v>1.1399999999999999</v>
      </c>
      <c r="F407" t="s">
        <v>165</v>
      </c>
      <c r="G407" t="s">
        <v>37</v>
      </c>
      <c r="H407" t="s">
        <v>52</v>
      </c>
      <c r="I407" s="2" t="str">
        <f>_xlfn.XLOOKUP(H407,'Reference table'!$A$2:$A$59,'Reference table'!$B$2:$B$59)</f>
        <v>Grocery</v>
      </c>
      <c r="J407" t="s">
        <v>25</v>
      </c>
    </row>
    <row r="408" spans="1:10">
      <c r="A408" s="8">
        <v>44791</v>
      </c>
      <c r="B408" t="s">
        <v>17</v>
      </c>
      <c r="C408">
        <v>1</v>
      </c>
      <c r="D408" s="10">
        <v>0.24</v>
      </c>
      <c r="E408" s="9">
        <f t="shared" si="6"/>
        <v>0.24</v>
      </c>
      <c r="F408" t="s">
        <v>165</v>
      </c>
      <c r="G408" t="s">
        <v>37</v>
      </c>
      <c r="H408" t="s">
        <v>52</v>
      </c>
      <c r="I408" s="2" t="str">
        <f>_xlfn.XLOOKUP(H408,'Reference table'!$A$2:$A$59,'Reference table'!$B$2:$B$59)</f>
        <v>Grocery</v>
      </c>
      <c r="J408" t="s">
        <v>25</v>
      </c>
    </row>
    <row r="409" spans="1:10">
      <c r="A409" s="8">
        <v>44791</v>
      </c>
      <c r="B409" t="s">
        <v>389</v>
      </c>
      <c r="C409">
        <v>1</v>
      </c>
      <c r="D409" s="10">
        <v>1.25</v>
      </c>
      <c r="E409" s="9">
        <f t="shared" si="6"/>
        <v>1.25</v>
      </c>
      <c r="F409" t="s">
        <v>165</v>
      </c>
      <c r="G409" t="s">
        <v>37</v>
      </c>
      <c r="H409" t="s">
        <v>51</v>
      </c>
      <c r="I409" s="2" t="str">
        <f>_xlfn.XLOOKUP(H409,'Reference table'!$A$2:$A$59,'Reference table'!$B$2:$B$59)</f>
        <v>Grocery</v>
      </c>
      <c r="J409" t="s">
        <v>25</v>
      </c>
    </row>
    <row r="410" spans="1:10">
      <c r="A410" s="8">
        <v>44791</v>
      </c>
      <c r="B410" t="s">
        <v>390</v>
      </c>
      <c r="C410">
        <v>1</v>
      </c>
      <c r="D410" s="10">
        <v>1.25</v>
      </c>
      <c r="E410" s="9">
        <f t="shared" si="6"/>
        <v>1.25</v>
      </c>
      <c r="F410" t="s">
        <v>165</v>
      </c>
      <c r="G410" t="s">
        <v>37</v>
      </c>
      <c r="H410" t="s">
        <v>219</v>
      </c>
      <c r="I410" s="2" t="str">
        <f>_xlfn.XLOOKUP(H410,'Reference table'!$A$2:$A$59,'Reference table'!$B$2:$B$59)</f>
        <v>Grocery</v>
      </c>
      <c r="J410" t="s">
        <v>25</v>
      </c>
    </row>
    <row r="411" spans="1:10">
      <c r="A411" s="8">
        <v>44791</v>
      </c>
      <c r="B411" t="s">
        <v>391</v>
      </c>
      <c r="C411">
        <v>1</v>
      </c>
      <c r="D411" s="10">
        <v>3.59</v>
      </c>
      <c r="E411" s="9">
        <f t="shared" si="6"/>
        <v>3.59</v>
      </c>
      <c r="F411" t="s">
        <v>165</v>
      </c>
      <c r="G411" t="s">
        <v>37</v>
      </c>
      <c r="H411" t="s">
        <v>219</v>
      </c>
      <c r="I411" s="2" t="str">
        <f>_xlfn.XLOOKUP(H411,'Reference table'!$A$2:$A$59,'Reference table'!$B$2:$B$59)</f>
        <v>Grocery</v>
      </c>
      <c r="J411" t="s">
        <v>25</v>
      </c>
    </row>
    <row r="412" spans="1:10">
      <c r="A412" s="8">
        <v>44791</v>
      </c>
      <c r="B412" t="s">
        <v>360</v>
      </c>
      <c r="C412">
        <v>1</v>
      </c>
      <c r="D412" s="10">
        <v>0.49</v>
      </c>
      <c r="E412" s="9">
        <f t="shared" si="6"/>
        <v>0.49</v>
      </c>
      <c r="F412" t="s">
        <v>165</v>
      </c>
      <c r="G412" t="s">
        <v>37</v>
      </c>
      <c r="H412" t="s">
        <v>52</v>
      </c>
      <c r="I412" s="2" t="str">
        <f>_xlfn.XLOOKUP(H412,'Reference table'!$A$2:$A$59,'Reference table'!$B$2:$B$59)</f>
        <v>Grocery</v>
      </c>
      <c r="J412" t="s">
        <v>25</v>
      </c>
    </row>
    <row r="413" spans="1:10">
      <c r="A413" s="8">
        <v>44792</v>
      </c>
      <c r="B413" t="s">
        <v>392</v>
      </c>
      <c r="C413">
        <v>1</v>
      </c>
      <c r="D413" s="10">
        <v>3.5</v>
      </c>
      <c r="E413" s="9">
        <f t="shared" si="6"/>
        <v>3.5</v>
      </c>
      <c r="F413" t="s">
        <v>165</v>
      </c>
      <c r="G413" t="s">
        <v>150</v>
      </c>
      <c r="H413" t="s">
        <v>534</v>
      </c>
      <c r="I413" s="2" t="str">
        <f>_xlfn.XLOOKUP(H413,'Reference table'!$A$2:$A$59,'Reference table'!$B$2:$B$59)</f>
        <v>Household</v>
      </c>
      <c r="J413" t="s">
        <v>25</v>
      </c>
    </row>
    <row r="414" spans="1:10">
      <c r="A414" s="8">
        <v>44792</v>
      </c>
      <c r="B414" t="s">
        <v>393</v>
      </c>
      <c r="C414">
        <v>1</v>
      </c>
      <c r="D414" s="10">
        <v>7.27</v>
      </c>
      <c r="E414" s="9">
        <f t="shared" si="6"/>
        <v>7.27</v>
      </c>
      <c r="F414" t="s">
        <v>165</v>
      </c>
      <c r="G414" t="s">
        <v>40</v>
      </c>
      <c r="H414" t="s">
        <v>50</v>
      </c>
      <c r="I414" s="2" t="str">
        <f>_xlfn.XLOOKUP(H414,'Reference table'!$A$2:$A$59,'Reference table'!$B$2:$B$59)</f>
        <v>Grocery</v>
      </c>
      <c r="J414" t="s">
        <v>25</v>
      </c>
    </row>
    <row r="415" spans="1:10">
      <c r="A415" s="8">
        <v>44792</v>
      </c>
      <c r="B415" t="s">
        <v>394</v>
      </c>
      <c r="C415">
        <v>1</v>
      </c>
      <c r="D415" s="10">
        <v>49</v>
      </c>
      <c r="E415" s="9">
        <f t="shared" si="6"/>
        <v>49</v>
      </c>
      <c r="F415" t="s">
        <v>395</v>
      </c>
      <c r="G415" t="s">
        <v>39</v>
      </c>
      <c r="H415" t="s">
        <v>394</v>
      </c>
      <c r="I415" s="2" t="str">
        <f>_xlfn.XLOOKUP(H415,'Reference table'!$A$2:$A$59,'Reference table'!$B$2:$B$59)</f>
        <v>Dinning</v>
      </c>
      <c r="J415" t="s">
        <v>25</v>
      </c>
    </row>
    <row r="416" spans="1:10">
      <c r="A416" s="8">
        <v>44794</v>
      </c>
      <c r="B416" t="s">
        <v>24</v>
      </c>
      <c r="C416">
        <v>1</v>
      </c>
      <c r="D416" s="10">
        <v>3.3</v>
      </c>
      <c r="E416" s="9">
        <f t="shared" si="6"/>
        <v>3.3</v>
      </c>
      <c r="F416" t="s">
        <v>165</v>
      </c>
      <c r="G416" t="s">
        <v>531</v>
      </c>
      <c r="H416" t="s">
        <v>55</v>
      </c>
      <c r="I416" s="2" t="str">
        <f>_xlfn.XLOOKUP(H416,'Reference table'!$A$2:$A$59,'Reference table'!$B$2:$B$59)</f>
        <v>Transportation</v>
      </c>
      <c r="J416" t="s">
        <v>25</v>
      </c>
    </row>
    <row r="417" spans="1:10">
      <c r="A417" s="8">
        <v>44794</v>
      </c>
      <c r="B417" t="s">
        <v>24</v>
      </c>
      <c r="C417">
        <v>1</v>
      </c>
      <c r="D417" s="10">
        <v>3.3</v>
      </c>
      <c r="E417" s="9">
        <f t="shared" si="6"/>
        <v>3.3</v>
      </c>
      <c r="F417" t="s">
        <v>165</v>
      </c>
      <c r="G417" t="s">
        <v>531</v>
      </c>
      <c r="H417" t="s">
        <v>55</v>
      </c>
      <c r="I417" s="2" t="str">
        <f>_xlfn.XLOOKUP(H417,'Reference table'!$A$2:$A$59,'Reference table'!$B$2:$B$59)</f>
        <v>Transportation</v>
      </c>
      <c r="J417" t="s">
        <v>26</v>
      </c>
    </row>
    <row r="418" spans="1:10">
      <c r="A418" s="8">
        <v>44794</v>
      </c>
      <c r="B418" t="s">
        <v>396</v>
      </c>
      <c r="C418">
        <v>1</v>
      </c>
      <c r="D418" s="10">
        <v>8</v>
      </c>
      <c r="E418" s="9">
        <f t="shared" si="6"/>
        <v>8</v>
      </c>
      <c r="F418" t="s">
        <v>166</v>
      </c>
      <c r="G418" t="s">
        <v>39</v>
      </c>
      <c r="H418" t="s">
        <v>176</v>
      </c>
      <c r="I418" s="2" t="str">
        <f>_xlfn.XLOOKUP(H418,'Reference table'!$A$2:$A$59,'Reference table'!$B$2:$B$59)</f>
        <v>Household</v>
      </c>
      <c r="J418" t="s">
        <v>25</v>
      </c>
    </row>
    <row r="419" spans="1:10">
      <c r="A419" s="8">
        <v>44794</v>
      </c>
      <c r="B419" t="s">
        <v>397</v>
      </c>
      <c r="C419">
        <v>1</v>
      </c>
      <c r="D419" s="10">
        <v>0.95</v>
      </c>
      <c r="E419" s="9">
        <f t="shared" si="6"/>
        <v>0.95</v>
      </c>
      <c r="F419" t="s">
        <v>165</v>
      </c>
      <c r="G419" t="s">
        <v>324</v>
      </c>
      <c r="H419" t="s">
        <v>46</v>
      </c>
      <c r="I419" s="2" t="str">
        <f>_xlfn.XLOOKUP(H419,'Reference table'!$A$2:$A$59,'Reference table'!$B$2:$B$59)</f>
        <v>Grocery</v>
      </c>
      <c r="J419" t="s">
        <v>25</v>
      </c>
    </row>
    <row r="420" spans="1:10">
      <c r="A420" s="8">
        <v>44794</v>
      </c>
      <c r="B420" t="s">
        <v>398</v>
      </c>
      <c r="C420">
        <v>1</v>
      </c>
      <c r="D420" s="10">
        <v>0.71</v>
      </c>
      <c r="E420" s="9">
        <f t="shared" si="6"/>
        <v>0.71</v>
      </c>
      <c r="F420" t="s">
        <v>165</v>
      </c>
      <c r="G420" t="s">
        <v>324</v>
      </c>
      <c r="H420" t="s">
        <v>52</v>
      </c>
      <c r="I420" s="2" t="str">
        <f>_xlfn.XLOOKUP(H420,'Reference table'!$A$2:$A$59,'Reference table'!$B$2:$B$59)</f>
        <v>Grocery</v>
      </c>
      <c r="J420" t="s">
        <v>25</v>
      </c>
    </row>
    <row r="421" spans="1:10">
      <c r="A421" s="8">
        <v>44794</v>
      </c>
      <c r="B421" t="s">
        <v>399</v>
      </c>
      <c r="C421">
        <v>1</v>
      </c>
      <c r="D421" s="10">
        <v>0.85</v>
      </c>
      <c r="E421" s="9">
        <f t="shared" si="6"/>
        <v>0.85</v>
      </c>
      <c r="F421" t="s">
        <v>165</v>
      </c>
      <c r="G421" t="s">
        <v>324</v>
      </c>
      <c r="H421" t="s">
        <v>54</v>
      </c>
      <c r="I421" s="2" t="str">
        <f>_xlfn.XLOOKUP(H421,'Reference table'!$A$2:$A$59,'Reference table'!$B$2:$B$59)</f>
        <v>Grocery</v>
      </c>
      <c r="J421" t="s">
        <v>25</v>
      </c>
    </row>
    <row r="422" spans="1:10">
      <c r="A422" s="8">
        <v>44794</v>
      </c>
      <c r="B422" t="s">
        <v>381</v>
      </c>
      <c r="C422">
        <v>1</v>
      </c>
      <c r="D422" s="10">
        <v>0.4</v>
      </c>
      <c r="E422" s="9">
        <f t="shared" si="6"/>
        <v>0.4</v>
      </c>
      <c r="F422" t="s">
        <v>165</v>
      </c>
      <c r="G422" t="s">
        <v>108</v>
      </c>
      <c r="H422" t="s">
        <v>219</v>
      </c>
      <c r="I422" s="2" t="str">
        <f>_xlfn.XLOOKUP(H422,'Reference table'!$A$2:$A$59,'Reference table'!$B$2:$B$59)</f>
        <v>Grocery</v>
      </c>
      <c r="J422" t="s">
        <v>26</v>
      </c>
    </row>
    <row r="423" spans="1:10">
      <c r="A423" s="8">
        <v>44794</v>
      </c>
      <c r="B423" t="s">
        <v>400</v>
      </c>
      <c r="C423">
        <v>1</v>
      </c>
      <c r="D423" s="10">
        <v>1.25</v>
      </c>
      <c r="E423" s="9">
        <f t="shared" si="6"/>
        <v>1.25</v>
      </c>
      <c r="F423" t="s">
        <v>165</v>
      </c>
      <c r="G423" t="s">
        <v>108</v>
      </c>
      <c r="H423" t="s">
        <v>144</v>
      </c>
      <c r="I423" s="2" t="str">
        <f>_xlfn.XLOOKUP(H423,'Reference table'!$A$2:$A$59,'Reference table'!$B$2:$B$59)</f>
        <v>Grocery</v>
      </c>
      <c r="J423" t="s">
        <v>26</v>
      </c>
    </row>
    <row r="424" spans="1:10">
      <c r="A424" s="8">
        <v>44794</v>
      </c>
      <c r="B424" t="s">
        <v>401</v>
      </c>
      <c r="C424">
        <v>1</v>
      </c>
      <c r="D424" s="10">
        <v>4</v>
      </c>
      <c r="E424" s="9">
        <f t="shared" si="6"/>
        <v>4</v>
      </c>
      <c r="F424" t="s">
        <v>165</v>
      </c>
      <c r="G424" t="s">
        <v>108</v>
      </c>
      <c r="H424" t="s">
        <v>219</v>
      </c>
      <c r="I424" s="2" t="str">
        <f>_xlfn.XLOOKUP(H424,'Reference table'!$A$2:$A$59,'Reference table'!$B$2:$B$59)</f>
        <v>Grocery</v>
      </c>
      <c r="J424" t="s">
        <v>26</v>
      </c>
    </row>
    <row r="425" spans="1:10">
      <c r="A425" s="8">
        <v>44795</v>
      </c>
      <c r="B425" t="s">
        <v>321</v>
      </c>
      <c r="C425">
        <v>1</v>
      </c>
      <c r="D425" s="10">
        <v>15.5</v>
      </c>
      <c r="E425" s="9">
        <f t="shared" si="6"/>
        <v>15.5</v>
      </c>
      <c r="F425" t="s">
        <v>165</v>
      </c>
      <c r="G425" t="s">
        <v>402</v>
      </c>
      <c r="H425" t="s">
        <v>321</v>
      </c>
      <c r="I425" s="2" t="str">
        <f>_xlfn.XLOOKUP(H425,'Reference table'!$A$2:$A$59,'Reference table'!$B$2:$B$59)</f>
        <v>Dinning</v>
      </c>
      <c r="J425" t="s">
        <v>25</v>
      </c>
    </row>
    <row r="426" spans="1:10">
      <c r="A426" s="8">
        <v>44795</v>
      </c>
      <c r="B426" t="s">
        <v>309</v>
      </c>
      <c r="C426">
        <v>1</v>
      </c>
      <c r="D426" s="10">
        <v>1.35</v>
      </c>
      <c r="E426" s="9">
        <f t="shared" si="6"/>
        <v>1.35</v>
      </c>
      <c r="F426" t="s">
        <v>165</v>
      </c>
      <c r="G426" t="s">
        <v>37</v>
      </c>
      <c r="H426" t="s">
        <v>46</v>
      </c>
      <c r="I426" s="2" t="str">
        <f>_xlfn.XLOOKUP(H426,'Reference table'!$A$2:$A$59,'Reference table'!$B$2:$B$59)</f>
        <v>Grocery</v>
      </c>
      <c r="J426" t="s">
        <v>26</v>
      </c>
    </row>
    <row r="427" spans="1:10">
      <c r="A427" s="8">
        <v>44795</v>
      </c>
      <c r="B427" t="s">
        <v>403</v>
      </c>
      <c r="C427">
        <v>1</v>
      </c>
      <c r="D427" s="10">
        <v>1.89</v>
      </c>
      <c r="E427" s="9">
        <f t="shared" si="6"/>
        <v>1.89</v>
      </c>
      <c r="F427" t="s">
        <v>165</v>
      </c>
      <c r="G427" t="s">
        <v>37</v>
      </c>
      <c r="H427" t="s">
        <v>53</v>
      </c>
      <c r="I427" s="2" t="str">
        <f>_xlfn.XLOOKUP(H427,'Reference table'!$A$2:$A$59,'Reference table'!$B$2:$B$59)</f>
        <v>Grocery</v>
      </c>
      <c r="J427" t="s">
        <v>26</v>
      </c>
    </row>
    <row r="428" spans="1:10">
      <c r="A428" s="8">
        <v>44795</v>
      </c>
      <c r="B428" t="s">
        <v>82</v>
      </c>
      <c r="C428">
        <v>1</v>
      </c>
      <c r="D428" s="10">
        <v>0.53</v>
      </c>
      <c r="E428" s="9">
        <f t="shared" si="6"/>
        <v>0.53</v>
      </c>
      <c r="F428" t="s">
        <v>165</v>
      </c>
      <c r="G428" t="s">
        <v>37</v>
      </c>
      <c r="H428" t="s">
        <v>52</v>
      </c>
      <c r="I428" s="2" t="str">
        <f>_xlfn.XLOOKUP(H428,'Reference table'!$A$2:$A$59,'Reference table'!$B$2:$B$59)</f>
        <v>Grocery</v>
      </c>
      <c r="J428" t="s">
        <v>26</v>
      </c>
    </row>
    <row r="429" spans="1:10">
      <c r="A429" s="8">
        <v>44795</v>
      </c>
      <c r="B429" t="s">
        <v>404</v>
      </c>
      <c r="C429">
        <v>1</v>
      </c>
      <c r="D429" s="10">
        <v>0.75</v>
      </c>
      <c r="E429" s="9">
        <f t="shared" si="6"/>
        <v>0.75</v>
      </c>
      <c r="F429" t="s">
        <v>165</v>
      </c>
      <c r="G429" t="s">
        <v>37</v>
      </c>
      <c r="H429" t="s">
        <v>276</v>
      </c>
      <c r="I429" s="2" t="str">
        <f>_xlfn.XLOOKUP(H429,'Reference table'!$A$2:$A$59,'Reference table'!$B$2:$B$59)</f>
        <v>Dinning</v>
      </c>
      <c r="J429" t="s">
        <v>26</v>
      </c>
    </row>
    <row r="430" spans="1:10">
      <c r="A430" s="8">
        <v>44795</v>
      </c>
      <c r="B430" t="s">
        <v>233</v>
      </c>
      <c r="C430">
        <v>1</v>
      </c>
      <c r="D430" s="10">
        <v>0.89</v>
      </c>
      <c r="E430" s="9">
        <f t="shared" si="6"/>
        <v>0.89</v>
      </c>
      <c r="F430" t="s">
        <v>165</v>
      </c>
      <c r="G430" t="s">
        <v>37</v>
      </c>
      <c r="H430" t="s">
        <v>52</v>
      </c>
      <c r="I430" s="2" t="str">
        <f>_xlfn.XLOOKUP(H430,'Reference table'!$A$2:$A$59,'Reference table'!$B$2:$B$59)</f>
        <v>Grocery</v>
      </c>
      <c r="J430" t="s">
        <v>26</v>
      </c>
    </row>
    <row r="431" spans="1:10">
      <c r="A431" s="8">
        <v>44795</v>
      </c>
      <c r="B431" t="s">
        <v>405</v>
      </c>
      <c r="C431">
        <v>1</v>
      </c>
      <c r="D431" s="10">
        <v>0.69</v>
      </c>
      <c r="E431" s="9">
        <f t="shared" si="6"/>
        <v>0.69</v>
      </c>
      <c r="F431" t="s">
        <v>165</v>
      </c>
      <c r="G431" t="s">
        <v>37</v>
      </c>
      <c r="H431" t="s">
        <v>52</v>
      </c>
      <c r="I431" s="2" t="str">
        <f>_xlfn.XLOOKUP(H431,'Reference table'!$A$2:$A$59,'Reference table'!$B$2:$B$59)</f>
        <v>Grocery</v>
      </c>
      <c r="J431" t="s">
        <v>26</v>
      </c>
    </row>
    <row r="432" spans="1:10">
      <c r="A432" s="8">
        <v>44795</v>
      </c>
      <c r="B432" t="s">
        <v>17</v>
      </c>
      <c r="C432">
        <v>1</v>
      </c>
      <c r="D432" s="10">
        <v>0.45</v>
      </c>
      <c r="E432" s="9">
        <f t="shared" si="6"/>
        <v>0.45</v>
      </c>
      <c r="F432" t="s">
        <v>165</v>
      </c>
      <c r="G432" t="s">
        <v>37</v>
      </c>
      <c r="H432" t="s">
        <v>52</v>
      </c>
      <c r="I432" s="2" t="str">
        <f>_xlfn.XLOOKUP(H432,'Reference table'!$A$2:$A$59,'Reference table'!$B$2:$B$59)</f>
        <v>Grocery</v>
      </c>
      <c r="J432" t="s">
        <v>26</v>
      </c>
    </row>
    <row r="433" spans="1:10">
      <c r="A433" s="8">
        <v>44795</v>
      </c>
      <c r="B433" t="s">
        <v>406</v>
      </c>
      <c r="C433">
        <v>1</v>
      </c>
      <c r="D433" s="10">
        <v>3.12</v>
      </c>
      <c r="E433" s="9">
        <f t="shared" si="6"/>
        <v>3.12</v>
      </c>
      <c r="F433" t="s">
        <v>165</v>
      </c>
      <c r="G433" t="s">
        <v>37</v>
      </c>
      <c r="H433" t="s">
        <v>53</v>
      </c>
      <c r="I433" s="2" t="str">
        <f>_xlfn.XLOOKUP(H433,'Reference table'!$A$2:$A$59,'Reference table'!$B$2:$B$59)</f>
        <v>Grocery</v>
      </c>
      <c r="J433" t="s">
        <v>26</v>
      </c>
    </row>
    <row r="434" spans="1:10">
      <c r="A434" s="8">
        <v>44795</v>
      </c>
      <c r="B434" t="s">
        <v>87</v>
      </c>
      <c r="C434">
        <v>1</v>
      </c>
      <c r="D434" s="10">
        <v>0.5</v>
      </c>
      <c r="E434" s="9">
        <f t="shared" si="6"/>
        <v>0.5</v>
      </c>
      <c r="F434" t="s">
        <v>165</v>
      </c>
      <c r="G434" t="s">
        <v>37</v>
      </c>
      <c r="H434" t="s">
        <v>54</v>
      </c>
      <c r="I434" s="2" t="str">
        <f>_xlfn.XLOOKUP(H434,'Reference table'!$A$2:$A$59,'Reference table'!$B$2:$B$59)</f>
        <v>Grocery</v>
      </c>
      <c r="J434" t="s">
        <v>26</v>
      </c>
    </row>
    <row r="435" spans="1:10">
      <c r="A435" s="8">
        <v>44795</v>
      </c>
      <c r="B435" t="s">
        <v>407</v>
      </c>
      <c r="C435">
        <v>1</v>
      </c>
      <c r="D435" s="10">
        <v>0.6</v>
      </c>
      <c r="E435" s="9">
        <f t="shared" si="6"/>
        <v>0.6</v>
      </c>
      <c r="F435" t="s">
        <v>165</v>
      </c>
      <c r="G435" t="s">
        <v>150</v>
      </c>
      <c r="H435" t="s">
        <v>46</v>
      </c>
      <c r="I435" s="2" t="str">
        <f>_xlfn.XLOOKUP(H435,'Reference table'!$A$2:$A$59,'Reference table'!$B$2:$B$59)</f>
        <v>Grocery</v>
      </c>
      <c r="J435" t="s">
        <v>26</v>
      </c>
    </row>
    <row r="436" spans="1:10">
      <c r="A436" s="8">
        <v>44795</v>
      </c>
      <c r="B436" t="s">
        <v>408</v>
      </c>
      <c r="C436">
        <v>1</v>
      </c>
      <c r="D436" s="10">
        <v>2.7</v>
      </c>
      <c r="E436" s="9">
        <f t="shared" si="6"/>
        <v>2.7</v>
      </c>
      <c r="F436" t="s">
        <v>165</v>
      </c>
      <c r="G436" t="s">
        <v>150</v>
      </c>
      <c r="H436" t="s">
        <v>284</v>
      </c>
      <c r="I436" s="2" t="str">
        <f>_xlfn.XLOOKUP(H436,'Reference table'!$A$2:$A$59,'Reference table'!$B$2:$B$59)</f>
        <v>Household</v>
      </c>
      <c r="J436" t="s">
        <v>26</v>
      </c>
    </row>
    <row r="437" spans="1:10">
      <c r="A437" s="8">
        <v>44795</v>
      </c>
      <c r="B437" t="s">
        <v>410</v>
      </c>
      <c r="C437">
        <v>1</v>
      </c>
      <c r="D437" s="10">
        <v>1.3</v>
      </c>
      <c r="E437" s="9">
        <f t="shared" si="6"/>
        <v>1.3</v>
      </c>
      <c r="F437" t="s">
        <v>165</v>
      </c>
      <c r="G437" t="s">
        <v>150</v>
      </c>
      <c r="H437" t="s">
        <v>371</v>
      </c>
      <c r="I437" s="2" t="str">
        <f>_xlfn.XLOOKUP(H437,'Reference table'!$A$2:$A$59,'Reference table'!$B$2:$B$59)</f>
        <v>Grocery</v>
      </c>
      <c r="J437" t="s">
        <v>26</v>
      </c>
    </row>
    <row r="438" spans="1:10">
      <c r="A438" s="8">
        <v>44795</v>
      </c>
      <c r="B438" t="s">
        <v>411</v>
      </c>
      <c r="C438">
        <v>1</v>
      </c>
      <c r="D438" s="10">
        <v>2.5</v>
      </c>
      <c r="E438" s="9">
        <f t="shared" si="6"/>
        <v>2.5</v>
      </c>
      <c r="F438" t="s">
        <v>165</v>
      </c>
      <c r="G438" t="s">
        <v>150</v>
      </c>
      <c r="H438" t="s">
        <v>151</v>
      </c>
      <c r="I438" s="2" t="str">
        <f>_xlfn.XLOOKUP(H438,'Reference table'!$A$2:$A$59,'Reference table'!$B$2:$B$59)</f>
        <v>Household</v>
      </c>
      <c r="J438" t="s">
        <v>26</v>
      </c>
    </row>
    <row r="439" spans="1:10">
      <c r="A439" s="8">
        <v>44795</v>
      </c>
      <c r="B439" t="s">
        <v>412</v>
      </c>
      <c r="C439">
        <v>1</v>
      </c>
      <c r="D439" s="10">
        <v>0.5</v>
      </c>
      <c r="E439" s="9">
        <f t="shared" si="6"/>
        <v>0.5</v>
      </c>
      <c r="F439" t="s">
        <v>165</v>
      </c>
      <c r="G439" t="s">
        <v>150</v>
      </c>
      <c r="H439" t="s">
        <v>151</v>
      </c>
      <c r="I439" s="2" t="str">
        <f>_xlfn.XLOOKUP(H439,'Reference table'!$A$2:$A$59,'Reference table'!$B$2:$B$59)</f>
        <v>Household</v>
      </c>
      <c r="J439" t="s">
        <v>26</v>
      </c>
    </row>
    <row r="440" spans="1:10">
      <c r="A440" s="8">
        <v>44796</v>
      </c>
      <c r="B440" t="s">
        <v>384</v>
      </c>
      <c r="C440">
        <v>1</v>
      </c>
      <c r="D440" s="10">
        <v>1.25</v>
      </c>
      <c r="E440" s="9">
        <f t="shared" si="6"/>
        <v>1.25</v>
      </c>
      <c r="F440" t="s">
        <v>165</v>
      </c>
      <c r="G440" t="s">
        <v>150</v>
      </c>
      <c r="H440" t="s">
        <v>371</v>
      </c>
      <c r="I440" s="2" t="str">
        <f>_xlfn.XLOOKUP(H440,'Reference table'!$A$2:$A$59,'Reference table'!$B$2:$B$59)</f>
        <v>Grocery</v>
      </c>
      <c r="J440" t="s">
        <v>26</v>
      </c>
    </row>
    <row r="441" spans="1:10">
      <c r="A441" s="8">
        <v>44796</v>
      </c>
      <c r="B441" t="s">
        <v>224</v>
      </c>
      <c r="C441">
        <v>1</v>
      </c>
      <c r="D441" s="10">
        <v>1.2</v>
      </c>
      <c r="E441" s="9">
        <f t="shared" si="6"/>
        <v>1.2</v>
      </c>
      <c r="F441" t="s">
        <v>165</v>
      </c>
      <c r="G441" t="s">
        <v>150</v>
      </c>
      <c r="H441" t="s">
        <v>54</v>
      </c>
      <c r="I441" s="2" t="str">
        <f>_xlfn.XLOOKUP(H441,'Reference table'!$A$2:$A$59,'Reference table'!$B$2:$B$59)</f>
        <v>Grocery</v>
      </c>
      <c r="J441" t="s">
        <v>26</v>
      </c>
    </row>
    <row r="442" spans="1:10">
      <c r="A442" s="8">
        <v>44796</v>
      </c>
      <c r="B442" t="s">
        <v>413</v>
      </c>
      <c r="C442">
        <v>1</v>
      </c>
      <c r="D442" s="10">
        <v>0.6</v>
      </c>
      <c r="E442" s="9">
        <f t="shared" si="6"/>
        <v>0.6</v>
      </c>
      <c r="F442" t="s">
        <v>165</v>
      </c>
      <c r="G442" t="s">
        <v>150</v>
      </c>
      <c r="H442" t="s">
        <v>46</v>
      </c>
      <c r="I442" s="2" t="str">
        <f>_xlfn.XLOOKUP(H442,'Reference table'!$A$2:$A$59,'Reference table'!$B$2:$B$59)</f>
        <v>Grocery</v>
      </c>
      <c r="J442" t="s">
        <v>26</v>
      </c>
    </row>
    <row r="443" spans="1:10">
      <c r="A443" s="8">
        <v>44796</v>
      </c>
      <c r="B443" t="s">
        <v>414</v>
      </c>
      <c r="C443">
        <v>1</v>
      </c>
      <c r="D443" s="10">
        <v>2.25</v>
      </c>
      <c r="E443" s="9">
        <f t="shared" si="6"/>
        <v>2.25</v>
      </c>
      <c r="F443" t="s">
        <v>165</v>
      </c>
      <c r="G443" t="s">
        <v>150</v>
      </c>
      <c r="H443" t="s">
        <v>371</v>
      </c>
      <c r="I443" s="2" t="str">
        <f>_xlfn.XLOOKUP(H443,'Reference table'!$A$2:$A$59,'Reference table'!$B$2:$B$59)</f>
        <v>Grocery</v>
      </c>
      <c r="J443" t="s">
        <v>26</v>
      </c>
    </row>
    <row r="444" spans="1:10">
      <c r="A444" s="8">
        <v>44796</v>
      </c>
      <c r="B444" t="s">
        <v>415</v>
      </c>
      <c r="C444">
        <v>1</v>
      </c>
      <c r="D444" s="10">
        <v>1.85</v>
      </c>
      <c r="E444" s="9">
        <f t="shared" si="6"/>
        <v>1.85</v>
      </c>
      <c r="F444" t="s">
        <v>165</v>
      </c>
      <c r="G444" t="s">
        <v>150</v>
      </c>
      <c r="H444" t="s">
        <v>222</v>
      </c>
      <c r="I444" s="2" t="str">
        <f>_xlfn.XLOOKUP(H444,'Reference table'!$A$2:$A$59,'Reference table'!$B$2:$B$59)</f>
        <v>Grocery</v>
      </c>
      <c r="J444" t="s">
        <v>26</v>
      </c>
    </row>
    <row r="445" spans="1:10">
      <c r="A445" s="8">
        <v>44796</v>
      </c>
      <c r="B445" t="s">
        <v>416</v>
      </c>
      <c r="C445">
        <v>1</v>
      </c>
      <c r="D445" s="10">
        <v>0.45</v>
      </c>
      <c r="E445" s="9">
        <f t="shared" si="6"/>
        <v>0.45</v>
      </c>
      <c r="F445" t="s">
        <v>165</v>
      </c>
      <c r="G445" t="s">
        <v>150</v>
      </c>
      <c r="H445" t="s">
        <v>52</v>
      </c>
      <c r="I445" s="2" t="str">
        <f>_xlfn.XLOOKUP(H445,'Reference table'!$A$2:$A$59,'Reference table'!$B$2:$B$59)</f>
        <v>Grocery</v>
      </c>
      <c r="J445" t="s">
        <v>26</v>
      </c>
    </row>
    <row r="446" spans="1:10">
      <c r="A446" s="8">
        <v>44797</v>
      </c>
      <c r="B446" t="s">
        <v>417</v>
      </c>
      <c r="C446">
        <v>1</v>
      </c>
      <c r="D446" s="10">
        <v>29.89</v>
      </c>
      <c r="E446" s="9">
        <f t="shared" si="6"/>
        <v>29.89</v>
      </c>
      <c r="F446" t="s">
        <v>165</v>
      </c>
      <c r="G446" t="s">
        <v>39</v>
      </c>
      <c r="H446" t="s">
        <v>491</v>
      </c>
      <c r="I446" s="2" t="str">
        <f>_xlfn.XLOOKUP(H446,'Reference table'!$A$2:$A$59,'Reference table'!$B$2:$B$59)</f>
        <v>Festival food</v>
      </c>
      <c r="J446" t="s">
        <v>26</v>
      </c>
    </row>
    <row r="447" spans="1:10">
      <c r="A447" s="8">
        <v>44797</v>
      </c>
      <c r="B447" t="s">
        <v>469</v>
      </c>
      <c r="C447">
        <v>1</v>
      </c>
      <c r="D447" s="10">
        <v>12.25</v>
      </c>
      <c r="E447" s="9">
        <f t="shared" si="6"/>
        <v>12.25</v>
      </c>
      <c r="F447" t="s">
        <v>165</v>
      </c>
      <c r="G447" t="s">
        <v>469</v>
      </c>
      <c r="H447" t="s">
        <v>544</v>
      </c>
      <c r="I447" s="2" t="str">
        <f>_xlfn.XLOOKUP(H447,'Reference table'!$A$2:$A$59,'Reference table'!$B$2:$B$59)</f>
        <v>Grocery</v>
      </c>
      <c r="J447" t="s">
        <v>26</v>
      </c>
    </row>
    <row r="448" spans="1:10">
      <c r="A448" s="8">
        <v>44797</v>
      </c>
      <c r="B448" t="s">
        <v>373</v>
      </c>
      <c r="C448">
        <v>1</v>
      </c>
      <c r="D448" s="10">
        <v>1.45</v>
      </c>
      <c r="E448" s="9">
        <f t="shared" si="6"/>
        <v>1.45</v>
      </c>
      <c r="F448" t="s">
        <v>165</v>
      </c>
      <c r="G448" t="s">
        <v>37</v>
      </c>
      <c r="H448" t="s">
        <v>46</v>
      </c>
      <c r="I448" s="2" t="str">
        <f>_xlfn.XLOOKUP(H448,'Reference table'!$A$2:$A$59,'Reference table'!$B$2:$B$59)</f>
        <v>Grocery</v>
      </c>
      <c r="J448" t="s">
        <v>25</v>
      </c>
    </row>
    <row r="449" spans="1:10">
      <c r="A449" s="8">
        <v>44797</v>
      </c>
      <c r="B449" t="s">
        <v>279</v>
      </c>
      <c r="C449">
        <v>1</v>
      </c>
      <c r="D449" s="10">
        <v>0.95</v>
      </c>
      <c r="E449" s="9">
        <f t="shared" si="6"/>
        <v>0.95</v>
      </c>
      <c r="F449" t="s">
        <v>165</v>
      </c>
      <c r="G449" t="s">
        <v>37</v>
      </c>
      <c r="H449" t="s">
        <v>514</v>
      </c>
      <c r="I449" s="2" t="str">
        <f>_xlfn.XLOOKUP(H449,'Reference table'!$A$2:$A$59,'Reference table'!$B$2:$B$59)</f>
        <v>Grocery</v>
      </c>
      <c r="J449" t="s">
        <v>25</v>
      </c>
    </row>
    <row r="450" spans="1:10">
      <c r="A450" s="8">
        <v>44797</v>
      </c>
      <c r="B450" t="s">
        <v>418</v>
      </c>
      <c r="C450">
        <v>1</v>
      </c>
      <c r="D450" s="10">
        <v>3</v>
      </c>
      <c r="E450" s="9">
        <f t="shared" ref="E450:E513" si="7">C450*D450</f>
        <v>3</v>
      </c>
      <c r="F450" t="s">
        <v>165</v>
      </c>
      <c r="G450" t="s">
        <v>150</v>
      </c>
      <c r="H450" t="s">
        <v>144</v>
      </c>
      <c r="I450" s="2" t="str">
        <f>_xlfn.XLOOKUP(H450,'Reference table'!$A$2:$A$59,'Reference table'!$B$2:$B$59)</f>
        <v>Grocery</v>
      </c>
      <c r="J450" t="s">
        <v>25</v>
      </c>
    </row>
    <row r="451" spans="1:10">
      <c r="A451" s="8">
        <v>44797</v>
      </c>
      <c r="B451" t="s">
        <v>234</v>
      </c>
      <c r="C451">
        <v>1</v>
      </c>
      <c r="D451" s="10">
        <v>1.65</v>
      </c>
      <c r="E451" s="9">
        <f t="shared" si="7"/>
        <v>1.65</v>
      </c>
      <c r="F451" t="s">
        <v>165</v>
      </c>
      <c r="G451" t="s">
        <v>150</v>
      </c>
      <c r="H451" t="s">
        <v>222</v>
      </c>
      <c r="I451" s="2" t="str">
        <f>_xlfn.XLOOKUP(H451,'Reference table'!$A$2:$A$59,'Reference table'!$B$2:$B$59)</f>
        <v>Grocery</v>
      </c>
      <c r="J451" t="s">
        <v>25</v>
      </c>
    </row>
    <row r="452" spans="1:10">
      <c r="A452" s="8">
        <v>44797</v>
      </c>
      <c r="B452" t="s">
        <v>419</v>
      </c>
      <c r="C452">
        <v>1</v>
      </c>
      <c r="D452" s="10">
        <v>3.09</v>
      </c>
      <c r="E452" s="9">
        <f t="shared" si="7"/>
        <v>3.09</v>
      </c>
      <c r="F452" t="s">
        <v>165</v>
      </c>
      <c r="G452" t="s">
        <v>40</v>
      </c>
      <c r="H452" t="s">
        <v>144</v>
      </c>
      <c r="I452" s="2" t="str">
        <f>_xlfn.XLOOKUP(H452,'Reference table'!$A$2:$A$59,'Reference table'!$B$2:$B$59)</f>
        <v>Grocery</v>
      </c>
      <c r="J452" t="s">
        <v>25</v>
      </c>
    </row>
    <row r="453" spans="1:10">
      <c r="A453" s="8">
        <v>44798</v>
      </c>
      <c r="B453" t="s">
        <v>94</v>
      </c>
      <c r="C453">
        <v>1</v>
      </c>
      <c r="D453" s="10">
        <v>10</v>
      </c>
      <c r="E453" s="9">
        <f t="shared" si="7"/>
        <v>10</v>
      </c>
      <c r="F453" t="s">
        <v>165</v>
      </c>
      <c r="G453" t="s">
        <v>95</v>
      </c>
      <c r="H453" t="s">
        <v>528</v>
      </c>
      <c r="I453" s="2" t="str">
        <f>_xlfn.XLOOKUP(H453,'Reference table'!$A$2:$A$59,'Reference table'!$B$2:$B$59)</f>
        <v>Utility</v>
      </c>
      <c r="J453" t="s">
        <v>26</v>
      </c>
    </row>
    <row r="454" spans="1:10">
      <c r="A454" s="8">
        <v>44798</v>
      </c>
      <c r="B454" t="s">
        <v>94</v>
      </c>
      <c r="C454">
        <v>1</v>
      </c>
      <c r="D454" s="10">
        <v>10</v>
      </c>
      <c r="E454" s="9">
        <f t="shared" si="7"/>
        <v>10</v>
      </c>
      <c r="F454" t="s">
        <v>165</v>
      </c>
      <c r="G454" t="s">
        <v>95</v>
      </c>
      <c r="H454" t="s">
        <v>528</v>
      </c>
      <c r="I454" s="2" t="str">
        <f>_xlfn.XLOOKUP(H454,'Reference table'!$A$2:$A$59,'Reference table'!$B$2:$B$59)</f>
        <v>Utility</v>
      </c>
      <c r="J454" t="s">
        <v>25</v>
      </c>
    </row>
    <row r="455" spans="1:10">
      <c r="A455" s="8">
        <v>44799</v>
      </c>
      <c r="B455" t="s">
        <v>90</v>
      </c>
      <c r="C455">
        <v>1</v>
      </c>
      <c r="D455" s="10">
        <v>15.5</v>
      </c>
      <c r="E455" s="9">
        <f t="shared" si="7"/>
        <v>15.5</v>
      </c>
      <c r="F455" t="s">
        <v>165</v>
      </c>
      <c r="G455" t="s">
        <v>420</v>
      </c>
      <c r="H455" t="s">
        <v>421</v>
      </c>
      <c r="I455" s="2" t="str">
        <f>_xlfn.XLOOKUP(H455,'Reference table'!$A$2:$A$59,'Reference table'!$B$2:$B$59)</f>
        <v>Haircut</v>
      </c>
      <c r="J455" t="s">
        <v>25</v>
      </c>
    </row>
    <row r="456" spans="1:10">
      <c r="A456" s="8">
        <v>44799</v>
      </c>
      <c r="B456" t="s">
        <v>90</v>
      </c>
      <c r="C456">
        <v>1</v>
      </c>
      <c r="D456" s="10">
        <v>18.5</v>
      </c>
      <c r="E456" s="9">
        <f t="shared" si="7"/>
        <v>18.5</v>
      </c>
      <c r="F456" t="s">
        <v>165</v>
      </c>
      <c r="G456" t="s">
        <v>39</v>
      </c>
      <c r="H456" t="s">
        <v>421</v>
      </c>
      <c r="I456" s="2" t="str">
        <f>_xlfn.XLOOKUP(H456,'Reference table'!$A$2:$A$59,'Reference table'!$B$2:$B$59)</f>
        <v>Haircut</v>
      </c>
      <c r="J456" t="s">
        <v>26</v>
      </c>
    </row>
    <row r="457" spans="1:10">
      <c r="A457" s="8">
        <v>44799</v>
      </c>
      <c r="B457" t="s">
        <v>422</v>
      </c>
      <c r="C457">
        <v>1</v>
      </c>
      <c r="D457" s="10">
        <v>1.2</v>
      </c>
      <c r="E457" s="9">
        <f t="shared" si="7"/>
        <v>1.2</v>
      </c>
      <c r="F457" t="s">
        <v>165</v>
      </c>
      <c r="G457" t="s">
        <v>37</v>
      </c>
      <c r="H457" t="s">
        <v>46</v>
      </c>
      <c r="I457" s="2" t="str">
        <f>_xlfn.XLOOKUP(H457,'Reference table'!$A$2:$A$59,'Reference table'!$B$2:$B$59)</f>
        <v>Grocery</v>
      </c>
      <c r="J457" t="s">
        <v>26</v>
      </c>
    </row>
    <row r="458" spans="1:10">
      <c r="A458" s="8">
        <v>44799</v>
      </c>
      <c r="B458" t="s">
        <v>423</v>
      </c>
      <c r="C458">
        <v>1</v>
      </c>
      <c r="D458" s="10">
        <v>1.89</v>
      </c>
      <c r="E458" s="9">
        <f t="shared" si="7"/>
        <v>1.89</v>
      </c>
      <c r="F458" t="s">
        <v>165</v>
      </c>
      <c r="G458" t="s">
        <v>37</v>
      </c>
      <c r="H458" t="s">
        <v>50</v>
      </c>
      <c r="I458" s="2" t="str">
        <f>_xlfn.XLOOKUP(H458,'Reference table'!$A$2:$A$59,'Reference table'!$B$2:$B$59)</f>
        <v>Grocery</v>
      </c>
      <c r="J458" t="s">
        <v>26</v>
      </c>
    </row>
    <row r="459" spans="1:10">
      <c r="A459" s="8">
        <v>44799</v>
      </c>
      <c r="B459" t="s">
        <v>424</v>
      </c>
      <c r="C459">
        <v>1</v>
      </c>
      <c r="D459" s="10">
        <v>1.0900000000000001</v>
      </c>
      <c r="E459" s="9">
        <f t="shared" si="7"/>
        <v>1.0900000000000001</v>
      </c>
      <c r="F459" t="s">
        <v>165</v>
      </c>
      <c r="G459" t="s">
        <v>37</v>
      </c>
      <c r="H459" t="s">
        <v>46</v>
      </c>
      <c r="I459" s="2" t="str">
        <f>_xlfn.XLOOKUP(H459,'Reference table'!$A$2:$A$59,'Reference table'!$B$2:$B$59)</f>
        <v>Grocery</v>
      </c>
      <c r="J459" t="s">
        <v>26</v>
      </c>
    </row>
    <row r="460" spans="1:10">
      <c r="A460" s="8">
        <v>44799</v>
      </c>
      <c r="B460" t="s">
        <v>326</v>
      </c>
      <c r="C460">
        <v>1</v>
      </c>
      <c r="D460" s="10">
        <v>1.99</v>
      </c>
      <c r="E460" s="9">
        <f t="shared" si="7"/>
        <v>1.99</v>
      </c>
      <c r="F460" t="s">
        <v>165</v>
      </c>
      <c r="G460" t="s">
        <v>37</v>
      </c>
      <c r="H460" t="s">
        <v>46</v>
      </c>
      <c r="I460" s="2" t="str">
        <f>_xlfn.XLOOKUP(H460,'Reference table'!$A$2:$A$59,'Reference table'!$B$2:$B$59)</f>
        <v>Grocery</v>
      </c>
      <c r="J460" t="s">
        <v>26</v>
      </c>
    </row>
    <row r="461" spans="1:10">
      <c r="A461" s="8">
        <v>44799</v>
      </c>
      <c r="B461" t="s">
        <v>425</v>
      </c>
      <c r="C461">
        <v>1</v>
      </c>
      <c r="D461" s="10">
        <v>0.31</v>
      </c>
      <c r="E461" s="9">
        <f t="shared" si="7"/>
        <v>0.31</v>
      </c>
      <c r="F461" t="s">
        <v>165</v>
      </c>
      <c r="G461" t="s">
        <v>37</v>
      </c>
      <c r="H461" t="s">
        <v>371</v>
      </c>
      <c r="I461" s="2" t="str">
        <f>_xlfn.XLOOKUP(H461,'Reference table'!$A$2:$A$59,'Reference table'!$B$2:$B$59)</f>
        <v>Grocery</v>
      </c>
      <c r="J461" t="s">
        <v>26</v>
      </c>
    </row>
    <row r="462" spans="1:10">
      <c r="A462" s="8">
        <v>44799</v>
      </c>
      <c r="B462" t="s">
        <v>363</v>
      </c>
      <c r="C462">
        <v>1</v>
      </c>
      <c r="D462" s="10">
        <v>0.89</v>
      </c>
      <c r="E462" s="9">
        <f t="shared" si="7"/>
        <v>0.89</v>
      </c>
      <c r="F462" t="s">
        <v>165</v>
      </c>
      <c r="G462" t="s">
        <v>37</v>
      </c>
      <c r="H462" t="s">
        <v>51</v>
      </c>
      <c r="I462" s="2" t="str">
        <f>_xlfn.XLOOKUP(H462,'Reference table'!$A$2:$A$59,'Reference table'!$B$2:$B$59)</f>
        <v>Grocery</v>
      </c>
      <c r="J462" t="s">
        <v>26</v>
      </c>
    </row>
    <row r="463" spans="1:10">
      <c r="A463" s="8">
        <v>44799</v>
      </c>
      <c r="B463" t="s">
        <v>14</v>
      </c>
      <c r="C463">
        <v>1</v>
      </c>
      <c r="D463" s="10">
        <v>0.85</v>
      </c>
      <c r="E463" s="9">
        <f t="shared" si="7"/>
        <v>0.85</v>
      </c>
      <c r="F463" t="s">
        <v>165</v>
      </c>
      <c r="G463" t="s">
        <v>37</v>
      </c>
      <c r="H463" t="s">
        <v>514</v>
      </c>
      <c r="I463" s="2" t="str">
        <f>_xlfn.XLOOKUP(H463,'Reference table'!$A$2:$A$59,'Reference table'!$B$2:$B$59)</f>
        <v>Grocery</v>
      </c>
      <c r="J463" t="s">
        <v>26</v>
      </c>
    </row>
    <row r="464" spans="1:10">
      <c r="A464" s="8">
        <v>44799</v>
      </c>
      <c r="B464" t="s">
        <v>426</v>
      </c>
      <c r="C464">
        <v>1</v>
      </c>
      <c r="D464" s="10">
        <v>0.49</v>
      </c>
      <c r="E464" s="9">
        <f t="shared" si="7"/>
        <v>0.49</v>
      </c>
      <c r="F464" t="s">
        <v>165</v>
      </c>
      <c r="G464" t="s">
        <v>37</v>
      </c>
      <c r="H464" t="s">
        <v>265</v>
      </c>
      <c r="I464" s="2" t="str">
        <f>_xlfn.XLOOKUP(H464,'Reference table'!$A$2:$A$59,'Reference table'!$B$2:$B$59)</f>
        <v>Grocery</v>
      </c>
      <c r="J464" t="s">
        <v>26</v>
      </c>
    </row>
    <row r="465" spans="1:10">
      <c r="A465" s="8">
        <v>44799</v>
      </c>
      <c r="B465" t="s">
        <v>427</v>
      </c>
      <c r="C465">
        <v>1</v>
      </c>
      <c r="D465" s="10">
        <v>2.25</v>
      </c>
      <c r="E465" s="9">
        <f t="shared" si="7"/>
        <v>2.25</v>
      </c>
      <c r="F465" t="s">
        <v>165</v>
      </c>
      <c r="G465" t="s">
        <v>188</v>
      </c>
      <c r="H465" t="s">
        <v>284</v>
      </c>
      <c r="I465" s="2" t="str">
        <f>_xlfn.XLOOKUP(H465,'Reference table'!$A$2:$A$59,'Reference table'!$B$2:$B$59)</f>
        <v>Household</v>
      </c>
      <c r="J465" t="s">
        <v>26</v>
      </c>
    </row>
    <row r="466" spans="1:10">
      <c r="A466" s="8">
        <v>44799</v>
      </c>
      <c r="B466" t="s">
        <v>428</v>
      </c>
      <c r="C466">
        <v>1</v>
      </c>
      <c r="D466" s="10">
        <v>0.8</v>
      </c>
      <c r="E466" s="9">
        <f t="shared" si="7"/>
        <v>0.8</v>
      </c>
      <c r="F466" t="s">
        <v>165</v>
      </c>
      <c r="G466" t="s">
        <v>188</v>
      </c>
      <c r="H466" t="s">
        <v>371</v>
      </c>
      <c r="I466" s="2" t="str">
        <f>_xlfn.XLOOKUP(H466,'Reference table'!$A$2:$A$59,'Reference table'!$B$2:$B$59)</f>
        <v>Grocery</v>
      </c>
      <c r="J466" t="s">
        <v>26</v>
      </c>
    </row>
    <row r="467" spans="1:10">
      <c r="A467" s="8">
        <v>44800</v>
      </c>
      <c r="B467" t="s">
        <v>24</v>
      </c>
      <c r="C467">
        <v>1</v>
      </c>
      <c r="D467" s="10">
        <v>1.65</v>
      </c>
      <c r="E467" s="9">
        <f t="shared" si="7"/>
        <v>1.65</v>
      </c>
      <c r="F467" t="s">
        <v>165</v>
      </c>
      <c r="G467" t="s">
        <v>531</v>
      </c>
      <c r="H467" t="s">
        <v>55</v>
      </c>
      <c r="I467" s="2" t="str">
        <f>_xlfn.XLOOKUP(H467,'Reference table'!$A$2:$A$59,'Reference table'!$B$2:$B$59)</f>
        <v>Transportation</v>
      </c>
      <c r="J467" t="s">
        <v>25</v>
      </c>
    </row>
    <row r="468" spans="1:10">
      <c r="A468" s="8">
        <v>44800</v>
      </c>
      <c r="B468" t="s">
        <v>24</v>
      </c>
      <c r="C468">
        <v>1</v>
      </c>
      <c r="D468" s="10">
        <v>1.65</v>
      </c>
      <c r="E468" s="9">
        <f t="shared" si="7"/>
        <v>1.65</v>
      </c>
      <c r="F468" t="s">
        <v>165</v>
      </c>
      <c r="G468" t="s">
        <v>531</v>
      </c>
      <c r="H468" t="s">
        <v>55</v>
      </c>
      <c r="I468" s="2" t="str">
        <f>_xlfn.XLOOKUP(H468,'Reference table'!$A$2:$A$59,'Reference table'!$B$2:$B$59)</f>
        <v>Transportation</v>
      </c>
      <c r="J468" t="s">
        <v>26</v>
      </c>
    </row>
    <row r="469" spans="1:10">
      <c r="A469" s="8">
        <v>44800</v>
      </c>
      <c r="B469" t="s">
        <v>429</v>
      </c>
      <c r="C469">
        <v>1</v>
      </c>
      <c r="D469" s="10">
        <v>8.2200000000000006</v>
      </c>
      <c r="E469" s="9">
        <f t="shared" si="7"/>
        <v>8.2200000000000006</v>
      </c>
      <c r="F469" t="s">
        <v>165</v>
      </c>
      <c r="G469" t="s">
        <v>430</v>
      </c>
      <c r="H469" t="s">
        <v>518</v>
      </c>
      <c r="I469" s="2" t="str">
        <f>_xlfn.XLOOKUP(H469,'Reference table'!$A$2:$A$59,'Reference table'!$B$2:$B$59)</f>
        <v>Dinning</v>
      </c>
      <c r="J469" t="s">
        <v>26</v>
      </c>
    </row>
    <row r="470" spans="1:10">
      <c r="A470" s="8">
        <v>44800</v>
      </c>
      <c r="B470" t="s">
        <v>429</v>
      </c>
      <c r="C470">
        <v>1</v>
      </c>
      <c r="D470" s="10">
        <v>8.2200000000000006</v>
      </c>
      <c r="E470" s="9">
        <f t="shared" si="7"/>
        <v>8.2200000000000006</v>
      </c>
      <c r="F470" t="s">
        <v>165</v>
      </c>
      <c r="G470" t="s">
        <v>430</v>
      </c>
      <c r="H470" t="s">
        <v>518</v>
      </c>
      <c r="I470" s="2" t="str">
        <f>_xlfn.XLOOKUP(H470,'Reference table'!$A$2:$A$59,'Reference table'!$B$2:$B$59)</f>
        <v>Dinning</v>
      </c>
      <c r="J470" t="s">
        <v>25</v>
      </c>
    </row>
    <row r="471" spans="1:10">
      <c r="A471" s="8">
        <v>44800</v>
      </c>
      <c r="B471" t="s">
        <v>14</v>
      </c>
      <c r="C471">
        <v>3</v>
      </c>
      <c r="D471" s="10">
        <v>0.65</v>
      </c>
      <c r="E471" s="9">
        <f t="shared" si="7"/>
        <v>1.9500000000000002</v>
      </c>
      <c r="F471" t="s">
        <v>165</v>
      </c>
      <c r="G471" t="s">
        <v>431</v>
      </c>
      <c r="H471" t="s">
        <v>514</v>
      </c>
      <c r="I471" s="2" t="str">
        <f>_xlfn.XLOOKUP(H471,'Reference table'!$A$2:$A$59,'Reference table'!$B$2:$B$59)</f>
        <v>Grocery</v>
      </c>
      <c r="J471" t="s">
        <v>25</v>
      </c>
    </row>
    <row r="472" spans="1:10">
      <c r="A472" s="8">
        <v>44800</v>
      </c>
      <c r="B472" t="s">
        <v>432</v>
      </c>
      <c r="C472">
        <v>1</v>
      </c>
      <c r="D472" s="10">
        <v>2.1</v>
      </c>
      <c r="E472" s="9">
        <f t="shared" si="7"/>
        <v>2.1</v>
      </c>
      <c r="F472" t="s">
        <v>165</v>
      </c>
      <c r="G472" t="s">
        <v>431</v>
      </c>
      <c r="H472" t="s">
        <v>514</v>
      </c>
      <c r="I472" s="2" t="str">
        <f>_xlfn.XLOOKUP(H472,'Reference table'!$A$2:$A$59,'Reference table'!$B$2:$B$59)</f>
        <v>Grocery</v>
      </c>
      <c r="J472" t="s">
        <v>25</v>
      </c>
    </row>
    <row r="473" spans="1:10">
      <c r="A473" s="8">
        <v>44800</v>
      </c>
      <c r="B473" t="s">
        <v>68</v>
      </c>
      <c r="C473">
        <v>2</v>
      </c>
      <c r="D473" s="10">
        <v>2.0499999999999998</v>
      </c>
      <c r="E473" s="9">
        <f t="shared" si="7"/>
        <v>4.0999999999999996</v>
      </c>
      <c r="F473" t="s">
        <v>288</v>
      </c>
      <c r="G473" t="s">
        <v>531</v>
      </c>
      <c r="H473" t="s">
        <v>55</v>
      </c>
      <c r="I473" s="2" t="str">
        <f>_xlfn.XLOOKUP(H473,'Reference table'!$A$2:$A$59,'Reference table'!$B$2:$B$59)</f>
        <v>Transportation</v>
      </c>
      <c r="J473" t="s">
        <v>25</v>
      </c>
    </row>
    <row r="474" spans="1:10">
      <c r="A474" s="8">
        <v>44800</v>
      </c>
      <c r="B474" t="s">
        <v>68</v>
      </c>
      <c r="C474">
        <v>2</v>
      </c>
      <c r="D474" s="10">
        <v>2.0499999999999998</v>
      </c>
      <c r="E474" s="9">
        <f t="shared" si="7"/>
        <v>4.0999999999999996</v>
      </c>
      <c r="F474" t="s">
        <v>288</v>
      </c>
      <c r="G474" t="s">
        <v>531</v>
      </c>
      <c r="H474" t="s">
        <v>55</v>
      </c>
      <c r="I474" s="2" t="str">
        <f>_xlfn.XLOOKUP(H474,'Reference table'!$A$2:$A$59,'Reference table'!$B$2:$B$59)</f>
        <v>Transportation</v>
      </c>
      <c r="J474" t="s">
        <v>26</v>
      </c>
    </row>
    <row r="475" spans="1:10">
      <c r="A475" s="8">
        <v>44800</v>
      </c>
      <c r="B475" t="s">
        <v>433</v>
      </c>
      <c r="C475">
        <v>1</v>
      </c>
      <c r="D475" s="10">
        <v>7.5</v>
      </c>
      <c r="E475" s="9">
        <f t="shared" si="7"/>
        <v>7.5</v>
      </c>
      <c r="F475" t="s">
        <v>165</v>
      </c>
      <c r="G475" t="s">
        <v>435</v>
      </c>
      <c r="H475" t="s">
        <v>276</v>
      </c>
      <c r="I475" s="2" t="str">
        <f>_xlfn.XLOOKUP(H475,'Reference table'!$A$2:$A$59,'Reference table'!$B$2:$B$59)</f>
        <v>Dinning</v>
      </c>
      <c r="J475" t="s">
        <v>26</v>
      </c>
    </row>
    <row r="476" spans="1:10">
      <c r="A476" s="8">
        <v>44800</v>
      </c>
      <c r="B476" t="s">
        <v>27</v>
      </c>
      <c r="C476">
        <v>1</v>
      </c>
      <c r="D476" s="10">
        <v>4.7</v>
      </c>
      <c r="E476" s="9">
        <f t="shared" si="7"/>
        <v>4.7</v>
      </c>
      <c r="F476" t="s">
        <v>165</v>
      </c>
      <c r="G476" t="s">
        <v>434</v>
      </c>
      <c r="H476" t="s">
        <v>276</v>
      </c>
      <c r="I476" s="2" t="str">
        <f>_xlfn.XLOOKUP(H476,'Reference table'!$A$2:$A$59,'Reference table'!$B$2:$B$59)</f>
        <v>Dinning</v>
      </c>
      <c r="J476" t="s">
        <v>26</v>
      </c>
    </row>
    <row r="477" spans="1:10">
      <c r="A477" s="8">
        <v>44801</v>
      </c>
      <c r="B477" t="s">
        <v>68</v>
      </c>
      <c r="C477">
        <v>2</v>
      </c>
      <c r="D477" s="10">
        <v>2.0499999999999998</v>
      </c>
      <c r="E477" s="9">
        <f t="shared" si="7"/>
        <v>4.0999999999999996</v>
      </c>
      <c r="F477" t="s">
        <v>288</v>
      </c>
      <c r="G477" t="s">
        <v>531</v>
      </c>
      <c r="H477" t="s">
        <v>55</v>
      </c>
      <c r="I477" s="2" t="str">
        <f>_xlfn.XLOOKUP(H477,'Reference table'!$A$2:$A$59,'Reference table'!$B$2:$B$59)</f>
        <v>Transportation</v>
      </c>
      <c r="J477" t="s">
        <v>25</v>
      </c>
    </row>
    <row r="478" spans="1:10">
      <c r="A478" s="8">
        <v>44801</v>
      </c>
      <c r="B478" t="s">
        <v>68</v>
      </c>
      <c r="C478">
        <v>2</v>
      </c>
      <c r="D478" s="10">
        <v>2.0499999999999998</v>
      </c>
      <c r="E478" s="9">
        <f t="shared" si="7"/>
        <v>4.0999999999999996</v>
      </c>
      <c r="F478" t="s">
        <v>288</v>
      </c>
      <c r="G478" t="s">
        <v>531</v>
      </c>
      <c r="H478" t="s">
        <v>55</v>
      </c>
      <c r="I478" s="2" t="str">
        <f>_xlfn.XLOOKUP(H478,'Reference table'!$A$2:$A$59,'Reference table'!$B$2:$B$59)</f>
        <v>Transportation</v>
      </c>
      <c r="J478" t="s">
        <v>26</v>
      </c>
    </row>
    <row r="479" spans="1:10">
      <c r="A479" s="8">
        <v>44801</v>
      </c>
      <c r="B479" t="s">
        <v>436</v>
      </c>
      <c r="C479">
        <v>1</v>
      </c>
      <c r="D479" s="10">
        <v>9.5</v>
      </c>
      <c r="E479" s="9">
        <f t="shared" si="7"/>
        <v>9.5</v>
      </c>
      <c r="F479" t="s">
        <v>165</v>
      </c>
      <c r="G479" t="s">
        <v>437</v>
      </c>
      <c r="H479" t="s">
        <v>524</v>
      </c>
      <c r="I479" s="2" t="str">
        <f>_xlfn.XLOOKUP(H479,'Reference table'!$A$2:$A$59,'Reference table'!$B$2:$B$59)</f>
        <v>Dinning</v>
      </c>
      <c r="J479" t="s">
        <v>26</v>
      </c>
    </row>
    <row r="480" spans="1:10">
      <c r="A480" s="8">
        <v>44801</v>
      </c>
      <c r="B480" t="s">
        <v>170</v>
      </c>
      <c r="C480">
        <v>1</v>
      </c>
      <c r="D480" s="10">
        <v>1.5</v>
      </c>
      <c r="E480" s="9">
        <f t="shared" si="7"/>
        <v>1.5</v>
      </c>
      <c r="F480" t="s">
        <v>165</v>
      </c>
      <c r="G480" t="s">
        <v>108</v>
      </c>
      <c r="H480" t="s">
        <v>219</v>
      </c>
      <c r="I480" s="2" t="str">
        <f>_xlfn.XLOOKUP(H480,'Reference table'!$A$2:$A$59,'Reference table'!$B$2:$B$59)</f>
        <v>Grocery</v>
      </c>
      <c r="J480" t="s">
        <v>25</v>
      </c>
    </row>
    <row r="481" spans="1:10">
      <c r="A481" s="8">
        <v>44801</v>
      </c>
      <c r="B481" t="s">
        <v>438</v>
      </c>
      <c r="C481">
        <v>1</v>
      </c>
      <c r="D481" s="10">
        <v>10</v>
      </c>
      <c r="E481" s="9">
        <f t="shared" si="7"/>
        <v>10</v>
      </c>
      <c r="F481" t="s">
        <v>165</v>
      </c>
      <c r="G481" t="s">
        <v>439</v>
      </c>
      <c r="H481" t="s">
        <v>539</v>
      </c>
      <c r="I481" s="2" t="str">
        <f>_xlfn.XLOOKUP(H481,'Reference table'!$A$2:$A$59,'Reference table'!$B$2:$B$59)</f>
        <v>Entertainemnt</v>
      </c>
      <c r="J481" t="s">
        <v>25</v>
      </c>
    </row>
    <row r="482" spans="1:10">
      <c r="A482" s="8">
        <v>44801</v>
      </c>
      <c r="B482" t="s">
        <v>440</v>
      </c>
      <c r="C482">
        <v>1</v>
      </c>
      <c r="D482" s="10">
        <v>21.02</v>
      </c>
      <c r="E482" s="9">
        <f t="shared" si="7"/>
        <v>21.02</v>
      </c>
      <c r="F482" t="s">
        <v>165</v>
      </c>
      <c r="G482" t="s">
        <v>441</v>
      </c>
      <c r="H482" t="s">
        <v>115</v>
      </c>
      <c r="I482" s="2" t="str">
        <f>_xlfn.XLOOKUP(H482,'Reference table'!$A$2:$A$59,'Reference table'!$B$2:$B$59)</f>
        <v>Dinning</v>
      </c>
      <c r="J482" t="s">
        <v>26</v>
      </c>
    </row>
    <row r="483" spans="1:10">
      <c r="A483" s="8">
        <v>44801</v>
      </c>
      <c r="B483" t="s">
        <v>468</v>
      </c>
      <c r="C483">
        <v>1</v>
      </c>
      <c r="D483" s="10">
        <v>5.69</v>
      </c>
      <c r="E483" s="9">
        <f t="shared" si="7"/>
        <v>5.69</v>
      </c>
      <c r="F483" t="s">
        <v>165</v>
      </c>
      <c r="G483" t="s">
        <v>293</v>
      </c>
      <c r="H483" t="s">
        <v>371</v>
      </c>
      <c r="I483" s="2" t="str">
        <f>_xlfn.XLOOKUP(H483,'Reference table'!$A$2:$A$59,'Reference table'!$B$2:$B$59)</f>
        <v>Grocery</v>
      </c>
      <c r="J483" t="s">
        <v>26</v>
      </c>
    </row>
    <row r="484" spans="1:10">
      <c r="A484" s="8">
        <v>44802</v>
      </c>
      <c r="B484" t="s">
        <v>442</v>
      </c>
      <c r="C484">
        <v>1</v>
      </c>
      <c r="D484" s="10">
        <v>2.59</v>
      </c>
      <c r="E484" s="9">
        <f t="shared" si="7"/>
        <v>2.59</v>
      </c>
      <c r="F484" t="s">
        <v>165</v>
      </c>
      <c r="G484" t="s">
        <v>37</v>
      </c>
      <c r="H484" t="s">
        <v>46</v>
      </c>
      <c r="I484" s="2" t="str">
        <f>_xlfn.XLOOKUP(H484,'Reference table'!$A$2:$A$59,'Reference table'!$B$2:$B$59)</f>
        <v>Grocery</v>
      </c>
      <c r="J484" t="s">
        <v>26</v>
      </c>
    </row>
    <row r="485" spans="1:10">
      <c r="A485" s="8">
        <v>44802</v>
      </c>
      <c r="B485" t="s">
        <v>443</v>
      </c>
      <c r="C485">
        <v>1</v>
      </c>
      <c r="D485" s="10">
        <v>1.45</v>
      </c>
      <c r="E485" s="9">
        <f t="shared" si="7"/>
        <v>1.45</v>
      </c>
      <c r="F485" t="s">
        <v>165</v>
      </c>
      <c r="G485" t="s">
        <v>37</v>
      </c>
      <c r="H485" t="s">
        <v>46</v>
      </c>
      <c r="I485" s="2" t="str">
        <f>_xlfn.XLOOKUP(H485,'Reference table'!$A$2:$A$59,'Reference table'!$B$2:$B$59)</f>
        <v>Grocery</v>
      </c>
      <c r="J485" t="s">
        <v>26</v>
      </c>
    </row>
    <row r="486" spans="1:10">
      <c r="A486" s="8">
        <v>44802</v>
      </c>
      <c r="B486" t="s">
        <v>444</v>
      </c>
      <c r="C486">
        <v>1</v>
      </c>
      <c r="D486" s="10">
        <v>0.95</v>
      </c>
      <c r="E486" s="9">
        <f t="shared" si="7"/>
        <v>0.95</v>
      </c>
      <c r="F486" t="s">
        <v>165</v>
      </c>
      <c r="G486" t="s">
        <v>37</v>
      </c>
      <c r="H486" t="s">
        <v>371</v>
      </c>
      <c r="I486" s="2" t="str">
        <f>_xlfn.XLOOKUP(H486,'Reference table'!$A$2:$A$59,'Reference table'!$B$2:$B$59)</f>
        <v>Grocery</v>
      </c>
      <c r="J486" t="s">
        <v>26</v>
      </c>
    </row>
    <row r="487" spans="1:10">
      <c r="A487" s="8">
        <v>44802</v>
      </c>
      <c r="B487" t="s">
        <v>445</v>
      </c>
      <c r="C487">
        <v>1</v>
      </c>
      <c r="D487" s="10">
        <v>0.72</v>
      </c>
      <c r="E487" s="9">
        <f t="shared" si="7"/>
        <v>0.72</v>
      </c>
      <c r="F487" t="s">
        <v>165</v>
      </c>
      <c r="G487" t="s">
        <v>37</v>
      </c>
      <c r="H487" t="s">
        <v>371</v>
      </c>
      <c r="I487" s="2" t="str">
        <f>_xlfn.XLOOKUP(H487,'Reference table'!$A$2:$A$59,'Reference table'!$B$2:$B$59)</f>
        <v>Grocery</v>
      </c>
      <c r="J487" t="s">
        <v>26</v>
      </c>
    </row>
    <row r="488" spans="1:10">
      <c r="A488" s="8">
        <v>44802</v>
      </c>
      <c r="B488" t="s">
        <v>446</v>
      </c>
      <c r="C488">
        <v>1</v>
      </c>
      <c r="D488" s="10">
        <v>0.59</v>
      </c>
      <c r="E488" s="9">
        <f t="shared" si="7"/>
        <v>0.59</v>
      </c>
      <c r="F488" t="s">
        <v>165</v>
      </c>
      <c r="G488" t="s">
        <v>37</v>
      </c>
      <c r="H488" t="s">
        <v>371</v>
      </c>
      <c r="I488" s="2" t="str">
        <f>_xlfn.XLOOKUP(H488,'Reference table'!$A$2:$A$59,'Reference table'!$B$2:$B$59)</f>
        <v>Grocery</v>
      </c>
      <c r="J488" t="s">
        <v>26</v>
      </c>
    </row>
    <row r="489" spans="1:10">
      <c r="A489" s="8">
        <v>44802</v>
      </c>
      <c r="B489" t="s">
        <v>447</v>
      </c>
      <c r="C489">
        <v>1</v>
      </c>
      <c r="D489" s="10">
        <v>0.45</v>
      </c>
      <c r="E489" s="9">
        <f t="shared" si="7"/>
        <v>0.45</v>
      </c>
      <c r="F489" t="s">
        <v>165</v>
      </c>
      <c r="G489" t="s">
        <v>37</v>
      </c>
      <c r="H489" t="s">
        <v>51</v>
      </c>
      <c r="I489" s="2" t="str">
        <f>_xlfn.XLOOKUP(H489,'Reference table'!$A$2:$A$59,'Reference table'!$B$2:$B$59)</f>
        <v>Grocery</v>
      </c>
      <c r="J489" t="s">
        <v>26</v>
      </c>
    </row>
    <row r="490" spans="1:10">
      <c r="A490" s="8">
        <v>44802</v>
      </c>
      <c r="B490" t="s">
        <v>448</v>
      </c>
      <c r="C490">
        <v>1</v>
      </c>
      <c r="D490" s="10">
        <v>0.59</v>
      </c>
      <c r="E490" s="9">
        <f t="shared" si="7"/>
        <v>0.59</v>
      </c>
      <c r="F490" t="s">
        <v>165</v>
      </c>
      <c r="G490" t="s">
        <v>37</v>
      </c>
      <c r="H490" t="s">
        <v>371</v>
      </c>
      <c r="I490" s="2" t="str">
        <f>_xlfn.XLOOKUP(H490,'Reference table'!$A$2:$A$59,'Reference table'!$B$2:$B$59)</f>
        <v>Grocery</v>
      </c>
      <c r="J490" t="s">
        <v>26</v>
      </c>
    </row>
    <row r="491" spans="1:10">
      <c r="A491" s="8">
        <v>44802</v>
      </c>
      <c r="B491" t="s">
        <v>89</v>
      </c>
      <c r="C491">
        <v>4</v>
      </c>
      <c r="D491" s="10">
        <v>0.14000000000000001</v>
      </c>
      <c r="E491" s="9">
        <f t="shared" si="7"/>
        <v>0.56000000000000005</v>
      </c>
      <c r="F491" t="s">
        <v>165</v>
      </c>
      <c r="G491" t="s">
        <v>37</v>
      </c>
      <c r="H491" t="s">
        <v>54</v>
      </c>
      <c r="I491" s="2" t="str">
        <f>_xlfn.XLOOKUP(H491,'Reference table'!$A$2:$A$59,'Reference table'!$B$2:$B$59)</f>
        <v>Grocery</v>
      </c>
      <c r="J491" t="s">
        <v>26</v>
      </c>
    </row>
    <row r="492" spans="1:10">
      <c r="A492" s="8">
        <v>44802</v>
      </c>
      <c r="B492" t="s">
        <v>449</v>
      </c>
      <c r="C492">
        <v>1</v>
      </c>
      <c r="D492" s="10">
        <v>0.79</v>
      </c>
      <c r="E492" s="9">
        <f t="shared" si="7"/>
        <v>0.79</v>
      </c>
      <c r="F492" t="s">
        <v>165</v>
      </c>
      <c r="G492" t="s">
        <v>37</v>
      </c>
      <c r="H492" t="s">
        <v>46</v>
      </c>
      <c r="I492" s="2" t="str">
        <f>_xlfn.XLOOKUP(H492,'Reference table'!$A$2:$A$59,'Reference table'!$B$2:$B$59)</f>
        <v>Grocery</v>
      </c>
      <c r="J492" t="s">
        <v>26</v>
      </c>
    </row>
    <row r="493" spans="1:10">
      <c r="A493" s="8">
        <v>44802</v>
      </c>
      <c r="B493" t="s">
        <v>279</v>
      </c>
      <c r="C493">
        <v>1</v>
      </c>
      <c r="D493" s="10">
        <v>1.5</v>
      </c>
      <c r="E493" s="9">
        <f t="shared" si="7"/>
        <v>1.5</v>
      </c>
      <c r="F493" t="s">
        <v>165</v>
      </c>
      <c r="G493" t="s">
        <v>150</v>
      </c>
      <c r="H493" t="s">
        <v>514</v>
      </c>
      <c r="I493" s="2" t="str">
        <f>_xlfn.XLOOKUP(H493,'Reference table'!$A$2:$A$59,'Reference table'!$B$2:$B$59)</f>
        <v>Grocery</v>
      </c>
      <c r="J493" t="s">
        <v>26</v>
      </c>
    </row>
    <row r="494" spans="1:10">
      <c r="A494" s="8">
        <v>44802</v>
      </c>
      <c r="B494" t="s">
        <v>382</v>
      </c>
      <c r="C494">
        <v>1</v>
      </c>
      <c r="D494" s="10">
        <v>1</v>
      </c>
      <c r="E494" s="9">
        <f t="shared" si="7"/>
        <v>1</v>
      </c>
      <c r="F494" t="s">
        <v>165</v>
      </c>
      <c r="G494" t="s">
        <v>150</v>
      </c>
      <c r="H494" t="s">
        <v>46</v>
      </c>
      <c r="I494" s="2" t="str">
        <f>_xlfn.XLOOKUP(H494,'Reference table'!$A$2:$A$59,'Reference table'!$B$2:$B$59)</f>
        <v>Grocery</v>
      </c>
      <c r="J494" t="s">
        <v>26</v>
      </c>
    </row>
    <row r="495" spans="1:10">
      <c r="A495" s="8">
        <v>44802</v>
      </c>
      <c r="B495" t="s">
        <v>450</v>
      </c>
      <c r="C495">
        <v>2</v>
      </c>
      <c r="D495" s="10">
        <v>1.25</v>
      </c>
      <c r="E495" s="9">
        <f t="shared" si="7"/>
        <v>2.5</v>
      </c>
      <c r="F495" t="s">
        <v>165</v>
      </c>
      <c r="G495" t="s">
        <v>150</v>
      </c>
      <c r="H495" t="s">
        <v>371</v>
      </c>
      <c r="I495" s="2" t="str">
        <f>_xlfn.XLOOKUP(H495,'Reference table'!$A$2:$A$59,'Reference table'!$B$2:$B$59)</f>
        <v>Grocery</v>
      </c>
      <c r="J495" t="s">
        <v>26</v>
      </c>
    </row>
    <row r="496" spans="1:10">
      <c r="A496" s="8">
        <v>44802</v>
      </c>
      <c r="B496" t="s">
        <v>472</v>
      </c>
      <c r="C496">
        <v>1</v>
      </c>
      <c r="D496" s="10">
        <v>23.98</v>
      </c>
      <c r="E496" s="9">
        <f t="shared" si="7"/>
        <v>23.98</v>
      </c>
      <c r="F496" t="s">
        <v>471</v>
      </c>
      <c r="G496" t="s">
        <v>34</v>
      </c>
      <c r="H496" t="s">
        <v>472</v>
      </c>
      <c r="I496" s="2" t="str">
        <f>_xlfn.XLOOKUP(H496,'Reference table'!$A$2:$A$59,'Reference table'!$B$2:$B$59)</f>
        <v>Outfit</v>
      </c>
      <c r="J496" t="s">
        <v>26</v>
      </c>
    </row>
    <row r="497" spans="1:10">
      <c r="A497" s="8">
        <v>44804</v>
      </c>
      <c r="B497" t="s">
        <v>381</v>
      </c>
      <c r="C497">
        <v>3</v>
      </c>
      <c r="D497" s="10">
        <v>3.3333333333333335</v>
      </c>
      <c r="E497" s="9">
        <f t="shared" si="7"/>
        <v>10</v>
      </c>
      <c r="F497" t="s">
        <v>165</v>
      </c>
      <c r="G497" t="s">
        <v>167</v>
      </c>
      <c r="H497" t="s">
        <v>219</v>
      </c>
      <c r="I497" s="2" t="str">
        <f>_xlfn.XLOOKUP(H497,'Reference table'!$A$2:$A$59,'Reference table'!$B$2:$B$59)</f>
        <v>Grocery</v>
      </c>
      <c r="J497" t="s">
        <v>25</v>
      </c>
    </row>
    <row r="498" spans="1:10">
      <c r="A498" s="8">
        <v>44804</v>
      </c>
      <c r="B498" t="s">
        <v>451</v>
      </c>
      <c r="C498">
        <v>1</v>
      </c>
      <c r="D498" s="10">
        <v>0.65</v>
      </c>
      <c r="E498" s="9">
        <f t="shared" si="7"/>
        <v>0.65</v>
      </c>
      <c r="F498" t="s">
        <v>165</v>
      </c>
      <c r="G498" t="s">
        <v>167</v>
      </c>
      <c r="H498" t="s">
        <v>51</v>
      </c>
      <c r="I498" s="2" t="str">
        <f>_xlfn.XLOOKUP(H498,'Reference table'!$A$2:$A$59,'Reference table'!$B$2:$B$59)</f>
        <v>Grocery</v>
      </c>
      <c r="J498" t="s">
        <v>25</v>
      </c>
    </row>
    <row r="499" spans="1:10">
      <c r="A499" s="8">
        <v>44804</v>
      </c>
      <c r="B499" t="s">
        <v>452</v>
      </c>
      <c r="C499">
        <v>1</v>
      </c>
      <c r="D499" s="10">
        <v>4.22</v>
      </c>
      <c r="E499" s="9">
        <f t="shared" si="7"/>
        <v>4.22</v>
      </c>
      <c r="F499" t="s">
        <v>165</v>
      </c>
      <c r="G499" t="s">
        <v>167</v>
      </c>
      <c r="H499" t="s">
        <v>53</v>
      </c>
      <c r="I499" s="2" t="str">
        <f>_xlfn.XLOOKUP(H499,'Reference table'!$A$2:$A$59,'Reference table'!$B$2:$B$59)</f>
        <v>Grocery</v>
      </c>
      <c r="J499" t="s">
        <v>25</v>
      </c>
    </row>
    <row r="500" spans="1:10">
      <c r="A500" s="8">
        <v>44804</v>
      </c>
      <c r="B500" t="s">
        <v>87</v>
      </c>
      <c r="C500">
        <v>1</v>
      </c>
      <c r="D500" s="10">
        <v>0.5</v>
      </c>
      <c r="E500" s="9">
        <f t="shared" si="7"/>
        <v>0.5</v>
      </c>
      <c r="F500" t="s">
        <v>165</v>
      </c>
      <c r="G500" t="s">
        <v>150</v>
      </c>
      <c r="H500" t="s">
        <v>54</v>
      </c>
      <c r="I500" s="2" t="str">
        <f>_xlfn.XLOOKUP(H500,'Reference table'!$A$2:$A$59,'Reference table'!$B$2:$B$59)</f>
        <v>Grocery</v>
      </c>
      <c r="J500" t="s">
        <v>26</v>
      </c>
    </row>
    <row r="501" spans="1:10">
      <c r="A501" s="8">
        <v>44804</v>
      </c>
      <c r="B501" t="s">
        <v>453</v>
      </c>
      <c r="C501">
        <v>1</v>
      </c>
      <c r="D501" s="10">
        <v>2.1</v>
      </c>
      <c r="E501" s="9">
        <f t="shared" si="7"/>
        <v>2.1</v>
      </c>
      <c r="F501" t="s">
        <v>165</v>
      </c>
      <c r="G501" t="s">
        <v>150</v>
      </c>
      <c r="H501" t="s">
        <v>144</v>
      </c>
      <c r="I501" s="2" t="str">
        <f>_xlfn.XLOOKUP(H501,'Reference table'!$A$2:$A$59,'Reference table'!$B$2:$B$59)</f>
        <v>Grocery</v>
      </c>
      <c r="J501" t="s">
        <v>26</v>
      </c>
    </row>
    <row r="502" spans="1:10">
      <c r="A502" s="8">
        <v>44804</v>
      </c>
      <c r="B502" t="s">
        <v>454</v>
      </c>
      <c r="C502">
        <v>1</v>
      </c>
      <c r="D502" s="10">
        <v>0.56000000000000005</v>
      </c>
      <c r="E502" s="9">
        <f t="shared" si="7"/>
        <v>0.56000000000000005</v>
      </c>
      <c r="F502" t="s">
        <v>165</v>
      </c>
      <c r="G502" t="s">
        <v>150</v>
      </c>
      <c r="H502" t="s">
        <v>52</v>
      </c>
      <c r="I502" s="2" t="str">
        <f>_xlfn.XLOOKUP(H502,'Reference table'!$A$2:$A$59,'Reference table'!$B$2:$B$59)</f>
        <v>Grocery</v>
      </c>
      <c r="J502" t="s">
        <v>26</v>
      </c>
    </row>
    <row r="503" spans="1:10">
      <c r="A503" s="8">
        <v>44804</v>
      </c>
      <c r="B503" t="s">
        <v>275</v>
      </c>
      <c r="C503">
        <v>1</v>
      </c>
      <c r="D503" s="10">
        <v>3.79</v>
      </c>
      <c r="E503" s="9">
        <f t="shared" si="7"/>
        <v>3.79</v>
      </c>
      <c r="F503" t="s">
        <v>165</v>
      </c>
      <c r="G503" t="s">
        <v>37</v>
      </c>
      <c r="H503" t="s">
        <v>219</v>
      </c>
      <c r="I503" s="2" t="str">
        <f>_xlfn.XLOOKUP(H503,'Reference table'!$A$2:$A$59,'Reference table'!$B$2:$B$59)</f>
        <v>Grocery</v>
      </c>
      <c r="J503" t="s">
        <v>25</v>
      </c>
    </row>
    <row r="504" spans="1:10">
      <c r="A504" s="8">
        <v>44804</v>
      </c>
      <c r="B504" t="s">
        <v>455</v>
      </c>
      <c r="C504">
        <v>1</v>
      </c>
      <c r="D504" s="10">
        <v>0.89</v>
      </c>
      <c r="E504" s="9">
        <f t="shared" si="7"/>
        <v>0.89</v>
      </c>
      <c r="F504" t="s">
        <v>165</v>
      </c>
      <c r="G504" t="s">
        <v>37</v>
      </c>
      <c r="H504" t="s">
        <v>50</v>
      </c>
      <c r="I504" s="2" t="str">
        <f>_xlfn.XLOOKUP(H504,'Reference table'!$A$2:$A$59,'Reference table'!$B$2:$B$59)</f>
        <v>Grocery</v>
      </c>
      <c r="J504" t="s">
        <v>25</v>
      </c>
    </row>
    <row r="505" spans="1:10">
      <c r="A505" s="8">
        <v>44804</v>
      </c>
      <c r="B505" t="s">
        <v>456</v>
      </c>
      <c r="C505">
        <v>1</v>
      </c>
      <c r="D505" s="10">
        <v>0.89</v>
      </c>
      <c r="E505" s="9">
        <f t="shared" si="7"/>
        <v>0.89</v>
      </c>
      <c r="F505" t="s">
        <v>165</v>
      </c>
      <c r="G505" t="s">
        <v>37</v>
      </c>
      <c r="H505" t="s">
        <v>50</v>
      </c>
      <c r="I505" s="2" t="str">
        <f>_xlfn.XLOOKUP(H505,'Reference table'!$A$2:$A$59,'Reference table'!$B$2:$B$59)</f>
        <v>Grocery</v>
      </c>
      <c r="J505" t="s">
        <v>25</v>
      </c>
    </row>
    <row r="506" spans="1:10">
      <c r="A506" s="8">
        <v>44804</v>
      </c>
      <c r="B506" t="s">
        <v>372</v>
      </c>
      <c r="C506">
        <v>1</v>
      </c>
      <c r="D506" s="10">
        <v>1.69</v>
      </c>
      <c r="E506" s="9">
        <f t="shared" si="7"/>
        <v>1.69</v>
      </c>
      <c r="F506" t="s">
        <v>165</v>
      </c>
      <c r="G506" t="s">
        <v>37</v>
      </c>
      <c r="H506" t="s">
        <v>54</v>
      </c>
      <c r="I506" s="2" t="str">
        <f>_xlfn.XLOOKUP(H506,'Reference table'!$A$2:$A$59,'Reference table'!$B$2:$B$59)</f>
        <v>Grocery</v>
      </c>
      <c r="J506" t="s">
        <v>25</v>
      </c>
    </row>
    <row r="507" spans="1:10">
      <c r="A507" s="8">
        <v>44804</v>
      </c>
      <c r="B507" t="s">
        <v>360</v>
      </c>
      <c r="C507">
        <v>1</v>
      </c>
      <c r="D507" s="10">
        <v>0.49</v>
      </c>
      <c r="E507" s="9">
        <f t="shared" si="7"/>
        <v>0.49</v>
      </c>
      <c r="F507" t="s">
        <v>165</v>
      </c>
      <c r="G507" t="s">
        <v>37</v>
      </c>
      <c r="H507" t="s">
        <v>52</v>
      </c>
      <c r="I507" s="2" t="str">
        <f>_xlfn.XLOOKUP(H507,'Reference table'!$A$2:$A$59,'Reference table'!$B$2:$B$59)</f>
        <v>Grocery</v>
      </c>
      <c r="J507" t="s">
        <v>25</v>
      </c>
    </row>
    <row r="508" spans="1:10">
      <c r="A508" s="8">
        <v>44805</v>
      </c>
      <c r="B508" t="s">
        <v>457</v>
      </c>
      <c r="C508">
        <v>1</v>
      </c>
      <c r="D508" s="10">
        <v>0.99</v>
      </c>
      <c r="E508" s="9">
        <f t="shared" si="7"/>
        <v>0.99</v>
      </c>
      <c r="F508" t="s">
        <v>165</v>
      </c>
      <c r="G508" t="s">
        <v>37</v>
      </c>
      <c r="H508" t="s">
        <v>46</v>
      </c>
      <c r="I508" s="2" t="str">
        <f>_xlfn.XLOOKUP(H508,'Reference table'!$A$2:$A$59,'Reference table'!$B$2:$B$59)</f>
        <v>Grocery</v>
      </c>
      <c r="J508" t="s">
        <v>25</v>
      </c>
    </row>
    <row r="509" spans="1:10">
      <c r="A509" s="8">
        <v>44805</v>
      </c>
      <c r="B509" t="s">
        <v>458</v>
      </c>
      <c r="C509">
        <v>1</v>
      </c>
      <c r="D509" s="10">
        <f>2.49-0.75</f>
        <v>1.7400000000000002</v>
      </c>
      <c r="E509" s="9">
        <f t="shared" si="7"/>
        <v>1.7400000000000002</v>
      </c>
      <c r="F509" t="s">
        <v>165</v>
      </c>
      <c r="G509" t="s">
        <v>37</v>
      </c>
      <c r="H509" t="s">
        <v>53</v>
      </c>
      <c r="I509" s="2" t="str">
        <f>_xlfn.XLOOKUP(H509,'Reference table'!$A$2:$A$59,'Reference table'!$B$2:$B$59)</f>
        <v>Grocery</v>
      </c>
      <c r="J509" t="s">
        <v>25</v>
      </c>
    </row>
    <row r="510" spans="1:10">
      <c r="A510" s="8">
        <v>44805</v>
      </c>
      <c r="B510" t="s">
        <v>154</v>
      </c>
      <c r="C510">
        <v>1</v>
      </c>
      <c r="D510" s="10">
        <v>0.65</v>
      </c>
      <c r="E510" s="9">
        <f t="shared" si="7"/>
        <v>0.65</v>
      </c>
      <c r="F510" t="s">
        <v>165</v>
      </c>
      <c r="G510" t="s">
        <v>37</v>
      </c>
      <c r="H510" t="s">
        <v>52</v>
      </c>
      <c r="I510" s="2" t="str">
        <f>_xlfn.XLOOKUP(H510,'Reference table'!$A$2:$A$59,'Reference table'!$B$2:$B$59)</f>
        <v>Grocery</v>
      </c>
      <c r="J510" t="s">
        <v>25</v>
      </c>
    </row>
    <row r="511" spans="1:10">
      <c r="A511" s="8">
        <v>44805</v>
      </c>
      <c r="B511" t="s">
        <v>152</v>
      </c>
      <c r="C511">
        <v>1</v>
      </c>
      <c r="D511" s="10">
        <v>0.69</v>
      </c>
      <c r="E511" s="9">
        <f t="shared" si="7"/>
        <v>0.69</v>
      </c>
      <c r="F511" t="s">
        <v>165</v>
      </c>
      <c r="G511" t="s">
        <v>37</v>
      </c>
      <c r="H511" t="s">
        <v>52</v>
      </c>
      <c r="I511" s="2" t="str">
        <f>_xlfn.XLOOKUP(H511,'Reference table'!$A$2:$A$59,'Reference table'!$B$2:$B$59)</f>
        <v>Grocery</v>
      </c>
      <c r="J511" t="s">
        <v>25</v>
      </c>
    </row>
    <row r="512" spans="1:10">
      <c r="A512" s="8">
        <v>44805</v>
      </c>
      <c r="B512" t="s">
        <v>385</v>
      </c>
      <c r="C512">
        <v>1</v>
      </c>
      <c r="D512" s="10">
        <v>1</v>
      </c>
      <c r="E512" s="9">
        <f t="shared" si="7"/>
        <v>1</v>
      </c>
      <c r="F512" t="s">
        <v>165</v>
      </c>
      <c r="G512" t="s">
        <v>150</v>
      </c>
      <c r="H512" t="s">
        <v>52</v>
      </c>
      <c r="I512" s="2" t="str">
        <f>_xlfn.XLOOKUP(H512,'Reference table'!$A$2:$A$59,'Reference table'!$B$2:$B$59)</f>
        <v>Grocery</v>
      </c>
      <c r="J512" t="s">
        <v>25</v>
      </c>
    </row>
    <row r="513" spans="1:10">
      <c r="A513" s="8">
        <v>44805</v>
      </c>
      <c r="B513" t="s">
        <v>14</v>
      </c>
      <c r="C513">
        <v>1</v>
      </c>
      <c r="D513" s="10">
        <v>1.25</v>
      </c>
      <c r="E513" s="9">
        <f t="shared" si="7"/>
        <v>1.25</v>
      </c>
      <c r="F513" t="s">
        <v>165</v>
      </c>
      <c r="G513" t="s">
        <v>150</v>
      </c>
      <c r="H513" t="s">
        <v>514</v>
      </c>
      <c r="I513" s="2" t="str">
        <f>_xlfn.XLOOKUP(H513,'Reference table'!$A$2:$A$59,'Reference table'!$B$2:$B$59)</f>
        <v>Grocery</v>
      </c>
      <c r="J513" t="s">
        <v>25</v>
      </c>
    </row>
    <row r="514" spans="1:10">
      <c r="A514" s="8">
        <v>44805</v>
      </c>
      <c r="B514" t="s">
        <v>462</v>
      </c>
      <c r="C514">
        <v>1</v>
      </c>
      <c r="D514" s="10">
        <v>4.2300000000000004</v>
      </c>
      <c r="E514" s="9">
        <f t="shared" ref="E514:E577" si="8">C514*D514</f>
        <v>4.2300000000000004</v>
      </c>
      <c r="F514" t="s">
        <v>165</v>
      </c>
      <c r="G514" t="s">
        <v>460</v>
      </c>
      <c r="H514" t="s">
        <v>176</v>
      </c>
      <c r="I514" s="2" t="str">
        <f>_xlfn.XLOOKUP(H514,'Reference table'!$A$2:$A$59,'Reference table'!$B$2:$B$59)</f>
        <v>Household</v>
      </c>
      <c r="J514" t="s">
        <v>26</v>
      </c>
    </row>
    <row r="515" spans="1:10">
      <c r="A515" s="8">
        <v>44805</v>
      </c>
      <c r="B515" t="s">
        <v>463</v>
      </c>
      <c r="C515">
        <v>1</v>
      </c>
      <c r="D515" s="10">
        <v>2.13</v>
      </c>
      <c r="E515" s="9">
        <f t="shared" si="8"/>
        <v>2.13</v>
      </c>
      <c r="F515" t="s">
        <v>165</v>
      </c>
      <c r="G515" t="s">
        <v>460</v>
      </c>
      <c r="H515" t="s">
        <v>176</v>
      </c>
      <c r="I515" s="2" t="str">
        <f>_xlfn.XLOOKUP(H515,'Reference table'!$A$2:$A$59,'Reference table'!$B$2:$B$59)</f>
        <v>Household</v>
      </c>
      <c r="J515" t="s">
        <v>26</v>
      </c>
    </row>
    <row r="516" spans="1:10">
      <c r="A516" s="8">
        <v>44805</v>
      </c>
      <c r="B516" t="s">
        <v>464</v>
      </c>
      <c r="C516">
        <v>1</v>
      </c>
      <c r="D516" s="10">
        <v>2.56</v>
      </c>
      <c r="E516" s="9">
        <f t="shared" si="8"/>
        <v>2.56</v>
      </c>
      <c r="F516" t="s">
        <v>165</v>
      </c>
      <c r="G516" t="s">
        <v>460</v>
      </c>
      <c r="H516" t="s">
        <v>176</v>
      </c>
      <c r="I516" s="2" t="str">
        <f>_xlfn.XLOOKUP(H516,'Reference table'!$A$2:$A$59,'Reference table'!$B$2:$B$59)</f>
        <v>Household</v>
      </c>
      <c r="J516" t="s">
        <v>26</v>
      </c>
    </row>
    <row r="517" spans="1:10">
      <c r="A517" s="8">
        <v>44805</v>
      </c>
      <c r="B517" t="s">
        <v>465</v>
      </c>
      <c r="C517">
        <v>1</v>
      </c>
      <c r="D517" s="10">
        <v>1.07</v>
      </c>
      <c r="E517" s="9">
        <f t="shared" si="8"/>
        <v>1.07</v>
      </c>
      <c r="F517" t="s">
        <v>165</v>
      </c>
      <c r="G517" t="s">
        <v>460</v>
      </c>
      <c r="H517" t="s">
        <v>176</v>
      </c>
      <c r="I517" s="2" t="str">
        <f>_xlfn.XLOOKUP(H517,'Reference table'!$A$2:$A$59,'Reference table'!$B$2:$B$59)</f>
        <v>Household</v>
      </c>
      <c r="J517" t="s">
        <v>26</v>
      </c>
    </row>
    <row r="518" spans="1:10">
      <c r="A518" s="8">
        <v>44805</v>
      </c>
      <c r="B518" t="s">
        <v>469</v>
      </c>
      <c r="C518">
        <v>1</v>
      </c>
      <c r="D518" s="10">
        <v>12.25</v>
      </c>
      <c r="E518" s="9">
        <f t="shared" si="8"/>
        <v>12.25</v>
      </c>
      <c r="F518" t="s">
        <v>165</v>
      </c>
      <c r="G518" t="s">
        <v>469</v>
      </c>
      <c r="H518" t="s">
        <v>544</v>
      </c>
      <c r="I518" s="2" t="str">
        <f>_xlfn.XLOOKUP(H518,'Reference table'!$A$2:$A$59,'Reference table'!$B$2:$B$59)</f>
        <v>Grocery</v>
      </c>
      <c r="J518" t="s">
        <v>26</v>
      </c>
    </row>
    <row r="519" spans="1:10">
      <c r="A519" s="8">
        <v>44806</v>
      </c>
      <c r="B519" t="s">
        <v>480</v>
      </c>
      <c r="C519">
        <v>1</v>
      </c>
      <c r="D519" s="10">
        <v>1.75</v>
      </c>
      <c r="E519" s="9">
        <f t="shared" si="8"/>
        <v>1.75</v>
      </c>
      <c r="F519" t="s">
        <v>165</v>
      </c>
      <c r="G519" t="s">
        <v>37</v>
      </c>
      <c r="H519" t="s">
        <v>46</v>
      </c>
      <c r="I519" s="2" t="str">
        <f>_xlfn.XLOOKUP(H519,'Reference table'!$A$2:$A$59,'Reference table'!$B$2:$B$59)</f>
        <v>Grocery</v>
      </c>
      <c r="J519" t="s">
        <v>25</v>
      </c>
    </row>
    <row r="520" spans="1:10">
      <c r="A520" s="8">
        <v>44806</v>
      </c>
      <c r="B520" t="s">
        <v>82</v>
      </c>
      <c r="C520">
        <v>1</v>
      </c>
      <c r="D520" s="10">
        <v>0.56999999999999995</v>
      </c>
      <c r="E520" s="9">
        <f t="shared" si="8"/>
        <v>0.56999999999999995</v>
      </c>
      <c r="F520" t="s">
        <v>165</v>
      </c>
      <c r="G520" t="s">
        <v>37</v>
      </c>
      <c r="H520" t="s">
        <v>52</v>
      </c>
      <c r="I520" s="2" t="str">
        <f>_xlfn.XLOOKUP(H520,'Reference table'!$A$2:$A$59,'Reference table'!$B$2:$B$59)</f>
        <v>Grocery</v>
      </c>
      <c r="J520" t="s">
        <v>25</v>
      </c>
    </row>
    <row r="521" spans="1:10">
      <c r="A521" s="8">
        <v>44806</v>
      </c>
      <c r="B521" t="s">
        <v>312</v>
      </c>
      <c r="C521">
        <v>1</v>
      </c>
      <c r="D521" s="10">
        <v>1.39</v>
      </c>
      <c r="E521" s="9">
        <f t="shared" si="8"/>
        <v>1.39</v>
      </c>
      <c r="F521" t="s">
        <v>165</v>
      </c>
      <c r="G521" t="s">
        <v>37</v>
      </c>
      <c r="H521" t="s">
        <v>219</v>
      </c>
      <c r="I521" s="2" t="str">
        <f>_xlfn.XLOOKUP(H521,'Reference table'!$A$2:$A$59,'Reference table'!$B$2:$B$59)</f>
        <v>Grocery</v>
      </c>
      <c r="J521" t="s">
        <v>25</v>
      </c>
    </row>
    <row r="522" spans="1:10">
      <c r="A522" s="8">
        <v>44806</v>
      </c>
      <c r="B522" t="s">
        <v>481</v>
      </c>
      <c r="C522">
        <v>1</v>
      </c>
      <c r="D522" s="10">
        <v>0.23</v>
      </c>
      <c r="E522" s="9">
        <f t="shared" si="8"/>
        <v>0.23</v>
      </c>
      <c r="F522" t="s">
        <v>165</v>
      </c>
      <c r="G522" t="s">
        <v>37</v>
      </c>
      <c r="H522" t="s">
        <v>514</v>
      </c>
      <c r="I522" s="2" t="str">
        <f>_xlfn.XLOOKUP(H522,'Reference table'!$A$2:$A$59,'Reference table'!$B$2:$B$59)</f>
        <v>Grocery</v>
      </c>
      <c r="J522" t="s">
        <v>25</v>
      </c>
    </row>
    <row r="523" spans="1:10">
      <c r="A523" s="8">
        <v>44806</v>
      </c>
      <c r="B523" t="s">
        <v>482</v>
      </c>
      <c r="C523">
        <v>1</v>
      </c>
      <c r="D523" s="10">
        <v>4</v>
      </c>
      <c r="E523" s="9">
        <f t="shared" si="8"/>
        <v>4</v>
      </c>
      <c r="F523" t="s">
        <v>165</v>
      </c>
      <c r="G523" t="s">
        <v>188</v>
      </c>
      <c r="H523" t="s">
        <v>176</v>
      </c>
      <c r="I523" s="2" t="str">
        <f>_xlfn.XLOOKUP(H523,'Reference table'!$A$2:$A$59,'Reference table'!$B$2:$B$59)</f>
        <v>Household</v>
      </c>
      <c r="J523" t="s">
        <v>26</v>
      </c>
    </row>
    <row r="524" spans="1:10">
      <c r="A524" s="8">
        <v>44806</v>
      </c>
      <c r="B524" t="s">
        <v>483</v>
      </c>
      <c r="C524">
        <v>2</v>
      </c>
      <c r="D524" s="10">
        <v>3.25</v>
      </c>
      <c r="E524" s="9">
        <f t="shared" si="8"/>
        <v>6.5</v>
      </c>
      <c r="F524" t="s">
        <v>165</v>
      </c>
      <c r="G524" t="s">
        <v>188</v>
      </c>
      <c r="H524" t="s">
        <v>284</v>
      </c>
      <c r="I524" s="2" t="str">
        <f>_xlfn.XLOOKUP(H524,'Reference table'!$A$2:$A$59,'Reference table'!$B$2:$B$59)</f>
        <v>Household</v>
      </c>
      <c r="J524" t="s">
        <v>26</v>
      </c>
    </row>
    <row r="525" spans="1:10">
      <c r="A525" s="8">
        <v>44806</v>
      </c>
      <c r="B525" t="s">
        <v>484</v>
      </c>
      <c r="C525">
        <v>2</v>
      </c>
      <c r="D525" s="10">
        <v>2.5</v>
      </c>
      <c r="E525" s="9">
        <f t="shared" si="8"/>
        <v>5</v>
      </c>
      <c r="F525" t="s">
        <v>165</v>
      </c>
      <c r="G525" t="s">
        <v>188</v>
      </c>
      <c r="H525" t="s">
        <v>229</v>
      </c>
      <c r="I525" s="2" t="str">
        <f>_xlfn.XLOOKUP(H525,'Reference table'!$A$2:$A$59,'Reference table'!$B$2:$B$59)</f>
        <v>Household</v>
      </c>
      <c r="J525" t="s">
        <v>26</v>
      </c>
    </row>
    <row r="526" spans="1:10">
      <c r="A526" s="8">
        <v>44806</v>
      </c>
      <c r="B526" t="s">
        <v>485</v>
      </c>
      <c r="C526">
        <v>1</v>
      </c>
      <c r="D526" s="10">
        <v>7</v>
      </c>
      <c r="E526" s="9">
        <f t="shared" si="8"/>
        <v>7</v>
      </c>
      <c r="F526" t="s">
        <v>165</v>
      </c>
      <c r="G526" t="s">
        <v>188</v>
      </c>
      <c r="H526" t="s">
        <v>470</v>
      </c>
      <c r="I526" s="2" t="str">
        <f>_xlfn.XLOOKUP(H526,'Reference table'!$A$2:$A$59,'Reference table'!$B$2:$B$59)</f>
        <v>Household</v>
      </c>
      <c r="J526" t="s">
        <v>26</v>
      </c>
    </row>
    <row r="527" spans="1:10">
      <c r="A527" s="8">
        <v>44806</v>
      </c>
      <c r="B527" t="s">
        <v>486</v>
      </c>
      <c r="C527">
        <v>1</v>
      </c>
      <c r="D527" s="10">
        <v>0.75</v>
      </c>
      <c r="E527" s="9">
        <f t="shared" si="8"/>
        <v>0.75</v>
      </c>
      <c r="F527" t="s">
        <v>165</v>
      </c>
      <c r="G527" t="s">
        <v>203</v>
      </c>
      <c r="H527" t="s">
        <v>514</v>
      </c>
      <c r="I527" s="2" t="str">
        <f>_xlfn.XLOOKUP(H527,'Reference table'!$A$2:$A$59,'Reference table'!$B$2:$B$59)</f>
        <v>Grocery</v>
      </c>
      <c r="J527" t="s">
        <v>26</v>
      </c>
    </row>
    <row r="528" spans="1:10">
      <c r="A528" s="8">
        <v>44806</v>
      </c>
      <c r="B528" t="s">
        <v>487</v>
      </c>
      <c r="C528">
        <v>1</v>
      </c>
      <c r="D528" s="10">
        <v>1.25</v>
      </c>
      <c r="E528" s="9">
        <f t="shared" si="8"/>
        <v>1.25</v>
      </c>
      <c r="F528" t="s">
        <v>165</v>
      </c>
      <c r="G528" t="s">
        <v>203</v>
      </c>
      <c r="H528" t="s">
        <v>51</v>
      </c>
      <c r="I528" s="2" t="str">
        <f>_xlfn.XLOOKUP(H528,'Reference table'!$A$2:$A$59,'Reference table'!$B$2:$B$59)</f>
        <v>Grocery</v>
      </c>
      <c r="J528" t="s">
        <v>26</v>
      </c>
    </row>
    <row r="529" spans="1:10">
      <c r="A529" s="8">
        <v>44806</v>
      </c>
      <c r="B529" t="s">
        <v>488</v>
      </c>
      <c r="C529">
        <v>1</v>
      </c>
      <c r="D529" s="10">
        <v>7</v>
      </c>
      <c r="E529" s="9">
        <f t="shared" si="8"/>
        <v>7</v>
      </c>
      <c r="F529" t="s">
        <v>165</v>
      </c>
      <c r="G529" t="s">
        <v>203</v>
      </c>
      <c r="H529" t="s">
        <v>470</v>
      </c>
      <c r="I529" s="2" t="str">
        <f>_xlfn.XLOOKUP(H529,'Reference table'!$A$2:$A$59,'Reference table'!$B$2:$B$59)</f>
        <v>Household</v>
      </c>
      <c r="J529" t="s">
        <v>26</v>
      </c>
    </row>
    <row r="530" spans="1:10">
      <c r="A530" s="8">
        <v>44807</v>
      </c>
      <c r="B530" t="s">
        <v>68</v>
      </c>
      <c r="C530">
        <v>1</v>
      </c>
      <c r="D530" s="10">
        <v>1.2</v>
      </c>
      <c r="E530" s="9">
        <f t="shared" si="8"/>
        <v>1.2</v>
      </c>
      <c r="F530" t="s">
        <v>288</v>
      </c>
      <c r="G530" t="s">
        <v>531</v>
      </c>
      <c r="H530" t="s">
        <v>55</v>
      </c>
      <c r="I530" s="2" t="str">
        <f>_xlfn.XLOOKUP(H530,'Reference table'!$A$2:$A$59,'Reference table'!$B$2:$B$59)</f>
        <v>Transportation</v>
      </c>
      <c r="J530" t="s">
        <v>25</v>
      </c>
    </row>
    <row r="531" spans="1:10">
      <c r="A531" s="8">
        <v>44807</v>
      </c>
      <c r="B531" t="s">
        <v>68</v>
      </c>
      <c r="C531">
        <v>1</v>
      </c>
      <c r="D531" s="10">
        <v>1.2</v>
      </c>
      <c r="E531" s="9">
        <f t="shared" si="8"/>
        <v>1.2</v>
      </c>
      <c r="F531" t="s">
        <v>288</v>
      </c>
      <c r="G531" t="s">
        <v>531</v>
      </c>
      <c r="H531" t="s">
        <v>55</v>
      </c>
      <c r="I531" s="2" t="str">
        <f>_xlfn.XLOOKUP(H531,'Reference table'!$A$2:$A$59,'Reference table'!$B$2:$B$59)</f>
        <v>Transportation</v>
      </c>
      <c r="J531" t="s">
        <v>26</v>
      </c>
    </row>
    <row r="532" spans="1:10">
      <c r="A532" s="8">
        <v>44807</v>
      </c>
      <c r="B532" t="s">
        <v>68</v>
      </c>
      <c r="C532">
        <v>1</v>
      </c>
      <c r="D532" s="10">
        <v>1.1499999999999999</v>
      </c>
      <c r="E532" s="9">
        <f t="shared" si="8"/>
        <v>1.1499999999999999</v>
      </c>
      <c r="F532" t="s">
        <v>288</v>
      </c>
      <c r="G532" t="s">
        <v>531</v>
      </c>
      <c r="H532" t="s">
        <v>55</v>
      </c>
      <c r="I532" s="2" t="str">
        <f>_xlfn.XLOOKUP(H532,'Reference table'!$A$2:$A$59,'Reference table'!$B$2:$B$59)</f>
        <v>Transportation</v>
      </c>
      <c r="J532" t="s">
        <v>25</v>
      </c>
    </row>
    <row r="533" spans="1:10">
      <c r="A533" s="8">
        <v>44807</v>
      </c>
      <c r="B533" t="s">
        <v>68</v>
      </c>
      <c r="C533">
        <v>1</v>
      </c>
      <c r="D533" s="10">
        <v>1.1499999999999999</v>
      </c>
      <c r="E533" s="9">
        <f t="shared" si="8"/>
        <v>1.1499999999999999</v>
      </c>
      <c r="F533" t="s">
        <v>288</v>
      </c>
      <c r="G533" t="s">
        <v>531</v>
      </c>
      <c r="H533" t="s">
        <v>55</v>
      </c>
      <c r="I533" s="2" t="str">
        <f>_xlfn.XLOOKUP(H533,'Reference table'!$A$2:$A$59,'Reference table'!$B$2:$B$59)</f>
        <v>Transportation</v>
      </c>
      <c r="J533" t="s">
        <v>26</v>
      </c>
    </row>
    <row r="534" spans="1:10">
      <c r="A534" s="8">
        <v>44807</v>
      </c>
      <c r="B534" t="s">
        <v>492</v>
      </c>
      <c r="C534">
        <v>2</v>
      </c>
      <c r="D534" s="10">
        <v>3.99</v>
      </c>
      <c r="E534" s="9">
        <f t="shared" si="8"/>
        <v>7.98</v>
      </c>
      <c r="F534" t="s">
        <v>165</v>
      </c>
      <c r="G534" t="s">
        <v>493</v>
      </c>
      <c r="H534" t="s">
        <v>540</v>
      </c>
      <c r="I534" s="2" t="str">
        <f>_xlfn.XLOOKUP(H534,'Reference table'!$A$2:$A$59,'Reference table'!$B$2:$B$59)</f>
        <v>Entertainemnt</v>
      </c>
      <c r="J534" t="s">
        <v>26</v>
      </c>
    </row>
    <row r="535" spans="1:10">
      <c r="A535" s="8">
        <v>44807</v>
      </c>
      <c r="B535" t="s">
        <v>494</v>
      </c>
      <c r="C535">
        <v>1</v>
      </c>
      <c r="D535" s="10">
        <v>5.69</v>
      </c>
      <c r="E535" s="9">
        <f t="shared" si="8"/>
        <v>5.69</v>
      </c>
      <c r="F535" t="s">
        <v>165</v>
      </c>
      <c r="G535" t="s">
        <v>493</v>
      </c>
      <c r="H535" t="s">
        <v>51</v>
      </c>
      <c r="I535" s="2" t="str">
        <f>_xlfn.XLOOKUP(H535,'Reference table'!$A$2:$A$59,'Reference table'!$B$2:$B$59)</f>
        <v>Grocery</v>
      </c>
      <c r="J535" t="s">
        <v>25</v>
      </c>
    </row>
    <row r="536" spans="1:10">
      <c r="A536" s="8">
        <v>44807</v>
      </c>
      <c r="B536" t="s">
        <v>495</v>
      </c>
      <c r="C536">
        <v>1</v>
      </c>
      <c r="D536" s="10">
        <v>13</v>
      </c>
      <c r="E536" s="9">
        <f t="shared" si="8"/>
        <v>13</v>
      </c>
      <c r="F536" t="s">
        <v>165</v>
      </c>
      <c r="G536" t="s">
        <v>496</v>
      </c>
      <c r="H536" t="s">
        <v>219</v>
      </c>
      <c r="I536" s="2" t="str">
        <f>_xlfn.XLOOKUP(H536,'Reference table'!$A$2:$A$59,'Reference table'!$B$2:$B$59)</f>
        <v>Grocery</v>
      </c>
      <c r="J536" t="s">
        <v>25</v>
      </c>
    </row>
    <row r="537" spans="1:10">
      <c r="A537" s="8">
        <v>44807</v>
      </c>
      <c r="B537" t="s">
        <v>497</v>
      </c>
      <c r="C537">
        <v>1</v>
      </c>
      <c r="D537" s="10">
        <v>22</v>
      </c>
      <c r="E537" s="9">
        <f t="shared" si="8"/>
        <v>22</v>
      </c>
      <c r="F537" t="s">
        <v>165</v>
      </c>
      <c r="G537" t="s">
        <v>498</v>
      </c>
      <c r="H537" t="s">
        <v>522</v>
      </c>
      <c r="I537" s="2" t="str">
        <f>_xlfn.XLOOKUP(H537,'Reference table'!$A$2:$A$59,'Reference table'!$B$2:$B$59)</f>
        <v>Dinning</v>
      </c>
      <c r="J537" t="s">
        <v>25</v>
      </c>
    </row>
    <row r="538" spans="1:10">
      <c r="A538" s="8">
        <v>44808</v>
      </c>
      <c r="B538" t="s">
        <v>115</v>
      </c>
      <c r="C538">
        <v>1</v>
      </c>
      <c r="D538" s="10">
        <v>8.08</v>
      </c>
      <c r="E538" s="9">
        <f t="shared" si="8"/>
        <v>8.08</v>
      </c>
      <c r="F538" t="s">
        <v>165</v>
      </c>
      <c r="G538" t="s">
        <v>500</v>
      </c>
      <c r="H538" t="s">
        <v>115</v>
      </c>
      <c r="I538" s="2" t="str">
        <f>_xlfn.XLOOKUP(H538,'Reference table'!$A$2:$A$59,'Reference table'!$B$2:$B$59)</f>
        <v>Dinning</v>
      </c>
      <c r="J538" t="s">
        <v>25</v>
      </c>
    </row>
    <row r="539" spans="1:10">
      <c r="A539" s="8">
        <v>44808</v>
      </c>
      <c r="B539" t="s">
        <v>68</v>
      </c>
      <c r="C539">
        <v>2</v>
      </c>
      <c r="D539" s="10">
        <v>2.0499999999999998</v>
      </c>
      <c r="E539" s="9">
        <f t="shared" si="8"/>
        <v>4.0999999999999996</v>
      </c>
      <c r="F539" t="s">
        <v>288</v>
      </c>
      <c r="G539" t="s">
        <v>531</v>
      </c>
      <c r="H539" t="s">
        <v>55</v>
      </c>
      <c r="I539" s="2" t="str">
        <f>_xlfn.XLOOKUP(H539,'Reference table'!$A$2:$A$59,'Reference table'!$B$2:$B$59)</f>
        <v>Transportation</v>
      </c>
      <c r="J539" t="s">
        <v>25</v>
      </c>
    </row>
    <row r="540" spans="1:10">
      <c r="A540" s="8">
        <v>44808</v>
      </c>
      <c r="B540" t="s">
        <v>68</v>
      </c>
      <c r="C540">
        <v>2</v>
      </c>
      <c r="D540" s="10">
        <v>2.0499999999999998</v>
      </c>
      <c r="E540" s="9">
        <f t="shared" si="8"/>
        <v>4.0999999999999996</v>
      </c>
      <c r="F540" t="s">
        <v>288</v>
      </c>
      <c r="G540" t="s">
        <v>531</v>
      </c>
      <c r="H540" t="s">
        <v>55</v>
      </c>
      <c r="I540" s="2" t="str">
        <f>_xlfn.XLOOKUP(H540,'Reference table'!$A$2:$A$59,'Reference table'!$B$2:$B$59)</f>
        <v>Transportation</v>
      </c>
      <c r="J540" t="s">
        <v>26</v>
      </c>
    </row>
    <row r="541" spans="1:10">
      <c r="A541" s="8">
        <v>44808</v>
      </c>
      <c r="B541" t="s">
        <v>438</v>
      </c>
      <c r="C541">
        <v>1</v>
      </c>
      <c r="D541" s="10">
        <v>5</v>
      </c>
      <c r="E541" s="9">
        <f t="shared" si="8"/>
        <v>5</v>
      </c>
      <c r="F541" t="s">
        <v>165</v>
      </c>
      <c r="G541" t="s">
        <v>439</v>
      </c>
      <c r="H541" t="s">
        <v>539</v>
      </c>
      <c r="I541" s="2" t="str">
        <f>_xlfn.XLOOKUP(H541,'Reference table'!$A$2:$A$59,'Reference table'!$B$2:$B$59)</f>
        <v>Entertainemnt</v>
      </c>
      <c r="J541" t="s">
        <v>25</v>
      </c>
    </row>
    <row r="542" spans="1:10">
      <c r="A542" s="8">
        <v>44808</v>
      </c>
      <c r="B542" t="s">
        <v>438</v>
      </c>
      <c r="C542">
        <v>1</v>
      </c>
      <c r="D542" s="10">
        <v>5</v>
      </c>
      <c r="E542" s="9">
        <f t="shared" si="8"/>
        <v>5</v>
      </c>
      <c r="F542" t="s">
        <v>165</v>
      </c>
      <c r="G542" t="s">
        <v>439</v>
      </c>
      <c r="H542" t="s">
        <v>539</v>
      </c>
      <c r="I542" s="2" t="str">
        <f>_xlfn.XLOOKUP(H542,'Reference table'!$A$2:$A$59,'Reference table'!$B$2:$B$59)</f>
        <v>Entertainemnt</v>
      </c>
      <c r="J542" t="s">
        <v>26</v>
      </c>
    </row>
    <row r="543" spans="1:10">
      <c r="A543" s="8">
        <v>44808</v>
      </c>
      <c r="B543" t="s">
        <v>499</v>
      </c>
      <c r="C543">
        <v>1</v>
      </c>
      <c r="D543" s="10">
        <v>12.32</v>
      </c>
      <c r="E543" s="9">
        <f t="shared" si="8"/>
        <v>12.32</v>
      </c>
      <c r="F543" t="s">
        <v>165</v>
      </c>
      <c r="G543" t="s">
        <v>501</v>
      </c>
      <c r="H543" t="s">
        <v>510</v>
      </c>
      <c r="I543" s="2" t="str">
        <f>_xlfn.XLOOKUP(H543,'Reference table'!$A$2:$A$59,'Reference table'!$B$2:$B$59)</f>
        <v>Dinning</v>
      </c>
      <c r="J543" t="s">
        <v>25</v>
      </c>
    </row>
    <row r="544" spans="1:10">
      <c r="A544" s="8">
        <v>44808</v>
      </c>
      <c r="B544" t="s">
        <v>499</v>
      </c>
      <c r="C544">
        <v>1</v>
      </c>
      <c r="D544" s="10">
        <v>12.32</v>
      </c>
      <c r="E544" s="9">
        <f t="shared" si="8"/>
        <v>12.32</v>
      </c>
      <c r="F544" t="s">
        <v>165</v>
      </c>
      <c r="G544" t="s">
        <v>501</v>
      </c>
      <c r="H544" t="s">
        <v>510</v>
      </c>
      <c r="I544" s="2" t="str">
        <f>_xlfn.XLOOKUP(H544,'Reference table'!$A$2:$A$59,'Reference table'!$B$2:$B$59)</f>
        <v>Dinning</v>
      </c>
      <c r="J544" t="s">
        <v>26</v>
      </c>
    </row>
    <row r="545" spans="1:10">
      <c r="A545" s="8">
        <v>44809</v>
      </c>
      <c r="B545" t="s">
        <v>507</v>
      </c>
      <c r="C545">
        <v>1</v>
      </c>
      <c r="D545" s="10">
        <v>76.75</v>
      </c>
      <c r="E545" s="9">
        <f t="shared" si="8"/>
        <v>76.75</v>
      </c>
      <c r="F545" t="s">
        <v>165</v>
      </c>
      <c r="G545" t="s">
        <v>508</v>
      </c>
      <c r="H545" t="s">
        <v>530</v>
      </c>
      <c r="I545" s="2" t="str">
        <f>_xlfn.XLOOKUP(H545,'Reference table'!$A$2:$A$59,'Reference table'!$B$2:$B$59)</f>
        <v>Utility</v>
      </c>
      <c r="J545" t="s">
        <v>26</v>
      </c>
    </row>
    <row r="546" spans="1:10">
      <c r="A546" s="8">
        <v>44809</v>
      </c>
      <c r="B546" t="s">
        <v>343</v>
      </c>
      <c r="C546">
        <v>1</v>
      </c>
      <c r="D546" s="10">
        <v>35</v>
      </c>
      <c r="E546" s="9">
        <f t="shared" si="8"/>
        <v>35</v>
      </c>
      <c r="F546" t="s">
        <v>165</v>
      </c>
      <c r="G546" t="s">
        <v>509</v>
      </c>
      <c r="H546" t="s">
        <v>343</v>
      </c>
      <c r="I546" s="2" t="str">
        <f>_xlfn.XLOOKUP(H546,'Reference table'!$A$2:$A$59,'Reference table'!$B$2:$B$59)</f>
        <v>Utility</v>
      </c>
      <c r="J546" t="s">
        <v>26</v>
      </c>
    </row>
    <row r="547" spans="1:10">
      <c r="A547" s="8">
        <v>44810</v>
      </c>
      <c r="B547" t="s">
        <v>68</v>
      </c>
      <c r="C547">
        <v>2</v>
      </c>
      <c r="D547" s="10">
        <v>2.0499999999999998</v>
      </c>
      <c r="E547" s="9">
        <f t="shared" si="8"/>
        <v>4.0999999999999996</v>
      </c>
      <c r="F547" t="s">
        <v>288</v>
      </c>
      <c r="G547" t="s">
        <v>531</v>
      </c>
      <c r="H547" t="s">
        <v>55</v>
      </c>
      <c r="I547" s="2" t="str">
        <f>_xlfn.XLOOKUP(H547,'Reference table'!$A$2:$A$59,'Reference table'!$B$2:$B$59)</f>
        <v>Transportation</v>
      </c>
      <c r="J547" t="s">
        <v>26</v>
      </c>
    </row>
    <row r="548" spans="1:10">
      <c r="A548" s="8">
        <v>44810</v>
      </c>
      <c r="B548" t="s">
        <v>68</v>
      </c>
      <c r="C548">
        <v>2</v>
      </c>
      <c r="D548" s="10">
        <v>2.0499999999999998</v>
      </c>
      <c r="E548" s="9">
        <f t="shared" si="8"/>
        <v>4.0999999999999996</v>
      </c>
      <c r="F548" t="s">
        <v>288</v>
      </c>
      <c r="G548" t="s">
        <v>531</v>
      </c>
      <c r="H548" t="s">
        <v>55</v>
      </c>
      <c r="I548" s="2" t="str">
        <f>_xlfn.XLOOKUP(H548,'Reference table'!$A$2:$A$59,'Reference table'!$B$2:$B$59)</f>
        <v>Transportation</v>
      </c>
      <c r="J548" t="s">
        <v>25</v>
      </c>
    </row>
    <row r="549" spans="1:10">
      <c r="A549" s="8">
        <v>44810</v>
      </c>
      <c r="B549" t="s">
        <v>27</v>
      </c>
      <c r="C549">
        <v>1</v>
      </c>
      <c r="D549" s="10">
        <v>4.55</v>
      </c>
      <c r="E549" s="9">
        <f t="shared" si="8"/>
        <v>4.55</v>
      </c>
      <c r="F549" t="s">
        <v>165</v>
      </c>
      <c r="G549" t="s">
        <v>253</v>
      </c>
      <c r="H549" t="s">
        <v>276</v>
      </c>
      <c r="I549" s="2" t="str">
        <f>_xlfn.XLOOKUP(H549,'Reference table'!$A$2:$A$59,'Reference table'!$B$2:$B$59)</f>
        <v>Dinning</v>
      </c>
      <c r="J549" t="s">
        <v>26</v>
      </c>
    </row>
    <row r="550" spans="1:10">
      <c r="A550" s="8">
        <v>44810</v>
      </c>
      <c r="B550" t="s">
        <v>502</v>
      </c>
      <c r="C550">
        <v>1</v>
      </c>
      <c r="D550" s="10">
        <v>2.75</v>
      </c>
      <c r="E550" s="9">
        <f t="shared" si="8"/>
        <v>2.75</v>
      </c>
      <c r="F550" t="s">
        <v>471</v>
      </c>
      <c r="G550" t="s">
        <v>126</v>
      </c>
      <c r="H550" t="s">
        <v>284</v>
      </c>
      <c r="I550" s="2" t="str">
        <f>_xlfn.XLOOKUP(H550,'Reference table'!$A$2:$A$59,'Reference table'!$B$2:$B$59)</f>
        <v>Household</v>
      </c>
      <c r="J550" t="s">
        <v>26</v>
      </c>
    </row>
    <row r="551" spans="1:10">
      <c r="A551" s="8">
        <v>44810</v>
      </c>
      <c r="B551" t="s">
        <v>503</v>
      </c>
      <c r="C551">
        <v>1</v>
      </c>
      <c r="D551" s="10">
        <v>1.5</v>
      </c>
      <c r="E551" s="9">
        <f t="shared" si="8"/>
        <v>1.5</v>
      </c>
      <c r="F551" t="s">
        <v>471</v>
      </c>
      <c r="G551" t="s">
        <v>126</v>
      </c>
      <c r="H551" t="s">
        <v>284</v>
      </c>
      <c r="I551" s="2" t="str">
        <f>_xlfn.XLOOKUP(H551,'Reference table'!$A$2:$A$59,'Reference table'!$B$2:$B$59)</f>
        <v>Household</v>
      </c>
      <c r="J551" t="s">
        <v>26</v>
      </c>
    </row>
    <row r="552" spans="1:10">
      <c r="A552" s="8">
        <v>44810</v>
      </c>
      <c r="B552" t="s">
        <v>504</v>
      </c>
      <c r="C552">
        <v>1</v>
      </c>
      <c r="D552" s="10">
        <v>4.49</v>
      </c>
      <c r="E552" s="9">
        <f t="shared" si="8"/>
        <v>4.49</v>
      </c>
      <c r="F552" t="s">
        <v>165</v>
      </c>
      <c r="G552" t="s">
        <v>506</v>
      </c>
      <c r="H552" t="s">
        <v>117</v>
      </c>
      <c r="I552" s="2" t="str">
        <f>_xlfn.XLOOKUP(H552,'Reference table'!$A$2:$A$59,'Reference table'!$B$2:$B$59)</f>
        <v>Grocery</v>
      </c>
      <c r="J552" t="s">
        <v>25</v>
      </c>
    </row>
    <row r="553" spans="1:10">
      <c r="A553" s="8">
        <v>44810</v>
      </c>
      <c r="B553" t="s">
        <v>505</v>
      </c>
      <c r="C553">
        <v>1</v>
      </c>
      <c r="D553" s="10">
        <v>2.29</v>
      </c>
      <c r="E553" s="9">
        <f t="shared" si="8"/>
        <v>2.29</v>
      </c>
      <c r="F553" t="s">
        <v>165</v>
      </c>
      <c r="G553" t="s">
        <v>506</v>
      </c>
      <c r="H553" t="s">
        <v>276</v>
      </c>
      <c r="I553" s="2" t="str">
        <f>_xlfn.XLOOKUP(H553,'Reference table'!$A$2:$A$59,'Reference table'!$B$2:$B$59)</f>
        <v>Dinning</v>
      </c>
      <c r="J553" t="s">
        <v>25</v>
      </c>
    </row>
    <row r="554" spans="1:10">
      <c r="A554" s="8">
        <v>44810</v>
      </c>
      <c r="B554" t="s">
        <v>510</v>
      </c>
      <c r="C554">
        <v>1</v>
      </c>
      <c r="D554" s="10">
        <v>24.84</v>
      </c>
      <c r="E554" s="9">
        <f t="shared" si="8"/>
        <v>24.84</v>
      </c>
      <c r="F554" t="s">
        <v>165</v>
      </c>
      <c r="G554" t="s">
        <v>511</v>
      </c>
      <c r="H554" t="s">
        <v>510</v>
      </c>
      <c r="I554" s="2" t="str">
        <f>_xlfn.XLOOKUP(H554,'Reference table'!$A$2:$A$59,'Reference table'!$B$2:$B$59)</f>
        <v>Dinning</v>
      </c>
      <c r="J554" t="s">
        <v>25</v>
      </c>
    </row>
    <row r="555" spans="1:10">
      <c r="A555" s="8">
        <v>44810</v>
      </c>
      <c r="B555" t="s">
        <v>510</v>
      </c>
      <c r="C555">
        <v>1</v>
      </c>
      <c r="D555" s="10">
        <v>24.84</v>
      </c>
      <c r="E555" s="9">
        <f t="shared" si="8"/>
        <v>24.84</v>
      </c>
      <c r="F555" t="s">
        <v>165</v>
      </c>
      <c r="G555" t="s">
        <v>511</v>
      </c>
      <c r="H555" t="s">
        <v>510</v>
      </c>
      <c r="I555" s="2" t="str">
        <f>_xlfn.XLOOKUP(H555,'Reference table'!$A$2:$A$59,'Reference table'!$B$2:$B$59)</f>
        <v>Dinning</v>
      </c>
      <c r="J555" t="s">
        <v>26</v>
      </c>
    </row>
    <row r="556" spans="1:10">
      <c r="A556" s="8">
        <v>44811</v>
      </c>
      <c r="B556" t="s">
        <v>68</v>
      </c>
      <c r="C556">
        <v>2</v>
      </c>
      <c r="D556" s="10">
        <v>2.0499999999999998</v>
      </c>
      <c r="E556" s="9">
        <f t="shared" si="8"/>
        <v>4.0999999999999996</v>
      </c>
      <c r="F556" t="s">
        <v>288</v>
      </c>
      <c r="G556" t="s">
        <v>531</v>
      </c>
      <c r="H556" t="s">
        <v>55</v>
      </c>
      <c r="I556" s="2" t="str">
        <f>_xlfn.XLOOKUP(H556,'Reference table'!$A$2:$A$59,'Reference table'!$B$2:$B$59)</f>
        <v>Transportation</v>
      </c>
      <c r="J556" t="s">
        <v>25</v>
      </c>
    </row>
    <row r="557" spans="1:10">
      <c r="A557" s="8">
        <v>44811</v>
      </c>
      <c r="B557" t="s">
        <v>68</v>
      </c>
      <c r="C557">
        <v>2</v>
      </c>
      <c r="D557" s="10">
        <v>2.0499999999999998</v>
      </c>
      <c r="E557" s="9">
        <f t="shared" si="8"/>
        <v>4.0999999999999996</v>
      </c>
      <c r="F557" t="s">
        <v>288</v>
      </c>
      <c r="G557" t="s">
        <v>531</v>
      </c>
      <c r="H557" t="s">
        <v>55</v>
      </c>
      <c r="I557" s="2" t="str">
        <f>_xlfn.XLOOKUP(H557,'Reference table'!$A$2:$A$59,'Reference table'!$B$2:$B$59)</f>
        <v>Transportation</v>
      </c>
      <c r="J557" t="s">
        <v>26</v>
      </c>
    </row>
    <row r="558" spans="1:10">
      <c r="A558" s="8">
        <v>44811</v>
      </c>
      <c r="B558" t="s">
        <v>24</v>
      </c>
      <c r="C558">
        <v>2</v>
      </c>
      <c r="D558" s="10">
        <v>1.65</v>
      </c>
      <c r="E558" s="9">
        <f t="shared" si="8"/>
        <v>3.3</v>
      </c>
      <c r="F558" t="s">
        <v>165</v>
      </c>
      <c r="G558" t="s">
        <v>531</v>
      </c>
      <c r="H558" t="s">
        <v>55</v>
      </c>
      <c r="I558" s="2" t="str">
        <f>_xlfn.XLOOKUP(H558,'Reference table'!$A$2:$A$59,'Reference table'!$B$2:$B$59)</f>
        <v>Transportation</v>
      </c>
      <c r="J558" t="s">
        <v>25</v>
      </c>
    </row>
    <row r="559" spans="1:10">
      <c r="A559" s="8">
        <v>44811</v>
      </c>
      <c r="B559" t="s">
        <v>24</v>
      </c>
      <c r="C559">
        <v>1</v>
      </c>
      <c r="D559" s="10">
        <v>1.65</v>
      </c>
      <c r="E559" s="9">
        <f t="shared" si="8"/>
        <v>1.65</v>
      </c>
      <c r="F559" t="s">
        <v>165</v>
      </c>
      <c r="G559" t="s">
        <v>531</v>
      </c>
      <c r="H559" t="s">
        <v>55</v>
      </c>
      <c r="I559" s="2" t="str">
        <f>_xlfn.XLOOKUP(H559,'Reference table'!$A$2:$A$59,'Reference table'!$B$2:$B$59)</f>
        <v>Transportation</v>
      </c>
      <c r="J559" t="s">
        <v>26</v>
      </c>
    </row>
    <row r="560" spans="1:10">
      <c r="A560" s="8">
        <v>44811</v>
      </c>
      <c r="B560" t="s">
        <v>510</v>
      </c>
      <c r="C560">
        <v>1</v>
      </c>
      <c r="D560" s="10">
        <v>15.2</v>
      </c>
      <c r="E560" s="9">
        <f t="shared" si="8"/>
        <v>15.2</v>
      </c>
      <c r="F560" t="s">
        <v>165</v>
      </c>
      <c r="G560" t="s">
        <v>512</v>
      </c>
      <c r="H560" t="s">
        <v>510</v>
      </c>
      <c r="I560" s="2" t="str">
        <f>_xlfn.XLOOKUP(H560,'Reference table'!$A$2:$A$59,'Reference table'!$B$2:$B$59)</f>
        <v>Dinning</v>
      </c>
      <c r="J560" t="s">
        <v>25</v>
      </c>
    </row>
    <row r="561" spans="1:10">
      <c r="A561" s="8">
        <v>44811</v>
      </c>
      <c r="B561" t="s">
        <v>510</v>
      </c>
      <c r="C561">
        <v>1</v>
      </c>
      <c r="D561" s="10">
        <v>15.2</v>
      </c>
      <c r="E561" s="9">
        <f t="shared" si="8"/>
        <v>15.2</v>
      </c>
      <c r="F561" t="s">
        <v>165</v>
      </c>
      <c r="G561" t="s">
        <v>512</v>
      </c>
      <c r="H561" t="s">
        <v>510</v>
      </c>
      <c r="I561" s="2" t="str">
        <f>_xlfn.XLOOKUP(H561,'Reference table'!$A$2:$A$59,'Reference table'!$B$2:$B$59)</f>
        <v>Dinning</v>
      </c>
      <c r="J561" t="s">
        <v>26</v>
      </c>
    </row>
    <row r="562" spans="1:10">
      <c r="A562" s="8">
        <v>44811</v>
      </c>
      <c r="B562" t="s">
        <v>27</v>
      </c>
      <c r="C562">
        <v>1</v>
      </c>
      <c r="D562" s="10">
        <v>5.75</v>
      </c>
      <c r="E562" s="9">
        <f t="shared" si="8"/>
        <v>5.75</v>
      </c>
      <c r="F562" t="s">
        <v>165</v>
      </c>
      <c r="G562" t="s">
        <v>513</v>
      </c>
      <c r="H562" t="s">
        <v>276</v>
      </c>
      <c r="I562" s="2" t="str">
        <f>_xlfn.XLOOKUP(H562,'Reference table'!$A$2:$A$59,'Reference table'!$B$2:$B$59)</f>
        <v>Dinning</v>
      </c>
      <c r="J562" t="s">
        <v>26</v>
      </c>
    </row>
    <row r="563" spans="1:10">
      <c r="A563" s="8">
        <v>44812</v>
      </c>
      <c r="B563" t="s">
        <v>309</v>
      </c>
      <c r="C563">
        <v>1</v>
      </c>
      <c r="D563" s="10">
        <v>1.35</v>
      </c>
      <c r="E563" s="9">
        <f t="shared" si="8"/>
        <v>1.35</v>
      </c>
      <c r="F563" t="s">
        <v>165</v>
      </c>
      <c r="G563" t="s">
        <v>37</v>
      </c>
      <c r="H563" t="s">
        <v>46</v>
      </c>
      <c r="I563" s="2" t="str">
        <f>_xlfn.XLOOKUP(H563,'Reference table'!$A$2:$A$59,'Reference table'!$B$2:$B$59)</f>
        <v>Grocery</v>
      </c>
      <c r="J563" t="s">
        <v>25</v>
      </c>
    </row>
    <row r="564" spans="1:10">
      <c r="A564" s="8">
        <v>44812</v>
      </c>
      <c r="B564" t="s">
        <v>443</v>
      </c>
      <c r="C564">
        <v>1</v>
      </c>
      <c r="D564" s="10">
        <v>1.45</v>
      </c>
      <c r="E564" s="9">
        <f t="shared" si="8"/>
        <v>1.45</v>
      </c>
      <c r="F564" t="s">
        <v>165</v>
      </c>
      <c r="G564" t="s">
        <v>37</v>
      </c>
      <c r="H564" t="s">
        <v>46</v>
      </c>
      <c r="I564" s="2" t="str">
        <f>_xlfn.XLOOKUP(H564,'Reference table'!$A$2:$A$59,'Reference table'!$B$2:$B$59)</f>
        <v>Grocery</v>
      </c>
      <c r="J564" t="s">
        <v>25</v>
      </c>
    </row>
    <row r="565" spans="1:10">
      <c r="A565" s="8">
        <v>44812</v>
      </c>
      <c r="B565" t="s">
        <v>87</v>
      </c>
      <c r="C565">
        <v>1</v>
      </c>
      <c r="D565" s="10">
        <v>0.5</v>
      </c>
      <c r="E565" s="9">
        <f t="shared" si="8"/>
        <v>0.5</v>
      </c>
      <c r="F565" t="s">
        <v>165</v>
      </c>
      <c r="G565" t="s">
        <v>37</v>
      </c>
      <c r="H565" t="s">
        <v>54</v>
      </c>
      <c r="I565" s="2" t="str">
        <f>_xlfn.XLOOKUP(H565,'Reference table'!$A$2:$A$59,'Reference table'!$B$2:$B$59)</f>
        <v>Grocery</v>
      </c>
      <c r="J565" t="s">
        <v>25</v>
      </c>
    </row>
    <row r="566" spans="1:10">
      <c r="A566" s="8">
        <v>44813</v>
      </c>
      <c r="B566" t="s">
        <v>68</v>
      </c>
      <c r="C566">
        <v>2</v>
      </c>
      <c r="D566" s="3">
        <v>2.0499999999999998</v>
      </c>
      <c r="E566" s="9">
        <f t="shared" si="8"/>
        <v>4.0999999999999996</v>
      </c>
      <c r="F566" t="s">
        <v>288</v>
      </c>
      <c r="G566" t="s">
        <v>531</v>
      </c>
      <c r="H566" t="s">
        <v>55</v>
      </c>
      <c r="I566" s="2" t="str">
        <f>_xlfn.XLOOKUP(H566,'Reference table'!$A$2:$A$59,'Reference table'!$B$2:$B$59)</f>
        <v>Transportation</v>
      </c>
      <c r="J566" t="s">
        <v>25</v>
      </c>
    </row>
    <row r="567" spans="1:10">
      <c r="A567" s="8">
        <v>44813</v>
      </c>
      <c r="B567" t="s">
        <v>68</v>
      </c>
      <c r="C567">
        <v>2</v>
      </c>
      <c r="D567" s="3">
        <v>2.0499999999999998</v>
      </c>
      <c r="E567" s="9">
        <f t="shared" si="8"/>
        <v>4.0999999999999996</v>
      </c>
      <c r="F567" t="s">
        <v>288</v>
      </c>
      <c r="G567" t="s">
        <v>531</v>
      </c>
      <c r="H567" t="s">
        <v>55</v>
      </c>
      <c r="I567" s="2" t="str">
        <f>_xlfn.XLOOKUP(H567,'Reference table'!$A$2:$A$59,'Reference table'!$B$2:$B$59)</f>
        <v>Transportation</v>
      </c>
      <c r="J567" t="s">
        <v>26</v>
      </c>
    </row>
    <row r="568" spans="1:10">
      <c r="A568" s="8">
        <v>44813</v>
      </c>
      <c r="B568" t="s">
        <v>68</v>
      </c>
      <c r="C568">
        <v>1</v>
      </c>
      <c r="D568" s="3">
        <v>1.1499999999999999</v>
      </c>
      <c r="E568" s="9">
        <f t="shared" si="8"/>
        <v>1.1499999999999999</v>
      </c>
      <c r="F568" t="s">
        <v>288</v>
      </c>
      <c r="G568" t="s">
        <v>531</v>
      </c>
      <c r="H568" t="s">
        <v>55</v>
      </c>
      <c r="I568" s="2" t="str">
        <f>_xlfn.XLOOKUP(H568,'Reference table'!$A$2:$A$59,'Reference table'!$B$2:$B$59)</f>
        <v>Transportation</v>
      </c>
      <c r="J568" t="s">
        <v>25</v>
      </c>
    </row>
    <row r="569" spans="1:10">
      <c r="A569" s="8">
        <v>44813</v>
      </c>
      <c r="B569" t="s">
        <v>68</v>
      </c>
      <c r="C569">
        <v>1</v>
      </c>
      <c r="D569" s="3">
        <v>1.1499999999999999</v>
      </c>
      <c r="E569" s="9">
        <f t="shared" si="8"/>
        <v>1.1499999999999999</v>
      </c>
      <c r="F569" t="s">
        <v>288</v>
      </c>
      <c r="G569" t="s">
        <v>531</v>
      </c>
      <c r="H569" t="s">
        <v>55</v>
      </c>
      <c r="I569" s="2" t="str">
        <f>_xlfn.XLOOKUP(H569,'Reference table'!$A$2:$A$59,'Reference table'!$B$2:$B$59)</f>
        <v>Transportation</v>
      </c>
      <c r="J569" t="s">
        <v>26</v>
      </c>
    </row>
    <row r="570" spans="1:10">
      <c r="A570" s="8">
        <v>44813</v>
      </c>
      <c r="B570" t="s">
        <v>554</v>
      </c>
      <c r="C570">
        <v>1</v>
      </c>
      <c r="D570" s="3">
        <v>15.34</v>
      </c>
      <c r="E570" s="9">
        <f t="shared" si="8"/>
        <v>15.34</v>
      </c>
      <c r="F570" t="s">
        <v>165</v>
      </c>
      <c r="G570" t="s">
        <v>555</v>
      </c>
      <c r="H570" t="s">
        <v>538</v>
      </c>
      <c r="I570" s="2" t="str">
        <f>_xlfn.XLOOKUP(H570,'Reference table'!$A$2:$A$59,'Reference table'!$B$2:$B$59)</f>
        <v>Entertainemnt</v>
      </c>
      <c r="J570" t="s">
        <v>26</v>
      </c>
    </row>
    <row r="571" spans="1:10">
      <c r="A571" s="8">
        <v>44813</v>
      </c>
      <c r="B571" t="s">
        <v>557</v>
      </c>
      <c r="C571">
        <v>1</v>
      </c>
      <c r="D571" s="3">
        <v>6.8</v>
      </c>
      <c r="E571" s="9">
        <f t="shared" si="8"/>
        <v>6.8</v>
      </c>
      <c r="F571" t="s">
        <v>165</v>
      </c>
      <c r="G571" t="s">
        <v>556</v>
      </c>
      <c r="H571" t="s">
        <v>553</v>
      </c>
      <c r="I571" s="2" t="str">
        <f>_xlfn.XLOOKUP(H571,'Reference table'!$A$2:$A$59,'Reference table'!$B$2:$B$59)</f>
        <v>Dinning</v>
      </c>
      <c r="J571" t="s">
        <v>25</v>
      </c>
    </row>
    <row r="572" spans="1:10">
      <c r="A572" s="8">
        <v>44813</v>
      </c>
      <c r="B572" t="s">
        <v>558</v>
      </c>
      <c r="C572">
        <v>1</v>
      </c>
      <c r="D572" s="3">
        <v>11</v>
      </c>
      <c r="E572" s="9">
        <f t="shared" si="8"/>
        <v>11</v>
      </c>
      <c r="F572" t="s">
        <v>165</v>
      </c>
      <c r="G572" t="s">
        <v>556</v>
      </c>
      <c r="H572" t="s">
        <v>553</v>
      </c>
      <c r="I572" s="2" t="str">
        <f>_xlfn.XLOOKUP(H572,'Reference table'!$A$2:$A$59,'Reference table'!$B$2:$B$59)</f>
        <v>Dinning</v>
      </c>
      <c r="J572" t="s">
        <v>26</v>
      </c>
    </row>
    <row r="573" spans="1:10">
      <c r="A573" s="8">
        <v>44813</v>
      </c>
      <c r="B573" t="s">
        <v>440</v>
      </c>
      <c r="C573">
        <v>1</v>
      </c>
      <c r="D573" s="3">
        <v>39.950000000000003</v>
      </c>
      <c r="E573" s="9">
        <f t="shared" si="8"/>
        <v>39.950000000000003</v>
      </c>
      <c r="F573" t="s">
        <v>165</v>
      </c>
      <c r="G573" t="s">
        <v>552</v>
      </c>
      <c r="H573" t="s">
        <v>510</v>
      </c>
      <c r="I573" s="2" t="str">
        <f>_xlfn.XLOOKUP(H573,'Reference table'!$A$2:$A$59,'Reference table'!$B$2:$B$59)</f>
        <v>Dinning</v>
      </c>
      <c r="J573" t="s">
        <v>26</v>
      </c>
    </row>
    <row r="574" spans="1:10">
      <c r="A574" s="8">
        <v>44814</v>
      </c>
      <c r="B574" t="s">
        <v>429</v>
      </c>
      <c r="C574">
        <v>1</v>
      </c>
      <c r="D574" s="3">
        <f>3.69+4.19</f>
        <v>7.8800000000000008</v>
      </c>
      <c r="E574" s="9">
        <f t="shared" si="8"/>
        <v>7.8800000000000008</v>
      </c>
      <c r="F574" t="s">
        <v>165</v>
      </c>
      <c r="G574" t="s">
        <v>227</v>
      </c>
      <c r="H574" t="s">
        <v>115</v>
      </c>
      <c r="I574" s="2" t="str">
        <f>_xlfn.XLOOKUP(H574,'Reference table'!$A$2:$A$59,'Reference table'!$B$2:$B$59)</f>
        <v>Dinning</v>
      </c>
      <c r="J574" t="s">
        <v>26</v>
      </c>
    </row>
    <row r="575" spans="1:10">
      <c r="A575" s="8">
        <v>44814</v>
      </c>
      <c r="B575" t="s">
        <v>24</v>
      </c>
      <c r="C575">
        <v>2</v>
      </c>
      <c r="D575" s="3">
        <v>1.65</v>
      </c>
      <c r="E575" s="9">
        <f t="shared" si="8"/>
        <v>3.3</v>
      </c>
      <c r="F575" t="s">
        <v>165</v>
      </c>
      <c r="G575" t="s">
        <v>531</v>
      </c>
      <c r="H575" t="s">
        <v>55</v>
      </c>
      <c r="I575" s="2" t="str">
        <f>_xlfn.XLOOKUP(H575,'Reference table'!$A$2:$A$59,'Reference table'!$B$2:$B$59)</f>
        <v>Transportation</v>
      </c>
      <c r="J575" t="s">
        <v>26</v>
      </c>
    </row>
    <row r="576" spans="1:10">
      <c r="A576" s="8">
        <v>44814</v>
      </c>
      <c r="B576" t="s">
        <v>24</v>
      </c>
      <c r="C576">
        <v>2</v>
      </c>
      <c r="D576" s="3">
        <v>1.65</v>
      </c>
      <c r="E576" s="9">
        <f t="shared" si="8"/>
        <v>3.3</v>
      </c>
      <c r="F576" t="s">
        <v>165</v>
      </c>
      <c r="G576" t="s">
        <v>531</v>
      </c>
      <c r="H576" t="s">
        <v>55</v>
      </c>
      <c r="I576" s="2" t="str">
        <f>_xlfn.XLOOKUP(H576,'Reference table'!$A$2:$A$59,'Reference table'!$B$2:$B$59)</f>
        <v>Transportation</v>
      </c>
      <c r="J576" t="s">
        <v>25</v>
      </c>
    </row>
    <row r="577" spans="1:10">
      <c r="A577" s="8">
        <v>44814</v>
      </c>
      <c r="B577" t="s">
        <v>559</v>
      </c>
      <c r="C577">
        <v>1</v>
      </c>
      <c r="D577" s="3">
        <v>1.36</v>
      </c>
      <c r="E577" s="9">
        <f t="shared" si="8"/>
        <v>1.36</v>
      </c>
      <c r="F577" t="s">
        <v>165</v>
      </c>
      <c r="G577" t="s">
        <v>167</v>
      </c>
      <c r="H577" t="s">
        <v>54</v>
      </c>
      <c r="I577" s="2" t="str">
        <f>_xlfn.XLOOKUP(H577,'Reference table'!$A$2:$A$59,'Reference table'!$B$2:$B$59)</f>
        <v>Grocery</v>
      </c>
      <c r="J577" t="s">
        <v>25</v>
      </c>
    </row>
    <row r="578" spans="1:10">
      <c r="A578" s="8">
        <v>44814</v>
      </c>
      <c r="B578" t="s">
        <v>560</v>
      </c>
      <c r="C578">
        <v>2</v>
      </c>
      <c r="D578" s="3">
        <v>0.49</v>
      </c>
      <c r="E578" s="9">
        <f t="shared" ref="E578:E584" si="9">C578*D578</f>
        <v>0.98</v>
      </c>
      <c r="F578" t="s">
        <v>165</v>
      </c>
      <c r="G578" t="s">
        <v>167</v>
      </c>
      <c r="H578" t="s">
        <v>54</v>
      </c>
      <c r="I578" s="2" t="str">
        <f>_xlfn.XLOOKUP(H578,'Reference table'!$A$2:$A$59,'Reference table'!$B$2:$B$59)</f>
        <v>Grocery</v>
      </c>
      <c r="J578" t="s">
        <v>25</v>
      </c>
    </row>
    <row r="579" spans="1:10">
      <c r="A579" s="8">
        <v>44814</v>
      </c>
      <c r="B579" t="s">
        <v>401</v>
      </c>
      <c r="C579">
        <v>1</v>
      </c>
      <c r="D579" s="3">
        <v>6</v>
      </c>
      <c r="E579" s="9">
        <f t="shared" si="9"/>
        <v>6</v>
      </c>
      <c r="F579" t="s">
        <v>165</v>
      </c>
      <c r="G579" t="s">
        <v>167</v>
      </c>
      <c r="H579" t="s">
        <v>219</v>
      </c>
      <c r="I579" s="2" t="str">
        <f>_xlfn.XLOOKUP(H579,'Reference table'!$A$2:$A$59,'Reference table'!$B$2:$B$59)</f>
        <v>Grocery</v>
      </c>
      <c r="J579" t="s">
        <v>25</v>
      </c>
    </row>
    <row r="580" spans="1:10">
      <c r="A580" s="8">
        <v>44815</v>
      </c>
      <c r="B580" t="s">
        <v>24</v>
      </c>
      <c r="C580">
        <v>2</v>
      </c>
      <c r="D580" s="3">
        <v>1.65</v>
      </c>
      <c r="E580" s="9">
        <f t="shared" si="9"/>
        <v>3.3</v>
      </c>
      <c r="F580" t="s">
        <v>165</v>
      </c>
      <c r="G580" t="s">
        <v>531</v>
      </c>
      <c r="H580" t="s">
        <v>55</v>
      </c>
      <c r="I580" s="2" t="str">
        <f>_xlfn.XLOOKUP(H580,'Reference table'!$A$2:$A$59,'Reference table'!$B$2:$B$59)</f>
        <v>Transportation</v>
      </c>
      <c r="J580" t="s">
        <v>25</v>
      </c>
    </row>
    <row r="581" spans="1:10">
      <c r="A581" s="8">
        <v>44815</v>
      </c>
      <c r="B581" t="s">
        <v>24</v>
      </c>
      <c r="C581">
        <v>2</v>
      </c>
      <c r="D581" s="3">
        <v>1.65</v>
      </c>
      <c r="E581" s="3">
        <f t="shared" si="9"/>
        <v>3.3</v>
      </c>
      <c r="F581" t="s">
        <v>165</v>
      </c>
      <c r="G581" t="s">
        <v>531</v>
      </c>
      <c r="H581" t="s">
        <v>55</v>
      </c>
      <c r="I581" s="2" t="str">
        <f>_xlfn.XLOOKUP(H581,'Reference table'!$A$2:$A$59,'Reference table'!$B$2:$B$59)</f>
        <v>Transportation</v>
      </c>
      <c r="J581" t="s">
        <v>26</v>
      </c>
    </row>
    <row r="582" spans="1:10">
      <c r="A582" s="8">
        <v>44815</v>
      </c>
      <c r="B582" t="s">
        <v>64</v>
      </c>
      <c r="C582">
        <v>1</v>
      </c>
      <c r="D582" s="3">
        <v>1</v>
      </c>
      <c r="E582" s="3">
        <f t="shared" si="9"/>
        <v>1</v>
      </c>
      <c r="F582" t="s">
        <v>165</v>
      </c>
      <c r="G582" t="s">
        <v>65</v>
      </c>
      <c r="H582" t="s">
        <v>54</v>
      </c>
      <c r="I582" s="2" t="str">
        <f>_xlfn.XLOOKUP(H582,'Reference table'!$A$2:$A$59,'Reference table'!$B$2:$B$59)</f>
        <v>Grocery</v>
      </c>
      <c r="J582" t="s">
        <v>26</v>
      </c>
    </row>
    <row r="583" spans="1:10">
      <c r="A583" s="8">
        <v>44815</v>
      </c>
      <c r="B583" t="s">
        <v>561</v>
      </c>
      <c r="C583">
        <v>1</v>
      </c>
      <c r="D583" s="3">
        <v>1</v>
      </c>
      <c r="E583" s="3">
        <f t="shared" si="9"/>
        <v>1</v>
      </c>
      <c r="F583" t="s">
        <v>165</v>
      </c>
      <c r="G583" t="s">
        <v>65</v>
      </c>
      <c r="H583" t="s">
        <v>54</v>
      </c>
      <c r="I583" s="2" t="str">
        <f>_xlfn.XLOOKUP(H583,'Reference table'!$A$2:$A$59,'Reference table'!$B$2:$B$59)</f>
        <v>Grocery</v>
      </c>
      <c r="J583" t="s">
        <v>26</v>
      </c>
    </row>
    <row r="584" spans="1:10">
      <c r="A584" s="8">
        <v>44815</v>
      </c>
      <c r="B584" t="s">
        <v>562</v>
      </c>
      <c r="C584">
        <v>1</v>
      </c>
      <c r="D584" s="3">
        <v>15</v>
      </c>
      <c r="E584" s="3">
        <f t="shared" si="9"/>
        <v>15</v>
      </c>
      <c r="F584" t="s">
        <v>165</v>
      </c>
      <c r="G584" t="s">
        <v>273</v>
      </c>
      <c r="H584" t="s">
        <v>176</v>
      </c>
      <c r="I584" s="2" t="str">
        <f>_xlfn.XLOOKUP(H584,'Reference table'!$A$2:$A$59,'Reference table'!$B$2:$B$59)</f>
        <v>Household</v>
      </c>
      <c r="J584" t="s">
        <v>26</v>
      </c>
    </row>
  </sheetData>
  <autoFilter ref="A1:J565" xr:uid="{A9288FFF-471F-49EA-8432-1806511817B5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4BE5E-E643-45C9-88C4-D898E7C75C54}">
  <dimension ref="A1:W58"/>
  <sheetViews>
    <sheetView workbookViewId="0">
      <selection activeCell="Q12" sqref="Q12"/>
    </sheetView>
  </sheetViews>
  <sheetFormatPr defaultRowHeight="14.4"/>
  <cols>
    <col min="1" max="1" width="16.6640625" bestFit="1" customWidth="1"/>
    <col min="2" max="2" width="13.21875" bestFit="1" customWidth="1"/>
    <col min="3" max="3" width="5.77734375" customWidth="1"/>
    <col min="4" max="4" width="11.21875" bestFit="1" customWidth="1"/>
    <col min="6" max="6" width="2.77734375" customWidth="1"/>
    <col min="7" max="7" width="16.6640625" bestFit="1" customWidth="1"/>
    <col min="9" max="9" width="2.77734375" customWidth="1"/>
    <col min="12" max="12" width="2.77734375" customWidth="1"/>
    <col min="13" max="13" width="15.33203125" bestFit="1" customWidth="1"/>
    <col min="14" max="14" width="9.6640625" bestFit="1" customWidth="1"/>
    <col min="15" max="15" width="2.77734375" customWidth="1"/>
    <col min="16" max="16" width="8.88671875" customWidth="1"/>
    <col min="17" max="17" width="12.6640625" bestFit="1" customWidth="1"/>
    <col min="18" max="18" width="2.77734375" customWidth="1"/>
    <col min="21" max="21" width="2.77734375" customWidth="1"/>
    <col min="22" max="23" width="13.21875" bestFit="1" customWidth="1"/>
  </cols>
  <sheetData>
    <row r="1" spans="1:23">
      <c r="A1" s="13" t="s">
        <v>537</v>
      </c>
      <c r="B1" s="13"/>
      <c r="D1" s="12" t="s">
        <v>124</v>
      </c>
      <c r="E1" s="12"/>
      <c r="G1" s="12" t="s">
        <v>49</v>
      </c>
      <c r="H1" s="12"/>
      <c r="J1" s="12" t="s">
        <v>526</v>
      </c>
      <c r="K1" s="12"/>
      <c r="M1" s="12" t="s">
        <v>409</v>
      </c>
      <c r="N1" s="12"/>
      <c r="P1" s="12" t="s">
        <v>356</v>
      </c>
      <c r="Q1" s="12"/>
      <c r="S1" s="12" t="s">
        <v>342</v>
      </c>
      <c r="T1" s="12"/>
      <c r="V1" s="12" t="s">
        <v>55</v>
      </c>
      <c r="W1" s="12"/>
    </row>
    <row r="2" spans="1:23">
      <c r="A2" t="s">
        <v>371</v>
      </c>
      <c r="B2" t="s">
        <v>124</v>
      </c>
      <c r="D2" s="11" t="s">
        <v>371</v>
      </c>
      <c r="E2" s="11" t="s">
        <v>124</v>
      </c>
      <c r="G2" s="11" t="s">
        <v>518</v>
      </c>
      <c r="H2" s="11" t="s">
        <v>49</v>
      </c>
      <c r="J2" s="11" t="s">
        <v>472</v>
      </c>
      <c r="K2" s="11" t="s">
        <v>526</v>
      </c>
      <c r="M2" s="11" t="s">
        <v>176</v>
      </c>
      <c r="N2" s="11" t="s">
        <v>409</v>
      </c>
      <c r="P2" s="11" t="s">
        <v>538</v>
      </c>
      <c r="Q2" s="11" t="s">
        <v>542</v>
      </c>
      <c r="S2" s="11" t="s">
        <v>530</v>
      </c>
      <c r="T2" s="11" t="s">
        <v>342</v>
      </c>
      <c r="V2" s="11" t="s">
        <v>55</v>
      </c>
      <c r="W2" s="11" t="s">
        <v>55</v>
      </c>
    </row>
    <row r="3" spans="1:23">
      <c r="A3" t="s">
        <v>219</v>
      </c>
      <c r="B3" t="s">
        <v>124</v>
      </c>
      <c r="D3" s="11" t="s">
        <v>219</v>
      </c>
      <c r="E3" s="11" t="s">
        <v>124</v>
      </c>
      <c r="G3" s="11" t="s">
        <v>519</v>
      </c>
      <c r="H3" s="11" t="s">
        <v>49</v>
      </c>
      <c r="J3" s="11" t="s">
        <v>130</v>
      </c>
      <c r="K3" s="11" t="s">
        <v>526</v>
      </c>
      <c r="M3" s="11" t="s">
        <v>535</v>
      </c>
      <c r="N3" s="11" t="s">
        <v>409</v>
      </c>
      <c r="P3" s="11" t="s">
        <v>539</v>
      </c>
      <c r="Q3" s="11" t="s">
        <v>542</v>
      </c>
      <c r="S3" s="11" t="s">
        <v>529</v>
      </c>
      <c r="T3" s="11" t="s">
        <v>342</v>
      </c>
    </row>
    <row r="4" spans="1:23">
      <c r="A4" t="s">
        <v>265</v>
      </c>
      <c r="B4" t="s">
        <v>124</v>
      </c>
      <c r="D4" s="11" t="s">
        <v>265</v>
      </c>
      <c r="E4" s="11" t="s">
        <v>124</v>
      </c>
      <c r="G4" s="11" t="s">
        <v>510</v>
      </c>
      <c r="H4" s="11" t="s">
        <v>49</v>
      </c>
      <c r="J4" s="11" t="s">
        <v>527</v>
      </c>
      <c r="K4" s="11" t="s">
        <v>526</v>
      </c>
      <c r="M4" s="11" t="s">
        <v>533</v>
      </c>
      <c r="N4" s="11" t="s">
        <v>409</v>
      </c>
      <c r="P4" s="11" t="s">
        <v>540</v>
      </c>
      <c r="Q4" s="11" t="s">
        <v>542</v>
      </c>
      <c r="S4" s="11" t="s">
        <v>343</v>
      </c>
      <c r="T4" s="11" t="s">
        <v>342</v>
      </c>
      <c r="V4" s="12" t="s">
        <v>100</v>
      </c>
      <c r="W4" s="12"/>
    </row>
    <row r="5" spans="1:23">
      <c r="A5" t="s">
        <v>46</v>
      </c>
      <c r="B5" t="s">
        <v>124</v>
      </c>
      <c r="D5" s="11" t="s">
        <v>46</v>
      </c>
      <c r="E5" s="11" t="s">
        <v>124</v>
      </c>
      <c r="G5" s="11" t="s">
        <v>521</v>
      </c>
      <c r="H5" s="11" t="s">
        <v>49</v>
      </c>
      <c r="M5" s="11" t="s">
        <v>229</v>
      </c>
      <c r="N5" s="11" t="s">
        <v>409</v>
      </c>
      <c r="P5" s="11" t="s">
        <v>541</v>
      </c>
      <c r="Q5" s="11" t="s">
        <v>542</v>
      </c>
      <c r="S5" s="11" t="s">
        <v>528</v>
      </c>
      <c r="T5" s="11" t="s">
        <v>342</v>
      </c>
      <c r="V5" s="11" t="s">
        <v>100</v>
      </c>
      <c r="W5" s="11" t="s">
        <v>100</v>
      </c>
    </row>
    <row r="6" spans="1:23">
      <c r="A6" t="s">
        <v>50</v>
      </c>
      <c r="B6" t="s">
        <v>124</v>
      </c>
      <c r="D6" s="11" t="s">
        <v>50</v>
      </c>
      <c r="E6" s="11" t="s">
        <v>124</v>
      </c>
      <c r="G6" s="11" t="s">
        <v>520</v>
      </c>
      <c r="H6" s="11" t="s">
        <v>49</v>
      </c>
      <c r="M6" s="11" t="s">
        <v>470</v>
      </c>
      <c r="N6" s="11" t="s">
        <v>409</v>
      </c>
      <c r="S6" s="11" t="s">
        <v>135</v>
      </c>
      <c r="T6" s="11" t="s">
        <v>342</v>
      </c>
    </row>
    <row r="7" spans="1:23">
      <c r="A7" t="s">
        <v>54</v>
      </c>
      <c r="B7" t="s">
        <v>124</v>
      </c>
      <c r="D7" s="11" t="s">
        <v>54</v>
      </c>
      <c r="E7" s="11" t="s">
        <v>124</v>
      </c>
      <c r="G7" s="11" t="s">
        <v>522</v>
      </c>
      <c r="H7" s="11" t="s">
        <v>49</v>
      </c>
      <c r="M7" s="11" t="s">
        <v>534</v>
      </c>
      <c r="N7" s="11" t="s">
        <v>409</v>
      </c>
      <c r="V7" s="12" t="s">
        <v>475</v>
      </c>
      <c r="W7" s="12"/>
    </row>
    <row r="8" spans="1:23">
      <c r="A8" t="s">
        <v>117</v>
      </c>
      <c r="B8" t="s">
        <v>124</v>
      </c>
      <c r="D8" s="11" t="s">
        <v>117</v>
      </c>
      <c r="E8" s="11" t="s">
        <v>124</v>
      </c>
      <c r="G8" s="11" t="s">
        <v>523</v>
      </c>
      <c r="H8" s="11" t="s">
        <v>49</v>
      </c>
      <c r="M8" s="11" t="s">
        <v>284</v>
      </c>
      <c r="N8" s="11" t="s">
        <v>409</v>
      </c>
      <c r="V8" s="11" t="s">
        <v>475</v>
      </c>
      <c r="W8" s="11" t="s">
        <v>475</v>
      </c>
    </row>
    <row r="9" spans="1:23">
      <c r="A9" t="s">
        <v>53</v>
      </c>
      <c r="B9" t="s">
        <v>124</v>
      </c>
      <c r="D9" s="11" t="s">
        <v>53</v>
      </c>
      <c r="E9" s="11" t="s">
        <v>124</v>
      </c>
      <c r="G9" s="11" t="s">
        <v>394</v>
      </c>
      <c r="H9" s="11" t="s">
        <v>49</v>
      </c>
      <c r="M9" s="11" t="s">
        <v>151</v>
      </c>
      <c r="N9" s="11" t="s">
        <v>409</v>
      </c>
    </row>
    <row r="10" spans="1:23">
      <c r="A10" t="s">
        <v>144</v>
      </c>
      <c r="B10" t="s">
        <v>124</v>
      </c>
      <c r="D10" s="11" t="s">
        <v>144</v>
      </c>
      <c r="E10" s="11" t="s">
        <v>124</v>
      </c>
      <c r="G10" s="11" t="s">
        <v>321</v>
      </c>
      <c r="H10" s="11" t="s">
        <v>49</v>
      </c>
      <c r="M10" s="11" t="s">
        <v>536</v>
      </c>
      <c r="N10" s="11" t="s">
        <v>409</v>
      </c>
      <c r="V10" s="12" t="s">
        <v>543</v>
      </c>
      <c r="W10" s="12"/>
    </row>
    <row r="11" spans="1:23">
      <c r="A11" t="s">
        <v>56</v>
      </c>
      <c r="B11" t="s">
        <v>124</v>
      </c>
      <c r="D11" s="11" t="s">
        <v>56</v>
      </c>
      <c r="E11" s="11" t="s">
        <v>124</v>
      </c>
      <c r="G11" s="11" t="s">
        <v>524</v>
      </c>
      <c r="H11" s="11" t="s">
        <v>49</v>
      </c>
      <c r="V11" s="11" t="s">
        <v>543</v>
      </c>
      <c r="W11" s="11" t="s">
        <v>543</v>
      </c>
    </row>
    <row r="12" spans="1:23">
      <c r="A12" t="s">
        <v>51</v>
      </c>
      <c r="B12" t="s">
        <v>124</v>
      </c>
      <c r="D12" s="11" t="s">
        <v>51</v>
      </c>
      <c r="E12" s="11" t="s">
        <v>124</v>
      </c>
      <c r="G12" s="11" t="s">
        <v>115</v>
      </c>
      <c r="H12" s="11" t="s">
        <v>49</v>
      </c>
    </row>
    <row r="13" spans="1:23">
      <c r="A13" t="s">
        <v>222</v>
      </c>
      <c r="B13" t="s">
        <v>124</v>
      </c>
      <c r="D13" s="11" t="s">
        <v>222</v>
      </c>
      <c r="E13" s="11" t="s">
        <v>124</v>
      </c>
      <c r="G13" s="11" t="s">
        <v>276</v>
      </c>
      <c r="H13" s="11" t="s">
        <v>49</v>
      </c>
      <c r="V13" s="12" t="s">
        <v>90</v>
      </c>
      <c r="W13" s="12"/>
    </row>
    <row r="14" spans="1:23">
      <c r="A14" t="s">
        <v>514</v>
      </c>
      <c r="B14" t="s">
        <v>124</v>
      </c>
      <c r="D14" s="11" t="s">
        <v>514</v>
      </c>
      <c r="E14" s="11" t="s">
        <v>124</v>
      </c>
      <c r="G14" s="11" t="s">
        <v>553</v>
      </c>
      <c r="H14" s="11" t="s">
        <v>49</v>
      </c>
      <c r="V14" s="11" t="s">
        <v>90</v>
      </c>
      <c r="W14" s="11" t="s">
        <v>90</v>
      </c>
    </row>
    <row r="15" spans="1:23">
      <c r="A15" t="s">
        <v>52</v>
      </c>
      <c r="B15" t="s">
        <v>124</v>
      </c>
      <c r="D15" s="11" t="s">
        <v>52</v>
      </c>
      <c r="E15" s="11" t="s">
        <v>124</v>
      </c>
    </row>
    <row r="16" spans="1:23">
      <c r="A16" t="s">
        <v>47</v>
      </c>
      <c r="B16" t="s">
        <v>124</v>
      </c>
      <c r="D16" s="11" t="s">
        <v>47</v>
      </c>
      <c r="E16" s="11" t="s">
        <v>124</v>
      </c>
      <c r="V16" s="12" t="s">
        <v>491</v>
      </c>
      <c r="W16" s="12"/>
    </row>
    <row r="17" spans="1:23">
      <c r="A17" t="s">
        <v>544</v>
      </c>
      <c r="B17" t="s">
        <v>124</v>
      </c>
      <c r="D17" s="11" t="s">
        <v>544</v>
      </c>
      <c r="E17" s="11" t="s">
        <v>124</v>
      </c>
      <c r="V17" s="11" t="s">
        <v>491</v>
      </c>
      <c r="W17" s="11" t="s">
        <v>491</v>
      </c>
    </row>
    <row r="18" spans="1:23">
      <c r="A18" t="s">
        <v>124</v>
      </c>
      <c r="B18" t="s">
        <v>124</v>
      </c>
    </row>
    <row r="19" spans="1:23">
      <c r="A19" t="s">
        <v>518</v>
      </c>
      <c r="B19" t="s">
        <v>49</v>
      </c>
    </row>
    <row r="20" spans="1:23">
      <c r="A20" t="s">
        <v>519</v>
      </c>
      <c r="B20" t="s">
        <v>49</v>
      </c>
    </row>
    <row r="21" spans="1:23">
      <c r="A21" t="s">
        <v>510</v>
      </c>
      <c r="B21" t="s">
        <v>49</v>
      </c>
    </row>
    <row r="22" spans="1:23">
      <c r="A22" t="s">
        <v>521</v>
      </c>
      <c r="B22" t="s">
        <v>49</v>
      </c>
    </row>
    <row r="23" spans="1:23">
      <c r="A23" t="s">
        <v>520</v>
      </c>
      <c r="B23" t="s">
        <v>49</v>
      </c>
    </row>
    <row r="24" spans="1:23">
      <c r="A24" t="s">
        <v>522</v>
      </c>
      <c r="B24" t="s">
        <v>49</v>
      </c>
    </row>
    <row r="25" spans="1:23">
      <c r="A25" t="s">
        <v>523</v>
      </c>
      <c r="B25" t="s">
        <v>49</v>
      </c>
    </row>
    <row r="26" spans="1:23">
      <c r="A26" t="s">
        <v>394</v>
      </c>
      <c r="B26" t="s">
        <v>49</v>
      </c>
    </row>
    <row r="27" spans="1:23">
      <c r="A27" t="s">
        <v>321</v>
      </c>
      <c r="B27" t="s">
        <v>49</v>
      </c>
    </row>
    <row r="28" spans="1:23">
      <c r="A28" t="s">
        <v>524</v>
      </c>
      <c r="B28" t="s">
        <v>49</v>
      </c>
    </row>
    <row r="29" spans="1:23">
      <c r="A29" t="s">
        <v>115</v>
      </c>
      <c r="B29" t="s">
        <v>49</v>
      </c>
    </row>
    <row r="30" spans="1:23">
      <c r="A30" t="s">
        <v>276</v>
      </c>
      <c r="B30" t="s">
        <v>49</v>
      </c>
    </row>
    <row r="31" spans="1:23">
      <c r="A31" t="s">
        <v>553</v>
      </c>
      <c r="B31" t="s">
        <v>49</v>
      </c>
    </row>
    <row r="32" spans="1:23">
      <c r="A32" t="s">
        <v>472</v>
      </c>
      <c r="B32" t="s">
        <v>526</v>
      </c>
    </row>
    <row r="33" spans="1:2">
      <c r="A33" t="s">
        <v>130</v>
      </c>
      <c r="B33" t="s">
        <v>526</v>
      </c>
    </row>
    <row r="34" spans="1:2">
      <c r="A34" t="s">
        <v>527</v>
      </c>
      <c r="B34" t="s">
        <v>526</v>
      </c>
    </row>
    <row r="35" spans="1:2">
      <c r="A35" t="s">
        <v>176</v>
      </c>
      <c r="B35" t="s">
        <v>409</v>
      </c>
    </row>
    <row r="36" spans="1:2">
      <c r="A36" t="s">
        <v>535</v>
      </c>
      <c r="B36" t="s">
        <v>409</v>
      </c>
    </row>
    <row r="37" spans="1:2">
      <c r="A37" t="s">
        <v>533</v>
      </c>
      <c r="B37" t="s">
        <v>409</v>
      </c>
    </row>
    <row r="38" spans="1:2">
      <c r="A38" t="s">
        <v>229</v>
      </c>
      <c r="B38" t="s">
        <v>409</v>
      </c>
    </row>
    <row r="39" spans="1:2">
      <c r="A39" t="s">
        <v>470</v>
      </c>
      <c r="B39" t="s">
        <v>409</v>
      </c>
    </row>
    <row r="40" spans="1:2">
      <c r="A40" t="s">
        <v>534</v>
      </c>
      <c r="B40" t="s">
        <v>409</v>
      </c>
    </row>
    <row r="41" spans="1:2">
      <c r="A41" t="s">
        <v>284</v>
      </c>
      <c r="B41" t="s">
        <v>409</v>
      </c>
    </row>
    <row r="42" spans="1:2">
      <c r="A42" t="s">
        <v>151</v>
      </c>
      <c r="B42" t="s">
        <v>409</v>
      </c>
    </row>
    <row r="43" spans="1:2">
      <c r="A43" t="s">
        <v>536</v>
      </c>
      <c r="B43" t="s">
        <v>409</v>
      </c>
    </row>
    <row r="44" spans="1:2">
      <c r="A44" t="s">
        <v>538</v>
      </c>
      <c r="B44" t="s">
        <v>542</v>
      </c>
    </row>
    <row r="45" spans="1:2">
      <c r="A45" t="s">
        <v>539</v>
      </c>
      <c r="B45" t="s">
        <v>542</v>
      </c>
    </row>
    <row r="46" spans="1:2">
      <c r="A46" t="s">
        <v>540</v>
      </c>
      <c r="B46" t="s">
        <v>542</v>
      </c>
    </row>
    <row r="47" spans="1:2">
      <c r="A47" t="s">
        <v>541</v>
      </c>
      <c r="B47" t="s">
        <v>542</v>
      </c>
    </row>
    <row r="48" spans="1:2">
      <c r="A48" t="s">
        <v>530</v>
      </c>
      <c r="B48" t="s">
        <v>342</v>
      </c>
    </row>
    <row r="49" spans="1:2">
      <c r="A49" t="s">
        <v>529</v>
      </c>
      <c r="B49" t="s">
        <v>342</v>
      </c>
    </row>
    <row r="50" spans="1:2">
      <c r="A50" t="s">
        <v>343</v>
      </c>
      <c r="B50" t="s">
        <v>342</v>
      </c>
    </row>
    <row r="51" spans="1:2">
      <c r="A51" t="s">
        <v>528</v>
      </c>
      <c r="B51" t="s">
        <v>342</v>
      </c>
    </row>
    <row r="52" spans="1:2">
      <c r="A52" t="s">
        <v>135</v>
      </c>
      <c r="B52" t="s">
        <v>342</v>
      </c>
    </row>
    <row r="53" spans="1:2">
      <c r="A53" t="s">
        <v>55</v>
      </c>
      <c r="B53" t="s">
        <v>55</v>
      </c>
    </row>
    <row r="54" spans="1:2">
      <c r="A54" t="s">
        <v>100</v>
      </c>
      <c r="B54" t="s">
        <v>100</v>
      </c>
    </row>
    <row r="55" spans="1:2">
      <c r="A55" t="s">
        <v>475</v>
      </c>
      <c r="B55" t="s">
        <v>475</v>
      </c>
    </row>
    <row r="56" spans="1:2">
      <c r="A56" t="s">
        <v>543</v>
      </c>
      <c r="B56" t="s">
        <v>543</v>
      </c>
    </row>
    <row r="57" spans="1:2">
      <c r="A57" t="s">
        <v>90</v>
      </c>
      <c r="B57" t="s">
        <v>90</v>
      </c>
    </row>
    <row r="58" spans="1:2">
      <c r="A58" t="s">
        <v>491</v>
      </c>
      <c r="B58" t="s">
        <v>491</v>
      </c>
    </row>
  </sheetData>
  <mergeCells count="13">
    <mergeCell ref="S1:T1"/>
    <mergeCell ref="V1:W1"/>
    <mergeCell ref="A1:B1"/>
    <mergeCell ref="D1:E1"/>
    <mergeCell ref="G1:H1"/>
    <mergeCell ref="J1:K1"/>
    <mergeCell ref="M1:N1"/>
    <mergeCell ref="P1:Q1"/>
    <mergeCell ref="V4:W4"/>
    <mergeCell ref="V7:W7"/>
    <mergeCell ref="V10:W10"/>
    <mergeCell ref="V13:W13"/>
    <mergeCell ref="V16:W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87A2-68F4-4E98-9FCD-1ED81659ECA0}">
  <dimension ref="A3:D17"/>
  <sheetViews>
    <sheetView workbookViewId="0">
      <selection activeCell="B19" sqref="B19"/>
    </sheetView>
  </sheetViews>
  <sheetFormatPr defaultRowHeight="14.4"/>
  <cols>
    <col min="1" max="1" width="16.33203125" bestFit="1" customWidth="1"/>
    <col min="2" max="2" width="15.5546875" bestFit="1" customWidth="1"/>
    <col min="3" max="3" width="9" bestFit="1" customWidth="1"/>
    <col min="4" max="5" width="10.77734375" bestFit="1" customWidth="1"/>
  </cols>
  <sheetData>
    <row r="3" spans="1:4">
      <c r="A3" s="5" t="s">
        <v>549</v>
      </c>
      <c r="B3" s="5" t="s">
        <v>548</v>
      </c>
    </row>
    <row r="4" spans="1:4">
      <c r="A4" s="5" t="s">
        <v>545</v>
      </c>
      <c r="B4" t="s">
        <v>25</v>
      </c>
      <c r="C4" t="s">
        <v>26</v>
      </c>
      <c r="D4" t="s">
        <v>546</v>
      </c>
    </row>
    <row r="5" spans="1:4">
      <c r="A5" s="6" t="s">
        <v>49</v>
      </c>
      <c r="B5">
        <v>372.4</v>
      </c>
      <c r="C5">
        <v>264.47000000000003</v>
      </c>
      <c r="D5">
        <v>636.87</v>
      </c>
    </row>
    <row r="6" spans="1:4">
      <c r="A6" s="6" t="s">
        <v>542</v>
      </c>
      <c r="B6">
        <v>15</v>
      </c>
      <c r="C6">
        <v>58.17</v>
      </c>
      <c r="D6">
        <v>73.17</v>
      </c>
    </row>
    <row r="7" spans="1:4">
      <c r="A7" s="6" t="s">
        <v>491</v>
      </c>
      <c r="C7">
        <v>29.89</v>
      </c>
      <c r="D7">
        <v>29.89</v>
      </c>
    </row>
    <row r="8" spans="1:4">
      <c r="A8" s="6" t="s">
        <v>124</v>
      </c>
      <c r="B8">
        <v>382.50999999999976</v>
      </c>
      <c r="C8">
        <v>214.5499999999999</v>
      </c>
      <c r="D8">
        <v>597.05999999999972</v>
      </c>
    </row>
    <row r="9" spans="1:4">
      <c r="A9" s="6" t="s">
        <v>90</v>
      </c>
      <c r="B9">
        <v>25.5</v>
      </c>
      <c r="C9">
        <v>18.5</v>
      </c>
      <c r="D9">
        <v>44</v>
      </c>
    </row>
    <row r="10" spans="1:4">
      <c r="A10" s="6" t="s">
        <v>543</v>
      </c>
      <c r="C10">
        <v>55.13</v>
      </c>
      <c r="D10">
        <v>55.13</v>
      </c>
    </row>
    <row r="11" spans="1:4">
      <c r="A11" s="6" t="s">
        <v>409</v>
      </c>
      <c r="B11">
        <v>309.73</v>
      </c>
      <c r="C11">
        <v>818.61</v>
      </c>
      <c r="D11">
        <v>1128.3400000000001</v>
      </c>
    </row>
    <row r="12" spans="1:4">
      <c r="A12" s="6" t="s">
        <v>526</v>
      </c>
      <c r="B12">
        <v>39.99</v>
      </c>
      <c r="C12">
        <v>49.39</v>
      </c>
      <c r="D12">
        <v>89.38</v>
      </c>
    </row>
    <row r="13" spans="1:4">
      <c r="A13" s="6" t="s">
        <v>100</v>
      </c>
      <c r="B13">
        <v>11400</v>
      </c>
      <c r="C13">
        <v>8960</v>
      </c>
      <c r="D13">
        <v>20360</v>
      </c>
    </row>
    <row r="14" spans="1:4">
      <c r="A14" s="6" t="s">
        <v>475</v>
      </c>
      <c r="C14">
        <v>50.15</v>
      </c>
      <c r="D14">
        <v>50.15</v>
      </c>
    </row>
    <row r="15" spans="1:4">
      <c r="A15" s="6" t="s">
        <v>55</v>
      </c>
      <c r="B15">
        <v>128.85</v>
      </c>
      <c r="C15">
        <v>246.8</v>
      </c>
      <c r="D15">
        <v>375.65</v>
      </c>
    </row>
    <row r="16" spans="1:4">
      <c r="A16" s="6" t="s">
        <v>342</v>
      </c>
      <c r="B16">
        <v>79.759999999999991</v>
      </c>
      <c r="C16">
        <v>181.91</v>
      </c>
      <c r="D16">
        <v>261.66999999999996</v>
      </c>
    </row>
    <row r="17" spans="1:4">
      <c r="A17" s="6" t="s">
        <v>546</v>
      </c>
      <c r="B17">
        <v>12753.74</v>
      </c>
      <c r="C17">
        <v>10947.569999999998</v>
      </c>
      <c r="D17">
        <v>23701.31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8085-15CD-4BE1-9758-EA460A40AEEB}">
  <dimension ref="A1:C21"/>
  <sheetViews>
    <sheetView workbookViewId="0">
      <selection activeCell="F28" sqref="F28"/>
    </sheetView>
  </sheetViews>
  <sheetFormatPr defaultRowHeight="14.4"/>
  <cols>
    <col min="1" max="1" width="12.5546875" bestFit="1" customWidth="1"/>
    <col min="2" max="2" width="14.88671875" bestFit="1" customWidth="1"/>
    <col min="3" max="3" width="12" bestFit="1" customWidth="1"/>
  </cols>
  <sheetData>
    <row r="1" spans="1:3">
      <c r="A1" s="5" t="s">
        <v>525</v>
      </c>
      <c r="B1" t="s">
        <v>124</v>
      </c>
    </row>
    <row r="3" spans="1:3">
      <c r="A3" s="5" t="s">
        <v>545</v>
      </c>
      <c r="B3" t="s">
        <v>550</v>
      </c>
      <c r="C3" t="s">
        <v>547</v>
      </c>
    </row>
    <row r="4" spans="1:3">
      <c r="A4" s="6" t="s">
        <v>371</v>
      </c>
      <c r="B4">
        <v>18</v>
      </c>
      <c r="C4">
        <v>33.740000000000009</v>
      </c>
    </row>
    <row r="5" spans="1:3">
      <c r="A5" s="6" t="s">
        <v>219</v>
      </c>
      <c r="B5">
        <v>33</v>
      </c>
      <c r="C5">
        <v>64.425833333333344</v>
      </c>
    </row>
    <row r="6" spans="1:3">
      <c r="A6" s="6" t="s">
        <v>265</v>
      </c>
      <c r="B6">
        <v>3</v>
      </c>
      <c r="C6">
        <v>3.39</v>
      </c>
    </row>
    <row r="7" spans="1:3">
      <c r="A7" s="6" t="s">
        <v>46</v>
      </c>
      <c r="B7">
        <v>43</v>
      </c>
      <c r="C7">
        <v>57.139999999999993</v>
      </c>
    </row>
    <row r="8" spans="1:3">
      <c r="A8" s="6" t="s">
        <v>50</v>
      </c>
      <c r="B8">
        <v>24</v>
      </c>
      <c r="C8">
        <v>58.93</v>
      </c>
    </row>
    <row r="9" spans="1:3">
      <c r="A9" s="6" t="s">
        <v>54</v>
      </c>
      <c r="B9">
        <v>38</v>
      </c>
      <c r="C9">
        <v>17.100000000000001</v>
      </c>
    </row>
    <row r="10" spans="1:3">
      <c r="A10" s="6" t="s">
        <v>124</v>
      </c>
      <c r="B10">
        <v>5</v>
      </c>
      <c r="C10">
        <v>83.9</v>
      </c>
    </row>
    <row r="11" spans="1:3">
      <c r="A11" s="6" t="s">
        <v>117</v>
      </c>
      <c r="B11">
        <v>3</v>
      </c>
      <c r="C11">
        <v>9.9499999999999993</v>
      </c>
    </row>
    <row r="12" spans="1:3">
      <c r="A12" s="6" t="s">
        <v>544</v>
      </c>
      <c r="B12">
        <v>3</v>
      </c>
      <c r="C12">
        <v>43.989999999999995</v>
      </c>
    </row>
    <row r="13" spans="1:3">
      <c r="A13" s="6" t="s">
        <v>53</v>
      </c>
      <c r="B13">
        <v>18</v>
      </c>
      <c r="C13">
        <v>52.52</v>
      </c>
    </row>
    <row r="14" spans="1:3">
      <c r="A14" s="6" t="s">
        <v>47</v>
      </c>
      <c r="B14">
        <v>7</v>
      </c>
      <c r="C14">
        <v>7.91</v>
      </c>
    </row>
    <row r="15" spans="1:3">
      <c r="A15" s="6" t="s">
        <v>144</v>
      </c>
      <c r="B15">
        <v>20</v>
      </c>
      <c r="C15">
        <v>30.250000000000004</v>
      </c>
    </row>
    <row r="16" spans="1:3">
      <c r="A16" s="6" t="s">
        <v>56</v>
      </c>
      <c r="B16">
        <v>1</v>
      </c>
      <c r="C16">
        <v>3.49</v>
      </c>
    </row>
    <row r="17" spans="1:3">
      <c r="A17" s="6" t="s">
        <v>51</v>
      </c>
      <c r="B17">
        <v>38</v>
      </c>
      <c r="C17">
        <v>37.1</v>
      </c>
    </row>
    <row r="18" spans="1:3">
      <c r="A18" s="6" t="s">
        <v>222</v>
      </c>
      <c r="B18">
        <v>7</v>
      </c>
      <c r="C18">
        <v>7.0200000000000005</v>
      </c>
    </row>
    <row r="19" spans="1:3">
      <c r="A19" s="6" t="s">
        <v>514</v>
      </c>
      <c r="B19">
        <v>35</v>
      </c>
      <c r="C19">
        <v>33.07</v>
      </c>
    </row>
    <row r="20" spans="1:3">
      <c r="A20" s="6" t="s">
        <v>52</v>
      </c>
      <c r="B20">
        <v>43</v>
      </c>
      <c r="C20">
        <v>30.849999999999994</v>
      </c>
    </row>
    <row r="21" spans="1:3">
      <c r="A21" s="6" t="s">
        <v>546</v>
      </c>
      <c r="B21">
        <v>339</v>
      </c>
      <c r="C21">
        <v>574.77583333333348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.</vt:lpstr>
      <vt:lpstr>Expenses</vt:lpstr>
      <vt:lpstr>Reference table</vt:lpstr>
      <vt:lpstr>Pivot(Expense per Catergory)</vt:lpstr>
      <vt:lpstr>Grocery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2022-07-11T11:16:04Z</dcterms:created>
  <dcterms:modified xsi:type="dcterms:W3CDTF">2022-09-12T09:04:55Z</dcterms:modified>
</cp:coreProperties>
</file>