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angus/Documents/AustralianFoodborneIllnessCosting/Data/"/>
    </mc:Choice>
  </mc:AlternateContent>
  <xr:revisionPtr revIDLastSave="0" documentId="13_ncr:1_{FDA44432-47CB-D94A-831F-D3F42874DA3A}" xr6:coauthVersionLast="47" xr6:coauthVersionMax="47" xr10:uidLastSave="{00000000-0000-0000-0000-000000000000}"/>
  <bookViews>
    <workbookView xWindow="900" yWindow="460" windowWidth="24380" windowHeight="12220" activeTab="1" xr2:uid="{00000000-000D-0000-FFFF-FFFF00000000}"/>
  </bookViews>
  <sheets>
    <sheet name="gastro with case definition" sheetId="1" r:id="rId1"/>
    <sheet name="Missed days - machine readible" sheetId="4" r:id="rId2"/>
    <sheet name="gastro + duration &gt; 2" sheetId="2" r:id="rId3"/>
    <sheet name="gastro + duration &gt;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D15" i="4"/>
  <c r="C15" i="4"/>
  <c r="E2" i="4"/>
  <c r="D2" i="4"/>
  <c r="C2" i="4"/>
  <c r="E87" i="3"/>
  <c r="G88" i="3"/>
  <c r="F88" i="3"/>
  <c r="E88" i="3"/>
  <c r="F87" i="3"/>
  <c r="K85" i="3"/>
  <c r="K71" i="3"/>
  <c r="G71" i="3"/>
  <c r="F71" i="3"/>
  <c r="E71" i="3"/>
  <c r="G53" i="3"/>
  <c r="F53" i="3"/>
  <c r="E53" i="3"/>
  <c r="G52" i="3"/>
  <c r="F52" i="3"/>
  <c r="E52" i="3"/>
  <c r="K50" i="3"/>
  <c r="G33" i="3"/>
  <c r="F33" i="3"/>
  <c r="E33" i="3"/>
  <c r="K31" i="3"/>
  <c r="G88" i="2"/>
  <c r="F88" i="2"/>
  <c r="E88" i="2"/>
  <c r="F87" i="2"/>
  <c r="E87" i="2"/>
  <c r="K85" i="2"/>
  <c r="K71" i="2"/>
  <c r="G71" i="2"/>
  <c r="F71" i="2"/>
  <c r="E71" i="2"/>
  <c r="G53" i="2"/>
  <c r="F53" i="2"/>
  <c r="E53" i="2"/>
  <c r="G52" i="2"/>
  <c r="F52" i="2"/>
  <c r="E52" i="2"/>
  <c r="K50" i="2"/>
  <c r="G33" i="2"/>
  <c r="F33" i="2"/>
  <c r="E33" i="2"/>
  <c r="K31" i="2"/>
  <c r="K89" i="1"/>
  <c r="G92" i="1"/>
  <c r="F92" i="1"/>
  <c r="E92" i="1"/>
  <c r="G91" i="1"/>
  <c r="F91" i="1"/>
  <c r="E91" i="1"/>
  <c r="K75" i="1"/>
  <c r="G57" i="1"/>
  <c r="F57" i="1"/>
  <c r="E57" i="1"/>
  <c r="K54" i="1"/>
  <c r="K35" i="1"/>
  <c r="G75" i="1"/>
  <c r="F75" i="1"/>
  <c r="E75" i="1"/>
  <c r="G56" i="1"/>
  <c r="F56" i="1"/>
  <c r="E56" i="1"/>
  <c r="G37" i="1"/>
  <c r="F37" i="1"/>
  <c r="E37" i="1"/>
  <c r="F3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tc={EBD2938D-D444-42C7-B571-B9B61C09D87E}</author>
  </authors>
  <commentList>
    <comment ref="B9" authorId="0" shapeId="0" xr:uid="{EBD2938D-D444-42C7-B571-B9B61C09D87E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people reported 1.5 or 2.5 days have rounded down (it's rare).</t>
      </text>
    </comment>
  </commentList>
</comments>
</file>

<file path=xl/sharedStrings.xml><?xml version="1.0" encoding="utf-8"?>
<sst xmlns="http://schemas.openxmlformats.org/spreadsheetml/2006/main" count="113" uniqueCount="31">
  <si>
    <t>Survey population</t>
  </si>
  <si>
    <t>Gastro</t>
  </si>
  <si>
    <t>Full-time employed</t>
  </si>
  <si>
    <t>Part-time employed</t>
  </si>
  <si>
    <t>No paid employment</t>
  </si>
  <si>
    <t>&lt;5</t>
  </si>
  <si>
    <t>5--64</t>
  </si>
  <si>
    <t>65+</t>
  </si>
  <si>
    <t>days missed any activities</t>
  </si>
  <si>
    <t>Total</t>
  </si>
  <si>
    <t>mean</t>
  </si>
  <si>
    <t>days missed paid work</t>
  </si>
  <si>
    <t>days missed any activities by carer</t>
  </si>
  <si>
    <t>Have excluded reponses of 77 or 99 as being "not sure" or "refused", in line with questionnaire.</t>
  </si>
  <si>
    <t>days missed paid work by carer</t>
  </si>
  <si>
    <t>missing 27</t>
  </si>
  <si>
    <t>adj. mean</t>
  </si>
  <si>
    <t>With zeros from previous Q included</t>
  </si>
  <si>
    <t>likely missing the 174 that reported missing no activities + some refuse/forgot</t>
  </si>
  <si>
    <t>missing 25</t>
  </si>
  <si>
    <t>adj mean</t>
  </si>
  <si>
    <t>missing the 413 that reported no days lost to a carer</t>
  </si>
  <si>
    <t>(note gap)</t>
  </si>
  <si>
    <t>Not sure about the FT and PT employment for &lt;5s!!  But numbers are small</t>
  </si>
  <si>
    <t>missing 21</t>
  </si>
  <si>
    <t>(missing 3)</t>
  </si>
  <si>
    <t>Days</t>
  </si>
  <si>
    <t xml:space="preserve">Type </t>
  </si>
  <si>
    <t>Carer</t>
  </si>
  <si>
    <t>5-64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</si>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</sst>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Glass" id="{3BF06125-A473-4A37-9558-66B6EA861F7E}" userId="Katie Gla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1-09-02T07:08:27.91" personId="{3BF06125-A473-4A37-9558-66B6EA861F7E}" id="{EBD2938D-D444-42C7-B571-B9B61C09D87E}">
    <text>Where people reported 1.5 or 2.5 days have rounded down (it's rare).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2"/>
  <sheetViews>
    <sheetView topLeftCell="A53" zoomScale="102" workbookViewId="0">
      <selection activeCell="C39" sqref="C39:G54"/>
    </sheetView>
  </sheetViews>
  <sheetFormatPr baseColWidth="10" defaultColWidth="8.83203125" defaultRowHeight="15" x14ac:dyDescent="0.2"/>
  <cols>
    <col min="2" max="2" width="32.83203125" customWidth="1"/>
  </cols>
  <sheetData>
    <row r="1" spans="2:11" x14ac:dyDescent="0.2">
      <c r="E1" t="s">
        <v>5</v>
      </c>
      <c r="F1" s="1" t="s">
        <v>6</v>
      </c>
      <c r="G1" t="s">
        <v>7</v>
      </c>
      <c r="I1" t="s">
        <v>9</v>
      </c>
    </row>
    <row r="2" spans="2:11" x14ac:dyDescent="0.2">
      <c r="B2" t="s">
        <v>0</v>
      </c>
      <c r="I2">
        <v>7278</v>
      </c>
    </row>
    <row r="3" spans="2:11" x14ac:dyDescent="0.2">
      <c r="B3" t="s">
        <v>1</v>
      </c>
      <c r="E3">
        <v>61</v>
      </c>
      <c r="F3">
        <f>33+39+56+76+92+71+39</f>
        <v>406</v>
      </c>
      <c r="G3">
        <v>67</v>
      </c>
      <c r="I3">
        <v>534</v>
      </c>
    </row>
    <row r="5" spans="2:11" x14ac:dyDescent="0.2">
      <c r="B5" t="s">
        <v>2</v>
      </c>
      <c r="E5">
        <v>1</v>
      </c>
      <c r="F5">
        <v>183</v>
      </c>
      <c r="G5">
        <v>1</v>
      </c>
      <c r="I5">
        <v>185</v>
      </c>
      <c r="K5" t="s">
        <v>23</v>
      </c>
    </row>
    <row r="6" spans="2:11" x14ac:dyDescent="0.2">
      <c r="B6" t="s">
        <v>3</v>
      </c>
      <c r="E6">
        <v>4</v>
      </c>
      <c r="F6">
        <v>69</v>
      </c>
      <c r="G6">
        <v>7</v>
      </c>
      <c r="I6">
        <v>80</v>
      </c>
    </row>
    <row r="7" spans="2:11" x14ac:dyDescent="0.2">
      <c r="B7" t="s">
        <v>4</v>
      </c>
      <c r="E7">
        <v>56</v>
      </c>
      <c r="F7">
        <v>154</v>
      </c>
      <c r="G7">
        <v>59</v>
      </c>
      <c r="I7">
        <f>82+38+70+9+55+15</f>
        <v>269</v>
      </c>
    </row>
    <row r="9" spans="2:11" x14ac:dyDescent="0.2">
      <c r="B9" t="s">
        <v>8</v>
      </c>
      <c r="C9">
        <v>0</v>
      </c>
      <c r="E9">
        <v>20</v>
      </c>
      <c r="F9">
        <v>135</v>
      </c>
      <c r="G9">
        <v>19</v>
      </c>
      <c r="I9">
        <v>174</v>
      </c>
      <c r="K9" t="s">
        <v>13</v>
      </c>
    </row>
    <row r="10" spans="2:11" x14ac:dyDescent="0.2">
      <c r="C10">
        <v>1</v>
      </c>
      <c r="E10">
        <v>11</v>
      </c>
      <c r="F10">
        <v>89</v>
      </c>
      <c r="G10">
        <v>18</v>
      </c>
      <c r="I10">
        <v>118</v>
      </c>
    </row>
    <row r="11" spans="2:11" x14ac:dyDescent="0.2">
      <c r="C11">
        <v>2</v>
      </c>
      <c r="E11">
        <v>8</v>
      </c>
      <c r="F11">
        <v>57</v>
      </c>
      <c r="G11">
        <v>9</v>
      </c>
      <c r="I11">
        <v>74</v>
      </c>
    </row>
    <row r="12" spans="2:11" x14ac:dyDescent="0.2">
      <c r="C12">
        <v>3</v>
      </c>
      <c r="E12">
        <v>7</v>
      </c>
      <c r="F12">
        <v>31</v>
      </c>
      <c r="G12">
        <v>5</v>
      </c>
      <c r="I12">
        <v>43</v>
      </c>
    </row>
    <row r="13" spans="2:11" x14ac:dyDescent="0.2">
      <c r="C13">
        <v>4</v>
      </c>
      <c r="E13">
        <v>2</v>
      </c>
      <c r="F13">
        <v>22</v>
      </c>
      <c r="G13">
        <v>2</v>
      </c>
      <c r="I13">
        <v>26</v>
      </c>
    </row>
    <row r="14" spans="2:11" x14ac:dyDescent="0.2">
      <c r="C14">
        <v>5</v>
      </c>
      <c r="E14">
        <v>7</v>
      </c>
      <c r="F14">
        <v>14</v>
      </c>
      <c r="G14">
        <v>0</v>
      </c>
      <c r="I14">
        <v>21</v>
      </c>
    </row>
    <row r="15" spans="2:11" x14ac:dyDescent="0.2">
      <c r="C15">
        <v>6</v>
      </c>
      <c r="E15">
        <v>0</v>
      </c>
      <c r="F15">
        <v>4</v>
      </c>
      <c r="G15">
        <v>1</v>
      </c>
      <c r="I15">
        <v>5</v>
      </c>
    </row>
    <row r="16" spans="2:11" x14ac:dyDescent="0.2">
      <c r="C16">
        <v>7</v>
      </c>
      <c r="E16">
        <v>1</v>
      </c>
      <c r="F16">
        <v>10</v>
      </c>
      <c r="G16">
        <v>1</v>
      </c>
      <c r="I16">
        <v>12</v>
      </c>
    </row>
    <row r="17" spans="3:9" x14ac:dyDescent="0.2">
      <c r="C17">
        <v>8</v>
      </c>
      <c r="E17">
        <v>0</v>
      </c>
      <c r="F17">
        <v>1</v>
      </c>
      <c r="G17">
        <v>0</v>
      </c>
      <c r="I17">
        <v>1</v>
      </c>
    </row>
    <row r="18" spans="3:9" x14ac:dyDescent="0.2">
      <c r="C18">
        <v>9</v>
      </c>
      <c r="E18">
        <v>0</v>
      </c>
      <c r="F18">
        <v>2</v>
      </c>
      <c r="G18">
        <v>0</v>
      </c>
      <c r="I18">
        <v>2</v>
      </c>
    </row>
    <row r="19" spans="3:9" x14ac:dyDescent="0.2">
      <c r="C19">
        <v>10</v>
      </c>
      <c r="E19">
        <v>1</v>
      </c>
      <c r="F19">
        <v>5</v>
      </c>
      <c r="G19">
        <v>0</v>
      </c>
      <c r="I19">
        <v>6</v>
      </c>
    </row>
    <row r="20" spans="3:9" x14ac:dyDescent="0.2">
      <c r="C20">
        <v>11</v>
      </c>
      <c r="E20">
        <v>0</v>
      </c>
      <c r="F20">
        <v>1</v>
      </c>
      <c r="G20">
        <v>0</v>
      </c>
      <c r="I20">
        <v>1</v>
      </c>
    </row>
    <row r="21" spans="3:9" x14ac:dyDescent="0.2">
      <c r="C21">
        <v>12</v>
      </c>
      <c r="E21">
        <v>0</v>
      </c>
      <c r="F21">
        <v>1</v>
      </c>
      <c r="G21">
        <v>0</v>
      </c>
      <c r="I21">
        <v>1</v>
      </c>
    </row>
    <row r="22" spans="3:9" x14ac:dyDescent="0.2">
      <c r="C22">
        <v>13</v>
      </c>
      <c r="E22">
        <v>1</v>
      </c>
      <c r="F22">
        <v>0</v>
      </c>
      <c r="G22">
        <v>0</v>
      </c>
      <c r="I22">
        <v>1</v>
      </c>
    </row>
    <row r="23" spans="3:9" x14ac:dyDescent="0.2">
      <c r="C23">
        <v>14</v>
      </c>
      <c r="E23">
        <v>0</v>
      </c>
      <c r="F23">
        <v>5</v>
      </c>
      <c r="G23">
        <v>1</v>
      </c>
      <c r="I23">
        <v>6</v>
      </c>
    </row>
    <row r="24" spans="3:9" x14ac:dyDescent="0.2">
      <c r="C24">
        <v>15</v>
      </c>
      <c r="E24">
        <v>0</v>
      </c>
      <c r="F24">
        <v>1</v>
      </c>
      <c r="G24">
        <v>0</v>
      </c>
      <c r="I24">
        <v>1</v>
      </c>
    </row>
    <row r="25" spans="3:9" x14ac:dyDescent="0.2">
      <c r="C25">
        <v>16</v>
      </c>
      <c r="E25">
        <v>0</v>
      </c>
      <c r="F25">
        <v>2</v>
      </c>
      <c r="G25">
        <v>0</v>
      </c>
      <c r="I25">
        <v>2</v>
      </c>
    </row>
    <row r="26" spans="3:9" x14ac:dyDescent="0.2">
      <c r="C26">
        <v>17</v>
      </c>
      <c r="E26">
        <v>0</v>
      </c>
      <c r="F26">
        <v>0</v>
      </c>
      <c r="G26">
        <v>0</v>
      </c>
      <c r="I26">
        <v>0</v>
      </c>
    </row>
    <row r="27" spans="3:9" x14ac:dyDescent="0.2">
      <c r="C27">
        <v>18</v>
      </c>
      <c r="E27">
        <v>0</v>
      </c>
      <c r="F27">
        <v>0</v>
      </c>
      <c r="G27">
        <v>1</v>
      </c>
      <c r="I27">
        <v>1</v>
      </c>
    </row>
    <row r="28" spans="3:9" x14ac:dyDescent="0.2">
      <c r="C28">
        <v>19</v>
      </c>
      <c r="E28">
        <v>0</v>
      </c>
      <c r="F28">
        <v>1</v>
      </c>
      <c r="G28">
        <v>0</v>
      </c>
      <c r="I28">
        <v>1</v>
      </c>
    </row>
    <row r="29" spans="3:9" x14ac:dyDescent="0.2">
      <c r="C29">
        <v>20</v>
      </c>
      <c r="E29">
        <v>0</v>
      </c>
      <c r="F29">
        <v>0</v>
      </c>
      <c r="G29">
        <v>0</v>
      </c>
      <c r="I29">
        <v>0</v>
      </c>
    </row>
    <row r="30" spans="3:9" x14ac:dyDescent="0.2">
      <c r="C30">
        <v>21</v>
      </c>
      <c r="E30">
        <v>0</v>
      </c>
      <c r="F30">
        <v>2</v>
      </c>
      <c r="G30">
        <v>2</v>
      </c>
      <c r="I30">
        <v>4</v>
      </c>
    </row>
    <row r="31" spans="3:9" x14ac:dyDescent="0.2">
      <c r="C31">
        <v>22</v>
      </c>
      <c r="E31">
        <v>0</v>
      </c>
      <c r="F31">
        <v>0</v>
      </c>
      <c r="G31">
        <v>0</v>
      </c>
      <c r="I31">
        <v>0</v>
      </c>
    </row>
    <row r="32" spans="3:9" x14ac:dyDescent="0.2">
      <c r="C32">
        <v>23</v>
      </c>
      <c r="E32">
        <v>0</v>
      </c>
      <c r="F32">
        <v>0</v>
      </c>
      <c r="G32">
        <v>0</v>
      </c>
      <c r="I32">
        <v>0</v>
      </c>
    </row>
    <row r="33" spans="2:13" x14ac:dyDescent="0.2">
      <c r="C33">
        <v>24</v>
      </c>
      <c r="E33">
        <v>0</v>
      </c>
      <c r="F33">
        <v>1</v>
      </c>
      <c r="G33">
        <v>0</v>
      </c>
      <c r="I33">
        <v>1</v>
      </c>
    </row>
    <row r="34" spans="2:13" x14ac:dyDescent="0.2">
      <c r="B34" t="s">
        <v>22</v>
      </c>
      <c r="C34">
        <v>28</v>
      </c>
      <c r="E34">
        <v>0</v>
      </c>
      <c r="F34">
        <v>4</v>
      </c>
      <c r="G34">
        <v>1</v>
      </c>
      <c r="I34">
        <v>5</v>
      </c>
    </row>
    <row r="35" spans="2:13" x14ac:dyDescent="0.2">
      <c r="C35">
        <v>30</v>
      </c>
      <c r="E35">
        <v>0</v>
      </c>
      <c r="F35">
        <v>1</v>
      </c>
      <c r="G35">
        <v>0</v>
      </c>
      <c r="I35">
        <v>1</v>
      </c>
      <c r="K35">
        <f>SUM(I9:I35)</f>
        <v>507</v>
      </c>
      <c r="M35" t="s">
        <v>15</v>
      </c>
    </row>
    <row r="37" spans="2:13" x14ac:dyDescent="0.2">
      <c r="C37" t="s">
        <v>10</v>
      </c>
      <c r="E37">
        <f>SUMPRODUCT($C9:$C35,E9:E35)/SUM(E9:E35)</f>
        <v>2.0862068965517242</v>
      </c>
      <c r="F37">
        <f>SUMPRODUCT($C9:$C35,F9:F35)/SUM(F9:F35)</f>
        <v>2.5475578406169666</v>
      </c>
      <c r="G37">
        <f>SUMPRODUCT($C9:$C35,G9:G35)/SUM(G9:G35)</f>
        <v>2.9</v>
      </c>
    </row>
    <row r="39" spans="2:13" x14ac:dyDescent="0.2">
      <c r="B39" t="s">
        <v>11</v>
      </c>
      <c r="C39">
        <v>0</v>
      </c>
      <c r="E39">
        <v>33</v>
      </c>
      <c r="F39">
        <v>148</v>
      </c>
      <c r="G39">
        <v>38</v>
      </c>
      <c r="I39">
        <v>219</v>
      </c>
    </row>
    <row r="40" spans="2:13" x14ac:dyDescent="0.2">
      <c r="C40">
        <v>1</v>
      </c>
      <c r="E40">
        <v>0</v>
      </c>
      <c r="F40">
        <v>43</v>
      </c>
      <c r="G40">
        <v>2</v>
      </c>
      <c r="I40">
        <v>45</v>
      </c>
    </row>
    <row r="41" spans="2:13" x14ac:dyDescent="0.2">
      <c r="C41">
        <v>2</v>
      </c>
      <c r="E41">
        <v>1</v>
      </c>
      <c r="F41">
        <v>33</v>
      </c>
      <c r="G41">
        <v>2</v>
      </c>
      <c r="I41">
        <v>36</v>
      </c>
    </row>
    <row r="42" spans="2:13" x14ac:dyDescent="0.2">
      <c r="C42">
        <v>3</v>
      </c>
      <c r="E42">
        <v>0</v>
      </c>
      <c r="F42">
        <v>11</v>
      </c>
      <c r="G42">
        <v>0</v>
      </c>
      <c r="I42">
        <v>11</v>
      </c>
    </row>
    <row r="43" spans="2:13" x14ac:dyDescent="0.2">
      <c r="C43">
        <v>4</v>
      </c>
      <c r="E43">
        <v>0</v>
      </c>
      <c r="F43">
        <v>6</v>
      </c>
      <c r="G43">
        <v>0</v>
      </c>
      <c r="I43">
        <v>6</v>
      </c>
    </row>
    <row r="44" spans="2:13" x14ac:dyDescent="0.2">
      <c r="C44">
        <v>5</v>
      </c>
      <c r="E44">
        <v>0</v>
      </c>
      <c r="F44">
        <v>4</v>
      </c>
      <c r="G44">
        <v>0</v>
      </c>
      <c r="I44">
        <v>4</v>
      </c>
    </row>
    <row r="45" spans="2:13" x14ac:dyDescent="0.2">
      <c r="C45">
        <v>6</v>
      </c>
      <c r="E45">
        <v>0</v>
      </c>
      <c r="F45">
        <v>1</v>
      </c>
      <c r="G45">
        <v>0</v>
      </c>
      <c r="I45">
        <v>1</v>
      </c>
    </row>
    <row r="46" spans="2:13" x14ac:dyDescent="0.2">
      <c r="C46">
        <v>7</v>
      </c>
      <c r="E46">
        <v>0</v>
      </c>
      <c r="F46">
        <v>2</v>
      </c>
      <c r="G46">
        <v>0</v>
      </c>
      <c r="I46">
        <v>2</v>
      </c>
    </row>
    <row r="47" spans="2:13" x14ac:dyDescent="0.2">
      <c r="C47">
        <v>8</v>
      </c>
      <c r="E47">
        <v>0</v>
      </c>
      <c r="F47">
        <v>0</v>
      </c>
      <c r="G47">
        <v>0</v>
      </c>
      <c r="I47">
        <v>0</v>
      </c>
    </row>
    <row r="48" spans="2:13" x14ac:dyDescent="0.2">
      <c r="C48">
        <v>9</v>
      </c>
      <c r="E48">
        <v>0</v>
      </c>
      <c r="F48">
        <v>0</v>
      </c>
      <c r="G48">
        <v>0</v>
      </c>
      <c r="I48">
        <v>0</v>
      </c>
    </row>
    <row r="49" spans="2:13" x14ac:dyDescent="0.2">
      <c r="C49">
        <v>10</v>
      </c>
      <c r="E49">
        <v>0</v>
      </c>
      <c r="F49">
        <v>2</v>
      </c>
      <c r="G49">
        <v>0</v>
      </c>
      <c r="I49">
        <v>2</v>
      </c>
    </row>
    <row r="50" spans="2:13" x14ac:dyDescent="0.2">
      <c r="C50">
        <v>11</v>
      </c>
      <c r="E50">
        <v>0</v>
      </c>
      <c r="F50">
        <v>0</v>
      </c>
      <c r="G50">
        <v>0</v>
      </c>
      <c r="I50">
        <v>0</v>
      </c>
    </row>
    <row r="51" spans="2:13" x14ac:dyDescent="0.2">
      <c r="C51">
        <v>12</v>
      </c>
      <c r="E51">
        <v>0</v>
      </c>
      <c r="F51">
        <v>0</v>
      </c>
      <c r="G51">
        <v>0</v>
      </c>
      <c r="I51">
        <v>0</v>
      </c>
    </row>
    <row r="52" spans="2:13" x14ac:dyDescent="0.2">
      <c r="C52">
        <v>13</v>
      </c>
      <c r="E52">
        <v>0</v>
      </c>
      <c r="F52">
        <v>0</v>
      </c>
      <c r="G52">
        <v>0</v>
      </c>
      <c r="I52">
        <v>0</v>
      </c>
    </row>
    <row r="53" spans="2:13" x14ac:dyDescent="0.2">
      <c r="C53">
        <v>14</v>
      </c>
      <c r="E53">
        <v>0</v>
      </c>
      <c r="F53">
        <v>2</v>
      </c>
      <c r="G53">
        <v>0</v>
      </c>
      <c r="I53">
        <v>2</v>
      </c>
    </row>
    <row r="54" spans="2:13" x14ac:dyDescent="0.2">
      <c r="B54" t="s">
        <v>22</v>
      </c>
      <c r="C54">
        <v>30</v>
      </c>
      <c r="E54">
        <v>0</v>
      </c>
      <c r="F54">
        <v>1</v>
      </c>
      <c r="G54">
        <v>0</v>
      </c>
      <c r="I54">
        <v>1</v>
      </c>
      <c r="K54">
        <f>SUM(I39:I54)</f>
        <v>329</v>
      </c>
      <c r="M54" t="s">
        <v>18</v>
      </c>
    </row>
    <row r="56" spans="2:13" x14ac:dyDescent="0.2">
      <c r="C56" t="s">
        <v>10</v>
      </c>
      <c r="E56">
        <f>SUMPRODUCT($C39:$C54,E39:E54)/SUM(E39:E54)</f>
        <v>5.8823529411764705E-2</v>
      </c>
      <c r="F56">
        <f>SUMPRODUCT($C39:$C54,F39:F54)/SUM(F39:F54)</f>
        <v>1.1225296442687747</v>
      </c>
      <c r="G56">
        <f>SUMPRODUCT($C39:$C54,G39:G54)/SUM(G39:G54)</f>
        <v>0.14285714285714285</v>
      </c>
    </row>
    <row r="57" spans="2:13" x14ac:dyDescent="0.2">
      <c r="B57" t="s">
        <v>17</v>
      </c>
      <c r="C57" t="s">
        <v>16</v>
      </c>
      <c r="E57">
        <f>SUMPRODUCT($C39:$C54,E39:E54)/(SUM(E39:E54)+20)</f>
        <v>3.7037037037037035E-2</v>
      </c>
      <c r="F57">
        <f>SUMPRODUCT($C39:$C54,F39:F54)/(SUM(F39:F54)+135)</f>
        <v>0.73195876288659789</v>
      </c>
      <c r="G57">
        <f>SUMPRODUCT($C39:$C54,G39:G54)/(SUM(G39:G54)+19)</f>
        <v>9.8360655737704916E-2</v>
      </c>
    </row>
    <row r="59" spans="2:13" x14ac:dyDescent="0.2">
      <c r="B59" t="s">
        <v>12</v>
      </c>
      <c r="C59">
        <v>0</v>
      </c>
      <c r="E59">
        <v>31</v>
      </c>
      <c r="F59">
        <v>327</v>
      </c>
      <c r="G59">
        <v>55</v>
      </c>
      <c r="I59">
        <v>413</v>
      </c>
    </row>
    <row r="60" spans="2:13" x14ac:dyDescent="0.2">
      <c r="C60">
        <v>1</v>
      </c>
      <c r="E60">
        <v>15</v>
      </c>
      <c r="F60">
        <v>27</v>
      </c>
      <c r="G60">
        <v>4</v>
      </c>
      <c r="I60">
        <v>46</v>
      </c>
    </row>
    <row r="61" spans="2:13" x14ac:dyDescent="0.2">
      <c r="C61">
        <v>2</v>
      </c>
      <c r="E61">
        <v>6</v>
      </c>
      <c r="F61">
        <v>13</v>
      </c>
      <c r="G61">
        <v>1</v>
      </c>
      <c r="I61">
        <v>21</v>
      </c>
    </row>
    <row r="62" spans="2:13" x14ac:dyDescent="0.2">
      <c r="C62">
        <v>3</v>
      </c>
      <c r="E62">
        <v>1</v>
      </c>
      <c r="F62">
        <v>10</v>
      </c>
      <c r="I62">
        <v>11</v>
      </c>
    </row>
    <row r="63" spans="2:13" x14ac:dyDescent="0.2">
      <c r="C63">
        <v>4</v>
      </c>
      <c r="E63">
        <v>0</v>
      </c>
      <c r="F63">
        <v>5</v>
      </c>
      <c r="I63">
        <v>5</v>
      </c>
    </row>
    <row r="64" spans="2:13" x14ac:dyDescent="0.2">
      <c r="C64">
        <v>5</v>
      </c>
      <c r="E64">
        <v>2</v>
      </c>
      <c r="F64">
        <v>1</v>
      </c>
      <c r="I64">
        <v>3</v>
      </c>
    </row>
    <row r="65" spans="2:13" x14ac:dyDescent="0.2">
      <c r="C65">
        <v>6</v>
      </c>
      <c r="E65">
        <v>0</v>
      </c>
      <c r="F65">
        <v>3</v>
      </c>
      <c r="I65">
        <v>3</v>
      </c>
    </row>
    <row r="66" spans="2:13" x14ac:dyDescent="0.2">
      <c r="C66">
        <v>7</v>
      </c>
      <c r="E66">
        <v>1</v>
      </c>
      <c r="F66">
        <v>1</v>
      </c>
      <c r="I66">
        <v>2</v>
      </c>
    </row>
    <row r="67" spans="2:13" x14ac:dyDescent="0.2">
      <c r="C67">
        <v>8</v>
      </c>
      <c r="I67">
        <v>0</v>
      </c>
    </row>
    <row r="68" spans="2:13" x14ac:dyDescent="0.2">
      <c r="C68">
        <v>9</v>
      </c>
      <c r="I68">
        <v>0</v>
      </c>
    </row>
    <row r="69" spans="2:13" x14ac:dyDescent="0.2">
      <c r="C69">
        <v>10</v>
      </c>
      <c r="F69">
        <v>1</v>
      </c>
      <c r="I69">
        <v>1</v>
      </c>
    </row>
    <row r="70" spans="2:13" x14ac:dyDescent="0.2">
      <c r="C70">
        <v>11</v>
      </c>
      <c r="F70">
        <v>1</v>
      </c>
      <c r="I70">
        <v>1</v>
      </c>
    </row>
    <row r="71" spans="2:13" x14ac:dyDescent="0.2">
      <c r="C71">
        <v>12</v>
      </c>
      <c r="F71">
        <v>1</v>
      </c>
      <c r="I71">
        <v>1</v>
      </c>
    </row>
    <row r="72" spans="2:13" x14ac:dyDescent="0.2">
      <c r="B72" t="s">
        <v>22</v>
      </c>
      <c r="C72">
        <v>21</v>
      </c>
      <c r="G72">
        <v>1</v>
      </c>
      <c r="I72">
        <v>1</v>
      </c>
    </row>
    <row r="73" spans="2:13" x14ac:dyDescent="0.2">
      <c r="C73">
        <v>28</v>
      </c>
      <c r="E73">
        <v>1</v>
      </c>
      <c r="I73">
        <v>1</v>
      </c>
    </row>
    <row r="75" spans="2:13" x14ac:dyDescent="0.2">
      <c r="C75" t="s">
        <v>10</v>
      </c>
      <c r="E75">
        <f>SUMPRODUCT($C59:$C73,E59:E73)/SUM(E59:E73)</f>
        <v>1.3157894736842106</v>
      </c>
      <c r="F75">
        <f>SUMPRODUCT($C59:$C73,F59:F73)/SUM(F59:F73)</f>
        <v>0.42564102564102563</v>
      </c>
      <c r="G75">
        <f>SUMPRODUCT($C59:$C73,G59:G73)/SUM(G59:G73)</f>
        <v>0.44262295081967212</v>
      </c>
      <c r="K75">
        <f>SUM(I59:I73)</f>
        <v>509</v>
      </c>
      <c r="M75" t="s">
        <v>19</v>
      </c>
    </row>
    <row r="77" spans="2:13" x14ac:dyDescent="0.2">
      <c r="B77" t="s">
        <v>14</v>
      </c>
      <c r="C77">
        <v>0</v>
      </c>
      <c r="E77">
        <v>9</v>
      </c>
      <c r="F77">
        <v>34</v>
      </c>
      <c r="G77">
        <v>3</v>
      </c>
      <c r="I77">
        <v>46</v>
      </c>
    </row>
    <row r="78" spans="2:13" x14ac:dyDescent="0.2">
      <c r="C78">
        <v>1</v>
      </c>
      <c r="E78">
        <v>12</v>
      </c>
      <c r="F78">
        <v>11</v>
      </c>
      <c r="G78">
        <v>1</v>
      </c>
      <c r="I78">
        <v>24</v>
      </c>
    </row>
    <row r="79" spans="2:13" x14ac:dyDescent="0.2">
      <c r="C79">
        <v>2</v>
      </c>
      <c r="E79">
        <v>3</v>
      </c>
      <c r="F79">
        <v>6</v>
      </c>
      <c r="G79">
        <v>1</v>
      </c>
      <c r="I79">
        <v>10</v>
      </c>
    </row>
    <row r="80" spans="2:13" x14ac:dyDescent="0.2">
      <c r="C80">
        <v>3</v>
      </c>
      <c r="E80">
        <v>0</v>
      </c>
      <c r="F80">
        <v>5</v>
      </c>
      <c r="I80">
        <v>5</v>
      </c>
    </row>
    <row r="81" spans="2:13" x14ac:dyDescent="0.2">
      <c r="C81">
        <v>4</v>
      </c>
      <c r="E81">
        <v>0</v>
      </c>
      <c r="F81">
        <v>3</v>
      </c>
      <c r="I81">
        <v>3</v>
      </c>
    </row>
    <row r="82" spans="2:13" x14ac:dyDescent="0.2">
      <c r="C82">
        <v>5</v>
      </c>
      <c r="I82">
        <v>0</v>
      </c>
    </row>
    <row r="83" spans="2:13" x14ac:dyDescent="0.2">
      <c r="C83">
        <v>6</v>
      </c>
      <c r="I83">
        <v>0</v>
      </c>
    </row>
    <row r="84" spans="2:13" x14ac:dyDescent="0.2">
      <c r="C84">
        <v>7</v>
      </c>
      <c r="E84">
        <v>1</v>
      </c>
      <c r="I84">
        <v>1</v>
      </c>
    </row>
    <row r="85" spans="2:13" x14ac:dyDescent="0.2">
      <c r="C85">
        <v>8</v>
      </c>
      <c r="I85">
        <v>0</v>
      </c>
    </row>
    <row r="86" spans="2:13" x14ac:dyDescent="0.2">
      <c r="C86">
        <v>9</v>
      </c>
      <c r="I86">
        <v>0</v>
      </c>
    </row>
    <row r="87" spans="2:13" x14ac:dyDescent="0.2">
      <c r="C87">
        <v>10</v>
      </c>
      <c r="E87">
        <v>1</v>
      </c>
      <c r="F87">
        <v>1</v>
      </c>
      <c r="I87">
        <v>2</v>
      </c>
    </row>
    <row r="88" spans="2:13" x14ac:dyDescent="0.2">
      <c r="C88">
        <v>11</v>
      </c>
      <c r="F88">
        <v>1</v>
      </c>
      <c r="I88">
        <v>1</v>
      </c>
    </row>
    <row r="89" spans="2:13" x14ac:dyDescent="0.2">
      <c r="B89" t="s">
        <v>22</v>
      </c>
      <c r="C89">
        <v>21</v>
      </c>
      <c r="G89">
        <v>1</v>
      </c>
      <c r="I89">
        <v>1</v>
      </c>
      <c r="K89">
        <f>SUM(I77:I89)</f>
        <v>93</v>
      </c>
      <c r="M89" t="s">
        <v>21</v>
      </c>
    </row>
    <row r="91" spans="2:13" x14ac:dyDescent="0.2">
      <c r="C91" t="s">
        <v>10</v>
      </c>
      <c r="E91">
        <f>SUMPRODUCT($C77:$C89,E77:E89)/SUM(E77:E89)</f>
        <v>1.3461538461538463</v>
      </c>
      <c r="F91">
        <f>SUMPRODUCT($C77:$C89,F77:F89)/SUM(F77:F89)</f>
        <v>1.1639344262295082</v>
      </c>
      <c r="G91">
        <f>SUMPRODUCT($C77:$C89,G77:G89)/SUM(G77:G89)</f>
        <v>4</v>
      </c>
    </row>
    <row r="92" spans="2:13" x14ac:dyDescent="0.2">
      <c r="B92" t="s">
        <v>17</v>
      </c>
      <c r="C92" t="s">
        <v>20</v>
      </c>
      <c r="E92">
        <f>SUMPRODUCT($C77:$C89,E77:E89)/(SUM(E77:E89)+31)</f>
        <v>0.61403508771929827</v>
      </c>
      <c r="F92">
        <f>SUMPRODUCT($C77:$C89,F77:F89)/(SUM(F77:F89)+327)</f>
        <v>0.18298969072164947</v>
      </c>
      <c r="G92">
        <f>SUMPRODUCT($C77:$C89,G77:G89)/(SUM(G77:G89)+55)</f>
        <v>0.39344262295081966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A5B0-24AE-BB4E-BB0E-DC37A01AF21A}">
  <dimension ref="A1:E30"/>
  <sheetViews>
    <sheetView tabSelected="1" topLeftCell="A8" workbookViewId="0">
      <selection activeCell="D15" sqref="D15"/>
    </sheetView>
  </sheetViews>
  <sheetFormatPr baseColWidth="10" defaultRowHeight="15" x14ac:dyDescent="0.2"/>
  <sheetData>
    <row r="1" spans="1:5" s="2" customFormat="1" x14ac:dyDescent="0.2">
      <c r="A1" s="2" t="s">
        <v>26</v>
      </c>
      <c r="B1" s="2" t="s">
        <v>27</v>
      </c>
      <c r="C1" s="2" t="s">
        <v>5</v>
      </c>
      <c r="D1" s="2" t="s">
        <v>29</v>
      </c>
      <c r="E1" s="2" t="s">
        <v>7</v>
      </c>
    </row>
    <row r="2" spans="1:5" x14ac:dyDescent="0.2">
      <c r="A2">
        <v>0</v>
      </c>
      <c r="B2" t="s">
        <v>28</v>
      </c>
      <c r="C2">
        <f xml:space="preserve"> 9 + 31</f>
        <v>40</v>
      </c>
      <c r="D2">
        <f>34+327</f>
        <v>361</v>
      </c>
      <c r="E2">
        <f>3 + 55</f>
        <v>58</v>
      </c>
    </row>
    <row r="3" spans="1:5" x14ac:dyDescent="0.2">
      <c r="A3">
        <v>1</v>
      </c>
      <c r="B3" t="s">
        <v>28</v>
      </c>
      <c r="C3">
        <v>12</v>
      </c>
      <c r="D3">
        <v>11</v>
      </c>
      <c r="E3">
        <v>1</v>
      </c>
    </row>
    <row r="4" spans="1:5" x14ac:dyDescent="0.2">
      <c r="A4">
        <v>2</v>
      </c>
      <c r="B4" t="s">
        <v>28</v>
      </c>
      <c r="C4">
        <v>3</v>
      </c>
      <c r="D4">
        <v>6</v>
      </c>
      <c r="E4">
        <v>1</v>
      </c>
    </row>
    <row r="5" spans="1:5" x14ac:dyDescent="0.2">
      <c r="A5">
        <v>3</v>
      </c>
      <c r="B5" t="s">
        <v>28</v>
      </c>
      <c r="C5">
        <v>0</v>
      </c>
      <c r="D5">
        <v>5</v>
      </c>
      <c r="E5">
        <v>0</v>
      </c>
    </row>
    <row r="6" spans="1:5" x14ac:dyDescent="0.2">
      <c r="A6">
        <v>4</v>
      </c>
      <c r="B6" t="s">
        <v>28</v>
      </c>
      <c r="C6">
        <v>0</v>
      </c>
      <c r="D6">
        <v>3</v>
      </c>
      <c r="E6">
        <v>0</v>
      </c>
    </row>
    <row r="7" spans="1:5" x14ac:dyDescent="0.2">
      <c r="A7">
        <v>5</v>
      </c>
      <c r="B7" t="s">
        <v>28</v>
      </c>
      <c r="C7">
        <v>0</v>
      </c>
      <c r="D7">
        <v>0</v>
      </c>
      <c r="E7">
        <v>0</v>
      </c>
    </row>
    <row r="8" spans="1:5" x14ac:dyDescent="0.2">
      <c r="A8">
        <v>6</v>
      </c>
      <c r="B8" t="s">
        <v>28</v>
      </c>
      <c r="C8">
        <v>0</v>
      </c>
      <c r="D8">
        <v>0</v>
      </c>
      <c r="E8">
        <v>0</v>
      </c>
    </row>
    <row r="9" spans="1:5" x14ac:dyDescent="0.2">
      <c r="A9">
        <v>7</v>
      </c>
      <c r="B9" t="s">
        <v>28</v>
      </c>
      <c r="C9">
        <v>1</v>
      </c>
      <c r="D9">
        <v>0</v>
      </c>
      <c r="E9">
        <v>0</v>
      </c>
    </row>
    <row r="10" spans="1:5" x14ac:dyDescent="0.2">
      <c r="A10">
        <v>8</v>
      </c>
      <c r="B10" t="s">
        <v>28</v>
      </c>
      <c r="C10">
        <v>0</v>
      </c>
      <c r="D10">
        <v>0</v>
      </c>
      <c r="E10">
        <v>0</v>
      </c>
    </row>
    <row r="11" spans="1:5" x14ac:dyDescent="0.2">
      <c r="A11">
        <v>9</v>
      </c>
      <c r="B11" t="s">
        <v>28</v>
      </c>
      <c r="C11">
        <v>0</v>
      </c>
      <c r="D11">
        <v>0</v>
      </c>
      <c r="E11">
        <v>0</v>
      </c>
    </row>
    <row r="12" spans="1:5" x14ac:dyDescent="0.2">
      <c r="A12">
        <v>10</v>
      </c>
      <c r="B12" t="s">
        <v>28</v>
      </c>
      <c r="C12">
        <v>1</v>
      </c>
      <c r="D12">
        <v>1</v>
      </c>
      <c r="E12">
        <v>0</v>
      </c>
    </row>
    <row r="13" spans="1:5" x14ac:dyDescent="0.2">
      <c r="A13">
        <v>11</v>
      </c>
      <c r="B13" t="s">
        <v>28</v>
      </c>
      <c r="C13">
        <v>0</v>
      </c>
      <c r="D13">
        <v>1</v>
      </c>
      <c r="E13">
        <v>0</v>
      </c>
    </row>
    <row r="14" spans="1:5" x14ac:dyDescent="0.2">
      <c r="A14">
        <v>21</v>
      </c>
      <c r="B14" t="s">
        <v>28</v>
      </c>
      <c r="C14">
        <v>0</v>
      </c>
      <c r="D14">
        <v>0</v>
      </c>
      <c r="E14">
        <v>1</v>
      </c>
    </row>
    <row r="15" spans="1:5" x14ac:dyDescent="0.2">
      <c r="A15" s="3">
        <v>0</v>
      </c>
      <c r="B15" s="3" t="s">
        <v>30</v>
      </c>
      <c r="C15" s="3">
        <f>33 + 20</f>
        <v>53</v>
      </c>
      <c r="D15" s="3">
        <f>148+135</f>
        <v>283</v>
      </c>
      <c r="E15" s="3">
        <f>38+19</f>
        <v>57</v>
      </c>
    </row>
    <row r="16" spans="1:5" x14ac:dyDescent="0.2">
      <c r="A16" s="3">
        <v>1</v>
      </c>
      <c r="B16" s="3" t="s">
        <v>30</v>
      </c>
      <c r="C16" s="3">
        <v>0</v>
      </c>
      <c r="D16" s="3">
        <v>43</v>
      </c>
      <c r="E16" s="3">
        <v>2</v>
      </c>
    </row>
    <row r="17" spans="1:5" x14ac:dyDescent="0.2">
      <c r="A17" s="3">
        <v>2</v>
      </c>
      <c r="B17" s="3" t="s">
        <v>30</v>
      </c>
      <c r="C17" s="3">
        <v>1</v>
      </c>
      <c r="D17" s="3">
        <v>33</v>
      </c>
      <c r="E17" s="3">
        <v>2</v>
      </c>
    </row>
    <row r="18" spans="1:5" x14ac:dyDescent="0.2">
      <c r="A18" s="3">
        <v>3</v>
      </c>
      <c r="B18" s="3" t="s">
        <v>30</v>
      </c>
      <c r="C18" s="3">
        <v>0</v>
      </c>
      <c r="D18" s="3">
        <v>11</v>
      </c>
      <c r="E18" s="3">
        <v>0</v>
      </c>
    </row>
    <row r="19" spans="1:5" x14ac:dyDescent="0.2">
      <c r="A19" s="3">
        <v>4</v>
      </c>
      <c r="B19" s="3" t="s">
        <v>30</v>
      </c>
      <c r="C19" s="3">
        <v>0</v>
      </c>
      <c r="D19" s="3">
        <v>6</v>
      </c>
      <c r="E19" s="3">
        <v>0</v>
      </c>
    </row>
    <row r="20" spans="1:5" x14ac:dyDescent="0.2">
      <c r="A20" s="3">
        <v>5</v>
      </c>
      <c r="B20" s="3" t="s">
        <v>30</v>
      </c>
      <c r="C20" s="3">
        <v>0</v>
      </c>
      <c r="D20" s="3">
        <v>4</v>
      </c>
      <c r="E20" s="3">
        <v>0</v>
      </c>
    </row>
    <row r="21" spans="1:5" x14ac:dyDescent="0.2">
      <c r="A21" s="3">
        <v>6</v>
      </c>
      <c r="B21" s="3" t="s">
        <v>30</v>
      </c>
      <c r="C21" s="3">
        <v>0</v>
      </c>
      <c r="D21" s="3">
        <v>1</v>
      </c>
      <c r="E21" s="3">
        <v>0</v>
      </c>
    </row>
    <row r="22" spans="1:5" x14ac:dyDescent="0.2">
      <c r="A22" s="3">
        <v>7</v>
      </c>
      <c r="B22" s="3" t="s">
        <v>30</v>
      </c>
      <c r="C22" s="3">
        <v>0</v>
      </c>
      <c r="D22" s="3">
        <v>2</v>
      </c>
      <c r="E22" s="3">
        <v>0</v>
      </c>
    </row>
    <row r="23" spans="1:5" x14ac:dyDescent="0.2">
      <c r="A23" s="3">
        <v>8</v>
      </c>
      <c r="B23" s="3" t="s">
        <v>30</v>
      </c>
      <c r="C23" s="3">
        <v>0</v>
      </c>
      <c r="D23" s="3">
        <v>0</v>
      </c>
      <c r="E23" s="3">
        <v>0</v>
      </c>
    </row>
    <row r="24" spans="1:5" x14ac:dyDescent="0.2">
      <c r="A24" s="3">
        <v>9</v>
      </c>
      <c r="B24" s="3" t="s">
        <v>30</v>
      </c>
      <c r="C24" s="3">
        <v>0</v>
      </c>
      <c r="D24" s="3">
        <v>0</v>
      </c>
      <c r="E24" s="3">
        <v>0</v>
      </c>
    </row>
    <row r="25" spans="1:5" x14ac:dyDescent="0.2">
      <c r="A25" s="3">
        <v>10</v>
      </c>
      <c r="B25" s="3" t="s">
        <v>30</v>
      </c>
      <c r="C25" s="3">
        <v>0</v>
      </c>
      <c r="D25" s="3">
        <v>2</v>
      </c>
      <c r="E25" s="3">
        <v>0</v>
      </c>
    </row>
    <row r="26" spans="1:5" x14ac:dyDescent="0.2">
      <c r="A26" s="3">
        <v>11</v>
      </c>
      <c r="B26" s="3" t="s">
        <v>30</v>
      </c>
      <c r="C26" s="3">
        <v>0</v>
      </c>
      <c r="D26" s="3">
        <v>0</v>
      </c>
      <c r="E26" s="3">
        <v>0</v>
      </c>
    </row>
    <row r="27" spans="1:5" x14ac:dyDescent="0.2">
      <c r="A27" s="3">
        <v>12</v>
      </c>
      <c r="B27" s="3" t="s">
        <v>30</v>
      </c>
      <c r="C27" s="3">
        <v>0</v>
      </c>
      <c r="D27" s="3">
        <v>0</v>
      </c>
      <c r="E27" s="3">
        <v>0</v>
      </c>
    </row>
    <row r="28" spans="1:5" x14ac:dyDescent="0.2">
      <c r="A28" s="3">
        <v>13</v>
      </c>
      <c r="B28" s="3" t="s">
        <v>30</v>
      </c>
      <c r="C28" s="3">
        <v>0</v>
      </c>
      <c r="D28" s="3">
        <v>0</v>
      </c>
      <c r="E28" s="3">
        <v>0</v>
      </c>
    </row>
    <row r="29" spans="1:5" x14ac:dyDescent="0.2">
      <c r="A29" s="3">
        <v>14</v>
      </c>
      <c r="B29" s="3" t="s">
        <v>30</v>
      </c>
      <c r="C29" s="3">
        <v>0</v>
      </c>
      <c r="D29" s="3">
        <v>2</v>
      </c>
      <c r="E29" s="3">
        <v>0</v>
      </c>
    </row>
    <row r="30" spans="1:5" x14ac:dyDescent="0.2">
      <c r="A30" s="3">
        <v>30</v>
      </c>
      <c r="B30" s="3" t="s">
        <v>30</v>
      </c>
      <c r="C30" s="3">
        <v>0</v>
      </c>
      <c r="D30" s="3">
        <v>1</v>
      </c>
      <c r="E3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D3EE-F7A8-4A63-BA70-10046A46A896}">
  <dimension ref="B1:M88"/>
  <sheetViews>
    <sheetView topLeftCell="A37" workbookViewId="0">
      <selection activeCell="H52" sqref="H52"/>
    </sheetView>
  </sheetViews>
  <sheetFormatPr baseColWidth="10" defaultColWidth="8.83203125" defaultRowHeight="15" x14ac:dyDescent="0.2"/>
  <cols>
    <col min="2" max="2" width="32.83203125" customWidth="1"/>
  </cols>
  <sheetData>
    <row r="1" spans="2:11" x14ac:dyDescent="0.2">
      <c r="E1" t="s">
        <v>5</v>
      </c>
      <c r="F1" s="1" t="s">
        <v>6</v>
      </c>
      <c r="G1" t="s">
        <v>7</v>
      </c>
      <c r="I1" t="s">
        <v>9</v>
      </c>
    </row>
    <row r="2" spans="2:11" x14ac:dyDescent="0.2">
      <c r="B2" t="s">
        <v>0</v>
      </c>
      <c r="I2">
        <v>7278</v>
      </c>
    </row>
    <row r="3" spans="2:11" x14ac:dyDescent="0.2">
      <c r="B3" t="s">
        <v>1</v>
      </c>
      <c r="E3">
        <v>25</v>
      </c>
      <c r="F3">
        <v>155</v>
      </c>
      <c r="G3">
        <v>17</v>
      </c>
      <c r="I3">
        <v>197</v>
      </c>
    </row>
    <row r="5" spans="2:11" x14ac:dyDescent="0.2">
      <c r="B5" t="s">
        <v>8</v>
      </c>
      <c r="C5">
        <v>0</v>
      </c>
      <c r="E5">
        <v>7</v>
      </c>
      <c r="F5">
        <v>42</v>
      </c>
      <c r="G5">
        <v>7</v>
      </c>
      <c r="I5">
        <v>56</v>
      </c>
      <c r="K5" t="s">
        <v>13</v>
      </c>
    </row>
    <row r="6" spans="2:11" x14ac:dyDescent="0.2">
      <c r="C6">
        <v>1</v>
      </c>
      <c r="E6">
        <v>1</v>
      </c>
      <c r="F6">
        <v>13</v>
      </c>
      <c r="G6">
        <v>0</v>
      </c>
      <c r="I6">
        <v>14</v>
      </c>
    </row>
    <row r="7" spans="2:11" x14ac:dyDescent="0.2">
      <c r="C7">
        <v>2</v>
      </c>
      <c r="E7">
        <v>3</v>
      </c>
      <c r="F7">
        <v>21</v>
      </c>
      <c r="G7">
        <v>0</v>
      </c>
      <c r="I7">
        <v>24</v>
      </c>
    </row>
    <row r="8" spans="2:11" x14ac:dyDescent="0.2">
      <c r="C8">
        <v>3</v>
      </c>
      <c r="E8">
        <v>5</v>
      </c>
      <c r="F8">
        <v>15</v>
      </c>
      <c r="G8">
        <v>1</v>
      </c>
      <c r="I8">
        <v>21</v>
      </c>
    </row>
    <row r="9" spans="2:11" x14ac:dyDescent="0.2">
      <c r="C9">
        <v>4</v>
      </c>
      <c r="E9">
        <v>1</v>
      </c>
      <c r="F9">
        <v>9</v>
      </c>
      <c r="G9">
        <v>0</v>
      </c>
      <c r="I9">
        <v>10</v>
      </c>
    </row>
    <row r="10" spans="2:11" x14ac:dyDescent="0.2">
      <c r="C10">
        <v>5</v>
      </c>
      <c r="E10">
        <v>4</v>
      </c>
      <c r="F10">
        <v>12</v>
      </c>
      <c r="G10">
        <v>0</v>
      </c>
      <c r="I10">
        <v>16</v>
      </c>
    </row>
    <row r="11" spans="2:11" x14ac:dyDescent="0.2">
      <c r="C11">
        <v>6</v>
      </c>
      <c r="E11">
        <v>0</v>
      </c>
      <c r="F11">
        <v>1</v>
      </c>
      <c r="G11">
        <v>1</v>
      </c>
      <c r="I11">
        <v>2</v>
      </c>
    </row>
    <row r="12" spans="2:11" x14ac:dyDescent="0.2">
      <c r="C12">
        <v>7</v>
      </c>
      <c r="E12">
        <v>0</v>
      </c>
      <c r="F12">
        <v>8</v>
      </c>
      <c r="G12">
        <v>0</v>
      </c>
      <c r="I12">
        <v>8</v>
      </c>
    </row>
    <row r="13" spans="2:11" x14ac:dyDescent="0.2">
      <c r="C13">
        <v>8</v>
      </c>
      <c r="E13">
        <v>0</v>
      </c>
      <c r="F13">
        <v>1</v>
      </c>
      <c r="G13">
        <v>0</v>
      </c>
      <c r="I13">
        <v>1</v>
      </c>
    </row>
    <row r="14" spans="2:11" x14ac:dyDescent="0.2">
      <c r="C14">
        <v>9</v>
      </c>
      <c r="E14">
        <v>0</v>
      </c>
      <c r="F14">
        <v>2</v>
      </c>
      <c r="G14">
        <v>0</v>
      </c>
      <c r="I14">
        <v>2</v>
      </c>
    </row>
    <row r="15" spans="2:11" x14ac:dyDescent="0.2">
      <c r="C15">
        <v>10</v>
      </c>
      <c r="E15">
        <v>1</v>
      </c>
      <c r="F15">
        <v>2</v>
      </c>
      <c r="G15">
        <v>0</v>
      </c>
      <c r="I15">
        <v>3</v>
      </c>
    </row>
    <row r="16" spans="2:11" x14ac:dyDescent="0.2">
      <c r="C16">
        <v>11</v>
      </c>
      <c r="E16">
        <v>0</v>
      </c>
      <c r="F16">
        <v>0</v>
      </c>
      <c r="G16">
        <v>0</v>
      </c>
      <c r="I16">
        <v>0</v>
      </c>
    </row>
    <row r="17" spans="2:13" x14ac:dyDescent="0.2">
      <c r="C17">
        <v>12</v>
      </c>
      <c r="E17">
        <v>0</v>
      </c>
      <c r="F17">
        <v>1</v>
      </c>
      <c r="G17">
        <v>0</v>
      </c>
      <c r="I17">
        <v>1</v>
      </c>
    </row>
    <row r="18" spans="2:13" x14ac:dyDescent="0.2">
      <c r="C18">
        <v>13</v>
      </c>
      <c r="E18">
        <v>1</v>
      </c>
      <c r="F18">
        <v>0</v>
      </c>
      <c r="G18">
        <v>0</v>
      </c>
      <c r="I18">
        <v>1</v>
      </c>
    </row>
    <row r="19" spans="2:13" x14ac:dyDescent="0.2">
      <c r="C19">
        <v>14</v>
      </c>
      <c r="E19">
        <v>0</v>
      </c>
      <c r="F19">
        <v>3</v>
      </c>
      <c r="G19">
        <v>0</v>
      </c>
      <c r="I19">
        <v>3</v>
      </c>
    </row>
    <row r="20" spans="2:13" x14ac:dyDescent="0.2">
      <c r="C20">
        <v>15</v>
      </c>
      <c r="E20">
        <v>0</v>
      </c>
      <c r="F20">
        <v>1</v>
      </c>
      <c r="G20">
        <v>0</v>
      </c>
      <c r="I20">
        <v>1</v>
      </c>
    </row>
    <row r="21" spans="2:13" x14ac:dyDescent="0.2">
      <c r="C21">
        <v>16</v>
      </c>
      <c r="E21">
        <v>0</v>
      </c>
      <c r="F21">
        <v>2</v>
      </c>
      <c r="G21">
        <v>0</v>
      </c>
      <c r="I21">
        <v>2</v>
      </c>
    </row>
    <row r="22" spans="2:13" x14ac:dyDescent="0.2">
      <c r="C22">
        <v>17</v>
      </c>
      <c r="E22">
        <v>0</v>
      </c>
      <c r="F22">
        <v>0</v>
      </c>
      <c r="G22">
        <v>0</v>
      </c>
      <c r="I22">
        <v>0</v>
      </c>
    </row>
    <row r="23" spans="2:13" x14ac:dyDescent="0.2">
      <c r="C23">
        <v>18</v>
      </c>
      <c r="E23">
        <v>0</v>
      </c>
      <c r="F23">
        <v>0</v>
      </c>
      <c r="G23">
        <v>1</v>
      </c>
      <c r="I23">
        <v>1</v>
      </c>
    </row>
    <row r="24" spans="2:13" x14ac:dyDescent="0.2">
      <c r="C24">
        <v>19</v>
      </c>
      <c r="E24">
        <v>0</v>
      </c>
      <c r="F24">
        <v>0</v>
      </c>
      <c r="G24">
        <v>0</v>
      </c>
      <c r="I24">
        <v>0</v>
      </c>
    </row>
    <row r="25" spans="2:13" x14ac:dyDescent="0.2">
      <c r="C25">
        <v>20</v>
      </c>
      <c r="E25">
        <v>0</v>
      </c>
      <c r="F25">
        <v>0</v>
      </c>
      <c r="G25">
        <v>0</v>
      </c>
      <c r="I25">
        <v>0</v>
      </c>
    </row>
    <row r="26" spans="2:13" x14ac:dyDescent="0.2">
      <c r="C26">
        <v>21</v>
      </c>
      <c r="E26">
        <v>0</v>
      </c>
      <c r="F26">
        <v>2</v>
      </c>
      <c r="G26">
        <v>2</v>
      </c>
      <c r="I26">
        <v>4</v>
      </c>
    </row>
    <row r="27" spans="2:13" x14ac:dyDescent="0.2">
      <c r="C27">
        <v>22</v>
      </c>
      <c r="E27">
        <v>0</v>
      </c>
      <c r="F27">
        <v>0</v>
      </c>
      <c r="G27">
        <v>0</v>
      </c>
      <c r="I27">
        <v>0</v>
      </c>
    </row>
    <row r="28" spans="2:13" x14ac:dyDescent="0.2">
      <c r="C28">
        <v>23</v>
      </c>
      <c r="E28">
        <v>0</v>
      </c>
      <c r="F28">
        <v>0</v>
      </c>
      <c r="G28">
        <v>0</v>
      </c>
      <c r="I28">
        <v>0</v>
      </c>
    </row>
    <row r="29" spans="2:13" x14ac:dyDescent="0.2">
      <c r="C29">
        <v>24</v>
      </c>
      <c r="E29">
        <v>0</v>
      </c>
      <c r="F29">
        <v>0</v>
      </c>
      <c r="G29">
        <v>0</v>
      </c>
      <c r="I29">
        <v>0</v>
      </c>
    </row>
    <row r="30" spans="2:13" x14ac:dyDescent="0.2">
      <c r="B30" t="s">
        <v>22</v>
      </c>
      <c r="C30">
        <v>28</v>
      </c>
      <c r="E30">
        <v>0</v>
      </c>
      <c r="F30">
        <v>3</v>
      </c>
      <c r="G30">
        <v>1</v>
      </c>
      <c r="I30">
        <v>4</v>
      </c>
    </row>
    <row r="31" spans="2:13" x14ac:dyDescent="0.2">
      <c r="C31">
        <v>30</v>
      </c>
      <c r="E31">
        <v>0</v>
      </c>
      <c r="F31">
        <v>1</v>
      </c>
      <c r="G31">
        <v>0</v>
      </c>
      <c r="I31">
        <v>1</v>
      </c>
      <c r="K31">
        <f>SUM(I5:I31)</f>
        <v>175</v>
      </c>
      <c r="M31" t="s">
        <v>24</v>
      </c>
    </row>
    <row r="33" spans="2:9" x14ac:dyDescent="0.2">
      <c r="C33" t="s">
        <v>10</v>
      </c>
      <c r="E33">
        <f>SUMPRODUCT($C5:$C31,E5:E31)/SUM(E5:E31)</f>
        <v>3</v>
      </c>
      <c r="F33">
        <f>SUMPRODUCT($C5:$C31,F5:F31)/SUM(F5:F31)</f>
        <v>4.0359712230215825</v>
      </c>
      <c r="G33">
        <f>SUMPRODUCT($C5:$C31,G5:G31)/SUM(G5:G31)</f>
        <v>7.4615384615384617</v>
      </c>
    </row>
    <row r="35" spans="2:9" x14ac:dyDescent="0.2">
      <c r="B35" t="s">
        <v>11</v>
      </c>
      <c r="C35">
        <v>0</v>
      </c>
      <c r="E35">
        <v>13</v>
      </c>
      <c r="F35">
        <v>50</v>
      </c>
      <c r="G35">
        <v>5</v>
      </c>
      <c r="I35">
        <v>68</v>
      </c>
    </row>
    <row r="36" spans="2:9" x14ac:dyDescent="0.2">
      <c r="C36">
        <v>1</v>
      </c>
      <c r="E36">
        <v>0</v>
      </c>
      <c r="F36">
        <v>15</v>
      </c>
      <c r="G36">
        <v>0</v>
      </c>
      <c r="I36">
        <v>15</v>
      </c>
    </row>
    <row r="37" spans="2:9" x14ac:dyDescent="0.2">
      <c r="C37">
        <v>2</v>
      </c>
      <c r="E37">
        <v>1</v>
      </c>
      <c r="F37">
        <v>14</v>
      </c>
      <c r="G37">
        <v>1</v>
      </c>
      <c r="I37">
        <v>16</v>
      </c>
    </row>
    <row r="38" spans="2:9" x14ac:dyDescent="0.2">
      <c r="C38">
        <v>3</v>
      </c>
      <c r="E38">
        <v>0</v>
      </c>
      <c r="F38">
        <v>6</v>
      </c>
      <c r="G38">
        <v>0</v>
      </c>
      <c r="I38">
        <v>6</v>
      </c>
    </row>
    <row r="39" spans="2:9" x14ac:dyDescent="0.2">
      <c r="C39">
        <v>4</v>
      </c>
      <c r="E39">
        <v>0</v>
      </c>
      <c r="F39">
        <v>3</v>
      </c>
      <c r="G39">
        <v>0</v>
      </c>
      <c r="I39">
        <v>3</v>
      </c>
    </row>
    <row r="40" spans="2:9" x14ac:dyDescent="0.2">
      <c r="C40">
        <v>5</v>
      </c>
      <c r="E40">
        <v>0</v>
      </c>
      <c r="F40">
        <v>3</v>
      </c>
      <c r="G40">
        <v>0</v>
      </c>
      <c r="I40">
        <v>3</v>
      </c>
    </row>
    <row r="41" spans="2:9" x14ac:dyDescent="0.2">
      <c r="C41">
        <v>6</v>
      </c>
      <c r="E41">
        <v>0</v>
      </c>
      <c r="F41">
        <v>1</v>
      </c>
      <c r="G41">
        <v>0</v>
      </c>
      <c r="I41">
        <v>1</v>
      </c>
    </row>
    <row r="42" spans="2:9" x14ac:dyDescent="0.2">
      <c r="C42">
        <v>7</v>
      </c>
      <c r="E42">
        <v>0</v>
      </c>
      <c r="F42">
        <v>1</v>
      </c>
      <c r="G42">
        <v>0</v>
      </c>
      <c r="I42">
        <v>1</v>
      </c>
    </row>
    <row r="43" spans="2:9" x14ac:dyDescent="0.2">
      <c r="C43">
        <v>8</v>
      </c>
      <c r="E43">
        <v>0</v>
      </c>
      <c r="F43">
        <v>0</v>
      </c>
      <c r="G43">
        <v>0</v>
      </c>
      <c r="I43">
        <v>0</v>
      </c>
    </row>
    <row r="44" spans="2:9" x14ac:dyDescent="0.2">
      <c r="C44">
        <v>9</v>
      </c>
      <c r="E44">
        <v>0</v>
      </c>
      <c r="F44">
        <v>0</v>
      </c>
      <c r="G44">
        <v>0</v>
      </c>
      <c r="I44">
        <v>0</v>
      </c>
    </row>
    <row r="45" spans="2:9" x14ac:dyDescent="0.2">
      <c r="C45">
        <v>10</v>
      </c>
      <c r="E45">
        <v>0</v>
      </c>
      <c r="F45">
        <v>2</v>
      </c>
      <c r="G45">
        <v>0</v>
      </c>
      <c r="I45">
        <v>2</v>
      </c>
    </row>
    <row r="46" spans="2:9" x14ac:dyDescent="0.2">
      <c r="C46">
        <v>11</v>
      </c>
      <c r="E46">
        <v>0</v>
      </c>
      <c r="F46">
        <v>0</v>
      </c>
      <c r="G46">
        <v>0</v>
      </c>
      <c r="I46">
        <v>0</v>
      </c>
    </row>
    <row r="47" spans="2:9" x14ac:dyDescent="0.2">
      <c r="C47">
        <v>12</v>
      </c>
      <c r="E47">
        <v>0</v>
      </c>
      <c r="F47">
        <v>0</v>
      </c>
      <c r="G47">
        <v>0</v>
      </c>
      <c r="I47">
        <v>0</v>
      </c>
    </row>
    <row r="48" spans="2:9" x14ac:dyDescent="0.2">
      <c r="C48">
        <v>13</v>
      </c>
      <c r="E48">
        <v>0</v>
      </c>
      <c r="F48">
        <v>0</v>
      </c>
      <c r="G48">
        <v>0</v>
      </c>
      <c r="I48">
        <v>0</v>
      </c>
    </row>
    <row r="49" spans="2:11" x14ac:dyDescent="0.2">
      <c r="C49">
        <v>14</v>
      </c>
      <c r="E49">
        <v>0</v>
      </c>
      <c r="F49">
        <v>2</v>
      </c>
      <c r="G49">
        <v>0</v>
      </c>
      <c r="I49">
        <v>2</v>
      </c>
    </row>
    <row r="50" spans="2:11" x14ac:dyDescent="0.2">
      <c r="B50" t="s">
        <v>22</v>
      </c>
      <c r="C50">
        <v>30</v>
      </c>
      <c r="E50">
        <v>0</v>
      </c>
      <c r="F50">
        <v>1</v>
      </c>
      <c r="G50">
        <v>0</v>
      </c>
      <c r="I50">
        <v>1</v>
      </c>
      <c r="K50">
        <f>SUM(I35:I50)</f>
        <v>118</v>
      </c>
    </row>
    <row r="52" spans="2:11" x14ac:dyDescent="0.2">
      <c r="C52" t="s">
        <v>10</v>
      </c>
      <c r="E52">
        <f>SUMPRODUCT($C35:$C50,E35:E50)/SUM(E35:E50)</f>
        <v>0.14285714285714285</v>
      </c>
      <c r="F52">
        <f>SUMPRODUCT($C35:$C50,F35:F50)/SUM(F35:F50)</f>
        <v>1.8265306122448979</v>
      </c>
      <c r="G52">
        <f>SUMPRODUCT($C35:$C50,G35:G50)/SUM(G35:G50)</f>
        <v>0.33333333333333331</v>
      </c>
    </row>
    <row r="53" spans="2:11" x14ac:dyDescent="0.2">
      <c r="B53" t="s">
        <v>17</v>
      </c>
      <c r="C53" t="s">
        <v>16</v>
      </c>
      <c r="E53">
        <f>SUMPRODUCT($C35:$C50,E35:E50)/(SUM(E35:E50)+20)</f>
        <v>5.8823529411764705E-2</v>
      </c>
      <c r="F53">
        <f>SUMPRODUCT($C35:$C50,F35:F50)/(SUM(F35:F50)+135)</f>
        <v>0.76824034334763946</v>
      </c>
      <c r="G53">
        <f>SUMPRODUCT($C35:$C50,G35:G50)/(SUM(G35:G50)+19)</f>
        <v>0.08</v>
      </c>
    </row>
    <row r="55" spans="2:11" x14ac:dyDescent="0.2">
      <c r="B55" t="s">
        <v>12</v>
      </c>
      <c r="C55">
        <v>0</v>
      </c>
      <c r="E55">
        <v>10</v>
      </c>
      <c r="F55">
        <v>112</v>
      </c>
      <c r="G55">
        <v>13</v>
      </c>
      <c r="I55">
        <v>135</v>
      </c>
    </row>
    <row r="56" spans="2:11" x14ac:dyDescent="0.2">
      <c r="C56">
        <v>1</v>
      </c>
      <c r="E56">
        <v>4</v>
      </c>
      <c r="F56">
        <v>6</v>
      </c>
      <c r="G56">
        <v>0</v>
      </c>
      <c r="I56">
        <v>10</v>
      </c>
    </row>
    <row r="57" spans="2:11" x14ac:dyDescent="0.2">
      <c r="C57">
        <v>2</v>
      </c>
      <c r="E57">
        <v>5</v>
      </c>
      <c r="F57">
        <v>6</v>
      </c>
      <c r="G57">
        <v>0</v>
      </c>
      <c r="I57">
        <v>11</v>
      </c>
    </row>
    <row r="58" spans="2:11" x14ac:dyDescent="0.2">
      <c r="C58">
        <v>3</v>
      </c>
      <c r="E58">
        <v>1</v>
      </c>
      <c r="F58">
        <v>7</v>
      </c>
      <c r="G58">
        <v>0</v>
      </c>
      <c r="I58">
        <v>8</v>
      </c>
    </row>
    <row r="59" spans="2:11" x14ac:dyDescent="0.2">
      <c r="C59">
        <v>4</v>
      </c>
      <c r="E59">
        <v>0</v>
      </c>
      <c r="F59">
        <v>4</v>
      </c>
      <c r="G59">
        <v>0</v>
      </c>
      <c r="I59">
        <v>4</v>
      </c>
    </row>
    <row r="60" spans="2:11" x14ac:dyDescent="0.2">
      <c r="C60">
        <v>5</v>
      </c>
      <c r="E60">
        <v>1</v>
      </c>
      <c r="F60">
        <v>0</v>
      </c>
      <c r="G60">
        <v>1</v>
      </c>
      <c r="I60">
        <v>0</v>
      </c>
    </row>
    <row r="61" spans="2:11" x14ac:dyDescent="0.2">
      <c r="C61">
        <v>6</v>
      </c>
      <c r="E61">
        <v>0</v>
      </c>
      <c r="F61">
        <v>2</v>
      </c>
      <c r="G61">
        <v>0</v>
      </c>
      <c r="I61">
        <v>2</v>
      </c>
    </row>
    <row r="62" spans="2:11" x14ac:dyDescent="0.2">
      <c r="C62">
        <v>7</v>
      </c>
      <c r="E62">
        <v>0</v>
      </c>
      <c r="F62">
        <v>1</v>
      </c>
      <c r="G62">
        <v>0</v>
      </c>
      <c r="I62">
        <v>1</v>
      </c>
    </row>
    <row r="63" spans="2:11" x14ac:dyDescent="0.2">
      <c r="C63">
        <v>8</v>
      </c>
      <c r="E63">
        <v>0</v>
      </c>
      <c r="F63">
        <v>0</v>
      </c>
      <c r="G63">
        <v>0</v>
      </c>
      <c r="I63">
        <v>0</v>
      </c>
    </row>
    <row r="64" spans="2:11" x14ac:dyDescent="0.2">
      <c r="C64">
        <v>9</v>
      </c>
      <c r="E64">
        <v>0</v>
      </c>
      <c r="F64">
        <v>0</v>
      </c>
      <c r="G64">
        <v>0</v>
      </c>
      <c r="I64">
        <v>0</v>
      </c>
    </row>
    <row r="65" spans="2:11" x14ac:dyDescent="0.2">
      <c r="C65">
        <v>10</v>
      </c>
      <c r="E65">
        <v>0</v>
      </c>
      <c r="F65">
        <v>1</v>
      </c>
      <c r="G65">
        <v>0</v>
      </c>
      <c r="I65">
        <v>1</v>
      </c>
    </row>
    <row r="66" spans="2:11" x14ac:dyDescent="0.2">
      <c r="C66">
        <v>11</v>
      </c>
      <c r="E66">
        <v>0</v>
      </c>
      <c r="F66">
        <v>0</v>
      </c>
      <c r="G66">
        <v>0</v>
      </c>
      <c r="I66">
        <v>0</v>
      </c>
    </row>
    <row r="67" spans="2:11" x14ac:dyDescent="0.2">
      <c r="C67">
        <v>12</v>
      </c>
      <c r="E67">
        <v>0</v>
      </c>
      <c r="F67">
        <v>1</v>
      </c>
      <c r="G67">
        <v>0</v>
      </c>
      <c r="I67">
        <v>1</v>
      </c>
    </row>
    <row r="68" spans="2:11" x14ac:dyDescent="0.2">
      <c r="B68" t="s">
        <v>22</v>
      </c>
      <c r="C68">
        <v>21</v>
      </c>
      <c r="E68">
        <v>0</v>
      </c>
      <c r="F68">
        <v>0</v>
      </c>
      <c r="G68">
        <v>0</v>
      </c>
      <c r="I68">
        <v>0</v>
      </c>
    </row>
    <row r="69" spans="2:11" x14ac:dyDescent="0.2">
      <c r="C69">
        <v>28</v>
      </c>
      <c r="E69">
        <v>1</v>
      </c>
      <c r="F69">
        <v>0</v>
      </c>
      <c r="G69">
        <v>0</v>
      </c>
      <c r="I69">
        <v>0</v>
      </c>
    </row>
    <row r="71" spans="2:11" x14ac:dyDescent="0.2">
      <c r="C71" t="s">
        <v>10</v>
      </c>
      <c r="E71">
        <f>SUMPRODUCT($C55:$C69,E55:E69)/SUM(E55:E69)</f>
        <v>2.2727272727272729</v>
      </c>
      <c r="F71">
        <f>SUMPRODUCT($C55:$C69,F55:F69)/SUM(F55:F69)</f>
        <v>0.68571428571428572</v>
      </c>
      <c r="G71">
        <f>SUMPRODUCT($C55:$C69,G55:G69)/SUM(G55:G69)</f>
        <v>0.35714285714285715</v>
      </c>
      <c r="K71">
        <f>SUM(I55:I69)</f>
        <v>173</v>
      </c>
    </row>
    <row r="73" spans="2:11" x14ac:dyDescent="0.2">
      <c r="B73" t="s">
        <v>14</v>
      </c>
      <c r="C73">
        <v>0</v>
      </c>
      <c r="E73">
        <v>4</v>
      </c>
      <c r="F73">
        <v>14</v>
      </c>
      <c r="G73">
        <v>0</v>
      </c>
      <c r="I73">
        <v>18</v>
      </c>
    </row>
    <row r="74" spans="2:11" x14ac:dyDescent="0.2">
      <c r="C74">
        <v>1</v>
      </c>
      <c r="E74">
        <v>4</v>
      </c>
      <c r="F74">
        <v>1</v>
      </c>
      <c r="G74">
        <v>0</v>
      </c>
      <c r="I74">
        <v>5</v>
      </c>
    </row>
    <row r="75" spans="2:11" x14ac:dyDescent="0.2">
      <c r="C75">
        <v>2</v>
      </c>
      <c r="E75">
        <v>3</v>
      </c>
      <c r="F75">
        <v>5</v>
      </c>
      <c r="G75">
        <v>0</v>
      </c>
      <c r="I75">
        <v>8</v>
      </c>
    </row>
    <row r="76" spans="2:11" x14ac:dyDescent="0.2">
      <c r="C76">
        <v>3</v>
      </c>
      <c r="E76">
        <v>0</v>
      </c>
      <c r="F76">
        <v>3</v>
      </c>
      <c r="G76">
        <v>0</v>
      </c>
      <c r="I76">
        <v>3</v>
      </c>
    </row>
    <row r="77" spans="2:11" x14ac:dyDescent="0.2">
      <c r="C77">
        <v>4</v>
      </c>
      <c r="E77">
        <v>0</v>
      </c>
      <c r="F77">
        <v>2</v>
      </c>
      <c r="G77">
        <v>0</v>
      </c>
      <c r="I77">
        <v>2</v>
      </c>
    </row>
    <row r="78" spans="2:11" x14ac:dyDescent="0.2">
      <c r="C78">
        <v>5</v>
      </c>
      <c r="E78">
        <v>0</v>
      </c>
      <c r="F78">
        <v>0</v>
      </c>
      <c r="G78">
        <v>0</v>
      </c>
      <c r="I78">
        <v>0</v>
      </c>
    </row>
    <row r="79" spans="2:11" x14ac:dyDescent="0.2">
      <c r="C79">
        <v>6</v>
      </c>
      <c r="E79">
        <v>0</v>
      </c>
      <c r="F79">
        <v>0</v>
      </c>
      <c r="G79">
        <v>0</v>
      </c>
      <c r="I79">
        <v>0</v>
      </c>
    </row>
    <row r="80" spans="2:11" x14ac:dyDescent="0.2">
      <c r="C80">
        <v>7</v>
      </c>
      <c r="E80">
        <v>0</v>
      </c>
      <c r="F80">
        <v>0</v>
      </c>
      <c r="G80">
        <v>0</v>
      </c>
      <c r="I80">
        <v>0</v>
      </c>
    </row>
    <row r="81" spans="2:11" x14ac:dyDescent="0.2">
      <c r="C81">
        <v>8</v>
      </c>
      <c r="E81">
        <v>0</v>
      </c>
      <c r="F81">
        <v>0</v>
      </c>
      <c r="G81">
        <v>0</v>
      </c>
      <c r="I81">
        <v>0</v>
      </c>
    </row>
    <row r="82" spans="2:11" x14ac:dyDescent="0.2">
      <c r="C82">
        <v>9</v>
      </c>
      <c r="E82">
        <v>0</v>
      </c>
      <c r="F82">
        <v>0</v>
      </c>
      <c r="G82">
        <v>0</v>
      </c>
      <c r="I82">
        <v>0</v>
      </c>
    </row>
    <row r="83" spans="2:11" x14ac:dyDescent="0.2">
      <c r="C83">
        <v>10</v>
      </c>
      <c r="E83">
        <v>1</v>
      </c>
      <c r="F83">
        <v>1</v>
      </c>
      <c r="G83">
        <v>0</v>
      </c>
      <c r="I83">
        <v>2</v>
      </c>
    </row>
    <row r="84" spans="2:11" x14ac:dyDescent="0.2">
      <c r="C84">
        <v>11</v>
      </c>
    </row>
    <row r="85" spans="2:11" x14ac:dyDescent="0.2">
      <c r="B85" t="s">
        <v>22</v>
      </c>
      <c r="C85">
        <v>21</v>
      </c>
      <c r="K85">
        <f>SUM(I73:I85)</f>
        <v>38</v>
      </c>
    </row>
    <row r="87" spans="2:11" x14ac:dyDescent="0.2">
      <c r="C87" t="s">
        <v>10</v>
      </c>
      <c r="E87">
        <f>SUMPRODUCT($C73:$C85,E73:E85)/SUM(E73:E85)</f>
        <v>1.6666666666666667</v>
      </c>
      <c r="F87">
        <f>SUMPRODUCT($C73:$C85,F73:F85)/SUM(F73:F85)</f>
        <v>1.4615384615384615</v>
      </c>
      <c r="G87">
        <v>0</v>
      </c>
    </row>
    <row r="88" spans="2:11" x14ac:dyDescent="0.2">
      <c r="B88" t="s">
        <v>17</v>
      </c>
      <c r="C88" t="s">
        <v>20</v>
      </c>
      <c r="E88">
        <f>SUMPRODUCT($C73:$C85,E73:E85)/(SUM(E73:E85)+31)</f>
        <v>0.46511627906976744</v>
      </c>
      <c r="F88">
        <f>SUMPRODUCT($C73:$C85,F73:F85)/(SUM(F73:F85)+327)</f>
        <v>0.10764872521246459</v>
      </c>
      <c r="G88">
        <f>SUMPRODUCT($C73:$C85,G73:G85)/(SUM(G73:G85)+55)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A948-9574-475E-B9E4-E70C2718B9F3}">
  <dimension ref="B1:M88"/>
  <sheetViews>
    <sheetView topLeftCell="A25" workbookViewId="0">
      <selection activeCell="L60" sqref="L60"/>
    </sheetView>
  </sheetViews>
  <sheetFormatPr baseColWidth="10" defaultColWidth="8.83203125" defaultRowHeight="15" x14ac:dyDescent="0.2"/>
  <cols>
    <col min="2" max="2" width="32.83203125" customWidth="1"/>
  </cols>
  <sheetData>
    <row r="1" spans="2:11" x14ac:dyDescent="0.2">
      <c r="E1" t="s">
        <v>5</v>
      </c>
      <c r="F1" s="1" t="s">
        <v>6</v>
      </c>
      <c r="G1" t="s">
        <v>7</v>
      </c>
      <c r="I1" t="s">
        <v>9</v>
      </c>
    </row>
    <row r="2" spans="2:11" x14ac:dyDescent="0.2">
      <c r="B2" t="s">
        <v>0</v>
      </c>
      <c r="I2">
        <v>7278</v>
      </c>
    </row>
    <row r="3" spans="2:11" x14ac:dyDescent="0.2">
      <c r="B3" t="s">
        <v>1</v>
      </c>
      <c r="E3">
        <v>13</v>
      </c>
      <c r="F3">
        <v>50</v>
      </c>
      <c r="G3">
        <v>8</v>
      </c>
      <c r="I3">
        <v>71</v>
      </c>
    </row>
    <row r="5" spans="2:11" x14ac:dyDescent="0.2">
      <c r="B5" t="s">
        <v>8</v>
      </c>
      <c r="C5">
        <v>0</v>
      </c>
      <c r="E5">
        <v>5</v>
      </c>
      <c r="F5">
        <v>12</v>
      </c>
      <c r="G5">
        <v>4</v>
      </c>
      <c r="I5">
        <v>21</v>
      </c>
      <c r="K5" t="s">
        <v>13</v>
      </c>
    </row>
    <row r="6" spans="2:11" x14ac:dyDescent="0.2">
      <c r="C6">
        <v>1</v>
      </c>
      <c r="E6">
        <v>1</v>
      </c>
      <c r="F6">
        <v>2</v>
      </c>
      <c r="G6">
        <v>0</v>
      </c>
      <c r="I6">
        <v>3</v>
      </c>
    </row>
    <row r="7" spans="2:11" x14ac:dyDescent="0.2">
      <c r="C7">
        <v>2</v>
      </c>
      <c r="E7">
        <v>2</v>
      </c>
      <c r="F7">
        <v>7</v>
      </c>
      <c r="G7">
        <v>0</v>
      </c>
      <c r="I7">
        <v>9</v>
      </c>
    </row>
    <row r="8" spans="2:11" x14ac:dyDescent="0.2">
      <c r="C8">
        <v>3</v>
      </c>
      <c r="E8">
        <v>1</v>
      </c>
      <c r="F8">
        <v>2</v>
      </c>
      <c r="G8">
        <v>0</v>
      </c>
      <c r="I8">
        <v>3</v>
      </c>
    </row>
    <row r="9" spans="2:11" x14ac:dyDescent="0.2">
      <c r="C9">
        <v>4</v>
      </c>
      <c r="E9">
        <v>0</v>
      </c>
      <c r="F9">
        <v>4</v>
      </c>
      <c r="G9">
        <v>0</v>
      </c>
      <c r="I9">
        <v>4</v>
      </c>
    </row>
    <row r="10" spans="2:11" x14ac:dyDescent="0.2">
      <c r="C10">
        <v>5</v>
      </c>
      <c r="E10">
        <v>3</v>
      </c>
      <c r="F10">
        <v>5</v>
      </c>
      <c r="G10">
        <v>0</v>
      </c>
      <c r="I10">
        <v>8</v>
      </c>
    </row>
    <row r="11" spans="2:11" x14ac:dyDescent="0.2">
      <c r="C11">
        <v>6</v>
      </c>
      <c r="E11">
        <v>0</v>
      </c>
      <c r="F11">
        <v>0</v>
      </c>
      <c r="G11">
        <v>1</v>
      </c>
      <c r="I11">
        <v>1</v>
      </c>
    </row>
    <row r="12" spans="2:11" x14ac:dyDescent="0.2">
      <c r="C12">
        <v>7</v>
      </c>
      <c r="E12">
        <v>0</v>
      </c>
      <c r="F12">
        <v>5</v>
      </c>
      <c r="G12">
        <v>0</v>
      </c>
      <c r="I12">
        <v>5</v>
      </c>
    </row>
    <row r="13" spans="2:11" x14ac:dyDescent="0.2">
      <c r="C13">
        <v>8</v>
      </c>
      <c r="E13">
        <v>0</v>
      </c>
      <c r="F13">
        <v>1</v>
      </c>
      <c r="G13">
        <v>0</v>
      </c>
      <c r="I13">
        <v>1</v>
      </c>
    </row>
    <row r="14" spans="2:11" x14ac:dyDescent="0.2">
      <c r="C14">
        <v>9</v>
      </c>
      <c r="E14">
        <v>0</v>
      </c>
      <c r="F14">
        <v>0</v>
      </c>
      <c r="G14">
        <v>0</v>
      </c>
      <c r="I14">
        <v>0</v>
      </c>
    </row>
    <row r="15" spans="2:11" x14ac:dyDescent="0.2">
      <c r="C15">
        <v>10</v>
      </c>
      <c r="E15">
        <v>0</v>
      </c>
      <c r="F15">
        <v>2</v>
      </c>
      <c r="G15">
        <v>0</v>
      </c>
      <c r="I15">
        <v>2</v>
      </c>
    </row>
    <row r="16" spans="2:11" x14ac:dyDescent="0.2">
      <c r="C16">
        <v>11</v>
      </c>
      <c r="E16">
        <v>0</v>
      </c>
      <c r="F16">
        <v>0</v>
      </c>
      <c r="G16">
        <v>0</v>
      </c>
      <c r="I16">
        <v>0</v>
      </c>
    </row>
    <row r="17" spans="2:13" x14ac:dyDescent="0.2">
      <c r="C17">
        <v>12</v>
      </c>
      <c r="E17">
        <v>0</v>
      </c>
      <c r="F17">
        <v>0</v>
      </c>
      <c r="G17">
        <v>0</v>
      </c>
      <c r="I17">
        <v>0</v>
      </c>
    </row>
    <row r="18" spans="2:13" x14ac:dyDescent="0.2">
      <c r="C18">
        <v>13</v>
      </c>
      <c r="E18">
        <v>1</v>
      </c>
      <c r="F18">
        <v>0</v>
      </c>
      <c r="G18">
        <v>0</v>
      </c>
      <c r="I18">
        <v>1</v>
      </c>
    </row>
    <row r="19" spans="2:13" x14ac:dyDescent="0.2">
      <c r="C19">
        <v>14</v>
      </c>
      <c r="E19">
        <v>0</v>
      </c>
      <c r="F19">
        <v>2</v>
      </c>
      <c r="G19">
        <v>0</v>
      </c>
      <c r="I19">
        <v>2</v>
      </c>
    </row>
    <row r="20" spans="2:13" x14ac:dyDescent="0.2">
      <c r="C20">
        <v>15</v>
      </c>
      <c r="E20">
        <v>0</v>
      </c>
      <c r="F20">
        <v>1</v>
      </c>
      <c r="G20">
        <v>0</v>
      </c>
      <c r="I20">
        <v>1</v>
      </c>
    </row>
    <row r="21" spans="2:13" x14ac:dyDescent="0.2">
      <c r="C21">
        <v>16</v>
      </c>
      <c r="E21">
        <v>0</v>
      </c>
      <c r="F21">
        <v>1</v>
      </c>
      <c r="G21">
        <v>0</v>
      </c>
      <c r="I21">
        <v>1</v>
      </c>
    </row>
    <row r="22" spans="2:13" x14ac:dyDescent="0.2">
      <c r="C22">
        <v>17</v>
      </c>
      <c r="E22">
        <v>0</v>
      </c>
      <c r="F22">
        <v>0</v>
      </c>
      <c r="G22">
        <v>0</v>
      </c>
      <c r="I22">
        <v>0</v>
      </c>
    </row>
    <row r="23" spans="2:13" x14ac:dyDescent="0.2">
      <c r="C23">
        <v>18</v>
      </c>
      <c r="E23">
        <v>0</v>
      </c>
      <c r="F23">
        <v>0</v>
      </c>
      <c r="G23">
        <v>1</v>
      </c>
      <c r="I23">
        <v>1</v>
      </c>
    </row>
    <row r="24" spans="2:13" x14ac:dyDescent="0.2">
      <c r="C24">
        <v>19</v>
      </c>
      <c r="E24">
        <v>0</v>
      </c>
      <c r="F24">
        <v>0</v>
      </c>
      <c r="G24">
        <v>0</v>
      </c>
      <c r="I24">
        <v>0</v>
      </c>
    </row>
    <row r="25" spans="2:13" x14ac:dyDescent="0.2">
      <c r="C25">
        <v>20</v>
      </c>
      <c r="E25">
        <v>0</v>
      </c>
      <c r="F25">
        <v>0</v>
      </c>
      <c r="G25">
        <v>0</v>
      </c>
      <c r="I25">
        <v>0</v>
      </c>
    </row>
    <row r="26" spans="2:13" x14ac:dyDescent="0.2">
      <c r="C26">
        <v>21</v>
      </c>
      <c r="E26">
        <v>0</v>
      </c>
      <c r="F26">
        <v>2</v>
      </c>
      <c r="G26">
        <v>2</v>
      </c>
      <c r="I26">
        <v>4</v>
      </c>
    </row>
    <row r="27" spans="2:13" x14ac:dyDescent="0.2">
      <c r="C27">
        <v>22</v>
      </c>
      <c r="E27">
        <v>0</v>
      </c>
      <c r="F27">
        <v>0</v>
      </c>
      <c r="G27">
        <v>0</v>
      </c>
      <c r="I27">
        <v>0</v>
      </c>
    </row>
    <row r="28" spans="2:13" x14ac:dyDescent="0.2">
      <c r="C28">
        <v>23</v>
      </c>
      <c r="E28">
        <v>0</v>
      </c>
      <c r="F28">
        <v>0</v>
      </c>
      <c r="G28">
        <v>0</v>
      </c>
      <c r="I28">
        <v>0</v>
      </c>
    </row>
    <row r="29" spans="2:13" x14ac:dyDescent="0.2">
      <c r="C29">
        <v>24</v>
      </c>
      <c r="E29">
        <v>0</v>
      </c>
      <c r="F29">
        <v>0</v>
      </c>
      <c r="G29">
        <v>0</v>
      </c>
      <c r="I29">
        <v>0</v>
      </c>
    </row>
    <row r="30" spans="2:13" x14ac:dyDescent="0.2">
      <c r="B30" t="s">
        <v>22</v>
      </c>
      <c r="C30">
        <v>28</v>
      </c>
      <c r="E30">
        <v>0</v>
      </c>
      <c r="F30">
        <v>1</v>
      </c>
      <c r="G30">
        <v>0</v>
      </c>
      <c r="I30">
        <v>1</v>
      </c>
    </row>
    <row r="31" spans="2:13" x14ac:dyDescent="0.2">
      <c r="C31">
        <v>30</v>
      </c>
      <c r="E31">
        <v>0</v>
      </c>
      <c r="F31">
        <v>1</v>
      </c>
      <c r="G31">
        <v>0</v>
      </c>
      <c r="I31">
        <v>1</v>
      </c>
      <c r="K31">
        <f>SUM(I5:I31)</f>
        <v>69</v>
      </c>
      <c r="M31" t="s">
        <v>25</v>
      </c>
    </row>
    <row r="33" spans="2:9" x14ac:dyDescent="0.2">
      <c r="C33" t="s">
        <v>10</v>
      </c>
      <c r="E33">
        <f>SUMPRODUCT($C5:$C31,E5:E31)/SUM(E5:E31)</f>
        <v>2.7692307692307692</v>
      </c>
      <c r="F33">
        <f>SUMPRODUCT($C5:$C31,F5:F31)/SUM(F5:F31)</f>
        <v>5.9375</v>
      </c>
      <c r="G33">
        <f>SUMPRODUCT($C5:$C31,G5:G31)/SUM(G5:G31)</f>
        <v>8.25</v>
      </c>
    </row>
    <row r="35" spans="2:9" x14ac:dyDescent="0.2">
      <c r="B35" t="s">
        <v>11</v>
      </c>
      <c r="C35">
        <v>0</v>
      </c>
      <c r="E35">
        <v>6</v>
      </c>
      <c r="F35">
        <v>21</v>
      </c>
      <c r="G35">
        <v>3</v>
      </c>
      <c r="I35">
        <v>30</v>
      </c>
    </row>
    <row r="36" spans="2:9" x14ac:dyDescent="0.2">
      <c r="C36">
        <v>1</v>
      </c>
      <c r="E36">
        <v>0</v>
      </c>
      <c r="F36">
        <v>3</v>
      </c>
      <c r="G36">
        <v>0</v>
      </c>
      <c r="I36">
        <v>3</v>
      </c>
    </row>
    <row r="37" spans="2:9" x14ac:dyDescent="0.2">
      <c r="C37">
        <v>2</v>
      </c>
      <c r="E37">
        <v>1</v>
      </c>
      <c r="F37">
        <v>5</v>
      </c>
      <c r="G37">
        <v>1</v>
      </c>
      <c r="I37">
        <v>7</v>
      </c>
    </row>
    <row r="38" spans="2:9" x14ac:dyDescent="0.2">
      <c r="C38">
        <v>3</v>
      </c>
      <c r="E38">
        <v>0</v>
      </c>
      <c r="F38">
        <v>1</v>
      </c>
      <c r="G38">
        <v>0</v>
      </c>
      <c r="I38">
        <v>1</v>
      </c>
    </row>
    <row r="39" spans="2:9" x14ac:dyDescent="0.2">
      <c r="C39">
        <v>4</v>
      </c>
      <c r="E39">
        <v>0</v>
      </c>
      <c r="F39">
        <v>0</v>
      </c>
      <c r="G39">
        <v>0</v>
      </c>
      <c r="I39">
        <v>0</v>
      </c>
    </row>
    <row r="40" spans="2:9" x14ac:dyDescent="0.2">
      <c r="C40">
        <v>5</v>
      </c>
      <c r="E40">
        <v>0</v>
      </c>
      <c r="F40">
        <v>1</v>
      </c>
      <c r="G40">
        <v>0</v>
      </c>
      <c r="I40">
        <v>1</v>
      </c>
    </row>
    <row r="41" spans="2:9" x14ac:dyDescent="0.2">
      <c r="C41">
        <v>6</v>
      </c>
      <c r="E41">
        <v>0</v>
      </c>
      <c r="F41">
        <v>1</v>
      </c>
      <c r="G41">
        <v>0</v>
      </c>
      <c r="I41">
        <v>1</v>
      </c>
    </row>
    <row r="42" spans="2:9" x14ac:dyDescent="0.2">
      <c r="C42">
        <v>7</v>
      </c>
      <c r="E42">
        <v>0</v>
      </c>
      <c r="F42">
        <v>1</v>
      </c>
      <c r="G42">
        <v>0</v>
      </c>
      <c r="I42">
        <v>1</v>
      </c>
    </row>
    <row r="43" spans="2:9" x14ac:dyDescent="0.2">
      <c r="C43">
        <v>8</v>
      </c>
      <c r="E43">
        <v>0</v>
      </c>
      <c r="F43">
        <v>0</v>
      </c>
      <c r="G43">
        <v>0</v>
      </c>
      <c r="I43">
        <v>0</v>
      </c>
    </row>
    <row r="44" spans="2:9" x14ac:dyDescent="0.2">
      <c r="C44">
        <v>9</v>
      </c>
      <c r="E44">
        <v>0</v>
      </c>
      <c r="F44">
        <v>0</v>
      </c>
      <c r="G44">
        <v>0</v>
      </c>
      <c r="I44">
        <v>0</v>
      </c>
    </row>
    <row r="45" spans="2:9" x14ac:dyDescent="0.2">
      <c r="C45">
        <v>10</v>
      </c>
      <c r="E45">
        <v>0</v>
      </c>
      <c r="F45">
        <v>1</v>
      </c>
      <c r="G45">
        <v>0</v>
      </c>
      <c r="I45">
        <v>1</v>
      </c>
    </row>
    <row r="46" spans="2:9" x14ac:dyDescent="0.2">
      <c r="C46">
        <v>11</v>
      </c>
      <c r="E46">
        <v>0</v>
      </c>
      <c r="F46">
        <v>0</v>
      </c>
      <c r="G46">
        <v>0</v>
      </c>
      <c r="I46">
        <v>0</v>
      </c>
    </row>
    <row r="47" spans="2:9" x14ac:dyDescent="0.2">
      <c r="C47">
        <v>12</v>
      </c>
      <c r="E47">
        <v>0</v>
      </c>
      <c r="F47">
        <v>0</v>
      </c>
      <c r="G47">
        <v>0</v>
      </c>
      <c r="I47">
        <v>0</v>
      </c>
    </row>
    <row r="48" spans="2:9" x14ac:dyDescent="0.2">
      <c r="C48">
        <v>13</v>
      </c>
      <c r="E48">
        <v>0</v>
      </c>
      <c r="F48">
        <v>0</v>
      </c>
      <c r="G48">
        <v>0</v>
      </c>
      <c r="I48">
        <v>0</v>
      </c>
    </row>
    <row r="49" spans="2:11" x14ac:dyDescent="0.2">
      <c r="C49">
        <v>14</v>
      </c>
      <c r="E49">
        <v>0</v>
      </c>
      <c r="F49">
        <v>2</v>
      </c>
      <c r="G49">
        <v>0</v>
      </c>
      <c r="I49">
        <v>2</v>
      </c>
    </row>
    <row r="50" spans="2:11" x14ac:dyDescent="0.2">
      <c r="B50" t="s">
        <v>22</v>
      </c>
      <c r="C50">
        <v>30</v>
      </c>
      <c r="E50">
        <v>0</v>
      </c>
      <c r="F50">
        <v>1</v>
      </c>
      <c r="G50">
        <v>0</v>
      </c>
      <c r="I50">
        <v>1</v>
      </c>
      <c r="K50">
        <f>SUM(I35:I50)</f>
        <v>48</v>
      </c>
    </row>
    <row r="52" spans="2:11" x14ac:dyDescent="0.2">
      <c r="C52" t="s">
        <v>10</v>
      </c>
      <c r="E52">
        <f>SUMPRODUCT($C35:$C50,E35:E50)/SUM(E35:E50)</f>
        <v>0.2857142857142857</v>
      </c>
      <c r="F52">
        <f>SUMPRODUCT($C35:$C50,F35:F50)/SUM(F35:F50)</f>
        <v>2.7567567567567566</v>
      </c>
      <c r="G52">
        <f>SUMPRODUCT($C35:$C50,G35:G50)/SUM(G35:G50)</f>
        <v>0.5</v>
      </c>
    </row>
    <row r="53" spans="2:11" x14ac:dyDescent="0.2">
      <c r="B53" t="s">
        <v>17</v>
      </c>
      <c r="C53" t="s">
        <v>16</v>
      </c>
      <c r="E53">
        <f>SUMPRODUCT($C35:$C50,E35:E50)/(SUM(E35:E50)+20)</f>
        <v>7.407407407407407E-2</v>
      </c>
      <c r="F53">
        <f>SUMPRODUCT($C35:$C50,F35:F50)/(SUM(F35:F50)+135)</f>
        <v>0.59302325581395354</v>
      </c>
      <c r="G53">
        <f>SUMPRODUCT($C35:$C50,G35:G50)/(SUM(G35:G50)+19)</f>
        <v>8.6956521739130432E-2</v>
      </c>
    </row>
    <row r="55" spans="2:11" x14ac:dyDescent="0.2">
      <c r="B55" t="s">
        <v>12</v>
      </c>
      <c r="C55">
        <v>0</v>
      </c>
      <c r="E55">
        <v>5</v>
      </c>
      <c r="F55">
        <v>39</v>
      </c>
      <c r="G55">
        <v>8</v>
      </c>
      <c r="I55">
        <v>52</v>
      </c>
    </row>
    <row r="56" spans="2:11" x14ac:dyDescent="0.2">
      <c r="C56">
        <v>1</v>
      </c>
      <c r="E56">
        <v>2</v>
      </c>
      <c r="F56">
        <v>1</v>
      </c>
      <c r="G56">
        <v>0</v>
      </c>
      <c r="I56">
        <v>3</v>
      </c>
    </row>
    <row r="57" spans="2:11" x14ac:dyDescent="0.2">
      <c r="C57">
        <v>2</v>
      </c>
      <c r="E57">
        <v>3</v>
      </c>
      <c r="F57">
        <v>1</v>
      </c>
      <c r="G57">
        <v>0</v>
      </c>
      <c r="I57">
        <v>4</v>
      </c>
    </row>
    <row r="58" spans="2:11" x14ac:dyDescent="0.2">
      <c r="C58">
        <v>3</v>
      </c>
      <c r="E58">
        <v>0</v>
      </c>
      <c r="F58">
        <v>1</v>
      </c>
      <c r="G58">
        <v>0</v>
      </c>
      <c r="I58">
        <v>1</v>
      </c>
    </row>
    <row r="59" spans="2:11" x14ac:dyDescent="0.2">
      <c r="C59">
        <v>4</v>
      </c>
      <c r="E59">
        <v>0</v>
      </c>
      <c r="F59">
        <v>4</v>
      </c>
      <c r="G59">
        <v>0</v>
      </c>
      <c r="I59">
        <v>4</v>
      </c>
    </row>
    <row r="60" spans="2:11" x14ac:dyDescent="0.2">
      <c r="C60">
        <v>5</v>
      </c>
      <c r="E60">
        <v>1</v>
      </c>
      <c r="F60">
        <v>0</v>
      </c>
      <c r="G60">
        <v>0</v>
      </c>
      <c r="I60">
        <v>1</v>
      </c>
    </row>
    <row r="61" spans="2:11" x14ac:dyDescent="0.2">
      <c r="C61">
        <v>6</v>
      </c>
      <c r="E61">
        <v>0</v>
      </c>
      <c r="F61">
        <v>1</v>
      </c>
      <c r="G61">
        <v>0</v>
      </c>
      <c r="I61">
        <v>1</v>
      </c>
    </row>
    <row r="62" spans="2:11" x14ac:dyDescent="0.2">
      <c r="C62">
        <v>7</v>
      </c>
      <c r="E62">
        <v>0</v>
      </c>
      <c r="F62">
        <v>1</v>
      </c>
      <c r="G62">
        <v>0</v>
      </c>
      <c r="I62">
        <v>1</v>
      </c>
    </row>
    <row r="63" spans="2:11" x14ac:dyDescent="0.2">
      <c r="C63">
        <v>8</v>
      </c>
      <c r="E63">
        <v>0</v>
      </c>
      <c r="F63">
        <v>0</v>
      </c>
      <c r="G63">
        <v>0</v>
      </c>
      <c r="I63">
        <v>0</v>
      </c>
    </row>
    <row r="64" spans="2:11" x14ac:dyDescent="0.2">
      <c r="C64">
        <v>9</v>
      </c>
      <c r="E64">
        <v>0</v>
      </c>
      <c r="F64">
        <v>0</v>
      </c>
      <c r="G64">
        <v>0</v>
      </c>
      <c r="I64">
        <v>0</v>
      </c>
    </row>
    <row r="65" spans="2:11" x14ac:dyDescent="0.2">
      <c r="C65">
        <v>10</v>
      </c>
      <c r="E65">
        <v>0</v>
      </c>
      <c r="F65">
        <v>1</v>
      </c>
      <c r="G65">
        <v>0</v>
      </c>
      <c r="I65">
        <v>1</v>
      </c>
    </row>
    <row r="66" spans="2:11" x14ac:dyDescent="0.2">
      <c r="C66">
        <v>11</v>
      </c>
      <c r="E66">
        <v>0</v>
      </c>
      <c r="F66">
        <v>0</v>
      </c>
      <c r="G66">
        <v>0</v>
      </c>
      <c r="I66">
        <v>0</v>
      </c>
    </row>
    <row r="67" spans="2:11" x14ac:dyDescent="0.2">
      <c r="C67">
        <v>12</v>
      </c>
      <c r="E67">
        <v>0</v>
      </c>
      <c r="F67">
        <v>0</v>
      </c>
      <c r="G67">
        <v>0</v>
      </c>
      <c r="I67">
        <v>0</v>
      </c>
    </row>
    <row r="68" spans="2:11" x14ac:dyDescent="0.2">
      <c r="B68" t="s">
        <v>22</v>
      </c>
      <c r="C68">
        <v>21</v>
      </c>
      <c r="E68">
        <v>0</v>
      </c>
      <c r="F68">
        <v>0</v>
      </c>
      <c r="G68">
        <v>0</v>
      </c>
      <c r="I68">
        <v>0</v>
      </c>
    </row>
    <row r="69" spans="2:11" x14ac:dyDescent="0.2">
      <c r="C69">
        <v>28</v>
      </c>
      <c r="E69">
        <v>1</v>
      </c>
      <c r="F69">
        <v>0</v>
      </c>
      <c r="G69">
        <v>0</v>
      </c>
      <c r="I69">
        <v>1</v>
      </c>
    </row>
    <row r="71" spans="2:11" x14ac:dyDescent="0.2">
      <c r="C71" t="s">
        <v>10</v>
      </c>
      <c r="E71">
        <f>SUMPRODUCT($C55:$C69,E55:E69)/SUM(E55:E69)</f>
        <v>3.4166666666666665</v>
      </c>
      <c r="F71">
        <f>SUMPRODUCT($C55:$C69,F55:F69)/SUM(F55:F69)</f>
        <v>0.91836734693877553</v>
      </c>
      <c r="G71">
        <f>SUMPRODUCT($C55:$C69,G55:G69)/SUM(G55:G69)</f>
        <v>0</v>
      </c>
      <c r="K71">
        <f>SUM(I55:I69)</f>
        <v>69</v>
      </c>
    </row>
    <row r="73" spans="2:11" x14ac:dyDescent="0.2">
      <c r="B73" t="s">
        <v>14</v>
      </c>
      <c r="C73">
        <v>0</v>
      </c>
      <c r="E73">
        <v>3</v>
      </c>
      <c r="F73">
        <v>7</v>
      </c>
      <c r="G73">
        <v>0</v>
      </c>
      <c r="I73">
        <v>10</v>
      </c>
    </row>
    <row r="74" spans="2:11" x14ac:dyDescent="0.2">
      <c r="C74">
        <v>1</v>
      </c>
      <c r="E74">
        <v>2</v>
      </c>
      <c r="F74">
        <v>0</v>
      </c>
      <c r="G74">
        <v>0</v>
      </c>
      <c r="I74">
        <v>2</v>
      </c>
    </row>
    <row r="75" spans="2:11" x14ac:dyDescent="0.2">
      <c r="C75">
        <v>2</v>
      </c>
      <c r="E75">
        <v>1</v>
      </c>
      <c r="F75">
        <v>2</v>
      </c>
      <c r="G75">
        <v>0</v>
      </c>
      <c r="I75">
        <v>3</v>
      </c>
    </row>
    <row r="76" spans="2:11" x14ac:dyDescent="0.2">
      <c r="C76">
        <v>3</v>
      </c>
      <c r="E76">
        <v>0</v>
      </c>
      <c r="F76">
        <v>0</v>
      </c>
      <c r="G76">
        <v>0</v>
      </c>
      <c r="I76">
        <v>0</v>
      </c>
    </row>
    <row r="77" spans="2:11" x14ac:dyDescent="0.2">
      <c r="C77">
        <v>4</v>
      </c>
      <c r="E77">
        <v>0</v>
      </c>
      <c r="F77">
        <v>1</v>
      </c>
      <c r="G77">
        <v>0</v>
      </c>
      <c r="I77">
        <v>1</v>
      </c>
    </row>
    <row r="78" spans="2:11" x14ac:dyDescent="0.2">
      <c r="C78">
        <v>5</v>
      </c>
      <c r="E78">
        <v>0</v>
      </c>
      <c r="F78">
        <v>0</v>
      </c>
      <c r="G78">
        <v>0</v>
      </c>
      <c r="I78">
        <v>0</v>
      </c>
    </row>
    <row r="79" spans="2:11" x14ac:dyDescent="0.2">
      <c r="C79">
        <v>6</v>
      </c>
      <c r="E79">
        <v>0</v>
      </c>
      <c r="F79">
        <v>0</v>
      </c>
      <c r="G79">
        <v>0</v>
      </c>
      <c r="I79">
        <v>0</v>
      </c>
    </row>
    <row r="80" spans="2:11" x14ac:dyDescent="0.2">
      <c r="C80">
        <v>7</v>
      </c>
      <c r="E80">
        <v>0</v>
      </c>
      <c r="F80">
        <v>0</v>
      </c>
      <c r="G80">
        <v>0</v>
      </c>
      <c r="I80">
        <v>0</v>
      </c>
    </row>
    <row r="81" spans="2:11" x14ac:dyDescent="0.2">
      <c r="C81">
        <v>8</v>
      </c>
      <c r="E81">
        <v>0</v>
      </c>
      <c r="F81">
        <v>0</v>
      </c>
      <c r="G81">
        <v>0</v>
      </c>
      <c r="I81">
        <v>0</v>
      </c>
    </row>
    <row r="82" spans="2:11" x14ac:dyDescent="0.2">
      <c r="C82">
        <v>9</v>
      </c>
      <c r="E82">
        <v>0</v>
      </c>
      <c r="F82">
        <v>0</v>
      </c>
      <c r="G82">
        <v>0</v>
      </c>
      <c r="I82">
        <v>0</v>
      </c>
    </row>
    <row r="83" spans="2:11" x14ac:dyDescent="0.2">
      <c r="C83">
        <v>10</v>
      </c>
      <c r="E83">
        <v>1</v>
      </c>
      <c r="F83">
        <v>1</v>
      </c>
      <c r="G83">
        <v>0</v>
      </c>
      <c r="I83">
        <v>0</v>
      </c>
    </row>
    <row r="84" spans="2:11" x14ac:dyDescent="0.2">
      <c r="C84">
        <v>11</v>
      </c>
      <c r="E84">
        <v>0</v>
      </c>
      <c r="F84">
        <v>0</v>
      </c>
      <c r="G84">
        <v>0</v>
      </c>
      <c r="I84">
        <v>0</v>
      </c>
    </row>
    <row r="85" spans="2:11" x14ac:dyDescent="0.2">
      <c r="B85" t="s">
        <v>22</v>
      </c>
      <c r="C85">
        <v>21</v>
      </c>
      <c r="E85">
        <v>0</v>
      </c>
      <c r="F85">
        <v>0</v>
      </c>
      <c r="G85">
        <v>0</v>
      </c>
      <c r="I85">
        <v>0</v>
      </c>
      <c r="K85">
        <f>SUM(I73:I85)</f>
        <v>16</v>
      </c>
    </row>
    <row r="87" spans="2:11" x14ac:dyDescent="0.2">
      <c r="C87" t="s">
        <v>10</v>
      </c>
      <c r="E87">
        <f>SUMPRODUCT($C73:$C85,E73:E85)/SUM(E73:E85)</f>
        <v>2</v>
      </c>
      <c r="F87">
        <f>SUMPRODUCT($C73:$C85,F73:F85)/SUM(F73:F85)</f>
        <v>1.6363636363636365</v>
      </c>
      <c r="G87">
        <v>0</v>
      </c>
    </row>
    <row r="88" spans="2:11" x14ac:dyDescent="0.2">
      <c r="B88" t="s">
        <v>17</v>
      </c>
      <c r="C88" t="s">
        <v>20</v>
      </c>
      <c r="E88">
        <f>SUMPRODUCT($C73:$C85,E73:E85)/(SUM(E73:E85)+31)</f>
        <v>0.36842105263157893</v>
      </c>
      <c r="F88">
        <f>SUMPRODUCT($C73:$C85,F73:F85)/(SUM(F73:F85)+327)</f>
        <v>5.3254437869822487E-2</v>
      </c>
      <c r="G88">
        <f>SUMPRODUCT($C73:$C85,G73:G85)/(SUM(G73:G85)+55)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gastro with case definition</vt:lpstr>
      <vt:lpstr>Missed days - machine readible</vt:lpstr>
      <vt:lpstr>gastro + duration &gt; 2</vt:lpstr>
      <vt:lpstr>gastro + duration &gt;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Glass</dc:creator>
  <cp:lastModifiedBy>Angus McLure</cp:lastModifiedBy>
  <dcterms:created xsi:type="dcterms:W3CDTF">2015-06-05T18:17:20Z</dcterms:created>
  <dcterms:modified xsi:type="dcterms:W3CDTF">2021-09-15T04:38:36Z</dcterms:modified>
</cp:coreProperties>
</file>