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4859599\Documents\GitHub\FSANZ-ANU-Foodborne-Illness-Costing\AlternativeData\"/>
    </mc:Choice>
  </mc:AlternateContent>
  <xr:revisionPtr revIDLastSave="0" documentId="13_ncr:1_{45F2759D-21CA-4580-8695-B96E3DBE5B9F}" xr6:coauthVersionLast="47" xr6:coauthVersionMax="47" xr10:uidLastSave="{00000000-0000-0000-0000-000000000000}"/>
  <bookViews>
    <workbookView xWindow="9510" yWindow="0" windowWidth="9780" windowHeight="10170" xr2:uid="{76954D2E-85FA-482B-BF69-45539F6D9041}"/>
  </bookViews>
  <sheets>
    <sheet name="OG vs Caitlin DRG values" sheetId="2" r:id="rId1"/>
    <sheet name="NE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K2" i="2"/>
  <c r="N2" i="2"/>
  <c r="O2" i="2"/>
  <c r="N10" i="2"/>
  <c r="N9" i="2"/>
  <c r="N8" i="2"/>
  <c r="N7" i="2"/>
  <c r="N6" i="2"/>
  <c r="N5" i="2"/>
  <c r="N4" i="2"/>
  <c r="N3" i="2"/>
  <c r="P2" i="2"/>
  <c r="P10" i="2"/>
  <c r="P9" i="2"/>
  <c r="P8" i="2"/>
  <c r="P7" i="2"/>
  <c r="P6" i="2"/>
  <c r="P5" i="2"/>
  <c r="P4" i="2"/>
  <c r="P3" i="2"/>
  <c r="O10" i="2"/>
  <c r="O9" i="2"/>
  <c r="O8" i="2"/>
  <c r="O7" i="2"/>
  <c r="O6" i="2"/>
  <c r="O5" i="2"/>
  <c r="O4" i="2"/>
  <c r="O3" i="2"/>
  <c r="K10" i="2"/>
  <c r="K9" i="2"/>
  <c r="K8" i="2"/>
  <c r="K7" i="2"/>
  <c r="K6" i="2"/>
  <c r="K5" i="2"/>
  <c r="K4" i="2"/>
  <c r="K3" i="2"/>
  <c r="T9" i="3"/>
  <c r="S9" i="3"/>
  <c r="R9" i="3"/>
  <c r="Q9" i="3"/>
  <c r="P9" i="3"/>
  <c r="O9" i="3"/>
  <c r="N9" i="3"/>
  <c r="M9" i="3"/>
  <c r="L9" i="3"/>
  <c r="T8" i="3"/>
  <c r="S8" i="3"/>
  <c r="R8" i="3"/>
  <c r="Q8" i="3"/>
  <c r="P8" i="3"/>
  <c r="O8" i="3"/>
  <c r="N8" i="3"/>
  <c r="M8" i="3"/>
  <c r="L8" i="3"/>
  <c r="T7" i="3"/>
  <c r="S7" i="3"/>
  <c r="R7" i="3"/>
  <c r="Q7" i="3"/>
  <c r="P7" i="3"/>
  <c r="O7" i="3"/>
  <c r="N7" i="3"/>
  <c r="M7" i="3"/>
  <c r="L7" i="3"/>
  <c r="T6" i="3"/>
  <c r="S6" i="3"/>
  <c r="R6" i="3"/>
  <c r="Q6" i="3"/>
  <c r="P6" i="3"/>
  <c r="O6" i="3"/>
  <c r="N6" i="3"/>
  <c r="M6" i="3"/>
  <c r="L6" i="3"/>
  <c r="T5" i="3"/>
  <c r="S5" i="3"/>
  <c r="R5" i="3"/>
  <c r="Q5" i="3"/>
  <c r="P5" i="3"/>
  <c r="O5" i="3"/>
  <c r="N5" i="3"/>
  <c r="M5" i="3"/>
  <c r="L5" i="3"/>
  <c r="T4" i="3"/>
  <c r="S4" i="3"/>
  <c r="R4" i="3"/>
  <c r="Q4" i="3"/>
  <c r="P4" i="3"/>
  <c r="O4" i="3"/>
  <c r="N4" i="3"/>
  <c r="M4" i="3"/>
  <c r="L4" i="3"/>
  <c r="T3" i="3"/>
  <c r="S3" i="3"/>
  <c r="R3" i="3"/>
  <c r="Q3" i="3"/>
  <c r="P3" i="3"/>
  <c r="O3" i="3"/>
  <c r="N3" i="3"/>
  <c r="M3" i="3"/>
  <c r="L3" i="3"/>
  <c r="J10" i="2"/>
  <c r="C9" i="2"/>
  <c r="C8" i="2"/>
  <c r="J8" i="2" s="1"/>
  <c r="C7" i="2"/>
  <c r="J7" i="2" s="1"/>
  <c r="C6" i="2"/>
  <c r="C5" i="2"/>
  <c r="J5" i="2" s="1"/>
  <c r="C4" i="2"/>
  <c r="J4" i="2" s="1"/>
  <c r="C3" i="2"/>
  <c r="J3" i="2" s="1"/>
  <c r="C2" i="2"/>
  <c r="J2" i="2" s="1"/>
  <c r="J6" i="2" l="1"/>
  <c r="J9" i="2"/>
</calcChain>
</file>

<file path=xl/sharedStrings.xml><?xml version="1.0" encoding="utf-8"?>
<sst xmlns="http://schemas.openxmlformats.org/spreadsheetml/2006/main" count="59" uniqueCount="41">
  <si>
    <t>G67A</t>
  </si>
  <si>
    <t>G67B</t>
  </si>
  <si>
    <t>I66B</t>
  </si>
  <si>
    <t>B06A</t>
  </si>
  <si>
    <t>T01A</t>
  </si>
  <si>
    <t>T01B</t>
  </si>
  <si>
    <t>T64B</t>
  </si>
  <si>
    <t>T64C</t>
  </si>
  <si>
    <t>L02B</t>
  </si>
  <si>
    <t>2021 model</t>
  </si>
  <si>
    <t>Code</t>
  </si>
  <si>
    <t>Note</t>
  </si>
  <si>
    <t>I think Caitlin missed this one (was slightly separated from the others in the spreadsheet so I can see why)</t>
  </si>
  <si>
    <t>The most common code</t>
  </si>
  <si>
    <t>The most common code for &gt;65</t>
  </si>
  <si>
    <t>For reactive arthritis</t>
  </si>
  <si>
    <t>NEP Value</t>
  </si>
  <si>
    <t>Year</t>
  </si>
  <si>
    <t>2024-25</t>
  </si>
  <si>
    <t>2023-24</t>
  </si>
  <si>
    <t>2022-23</t>
  </si>
  <si>
    <t>2021-22</t>
  </si>
  <si>
    <t>2020-21</t>
  </si>
  <si>
    <t>2019-20</t>
  </si>
  <si>
    <t>2018-19</t>
  </si>
  <si>
    <t>Weights</t>
  </si>
  <si>
    <t>Costs</t>
  </si>
  <si>
    <t>Caitlin</t>
  </si>
  <si>
    <t>Angus 2024-25</t>
  </si>
  <si>
    <t>Ratio Caitlin</t>
  </si>
  <si>
    <t>Angus 2019-20</t>
  </si>
  <si>
    <t>Ratio Angus 19-20</t>
  </si>
  <si>
    <t>Ratio Angus 24-25</t>
  </si>
  <si>
    <t>Angus 2018-19</t>
  </si>
  <si>
    <t>Ratio Angus 18-19</t>
  </si>
  <si>
    <t>Ratio Angus 20-21</t>
  </si>
  <si>
    <t>Angus 2020-21</t>
  </si>
  <si>
    <t>Ratio Angus 23-24</t>
  </si>
  <si>
    <t>Angus 2023-24</t>
  </si>
  <si>
    <t>Angus 2022-23</t>
  </si>
  <si>
    <t>Ratio Angus 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</si>
</sst>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1" applyFont="1"/>
    <xf numFmtId="49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0" borderId="12" xfId="0" applyNumberFormat="1" applyBorder="1"/>
    <xf numFmtId="49" fontId="0" fillId="0" borderId="13" xfId="0" applyNumberFormat="1" applyBorder="1"/>
    <xf numFmtId="0" fontId="0" fillId="0" borderId="13" xfId="0" applyBorder="1"/>
    <xf numFmtId="49" fontId="0" fillId="0" borderId="14" xfId="0" applyNumberForma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2" fontId="0" fillId="0" borderId="0" xfId="1" applyNumberFormat="1" applyFont="1" applyFill="1"/>
    <xf numFmtId="164" fontId="0" fillId="0" borderId="0" xfId="0" applyNumberFormat="1"/>
    <xf numFmtId="0" fontId="3" fillId="0" borderId="0" xfId="0" applyFont="1"/>
    <xf numFmtId="2" fontId="3" fillId="0" borderId="0" xfId="1" applyNumberFormat="1" applyFont="1" applyFill="1"/>
    <xf numFmtId="44" fontId="3" fillId="0" borderId="0" xfId="1" applyFont="1"/>
    <xf numFmtId="164" fontId="3" fillId="0" borderId="0" xfId="1" applyNumberFormat="1" applyFont="1"/>
    <xf numFmtId="0" fontId="3" fillId="0" borderId="9" xfId="0" applyFont="1" applyBorder="1"/>
    <xf numFmtId="164" fontId="3" fillId="0" borderId="9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3" fillId="0" borderId="0" xfId="1" applyNumberFormat="1" applyFont="1" applyBorder="1"/>
    <xf numFmtId="164" fontId="3" fillId="0" borderId="5" xfId="1" applyNumberFormat="1" applyFont="1" applyBorder="1"/>
  </cellXfs>
  <cellStyles count="2">
    <cellStyle name="Currency" xfId="1" builtinId="4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A3A2-5DC9-4E6F-A728-9FC720FD1F1B}">
  <dimension ref="A1:R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defaultRowHeight="14.5" x14ac:dyDescent="0.35"/>
  <cols>
    <col min="1" max="1" width="13.1796875" customWidth="1"/>
    <col min="2" max="3" width="11.7265625" customWidth="1"/>
    <col min="4" max="4" width="15.1796875" style="27" customWidth="1"/>
    <col min="5" max="9" width="15.1796875" customWidth="1"/>
    <col min="10" max="10" width="11.7265625" customWidth="1"/>
    <col min="11" max="11" width="14.90625" style="27" customWidth="1"/>
    <col min="12" max="14" width="14.90625" customWidth="1"/>
    <col min="15" max="16" width="16.08984375" customWidth="1"/>
  </cols>
  <sheetData>
    <row r="1" spans="1:18" x14ac:dyDescent="0.35">
      <c r="A1" t="s">
        <v>10</v>
      </c>
      <c r="B1" t="s">
        <v>9</v>
      </c>
      <c r="C1" t="s">
        <v>27</v>
      </c>
      <c r="D1" s="27" t="s">
        <v>28</v>
      </c>
      <c r="E1" t="s">
        <v>38</v>
      </c>
      <c r="F1" t="s">
        <v>39</v>
      </c>
      <c r="G1" t="s">
        <v>36</v>
      </c>
      <c r="H1" t="s">
        <v>30</v>
      </c>
      <c r="I1" t="s">
        <v>33</v>
      </c>
      <c r="J1" t="s">
        <v>29</v>
      </c>
      <c r="K1" s="27" t="s">
        <v>32</v>
      </c>
      <c r="L1" t="s">
        <v>37</v>
      </c>
      <c r="M1" t="s">
        <v>40</v>
      </c>
      <c r="N1" t="s">
        <v>35</v>
      </c>
      <c r="O1" t="s">
        <v>31</v>
      </c>
      <c r="P1" t="s">
        <v>34</v>
      </c>
      <c r="Q1" t="s">
        <v>11</v>
      </c>
    </row>
    <row r="2" spans="1:18" ht="16" x14ac:dyDescent="0.4">
      <c r="A2" s="2" t="s">
        <v>0</v>
      </c>
      <c r="B2" s="1">
        <v>6155</v>
      </c>
      <c r="C2" s="1">
        <f>5797*0.8276</f>
        <v>4797.5972000000002</v>
      </c>
      <c r="D2" s="30">
        <v>5731</v>
      </c>
      <c r="E2" s="26">
        <v>4994.4960000000001</v>
      </c>
      <c r="F2" s="26">
        <v>4797.5972000000002</v>
      </c>
      <c r="G2" s="26">
        <v>4161.3040000000001</v>
      </c>
      <c r="H2" s="1">
        <v>4220.1480000000001</v>
      </c>
      <c r="I2" s="26">
        <v>4508.2939999999999</v>
      </c>
      <c r="J2" s="25">
        <f>C2/B2</f>
        <v>0.77946339561332256</v>
      </c>
      <c r="K2" s="28">
        <f t="shared" ref="K2:K10" si="0">D2/B2</f>
        <v>0.93111291632818849</v>
      </c>
      <c r="L2" s="25">
        <f>E2/$B2</f>
        <v>0.81145345247766043</v>
      </c>
      <c r="M2" s="25">
        <f t="shared" ref="M2:M10" si="1">F2/$B2</f>
        <v>0.77946339561332256</v>
      </c>
      <c r="N2" s="25">
        <f>G2/B2</f>
        <v>0.67608513403736803</v>
      </c>
      <c r="O2" s="25">
        <f>H2/B2</f>
        <v>0.68564549147034937</v>
      </c>
      <c r="P2" s="25">
        <f>I2/B2</f>
        <v>0.73246043866774979</v>
      </c>
      <c r="Q2" s="2" t="s">
        <v>14</v>
      </c>
      <c r="R2" s="3"/>
    </row>
    <row r="3" spans="1:18" ht="16" x14ac:dyDescent="0.4">
      <c r="A3" s="2" t="s">
        <v>1</v>
      </c>
      <c r="B3" s="1">
        <v>1961</v>
      </c>
      <c r="C3" s="1">
        <f>5797*0.246</f>
        <v>1426.0619999999999</v>
      </c>
      <c r="D3" s="30">
        <v>1636</v>
      </c>
      <c r="E3" s="26">
        <v>1465.7760000000001</v>
      </c>
      <c r="F3" s="26">
        <v>1426.0619999999999</v>
      </c>
      <c r="G3" s="26">
        <v>1225.7280000000001</v>
      </c>
      <c r="H3" s="1">
        <v>1130.5068000000001</v>
      </c>
      <c r="I3" s="26">
        <v>1171.3044</v>
      </c>
      <c r="J3" s="25">
        <f t="shared" ref="J3:J10" si="2">C3/B3</f>
        <v>0.72721162672106066</v>
      </c>
      <c r="K3" s="28">
        <f t="shared" si="0"/>
        <v>0.8342682304946456</v>
      </c>
      <c r="L3" s="25">
        <f t="shared" ref="L3:L10" si="3">E3/$B3</f>
        <v>0.74746353901070883</v>
      </c>
      <c r="M3" s="25">
        <f t="shared" si="1"/>
        <v>0.72721162672106066</v>
      </c>
      <c r="N3" s="25">
        <f t="shared" ref="N3:N10" si="4">G3/B3</f>
        <v>0.62505252422233559</v>
      </c>
      <c r="O3" s="25">
        <f t="shared" ref="O3:O10" si="5">H3/B3</f>
        <v>0.57649505354411024</v>
      </c>
      <c r="P3" s="25">
        <f t="shared" ref="P3:P10" si="6">I3/B3</f>
        <v>0.59729954105048444</v>
      </c>
      <c r="Q3" s="2" t="s">
        <v>13</v>
      </c>
      <c r="R3" s="3"/>
    </row>
    <row r="4" spans="1:18" ht="16" x14ac:dyDescent="0.4">
      <c r="A4" s="2" t="s">
        <v>2</v>
      </c>
      <c r="B4" s="1">
        <v>6364</v>
      </c>
      <c r="C4" s="1">
        <f>5797*0.2699</f>
        <v>1564.6102999999998</v>
      </c>
      <c r="D4" s="30">
        <v>1641</v>
      </c>
      <c r="E4" s="26">
        <v>1488.0944</v>
      </c>
      <c r="F4" s="26">
        <v>1564.6102999999998</v>
      </c>
      <c r="G4" s="26">
        <v>1510.8799999999999</v>
      </c>
      <c r="H4" s="1">
        <v>1573.0576000000001</v>
      </c>
      <c r="I4" s="26">
        <v>1577.7776000000001</v>
      </c>
      <c r="J4" s="25">
        <f t="shared" si="2"/>
        <v>0.24585328409805152</v>
      </c>
      <c r="K4" s="28">
        <f t="shared" si="0"/>
        <v>0.25785669390320554</v>
      </c>
      <c r="L4" s="25">
        <f t="shared" si="3"/>
        <v>0.23383004399748586</v>
      </c>
      <c r="M4" s="25">
        <f t="shared" si="1"/>
        <v>0.24585328409805152</v>
      </c>
      <c r="N4" s="25">
        <f t="shared" si="4"/>
        <v>0.23741043368950343</v>
      </c>
      <c r="O4" s="25">
        <f t="shared" si="5"/>
        <v>0.24718064110622251</v>
      </c>
      <c r="P4" s="25">
        <f t="shared" si="6"/>
        <v>0.24792231301068512</v>
      </c>
      <c r="Q4" s="2" t="s">
        <v>15</v>
      </c>
      <c r="R4" s="3"/>
    </row>
    <row r="5" spans="1:18" ht="16" x14ac:dyDescent="0.4">
      <c r="A5" t="s">
        <v>3</v>
      </c>
      <c r="B5" s="1">
        <v>28927</v>
      </c>
      <c r="C5" s="1">
        <f>5797*7.3957</f>
        <v>42872.872899999995</v>
      </c>
      <c r="D5" s="30">
        <v>46784</v>
      </c>
      <c r="E5" s="26">
        <v>41125.572800000002</v>
      </c>
      <c r="F5" s="26">
        <v>42872.872899999995</v>
      </c>
      <c r="G5" s="26">
        <v>34689.591999999997</v>
      </c>
      <c r="H5" s="1">
        <v>33095.817599999995</v>
      </c>
      <c r="I5" s="26">
        <v>36886.315200000005</v>
      </c>
      <c r="J5" s="25">
        <f t="shared" si="2"/>
        <v>1.4821057454972861</v>
      </c>
      <c r="K5" s="28">
        <f t="shared" si="0"/>
        <v>1.617312545372835</v>
      </c>
      <c r="L5" s="25">
        <f t="shared" si="3"/>
        <v>1.4217019670204307</v>
      </c>
      <c r="M5" s="25">
        <f t="shared" si="1"/>
        <v>1.4821057454972861</v>
      </c>
      <c r="N5" s="25">
        <f t="shared" si="4"/>
        <v>1.1992115324783073</v>
      </c>
      <c r="O5" s="25">
        <f t="shared" si="5"/>
        <v>1.1441151035364883</v>
      </c>
      <c r="P5" s="25">
        <f t="shared" si="6"/>
        <v>1.2751517682442011</v>
      </c>
      <c r="R5" s="3"/>
    </row>
    <row r="6" spans="1:18" ht="16" x14ac:dyDescent="0.4">
      <c r="A6" s="2" t="s">
        <v>4</v>
      </c>
      <c r="B6" s="1">
        <v>50828</v>
      </c>
      <c r="C6" s="1">
        <f>5797*10.6081</f>
        <v>61495.155700000003</v>
      </c>
      <c r="D6" s="30">
        <v>71474</v>
      </c>
      <c r="E6" s="26">
        <v>67644.054399999994</v>
      </c>
      <c r="F6" s="26">
        <v>61495.155700000003</v>
      </c>
      <c r="G6" s="26">
        <v>59198.831999999995</v>
      </c>
      <c r="H6" s="1">
        <v>47848.366600000001</v>
      </c>
      <c r="I6" s="26">
        <v>51067.268000000004</v>
      </c>
      <c r="J6" s="25">
        <f t="shared" si="2"/>
        <v>1.2098677048083735</v>
      </c>
      <c r="K6" s="28">
        <f t="shared" si="0"/>
        <v>1.4061934366884394</v>
      </c>
      <c r="L6" s="25">
        <f t="shared" si="3"/>
        <v>1.3308423388683401</v>
      </c>
      <c r="M6" s="25">
        <f t="shared" si="1"/>
        <v>1.2098677048083735</v>
      </c>
      <c r="N6" s="25">
        <f t="shared" si="4"/>
        <v>1.1646893838042023</v>
      </c>
      <c r="O6" s="25">
        <f t="shared" si="5"/>
        <v>0.94137811049028097</v>
      </c>
      <c r="P6" s="25">
        <f t="shared" si="6"/>
        <v>1.0047074053671206</v>
      </c>
      <c r="Q6" s="2"/>
      <c r="R6" s="3"/>
    </row>
    <row r="7" spans="1:18" ht="16" x14ac:dyDescent="0.4">
      <c r="A7" s="2" t="s">
        <v>5</v>
      </c>
      <c r="B7" s="1">
        <v>18592</v>
      </c>
      <c r="C7" s="1">
        <f xml:space="preserve"> 5797*5.3132</f>
        <v>30800.6204</v>
      </c>
      <c r="D7" s="30">
        <v>39213</v>
      </c>
      <c r="E7" s="26">
        <v>34734.668799999999</v>
      </c>
      <c r="F7" s="26">
        <v>30800.6204</v>
      </c>
      <c r="G7" s="26">
        <v>31009.748</v>
      </c>
      <c r="H7" s="1">
        <v>19879.874799999998</v>
      </c>
      <c r="I7" s="26">
        <v>20820.850400000003</v>
      </c>
      <c r="J7" s="25">
        <f t="shared" si="2"/>
        <v>1.6566598752151462</v>
      </c>
      <c r="K7" s="28">
        <f t="shared" si="0"/>
        <v>2.1091329604130808</v>
      </c>
      <c r="L7" s="25">
        <f t="shared" si="3"/>
        <v>1.8682588640275386</v>
      </c>
      <c r="M7" s="25">
        <f t="shared" si="1"/>
        <v>1.6566598752151462</v>
      </c>
      <c r="N7" s="25">
        <f t="shared" si="4"/>
        <v>1.6679081325301204</v>
      </c>
      <c r="O7" s="25">
        <f t="shared" si="5"/>
        <v>1.0692703743545611</v>
      </c>
      <c r="P7" s="25">
        <f t="shared" si="6"/>
        <v>1.1198822289156629</v>
      </c>
      <c r="Q7" s="2"/>
      <c r="R7" s="3"/>
    </row>
    <row r="8" spans="1:18" x14ac:dyDescent="0.35">
      <c r="A8" s="2" t="s">
        <v>6</v>
      </c>
      <c r="B8" s="1">
        <v>12233</v>
      </c>
      <c r="C8" s="1">
        <f>5797*2.2825</f>
        <v>13231.652500000002</v>
      </c>
      <c r="D8" s="30">
        <v>14897</v>
      </c>
      <c r="E8" s="26">
        <v>14300.6656</v>
      </c>
      <c r="F8" s="26">
        <v>13231.652500000002</v>
      </c>
      <c r="G8" s="26">
        <v>12862.164000000001</v>
      </c>
      <c r="H8" s="1">
        <v>12614.237999999999</v>
      </c>
      <c r="I8" s="26">
        <v>12686.875599999999</v>
      </c>
      <c r="J8" s="25">
        <f t="shared" si="2"/>
        <v>1.0816359437586858</v>
      </c>
      <c r="K8" s="28">
        <f t="shared" si="0"/>
        <v>1.2177716014060329</v>
      </c>
      <c r="L8" s="25">
        <f t="shared" si="3"/>
        <v>1.1690235919234857</v>
      </c>
      <c r="M8" s="25">
        <f t="shared" si="1"/>
        <v>1.0816359437586858</v>
      </c>
      <c r="N8" s="25">
        <f t="shared" si="4"/>
        <v>1.0514317011362708</v>
      </c>
      <c r="O8" s="25">
        <f t="shared" si="5"/>
        <v>1.031164718384697</v>
      </c>
      <c r="P8" s="25">
        <f t="shared" si="6"/>
        <v>1.0371025586528242</v>
      </c>
      <c r="Q8" s="2"/>
    </row>
    <row r="9" spans="1:18" x14ac:dyDescent="0.35">
      <c r="A9" s="2" t="s">
        <v>7</v>
      </c>
      <c r="B9" s="1">
        <v>5199</v>
      </c>
      <c r="C9" s="1">
        <f>5797*1.224</f>
        <v>7095.5280000000002</v>
      </c>
      <c r="D9" s="30">
        <v>7726</v>
      </c>
      <c r="E9" s="26">
        <v>7140.0783999999994</v>
      </c>
      <c r="F9" s="26">
        <v>7095.5280000000002</v>
      </c>
      <c r="G9" s="26">
        <v>6122.7880000000005</v>
      </c>
      <c r="H9" s="1">
        <v>5640.2124000000003</v>
      </c>
      <c r="I9" s="26">
        <v>5699.1451999999999</v>
      </c>
      <c r="J9" s="25">
        <f t="shared" si="2"/>
        <v>1.3647870744373918</v>
      </c>
      <c r="K9" s="28">
        <f t="shared" si="0"/>
        <v>1.4860550105789574</v>
      </c>
      <c r="L9" s="25">
        <f t="shared" si="3"/>
        <v>1.3733561069436429</v>
      </c>
      <c r="M9" s="25">
        <f t="shared" si="1"/>
        <v>1.3647870744373918</v>
      </c>
      <c r="N9" s="25">
        <f t="shared" si="4"/>
        <v>1.177685708790152</v>
      </c>
      <c r="O9" s="25">
        <f t="shared" si="5"/>
        <v>1.0848648586266589</v>
      </c>
      <c r="P9" s="25">
        <f t="shared" si="6"/>
        <v>1.0962002692825543</v>
      </c>
      <c r="Q9" s="2"/>
    </row>
    <row r="10" spans="1:18" ht="16" x14ac:dyDescent="0.4">
      <c r="A10" s="2" t="s">
        <v>8</v>
      </c>
      <c r="B10" s="1">
        <v>6065</v>
      </c>
      <c r="C10" s="1">
        <v>6065</v>
      </c>
      <c r="D10" s="30">
        <v>7563</v>
      </c>
      <c r="E10" s="26">
        <v>6828.8272000000006</v>
      </c>
      <c r="F10" s="26">
        <v>5968.0115000000005</v>
      </c>
      <c r="G10" s="26">
        <v>5722.7240000000002</v>
      </c>
      <c r="H10" s="1">
        <v>5714.6553999999996</v>
      </c>
      <c r="I10" s="26">
        <v>4712.2824000000001</v>
      </c>
      <c r="J10" s="25">
        <f t="shared" si="2"/>
        <v>1</v>
      </c>
      <c r="K10" s="28">
        <f t="shared" si="0"/>
        <v>1.2469909315746084</v>
      </c>
      <c r="L10" s="25">
        <f t="shared" si="3"/>
        <v>1.1259401813685079</v>
      </c>
      <c r="M10" s="25">
        <f t="shared" si="1"/>
        <v>0.98400849134377588</v>
      </c>
      <c r="N10" s="25">
        <f t="shared" si="4"/>
        <v>0.94356537510305027</v>
      </c>
      <c r="O10" s="25">
        <f t="shared" si="5"/>
        <v>0.94223502061005759</v>
      </c>
      <c r="P10" s="25">
        <f t="shared" si="6"/>
        <v>0.77696329760923333</v>
      </c>
      <c r="Q10" s="2" t="s">
        <v>12</v>
      </c>
      <c r="R10" s="3"/>
    </row>
    <row r="11" spans="1:18" x14ac:dyDescent="0.35">
      <c r="J11" s="1"/>
      <c r="K11" s="29"/>
      <c r="L11" s="1"/>
      <c r="M11" s="1"/>
      <c r="N11" s="1"/>
      <c r="O11" s="1"/>
      <c r="P11" s="1"/>
    </row>
  </sheetData>
  <conditionalFormatting sqref="J2:P10">
    <cfRule type="cellIs" dxfId="0" priority="1" operator="lessThanOrEqual">
      <formula>1</formula>
    </cfRule>
    <cfRule type="cellIs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E19A-8795-4265-9009-0A8E5FF90E36}">
  <dimension ref="A1:T16"/>
  <sheetViews>
    <sheetView topLeftCell="B1" workbookViewId="0">
      <selection activeCell="B3" sqref="B3"/>
    </sheetView>
  </sheetViews>
  <sheetFormatPr defaultRowHeight="14.5" x14ac:dyDescent="0.35"/>
  <cols>
    <col min="2" max="2" width="10.1796875" bestFit="1" customWidth="1"/>
    <col min="12" max="13" width="11.1796875" bestFit="1" customWidth="1"/>
    <col min="14" max="20" width="8.90625" bestFit="1" customWidth="1"/>
  </cols>
  <sheetData>
    <row r="1" spans="1:20" ht="15" thickBot="1" x14ac:dyDescent="0.4">
      <c r="C1" s="4" t="s">
        <v>25</v>
      </c>
      <c r="D1" s="5"/>
      <c r="E1" s="5"/>
      <c r="F1" s="5"/>
      <c r="G1" s="5"/>
      <c r="H1" s="5"/>
      <c r="I1" s="5"/>
      <c r="J1" s="5"/>
      <c r="K1" s="6"/>
      <c r="L1" s="4" t="s">
        <v>26</v>
      </c>
      <c r="M1" s="5"/>
      <c r="N1" s="5"/>
      <c r="O1" s="5"/>
      <c r="P1" s="5"/>
      <c r="Q1" s="5"/>
      <c r="R1" s="5"/>
      <c r="S1" s="5"/>
      <c r="T1" s="6"/>
    </row>
    <row r="2" spans="1:20" ht="15" thickBot="1" x14ac:dyDescent="0.4">
      <c r="A2" s="14" t="s">
        <v>17</v>
      </c>
      <c r="B2" s="14" t="s">
        <v>16</v>
      </c>
      <c r="C2" s="15" t="s">
        <v>0</v>
      </c>
      <c r="D2" s="16" t="s">
        <v>1</v>
      </c>
      <c r="E2" s="16" t="s">
        <v>2</v>
      </c>
      <c r="F2" s="17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  <c r="L2" s="15" t="s">
        <v>0</v>
      </c>
      <c r="M2" s="16" t="s">
        <v>1</v>
      </c>
      <c r="N2" s="16" t="s">
        <v>2</v>
      </c>
      <c r="O2" s="17" t="s">
        <v>3</v>
      </c>
      <c r="P2" s="16" t="s">
        <v>4</v>
      </c>
      <c r="Q2" s="16" t="s">
        <v>5</v>
      </c>
      <c r="R2" s="16" t="s">
        <v>6</v>
      </c>
      <c r="S2" s="16" t="s">
        <v>7</v>
      </c>
      <c r="T2" s="18" t="s">
        <v>8</v>
      </c>
    </row>
    <row r="3" spans="1:20" s="27" customFormat="1" ht="15" thickTop="1" x14ac:dyDescent="0.35">
      <c r="A3" s="31" t="s">
        <v>18</v>
      </c>
      <c r="B3" s="32">
        <v>6465</v>
      </c>
      <c r="C3" s="33">
        <v>0.88660000000000005</v>
      </c>
      <c r="D3" s="27">
        <v>0.253</v>
      </c>
      <c r="E3" s="27">
        <v>0.25390000000000001</v>
      </c>
      <c r="F3" s="27">
        <v>7.2365000000000004</v>
      </c>
      <c r="G3" s="27">
        <v>11.0977</v>
      </c>
      <c r="H3" s="27">
        <v>6.0654000000000003</v>
      </c>
      <c r="I3" s="27">
        <v>2.3041999999999998</v>
      </c>
      <c r="J3" s="27">
        <v>1.1951000000000001</v>
      </c>
      <c r="K3" s="27">
        <v>1.1698999999999999</v>
      </c>
      <c r="L3" s="34">
        <f>C3*$B3</f>
        <v>5731.8690000000006</v>
      </c>
      <c r="M3" s="35">
        <f t="shared" ref="M3:M9" si="0">D3*$B3</f>
        <v>1635.645</v>
      </c>
      <c r="N3" s="35">
        <f t="shared" ref="N3:N9" si="1">E3*$B3</f>
        <v>1641.4635000000001</v>
      </c>
      <c r="O3" s="35">
        <f t="shared" ref="O3:O9" si="2">F3*$B3</f>
        <v>46783.972500000003</v>
      </c>
      <c r="P3" s="35">
        <f t="shared" ref="P3:P9" si="3">G3*$B3</f>
        <v>71746.630499999999</v>
      </c>
      <c r="Q3" s="35">
        <f t="shared" ref="Q3:Q9" si="4">H3*$B3</f>
        <v>39212.811000000002</v>
      </c>
      <c r="R3" s="35">
        <f t="shared" ref="R3:R9" si="5">I3*$B3</f>
        <v>14896.652999999998</v>
      </c>
      <c r="S3" s="35">
        <f t="shared" ref="S3:S9" si="6">J3*$B3</f>
        <v>7726.3215</v>
      </c>
      <c r="T3" s="36">
        <f t="shared" ref="T3:T9" si="7">K3*$B3</f>
        <v>7563.4034999999994</v>
      </c>
    </row>
    <row r="4" spans="1:20" x14ac:dyDescent="0.35">
      <c r="A4" s="12" t="s">
        <v>19</v>
      </c>
      <c r="B4" s="10">
        <v>6032</v>
      </c>
      <c r="C4" s="7">
        <v>0.82799999999999996</v>
      </c>
      <c r="D4">
        <v>0.24299999999999999</v>
      </c>
      <c r="E4">
        <v>0.2467</v>
      </c>
      <c r="F4">
        <v>6.8178999999999998</v>
      </c>
      <c r="G4">
        <v>11.2142</v>
      </c>
      <c r="H4">
        <v>5.7584</v>
      </c>
      <c r="I4">
        <v>2.3708</v>
      </c>
      <c r="J4">
        <v>1.1837</v>
      </c>
      <c r="K4">
        <v>1.1321000000000001</v>
      </c>
      <c r="L4" s="19">
        <f t="shared" ref="L4:L9" si="8">C4*$B4</f>
        <v>4994.4960000000001</v>
      </c>
      <c r="M4" s="20">
        <f t="shared" si="0"/>
        <v>1465.7760000000001</v>
      </c>
      <c r="N4" s="20">
        <f t="shared" si="1"/>
        <v>1488.0944</v>
      </c>
      <c r="O4" s="20">
        <f t="shared" si="2"/>
        <v>41125.572800000002</v>
      </c>
      <c r="P4" s="20">
        <f t="shared" si="3"/>
        <v>67644.054399999994</v>
      </c>
      <c r="Q4" s="20">
        <f t="shared" si="4"/>
        <v>34734.668799999999</v>
      </c>
      <c r="R4" s="20">
        <f t="shared" si="5"/>
        <v>14300.6656</v>
      </c>
      <c r="S4" s="20">
        <f t="shared" si="6"/>
        <v>7140.0783999999994</v>
      </c>
      <c r="T4" s="21">
        <f t="shared" si="7"/>
        <v>6828.8272000000006</v>
      </c>
    </row>
    <row r="5" spans="1:20" x14ac:dyDescent="0.35">
      <c r="A5" s="12" t="s">
        <v>20</v>
      </c>
      <c r="B5" s="10">
        <v>5797</v>
      </c>
      <c r="C5" s="7">
        <v>0.8276</v>
      </c>
      <c r="D5">
        <v>0.246</v>
      </c>
      <c r="E5">
        <v>0.26989999999999997</v>
      </c>
      <c r="F5">
        <v>7.3956999999999997</v>
      </c>
      <c r="G5">
        <v>10.6081</v>
      </c>
      <c r="H5">
        <v>5.3132000000000001</v>
      </c>
      <c r="I5">
        <v>2.2825000000000002</v>
      </c>
      <c r="J5">
        <v>1.224</v>
      </c>
      <c r="K5">
        <v>1.0295000000000001</v>
      </c>
      <c r="L5" s="19">
        <f t="shared" si="8"/>
        <v>4797.5972000000002</v>
      </c>
      <c r="M5" s="20">
        <f t="shared" si="0"/>
        <v>1426.0619999999999</v>
      </c>
      <c r="N5" s="20">
        <f t="shared" si="1"/>
        <v>1564.6102999999998</v>
      </c>
      <c r="O5" s="20">
        <f t="shared" si="2"/>
        <v>42872.872899999995</v>
      </c>
      <c r="P5" s="20">
        <f t="shared" si="3"/>
        <v>61495.155700000003</v>
      </c>
      <c r="Q5" s="20">
        <f t="shared" si="4"/>
        <v>30800.6204</v>
      </c>
      <c r="R5" s="20">
        <f t="shared" si="5"/>
        <v>13231.652500000002</v>
      </c>
      <c r="S5" s="20">
        <f t="shared" si="6"/>
        <v>7095.5280000000002</v>
      </c>
      <c r="T5" s="21">
        <f t="shared" si="7"/>
        <v>5968.0115000000005</v>
      </c>
    </row>
    <row r="6" spans="1:20" x14ac:dyDescent="0.35">
      <c r="A6" s="12" t="s">
        <v>21</v>
      </c>
      <c r="B6" s="10">
        <v>5597</v>
      </c>
      <c r="C6" s="7"/>
      <c r="L6" s="19">
        <f t="shared" si="8"/>
        <v>0</v>
      </c>
      <c r="M6" s="20">
        <f t="shared" si="0"/>
        <v>0</v>
      </c>
      <c r="N6" s="20">
        <f t="shared" si="1"/>
        <v>0</v>
      </c>
      <c r="O6" s="20">
        <f t="shared" si="2"/>
        <v>0</v>
      </c>
      <c r="P6" s="20">
        <f t="shared" si="3"/>
        <v>0</v>
      </c>
      <c r="Q6" s="20">
        <f t="shared" si="4"/>
        <v>0</v>
      </c>
      <c r="R6" s="20">
        <f t="shared" si="5"/>
        <v>0</v>
      </c>
      <c r="S6" s="20">
        <f t="shared" si="6"/>
        <v>0</v>
      </c>
      <c r="T6" s="21">
        <f t="shared" si="7"/>
        <v>0</v>
      </c>
    </row>
    <row r="7" spans="1:20" x14ac:dyDescent="0.35">
      <c r="A7" s="12" t="s">
        <v>22</v>
      </c>
      <c r="B7" s="10">
        <v>5320</v>
      </c>
      <c r="C7" s="7">
        <v>0.78220000000000001</v>
      </c>
      <c r="D7">
        <v>0.23039999999999999</v>
      </c>
      <c r="E7">
        <v>0.28399999999999997</v>
      </c>
      <c r="F7">
        <v>6.5206</v>
      </c>
      <c r="G7">
        <v>11.127599999999999</v>
      </c>
      <c r="H7">
        <v>5.8289</v>
      </c>
      <c r="I7">
        <v>2.4177</v>
      </c>
      <c r="J7">
        <v>1.1509</v>
      </c>
      <c r="K7">
        <v>1.0757000000000001</v>
      </c>
      <c r="L7" s="19">
        <f t="shared" si="8"/>
        <v>4161.3040000000001</v>
      </c>
      <c r="M7" s="20">
        <f t="shared" si="0"/>
        <v>1225.7280000000001</v>
      </c>
      <c r="N7" s="20">
        <f t="shared" si="1"/>
        <v>1510.8799999999999</v>
      </c>
      <c r="O7" s="20">
        <f t="shared" si="2"/>
        <v>34689.591999999997</v>
      </c>
      <c r="P7" s="20">
        <f t="shared" si="3"/>
        <v>59198.831999999995</v>
      </c>
      <c r="Q7" s="20">
        <f t="shared" si="4"/>
        <v>31009.748</v>
      </c>
      <c r="R7" s="20">
        <f t="shared" si="5"/>
        <v>12862.164000000001</v>
      </c>
      <c r="S7" s="20">
        <f t="shared" si="6"/>
        <v>6122.7880000000005</v>
      </c>
      <c r="T7" s="21">
        <f t="shared" si="7"/>
        <v>5722.7240000000002</v>
      </c>
    </row>
    <row r="8" spans="1:20" x14ac:dyDescent="0.35">
      <c r="A8" s="12" t="s">
        <v>23</v>
      </c>
      <c r="B8" s="10">
        <v>5134</v>
      </c>
      <c r="C8" s="7">
        <v>0.82199999999999995</v>
      </c>
      <c r="D8">
        <v>0.22020000000000001</v>
      </c>
      <c r="E8">
        <v>0.30640000000000001</v>
      </c>
      <c r="F8">
        <v>6.4463999999999997</v>
      </c>
      <c r="G8">
        <v>9.3199000000000005</v>
      </c>
      <c r="H8">
        <v>3.8721999999999999</v>
      </c>
      <c r="I8">
        <v>2.4569999999999999</v>
      </c>
      <c r="J8">
        <v>1.0986</v>
      </c>
      <c r="K8">
        <v>1.1131</v>
      </c>
      <c r="L8" s="19">
        <f t="shared" si="8"/>
        <v>4220.1480000000001</v>
      </c>
      <c r="M8" s="20">
        <f t="shared" si="0"/>
        <v>1130.5068000000001</v>
      </c>
      <c r="N8" s="20">
        <f t="shared" si="1"/>
        <v>1573.0576000000001</v>
      </c>
      <c r="O8" s="20">
        <f t="shared" si="2"/>
        <v>33095.817599999995</v>
      </c>
      <c r="P8" s="20">
        <f t="shared" si="3"/>
        <v>47848.366600000001</v>
      </c>
      <c r="Q8" s="20">
        <f t="shared" si="4"/>
        <v>19879.874799999998</v>
      </c>
      <c r="R8" s="20">
        <f t="shared" si="5"/>
        <v>12614.237999999999</v>
      </c>
      <c r="S8" s="20">
        <f t="shared" si="6"/>
        <v>5640.2124000000003</v>
      </c>
      <c r="T8" s="21">
        <f t="shared" si="7"/>
        <v>5714.6553999999996</v>
      </c>
    </row>
    <row r="9" spans="1:20" ht="15" thickBot="1" x14ac:dyDescent="0.4">
      <c r="A9" s="13" t="s">
        <v>24</v>
      </c>
      <c r="B9" s="11">
        <v>5012</v>
      </c>
      <c r="C9" s="8">
        <v>0.89949999999999997</v>
      </c>
      <c r="D9" s="9">
        <v>0.23369999999999999</v>
      </c>
      <c r="E9" s="9">
        <v>0.31480000000000002</v>
      </c>
      <c r="F9" s="9">
        <v>7.3596000000000004</v>
      </c>
      <c r="G9" s="9">
        <v>10.189</v>
      </c>
      <c r="H9" s="9">
        <v>4.1542000000000003</v>
      </c>
      <c r="I9" s="9">
        <v>2.5312999999999999</v>
      </c>
      <c r="J9" s="9">
        <v>1.1371</v>
      </c>
      <c r="K9" s="9">
        <v>0.94020000000000004</v>
      </c>
      <c r="L9" s="22">
        <f t="shared" si="8"/>
        <v>4508.2939999999999</v>
      </c>
      <c r="M9" s="23">
        <f t="shared" si="0"/>
        <v>1171.3044</v>
      </c>
      <c r="N9" s="23">
        <f t="shared" si="1"/>
        <v>1577.7776000000001</v>
      </c>
      <c r="O9" s="23">
        <f t="shared" si="2"/>
        <v>36886.315200000005</v>
      </c>
      <c r="P9" s="23">
        <f t="shared" si="3"/>
        <v>51067.268000000004</v>
      </c>
      <c r="Q9" s="23">
        <f t="shared" si="4"/>
        <v>20820.850400000003</v>
      </c>
      <c r="R9" s="23">
        <f t="shared" si="5"/>
        <v>12686.875599999999</v>
      </c>
      <c r="S9" s="23">
        <f t="shared" si="6"/>
        <v>5699.1451999999999</v>
      </c>
      <c r="T9" s="24">
        <f t="shared" si="7"/>
        <v>4712.2824000000001</v>
      </c>
    </row>
    <row r="13" spans="1:20" x14ac:dyDescent="0.35">
      <c r="L13" s="26"/>
      <c r="M13" s="26"/>
      <c r="N13" s="26"/>
      <c r="O13" s="26"/>
      <c r="P13" s="26"/>
      <c r="Q13" s="26"/>
      <c r="R13" s="26"/>
      <c r="S13" s="26"/>
      <c r="T13" s="26"/>
    </row>
    <row r="15" spans="1:20" x14ac:dyDescent="0.35">
      <c r="L15" s="26"/>
      <c r="M15" s="26"/>
      <c r="N15" s="26"/>
      <c r="O15" s="26"/>
      <c r="P15" s="26"/>
      <c r="Q15" s="26"/>
      <c r="R15" s="26"/>
      <c r="S15" s="26"/>
      <c r="T15" s="26"/>
    </row>
    <row r="16" spans="1:20" x14ac:dyDescent="0.35">
      <c r="L16" s="26"/>
      <c r="M16" s="26"/>
      <c r="N16" s="26"/>
      <c r="O16" s="26"/>
      <c r="P16" s="26"/>
      <c r="Q16" s="26"/>
      <c r="R16" s="26"/>
      <c r="S16" s="26"/>
      <c r="T1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OG vs Caitlin DRG values</vt:lpstr>
      <vt:lpstr>NEP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McLure</dc:creator>
  <cp:lastModifiedBy>Angus McLure</cp:lastModifiedBy>
  <dcterms:created xsi:type="dcterms:W3CDTF">2025-03-18T05:51:57Z</dcterms:created>
  <dcterms:modified xsi:type="dcterms:W3CDTF">2025-03-27T06:54:33Z</dcterms:modified>
</cp:coreProperties>
</file>