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<sst xmlns="http://schemas.openxmlformats.org/spreadsheetml/2006/main" count="36">
  <si>
    <t>湖南天河国云科技有限公司</t>
  </si>
  <si>
    <t>2018年3月工资明细表</t>
  </si>
  <si>
    <t>金额单位（元）</t>
  </si>
  <si>
    <t>序号</t>
  </si>
  <si>
    <t>部门</t>
  </si>
  <si>
    <t>姓名</t>
  </si>
  <si>
    <t>入职时间</t>
  </si>
  <si>
    <t>职级</t>
  </si>
  <si>
    <t>应发金额</t>
  </si>
  <si>
    <t>应扣金额</t>
  </si>
  <si>
    <t>补发部分</t>
  </si>
  <si>
    <t>已发部分</t>
  </si>
  <si>
    <t>实发工资</t>
  </si>
  <si>
    <t>备注</t>
  </si>
  <si>
    <t>薪酬部分</t>
  </si>
  <si>
    <t>应扣部分</t>
  </si>
  <si>
    <t>应发合计</t>
  </si>
  <si>
    <t>其他扣款</t>
  </si>
  <si>
    <t>合计</t>
  </si>
  <si>
    <t>基本
工资</t>
  </si>
  <si>
    <t>保密
工资</t>
  </si>
  <si>
    <t>岗位
工资</t>
  </si>
  <si>
    <t>工龄
工资</t>
  </si>
  <si>
    <t>绩效
工资</t>
  </si>
  <si>
    <t>工资
合计</t>
  </si>
  <si>
    <t>补助</t>
  </si>
  <si>
    <t>迟到
早退</t>
  </si>
  <si>
    <t>社保</t>
  </si>
  <si>
    <t>公积金</t>
  </si>
  <si>
    <t>小计</t>
  </si>
  <si>
    <t>个税</t>
  </si>
  <si>
    <t>年终奖个税</t>
  </si>
  <si>
    <t>暂扣</t>
  </si>
  <si>
    <t>综合部</t>
  </si>
  <si>
    <t>zza1</t>
  </si>
  <si>
    <t>何涛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</si>
</sst>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.0000_ "/>
    <numFmt numFmtId="179" formatCode="0.00_ "/>
    <numFmt numFmtId="180" formatCode="yyyy/m/d;@"/>
    <numFmt numFmtId="181" formatCode="0.00_);[Red]\(0.00\)"/>
    <numFmt numFmtId="182" formatCode="0.00_ ;[Red]\-0.00\ "/>
  </numFmts>
  <fonts count="27">
    <font>
      <sz val="11"/>
      <color theme="1"/>
      <name val="宋体"/>
      <charset val="134"/>
      <scheme val="minor"/>
    </font>
    <font>
      <b/>
      <sz val="18"/>
      <name val="黑体"/>
      <charset val="134"/>
    </font>
    <font>
      <b/>
      <u/>
      <sz val="18"/>
      <name val="黑体"/>
      <charset val="134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8"/>
      <name val="黑体"/>
      <charset val="134"/>
    </font>
    <font>
      <b/>
      <sz val="10"/>
      <name val="黑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0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5" borderId="22" applyNumberFormat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23" fillId="16" borderId="2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49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180" fontId="3" fillId="0" borderId="2" xfId="0" applyNumberFormat="1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176" fontId="5" fillId="0" borderId="4" xfId="0" applyNumberFormat="1" applyFont="1" applyFill="1" applyBorder="1" applyAlignment="1">
      <alignment horizontal="center" vertical="center" shrinkToFit="1"/>
    </xf>
    <xf numFmtId="176" fontId="5" fillId="0" borderId="5" xfId="0" applyNumberFormat="1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180" fontId="3" fillId="0" borderId="7" xfId="0" applyNumberFormat="1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 shrinkToFit="1"/>
    </xf>
    <xf numFmtId="176" fontId="5" fillId="0" borderId="2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180" fontId="3" fillId="0" borderId="10" xfId="0" applyNumberFormat="1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 shrinkToFit="1"/>
    </xf>
    <xf numFmtId="176" fontId="3" fillId="0" borderId="9" xfId="0" applyNumberFormat="1" applyFont="1" applyFill="1" applyBorder="1" applyAlignment="1">
      <alignment horizontal="center" vertical="center" shrinkToFit="1"/>
    </xf>
    <xf numFmtId="176" fontId="3" fillId="0" borderId="10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Fill="1" applyBorder="1" applyAlignment="1">
      <alignment horizontal="center" vertical="center" shrinkToFit="1"/>
    </xf>
    <xf numFmtId="181" fontId="6" fillId="0" borderId="0" xfId="0" applyNumberFormat="1" applyFont="1" applyFill="1" applyBorder="1" applyAlignment="1">
      <alignment horizontal="center" vertical="center" shrinkToFit="1"/>
    </xf>
    <xf numFmtId="176" fontId="1" fillId="0" borderId="0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shrinkToFit="1"/>
    </xf>
    <xf numFmtId="179" fontId="5" fillId="0" borderId="5" xfId="0" applyNumberFormat="1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179" fontId="5" fillId="0" borderId="1" xfId="0" applyNumberFormat="1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179" fontId="3" fillId="0" borderId="9" xfId="0" applyNumberFormat="1" applyFont="1" applyFill="1" applyBorder="1" applyAlignment="1">
      <alignment horizontal="center" vertical="center" shrinkToFit="1"/>
    </xf>
    <xf numFmtId="179" fontId="3" fillId="0" borderId="1" xfId="0" applyNumberFormat="1" applyFont="1" applyFill="1" applyBorder="1" applyAlignment="1">
      <alignment horizontal="center" vertical="center" shrinkToFit="1"/>
    </xf>
    <xf numFmtId="179" fontId="1" fillId="0" borderId="0" xfId="0" applyNumberFormat="1" applyFont="1" applyFill="1" applyAlignment="1">
      <alignment horizontal="center" vertical="center"/>
    </xf>
    <xf numFmtId="179" fontId="2" fillId="0" borderId="0" xfId="0" applyNumberFormat="1" applyFont="1" applyFill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 shrinkToFit="1"/>
    </xf>
    <xf numFmtId="179" fontId="1" fillId="0" borderId="0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vertical="center"/>
    </xf>
    <xf numFmtId="179" fontId="5" fillId="0" borderId="12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179" fontId="5" fillId="0" borderId="13" xfId="0" applyNumberFormat="1" applyFont="1" applyFill="1" applyBorder="1" applyAlignment="1">
      <alignment horizontal="center" vertical="center" shrinkToFit="1"/>
    </xf>
    <xf numFmtId="179" fontId="5" fillId="0" borderId="6" xfId="0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shrinkToFit="1"/>
    </xf>
    <xf numFmtId="179" fontId="5" fillId="0" borderId="14" xfId="0" applyNumberFormat="1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179" fontId="7" fillId="0" borderId="0" xfId="0" applyNumberFormat="1" applyFont="1" applyFill="1" applyBorder="1" applyAlignment="1">
      <alignment vertical="center"/>
    </xf>
    <xf numFmtId="179" fontId="5" fillId="0" borderId="15" xfId="0" applyNumberFormat="1" applyFont="1" applyFill="1" applyBorder="1" applyAlignment="1">
      <alignment horizontal="center" vertical="center" shrinkToFit="1"/>
    </xf>
    <xf numFmtId="179" fontId="5" fillId="0" borderId="16" xfId="0" applyNumberFormat="1" applyFont="1" applyFill="1" applyBorder="1" applyAlignment="1">
      <alignment horizontal="center" vertical="center" shrinkToFit="1"/>
    </xf>
    <xf numFmtId="179" fontId="5" fillId="0" borderId="17" xfId="0" applyNumberFormat="1" applyFont="1" applyFill="1" applyBorder="1" applyAlignment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:\&#22825;&#27827;&#22269;&#20113;\&#22825;&#27827;&#22269;&#20113;\&#20154;&#20107;\&#34218;&#37228;\&#24037;&#36164;&#34920;\201803&#24037;&#36164;&#34920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天河工资表"/>
      <sheetName val="渲一"/>
      <sheetName val="工资计算表"/>
      <sheetName val="考勤"/>
      <sheetName val="社保公积金"/>
      <sheetName val="社保表"/>
      <sheetName val="备注"/>
    </sheetNames>
    <sheetDataSet>
      <sheetData sheetId="0"/>
      <sheetData sheetId="1"/>
      <sheetData sheetId="2"/>
      <sheetData sheetId="3"/>
      <sheetData sheetId="4">
        <row r="3">
          <cell r="B3" t="str">
            <v>姓名</v>
          </cell>
          <cell r="C3" t="str">
            <v>部门</v>
          </cell>
          <cell r="D3" t="str">
            <v>养老
基数</v>
          </cell>
          <cell r="E3" t="str">
            <v>公积金基数</v>
          </cell>
          <cell r="F3" t="str">
            <v>五险缴费</v>
          </cell>
        </row>
        <row r="3">
          <cell r="Q3" t="str">
            <v>公积金缴费</v>
          </cell>
        </row>
        <row r="3">
          <cell r="S3" t="str">
            <v>个人部分合计</v>
          </cell>
        </row>
        <row r="4">
          <cell r="F4" t="str">
            <v>个人缴费</v>
          </cell>
        </row>
        <row r="4">
          <cell r="K4" t="str">
            <v>单位缴费</v>
          </cell>
        </row>
        <row r="4">
          <cell r="Q4" t="str">
            <v>个人缴费</v>
          </cell>
          <cell r="R4" t="str">
            <v>单位缴费</v>
          </cell>
        </row>
        <row r="5">
          <cell r="F5" t="str">
            <v>养老8%</v>
          </cell>
          <cell r="G5" t="str">
            <v>医疗2%</v>
          </cell>
          <cell r="H5" t="str">
            <v>失业金0.3%</v>
          </cell>
          <cell r="I5" t="str">
            <v>大病医疗</v>
          </cell>
          <cell r="J5" t="str">
            <v>小计</v>
          </cell>
          <cell r="K5" t="str">
            <v>养老19%</v>
          </cell>
          <cell r="L5" t="str">
            <v>医疗7%</v>
          </cell>
          <cell r="M5" t="str">
            <v>失业金0.07%</v>
          </cell>
          <cell r="N5" t="str">
            <v>工伤0.7%</v>
          </cell>
          <cell r="O5" t="str">
            <v>生育0.5%</v>
          </cell>
          <cell r="P5" t="str">
            <v>小计</v>
          </cell>
          <cell r="Q5" t="str">
            <v>公积金12%</v>
          </cell>
          <cell r="R5" t="str">
            <v>公积金12%</v>
          </cell>
        </row>
        <row r="6">
          <cell r="B6" t="str">
            <v>晏湘涛</v>
          </cell>
          <cell r="C6" t="str">
            <v>执行董事</v>
          </cell>
          <cell r="D6">
            <v>3000</v>
          </cell>
          <cell r="E6">
            <v>5100</v>
          </cell>
          <cell r="F6">
            <v>240</v>
          </cell>
        </row>
        <row r="6">
          <cell r="J6">
            <v>240</v>
          </cell>
          <cell r="K6">
            <v>570</v>
          </cell>
        </row>
        <row r="6">
          <cell r="N6">
            <v>21</v>
          </cell>
        </row>
        <row r="6">
          <cell r="P6">
            <v>591</v>
          </cell>
          <cell r="Q6">
            <v>612</v>
          </cell>
          <cell r="R6">
            <v>612</v>
          </cell>
          <cell r="S6">
            <v>852</v>
          </cell>
        </row>
        <row r="7">
          <cell r="B7" t="str">
            <v>田珍</v>
          </cell>
          <cell r="C7" t="str">
            <v>财务部</v>
          </cell>
          <cell r="D7">
            <v>3000</v>
          </cell>
          <cell r="E7">
            <v>4300</v>
          </cell>
          <cell r="F7">
            <v>240</v>
          </cell>
          <cell r="G7">
            <v>60</v>
          </cell>
        </row>
        <row r="7">
          <cell r="J7">
            <v>300</v>
          </cell>
          <cell r="K7">
            <v>570</v>
          </cell>
          <cell r="L7">
            <v>240</v>
          </cell>
        </row>
        <row r="7">
          <cell r="N7">
            <v>15</v>
          </cell>
          <cell r="O7">
            <v>21</v>
          </cell>
          <cell r="P7">
            <v>846</v>
          </cell>
          <cell r="Q7">
            <v>516</v>
          </cell>
          <cell r="R7">
            <v>516</v>
          </cell>
          <cell r="S7">
            <v>816</v>
          </cell>
        </row>
        <row r="8">
          <cell r="F8">
            <v>480</v>
          </cell>
          <cell r="G8">
            <v>60</v>
          </cell>
          <cell r="H8">
            <v>0</v>
          </cell>
          <cell r="I8">
            <v>0</v>
          </cell>
          <cell r="J8">
            <v>540</v>
          </cell>
          <cell r="K8">
            <v>1140</v>
          </cell>
          <cell r="L8">
            <v>240</v>
          </cell>
          <cell r="M8">
            <v>0</v>
          </cell>
          <cell r="N8">
            <v>36</v>
          </cell>
          <cell r="O8">
            <v>21</v>
          </cell>
          <cell r="P8">
            <v>1437</v>
          </cell>
          <cell r="Q8">
            <v>1128</v>
          </cell>
          <cell r="R8">
            <v>1128</v>
          </cell>
          <cell r="S8">
            <v>1668</v>
          </cell>
        </row>
        <row r="9">
          <cell r="B9" t="str">
            <v>邹曼瑜</v>
          </cell>
          <cell r="C9" t="str">
            <v>运营部</v>
          </cell>
          <cell r="D9">
            <v>3000</v>
          </cell>
          <cell r="E9">
            <v>2600</v>
          </cell>
          <cell r="F9">
            <v>240</v>
          </cell>
          <cell r="G9">
            <v>60</v>
          </cell>
          <cell r="H9">
            <v>9</v>
          </cell>
        </row>
        <row r="9">
          <cell r="J9">
            <v>309</v>
          </cell>
          <cell r="K9">
            <v>570</v>
          </cell>
          <cell r="L9">
            <v>188.65</v>
          </cell>
          <cell r="M9">
            <v>18.87</v>
          </cell>
          <cell r="N9">
            <v>18.87</v>
          </cell>
          <cell r="O9">
            <v>13.48</v>
          </cell>
          <cell r="P9">
            <v>809.87</v>
          </cell>
          <cell r="Q9">
            <v>312</v>
          </cell>
          <cell r="R9">
            <v>312</v>
          </cell>
          <cell r="S9">
            <v>621</v>
          </cell>
        </row>
        <row r="10">
          <cell r="B10" t="str">
            <v>郑婷婷</v>
          </cell>
          <cell r="C10" t="str">
            <v>运营部</v>
          </cell>
          <cell r="D10">
            <v>3000</v>
          </cell>
          <cell r="E10">
            <v>1800</v>
          </cell>
          <cell r="F10">
            <v>240</v>
          </cell>
          <cell r="G10">
            <v>60</v>
          </cell>
          <cell r="H10">
            <v>9</v>
          </cell>
        </row>
        <row r="10">
          <cell r="J10">
            <v>309</v>
          </cell>
          <cell r="K10">
            <v>570</v>
          </cell>
          <cell r="L10">
            <v>188.65</v>
          </cell>
          <cell r="M10">
            <v>18.87</v>
          </cell>
          <cell r="N10">
            <v>18.87</v>
          </cell>
          <cell r="O10">
            <v>13.48</v>
          </cell>
          <cell r="P10">
            <v>809.87</v>
          </cell>
          <cell r="Q10">
            <v>216</v>
          </cell>
          <cell r="R10">
            <v>216</v>
          </cell>
          <cell r="S10">
            <v>525</v>
          </cell>
        </row>
        <row r="11">
          <cell r="B11" t="str">
            <v>范烨</v>
          </cell>
          <cell r="C11" t="str">
            <v>运营部</v>
          </cell>
          <cell r="D11">
            <v>3000</v>
          </cell>
          <cell r="E11">
            <v>1800</v>
          </cell>
          <cell r="F11">
            <v>240</v>
          </cell>
          <cell r="G11">
            <v>60</v>
          </cell>
          <cell r="H11">
            <v>9</v>
          </cell>
        </row>
        <row r="11">
          <cell r="J11">
            <v>309</v>
          </cell>
          <cell r="K11">
            <v>570</v>
          </cell>
          <cell r="L11">
            <v>210</v>
          </cell>
          <cell r="M11">
            <v>21</v>
          </cell>
          <cell r="N11">
            <v>21</v>
          </cell>
          <cell r="O11">
            <v>15</v>
          </cell>
          <cell r="P11">
            <v>837</v>
          </cell>
          <cell r="Q11">
            <v>384</v>
          </cell>
          <cell r="R11">
            <v>384</v>
          </cell>
          <cell r="S11">
            <v>693</v>
          </cell>
        </row>
        <row r="12">
          <cell r="F12">
            <v>720</v>
          </cell>
          <cell r="G12">
            <v>180</v>
          </cell>
          <cell r="H12">
            <v>27</v>
          </cell>
          <cell r="I12">
            <v>0</v>
          </cell>
          <cell r="J12">
            <v>927</v>
          </cell>
          <cell r="K12">
            <v>1710</v>
          </cell>
          <cell r="L12">
            <v>587.3</v>
          </cell>
          <cell r="M12">
            <v>58.74</v>
          </cell>
          <cell r="N12">
            <v>58.74</v>
          </cell>
          <cell r="O12">
            <v>41.96</v>
          </cell>
          <cell r="P12">
            <v>2456.74</v>
          </cell>
          <cell r="Q12">
            <v>912</v>
          </cell>
          <cell r="R12">
            <v>912</v>
          </cell>
          <cell r="S12">
            <v>1839</v>
          </cell>
        </row>
        <row r="13">
          <cell r="B13" t="str">
            <v>刘杨</v>
          </cell>
          <cell r="C13" t="str">
            <v>研发部</v>
          </cell>
          <cell r="D13">
            <v>2695</v>
          </cell>
          <cell r="E13">
            <v>2900</v>
          </cell>
          <cell r="F13">
            <v>215.6</v>
          </cell>
          <cell r="G13">
            <v>58</v>
          </cell>
          <cell r="H13">
            <v>8.7</v>
          </cell>
        </row>
        <row r="13">
          <cell r="J13">
            <v>282.3</v>
          </cell>
          <cell r="K13">
            <v>512.1</v>
          </cell>
          <cell r="L13">
            <v>203</v>
          </cell>
          <cell r="M13">
            <v>20.3</v>
          </cell>
          <cell r="N13">
            <v>20.3</v>
          </cell>
          <cell r="O13">
            <v>14.5</v>
          </cell>
          <cell r="P13">
            <v>770.2</v>
          </cell>
          <cell r="Q13">
            <v>348</v>
          </cell>
          <cell r="R13">
            <v>348</v>
          </cell>
          <cell r="S13">
            <v>630.3</v>
          </cell>
        </row>
        <row r="14">
          <cell r="B14" t="str">
            <v>陈钱</v>
          </cell>
          <cell r="C14" t="str">
            <v>研发部</v>
          </cell>
          <cell r="D14">
            <v>2695</v>
          </cell>
          <cell r="E14">
            <v>1800</v>
          </cell>
          <cell r="F14">
            <v>215.6</v>
          </cell>
          <cell r="G14">
            <v>53.9</v>
          </cell>
          <cell r="H14">
            <v>8.09</v>
          </cell>
        </row>
        <row r="14">
          <cell r="J14">
            <v>277.59</v>
          </cell>
          <cell r="K14">
            <v>512.1</v>
          </cell>
          <cell r="L14">
            <v>188.65</v>
          </cell>
          <cell r="M14">
            <v>18.87</v>
          </cell>
          <cell r="N14">
            <v>18.87</v>
          </cell>
          <cell r="O14">
            <v>13.48</v>
          </cell>
          <cell r="P14">
            <v>751.97</v>
          </cell>
          <cell r="Q14">
            <v>216</v>
          </cell>
          <cell r="R14">
            <v>216</v>
          </cell>
          <cell r="S14">
            <v>493.59</v>
          </cell>
        </row>
        <row r="15">
          <cell r="B15" t="str">
            <v>曹立楠</v>
          </cell>
          <cell r="C15" t="str">
            <v>研发部</v>
          </cell>
          <cell r="D15">
            <v>3000</v>
          </cell>
          <cell r="E15">
            <v>3200</v>
          </cell>
          <cell r="F15">
            <v>240</v>
          </cell>
          <cell r="G15">
            <v>60</v>
          </cell>
          <cell r="H15">
            <v>9</v>
          </cell>
        </row>
        <row r="15">
          <cell r="J15">
            <v>309</v>
          </cell>
          <cell r="K15">
            <v>570</v>
          </cell>
          <cell r="L15">
            <v>210</v>
          </cell>
          <cell r="M15">
            <v>21</v>
          </cell>
          <cell r="N15">
            <v>21</v>
          </cell>
          <cell r="O15">
            <v>15</v>
          </cell>
          <cell r="P15">
            <v>837</v>
          </cell>
          <cell r="Q15">
            <v>384</v>
          </cell>
          <cell r="R15">
            <v>384</v>
          </cell>
          <cell r="S15">
            <v>693</v>
          </cell>
        </row>
        <row r="16">
          <cell r="B16" t="str">
            <v>舒旭东</v>
          </cell>
          <cell r="C16" t="str">
            <v>研发部</v>
          </cell>
          <cell r="D16">
            <v>3000</v>
          </cell>
          <cell r="E16">
            <v>3600</v>
          </cell>
          <cell r="F16">
            <v>240</v>
          </cell>
          <cell r="G16">
            <v>60</v>
          </cell>
          <cell r="H16">
            <v>9</v>
          </cell>
        </row>
        <row r="16">
          <cell r="J16">
            <v>309</v>
          </cell>
          <cell r="K16">
            <v>570</v>
          </cell>
          <cell r="L16">
            <v>210</v>
          </cell>
          <cell r="M16">
            <v>21</v>
          </cell>
          <cell r="N16">
            <v>21</v>
          </cell>
          <cell r="O16">
            <v>15</v>
          </cell>
          <cell r="P16">
            <v>837</v>
          </cell>
          <cell r="Q16">
            <v>432</v>
          </cell>
          <cell r="R16">
            <v>432</v>
          </cell>
          <cell r="S16">
            <v>741</v>
          </cell>
        </row>
        <row r="17">
          <cell r="B17" t="str">
            <v>何进</v>
          </cell>
          <cell r="C17" t="str">
            <v>研发部</v>
          </cell>
          <cell r="D17">
            <v>2695</v>
          </cell>
          <cell r="E17">
            <v>1800</v>
          </cell>
          <cell r="F17">
            <v>215.6</v>
          </cell>
          <cell r="G17">
            <v>53.9</v>
          </cell>
          <cell r="H17">
            <v>8.09</v>
          </cell>
        </row>
        <row r="17">
          <cell r="J17">
            <v>277.59</v>
          </cell>
          <cell r="K17">
            <v>512.1</v>
          </cell>
          <cell r="L17">
            <v>188.65</v>
          </cell>
          <cell r="M17">
            <v>18.87</v>
          </cell>
          <cell r="N17">
            <v>18.87</v>
          </cell>
          <cell r="O17">
            <v>13.48</v>
          </cell>
          <cell r="P17">
            <v>751.97</v>
          </cell>
          <cell r="Q17">
            <v>216</v>
          </cell>
          <cell r="R17">
            <v>216</v>
          </cell>
          <cell r="S17">
            <v>493.59</v>
          </cell>
        </row>
        <row r="18">
          <cell r="B18" t="str">
            <v>屈鹏程</v>
          </cell>
          <cell r="C18" t="str">
            <v>研发部</v>
          </cell>
          <cell r="D18">
            <v>3000</v>
          </cell>
          <cell r="E18">
            <v>1800</v>
          </cell>
        </row>
        <row r="18">
          <cell r="G18">
            <v>60</v>
          </cell>
          <cell r="H18">
            <v>9</v>
          </cell>
        </row>
        <row r="18">
          <cell r="J18">
            <v>69</v>
          </cell>
        </row>
        <row r="18">
          <cell r="L18">
            <v>210</v>
          </cell>
          <cell r="M18">
            <v>21</v>
          </cell>
          <cell r="N18">
            <v>21</v>
          </cell>
          <cell r="O18">
            <v>15</v>
          </cell>
          <cell r="P18">
            <v>267</v>
          </cell>
          <cell r="Q18">
            <v>216</v>
          </cell>
          <cell r="R18">
            <v>216</v>
          </cell>
          <cell r="S18">
            <v>285</v>
          </cell>
        </row>
        <row r="19">
          <cell r="B19" t="str">
            <v>聂朗</v>
          </cell>
          <cell r="C19" t="str">
            <v>研发部</v>
          </cell>
          <cell r="D19">
            <v>2695</v>
          </cell>
          <cell r="E19">
            <v>2900</v>
          </cell>
          <cell r="F19">
            <v>215.6</v>
          </cell>
          <cell r="G19">
            <v>53.9</v>
          </cell>
          <cell r="H19">
            <v>8.09</v>
          </cell>
        </row>
        <row r="19">
          <cell r="J19">
            <v>277.59</v>
          </cell>
          <cell r="K19">
            <v>512.1</v>
          </cell>
          <cell r="L19">
            <v>203</v>
          </cell>
          <cell r="M19">
            <v>20.3</v>
          </cell>
          <cell r="N19">
            <v>20.3</v>
          </cell>
          <cell r="O19">
            <v>14.5</v>
          </cell>
          <cell r="P19">
            <v>770.2</v>
          </cell>
          <cell r="Q19">
            <v>348</v>
          </cell>
          <cell r="R19">
            <v>348</v>
          </cell>
          <cell r="S19">
            <v>625.59</v>
          </cell>
        </row>
        <row r="20">
          <cell r="B20" t="str">
            <v>周开元</v>
          </cell>
          <cell r="C20" t="str">
            <v>研发部</v>
          </cell>
          <cell r="D20">
            <v>2695</v>
          </cell>
          <cell r="E20">
            <v>1800</v>
          </cell>
          <cell r="F20">
            <v>215.6</v>
          </cell>
          <cell r="G20">
            <v>53.9</v>
          </cell>
          <cell r="H20">
            <v>8.09</v>
          </cell>
        </row>
        <row r="20">
          <cell r="J20">
            <v>277.59</v>
          </cell>
          <cell r="K20">
            <v>512.1</v>
          </cell>
          <cell r="L20">
            <v>188.65</v>
          </cell>
          <cell r="M20">
            <v>18.87</v>
          </cell>
          <cell r="N20">
            <v>18.87</v>
          </cell>
          <cell r="O20">
            <v>13.48</v>
          </cell>
          <cell r="P20">
            <v>751.97</v>
          </cell>
          <cell r="Q20">
            <v>216</v>
          </cell>
          <cell r="R20">
            <v>216</v>
          </cell>
          <cell r="S20">
            <v>493.59</v>
          </cell>
        </row>
        <row r="21">
          <cell r="B21" t="str">
            <v>李旷</v>
          </cell>
          <cell r="C21" t="str">
            <v>研发部</v>
          </cell>
          <cell r="D21">
            <v>3000</v>
          </cell>
          <cell r="E21">
            <v>1800</v>
          </cell>
          <cell r="F21">
            <v>240</v>
          </cell>
          <cell r="G21">
            <v>60</v>
          </cell>
          <cell r="H21">
            <v>9</v>
          </cell>
        </row>
        <row r="21">
          <cell r="J21">
            <v>309</v>
          </cell>
          <cell r="K21">
            <v>570</v>
          </cell>
          <cell r="L21">
            <v>210</v>
          </cell>
          <cell r="M21">
            <v>21</v>
          </cell>
          <cell r="N21">
            <v>21</v>
          </cell>
          <cell r="O21">
            <v>15</v>
          </cell>
          <cell r="P21">
            <v>837</v>
          </cell>
          <cell r="Q21">
            <v>216</v>
          </cell>
          <cell r="R21">
            <v>216</v>
          </cell>
          <cell r="S21">
            <v>525</v>
          </cell>
        </row>
        <row r="22">
          <cell r="B22" t="str">
            <v>钟云华</v>
          </cell>
          <cell r="C22" t="str">
            <v>研发部</v>
          </cell>
          <cell r="D22">
            <v>3000</v>
          </cell>
          <cell r="E22">
            <v>1800</v>
          </cell>
          <cell r="F22">
            <v>240</v>
          </cell>
          <cell r="G22">
            <v>60</v>
          </cell>
          <cell r="H22">
            <v>9</v>
          </cell>
        </row>
        <row r="22">
          <cell r="J22">
            <v>309</v>
          </cell>
          <cell r="K22">
            <v>570</v>
          </cell>
          <cell r="L22">
            <v>210</v>
          </cell>
          <cell r="M22">
            <v>21</v>
          </cell>
          <cell r="N22">
            <v>21</v>
          </cell>
          <cell r="O22">
            <v>15</v>
          </cell>
          <cell r="P22">
            <v>837</v>
          </cell>
          <cell r="Q22">
            <v>216</v>
          </cell>
          <cell r="R22">
            <v>216</v>
          </cell>
          <cell r="S22">
            <v>525</v>
          </cell>
        </row>
        <row r="23">
          <cell r="B23" t="str">
            <v>杨昌</v>
          </cell>
          <cell r="C23" t="str">
            <v>研发部</v>
          </cell>
          <cell r="D23">
            <v>3000</v>
          </cell>
          <cell r="E23">
            <v>1800</v>
          </cell>
          <cell r="F23">
            <v>240</v>
          </cell>
          <cell r="G23">
            <v>60</v>
          </cell>
          <cell r="H23">
            <v>9</v>
          </cell>
        </row>
        <row r="23">
          <cell r="J23">
            <v>309</v>
          </cell>
          <cell r="K23">
            <v>570</v>
          </cell>
          <cell r="L23">
            <v>210</v>
          </cell>
          <cell r="M23">
            <v>21</v>
          </cell>
          <cell r="N23">
            <v>21</v>
          </cell>
          <cell r="O23">
            <v>15</v>
          </cell>
          <cell r="P23">
            <v>837</v>
          </cell>
          <cell r="Q23">
            <v>216</v>
          </cell>
          <cell r="R23">
            <v>216</v>
          </cell>
          <cell r="S23">
            <v>525</v>
          </cell>
        </row>
        <row r="24">
          <cell r="B24" t="str">
            <v>罗希</v>
          </cell>
          <cell r="C24" t="str">
            <v>研发部</v>
          </cell>
          <cell r="D24">
            <v>3000</v>
          </cell>
          <cell r="E24">
            <v>1800</v>
          </cell>
          <cell r="F24">
            <v>240</v>
          </cell>
          <cell r="G24">
            <v>60</v>
          </cell>
          <cell r="H24">
            <v>9</v>
          </cell>
        </row>
        <row r="24">
          <cell r="J24">
            <v>309</v>
          </cell>
          <cell r="K24">
            <v>570</v>
          </cell>
          <cell r="L24">
            <v>210</v>
          </cell>
          <cell r="M24">
            <v>21</v>
          </cell>
          <cell r="N24">
            <v>21</v>
          </cell>
          <cell r="O24">
            <v>15</v>
          </cell>
          <cell r="P24">
            <v>837</v>
          </cell>
          <cell r="Q24">
            <v>216</v>
          </cell>
          <cell r="R24">
            <v>216</v>
          </cell>
          <cell r="S24">
            <v>525</v>
          </cell>
        </row>
        <row r="25">
          <cell r="B25" t="str">
            <v>陈剑</v>
          </cell>
          <cell r="C25" t="str">
            <v>研发部</v>
          </cell>
          <cell r="D25">
            <v>3000</v>
          </cell>
          <cell r="E25">
            <v>1800</v>
          </cell>
          <cell r="F25">
            <v>240</v>
          </cell>
          <cell r="G25">
            <v>60</v>
          </cell>
          <cell r="H25">
            <v>9</v>
          </cell>
        </row>
        <row r="25">
          <cell r="J25">
            <v>309</v>
          </cell>
          <cell r="K25">
            <v>570</v>
          </cell>
          <cell r="L25">
            <v>210</v>
          </cell>
          <cell r="M25">
            <v>21</v>
          </cell>
          <cell r="N25">
            <v>21</v>
          </cell>
          <cell r="O25">
            <v>15</v>
          </cell>
          <cell r="P25">
            <v>837</v>
          </cell>
          <cell r="Q25">
            <v>216</v>
          </cell>
          <cell r="R25">
            <v>216</v>
          </cell>
          <cell r="S25">
            <v>525</v>
          </cell>
        </row>
        <row r="26">
          <cell r="B26" t="str">
            <v>陈孝经</v>
          </cell>
          <cell r="C26" t="str">
            <v>研发部</v>
          </cell>
          <cell r="D26">
            <v>3000</v>
          </cell>
          <cell r="E26">
            <v>1800</v>
          </cell>
          <cell r="F26">
            <v>240</v>
          </cell>
          <cell r="G26">
            <v>60</v>
          </cell>
          <cell r="H26">
            <v>9</v>
          </cell>
        </row>
        <row r="26">
          <cell r="J26">
            <v>309</v>
          </cell>
          <cell r="K26">
            <v>570</v>
          </cell>
          <cell r="L26">
            <v>210</v>
          </cell>
          <cell r="M26">
            <v>21</v>
          </cell>
          <cell r="N26">
            <v>21</v>
          </cell>
          <cell r="O26">
            <v>15</v>
          </cell>
          <cell r="P26">
            <v>837</v>
          </cell>
          <cell r="Q26">
            <v>216</v>
          </cell>
          <cell r="R26">
            <v>216</v>
          </cell>
          <cell r="S26">
            <v>525</v>
          </cell>
        </row>
        <row r="27">
          <cell r="B27" t="str">
            <v>何涛</v>
          </cell>
          <cell r="C27" t="str">
            <v>研发部</v>
          </cell>
          <cell r="D27">
            <v>2695</v>
          </cell>
          <cell r="E27">
            <v>1800</v>
          </cell>
          <cell r="F27">
            <v>215.6</v>
          </cell>
          <cell r="G27">
            <v>53.9</v>
          </cell>
          <cell r="H27">
            <v>8.09</v>
          </cell>
        </row>
        <row r="27">
          <cell r="J27">
            <v>277.59</v>
          </cell>
          <cell r="K27">
            <v>512.1</v>
          </cell>
          <cell r="L27">
            <v>188.65</v>
          </cell>
          <cell r="M27">
            <v>18.87</v>
          </cell>
          <cell r="N27">
            <v>18.87</v>
          </cell>
          <cell r="O27">
            <v>13.48</v>
          </cell>
          <cell r="P27">
            <v>751.97</v>
          </cell>
          <cell r="Q27">
            <v>216</v>
          </cell>
          <cell r="R27">
            <v>216</v>
          </cell>
          <cell r="S27">
            <v>493.59</v>
          </cell>
        </row>
        <row r="28">
          <cell r="B28" t="str">
            <v>李文宙</v>
          </cell>
          <cell r="C28" t="str">
            <v>研发部</v>
          </cell>
          <cell r="D28">
            <v>3000</v>
          </cell>
          <cell r="E28">
            <v>1800</v>
          </cell>
          <cell r="F28">
            <v>240</v>
          </cell>
          <cell r="G28">
            <v>60</v>
          </cell>
          <cell r="H28">
            <v>9</v>
          </cell>
        </row>
        <row r="28">
          <cell r="J28">
            <v>309</v>
          </cell>
          <cell r="K28">
            <v>570</v>
          </cell>
          <cell r="L28">
            <v>210</v>
          </cell>
          <cell r="M28">
            <v>21</v>
          </cell>
          <cell r="N28">
            <v>21</v>
          </cell>
          <cell r="O28">
            <v>15</v>
          </cell>
          <cell r="P28">
            <v>837</v>
          </cell>
          <cell r="Q28">
            <v>216</v>
          </cell>
          <cell r="R28">
            <v>216</v>
          </cell>
          <cell r="S28">
            <v>525</v>
          </cell>
        </row>
        <row r="29">
          <cell r="B29" t="str">
            <v>刘春杰</v>
          </cell>
          <cell r="C29" t="str">
            <v>研发部</v>
          </cell>
          <cell r="D29">
            <v>3000</v>
          </cell>
          <cell r="E29">
            <v>1800</v>
          </cell>
          <cell r="F29">
            <v>240</v>
          </cell>
          <cell r="G29">
            <v>60</v>
          </cell>
          <cell r="H29">
            <v>9</v>
          </cell>
        </row>
        <row r="29">
          <cell r="J29">
            <v>309</v>
          </cell>
          <cell r="K29">
            <v>570</v>
          </cell>
          <cell r="L29">
            <v>210</v>
          </cell>
          <cell r="M29">
            <v>21</v>
          </cell>
          <cell r="N29">
            <v>21</v>
          </cell>
          <cell r="O29">
            <v>15</v>
          </cell>
          <cell r="P29">
            <v>837</v>
          </cell>
          <cell r="Q29">
            <v>216</v>
          </cell>
          <cell r="R29">
            <v>216</v>
          </cell>
          <cell r="S29">
            <v>525</v>
          </cell>
        </row>
        <row r="30">
          <cell r="B30" t="str">
            <v>郭磊</v>
          </cell>
          <cell r="C30" t="str">
            <v>研发部</v>
          </cell>
          <cell r="D30">
            <v>2695</v>
          </cell>
          <cell r="E30">
            <v>1800</v>
          </cell>
          <cell r="F30">
            <v>215.6</v>
          </cell>
          <cell r="G30">
            <v>53.9</v>
          </cell>
          <cell r="H30">
            <v>8.09</v>
          </cell>
        </row>
        <row r="30">
          <cell r="J30">
            <v>277.59</v>
          </cell>
          <cell r="K30">
            <v>512.1</v>
          </cell>
          <cell r="L30">
            <v>188.65</v>
          </cell>
          <cell r="M30">
            <v>18.87</v>
          </cell>
          <cell r="N30">
            <v>18.87</v>
          </cell>
          <cell r="O30">
            <v>13.48</v>
          </cell>
          <cell r="P30">
            <v>751.97</v>
          </cell>
          <cell r="Q30">
            <v>216</v>
          </cell>
          <cell r="R30">
            <v>216</v>
          </cell>
          <cell r="S30">
            <v>493.59</v>
          </cell>
        </row>
        <row r="31">
          <cell r="B31" t="str">
            <v>匡东平</v>
          </cell>
          <cell r="C31" t="str">
            <v>研发部</v>
          </cell>
          <cell r="D31">
            <v>2695</v>
          </cell>
          <cell r="E31">
            <v>1800</v>
          </cell>
          <cell r="F31">
            <v>215.6</v>
          </cell>
          <cell r="G31">
            <v>53.9</v>
          </cell>
          <cell r="H31">
            <v>8.09</v>
          </cell>
        </row>
        <row r="31">
          <cell r="J31">
            <v>277.59</v>
          </cell>
          <cell r="K31">
            <v>512.1</v>
          </cell>
          <cell r="L31">
            <v>188.65</v>
          </cell>
          <cell r="M31">
            <v>18.87</v>
          </cell>
          <cell r="N31">
            <v>18.87</v>
          </cell>
          <cell r="O31">
            <v>13.48</v>
          </cell>
          <cell r="P31">
            <v>751.97</v>
          </cell>
        </row>
        <row r="31">
          <cell r="S31">
            <v>277.59</v>
          </cell>
        </row>
        <row r="32">
          <cell r="B32" t="str">
            <v>曾学东</v>
          </cell>
          <cell r="C32" t="str">
            <v>研发部</v>
          </cell>
          <cell r="D32">
            <v>2695</v>
          </cell>
          <cell r="E32">
            <v>1800</v>
          </cell>
          <cell r="F32">
            <v>215.6</v>
          </cell>
          <cell r="G32">
            <v>53.9</v>
          </cell>
          <cell r="H32">
            <v>8.09</v>
          </cell>
        </row>
        <row r="32">
          <cell r="J32">
            <v>277.59</v>
          </cell>
          <cell r="K32">
            <v>512.1</v>
          </cell>
          <cell r="L32">
            <v>188.65</v>
          </cell>
          <cell r="M32">
            <v>18.87</v>
          </cell>
          <cell r="N32">
            <v>18.87</v>
          </cell>
          <cell r="O32">
            <v>13.48</v>
          </cell>
          <cell r="P32">
            <v>751.97</v>
          </cell>
          <cell r="Q32">
            <v>216</v>
          </cell>
          <cell r="R32">
            <v>216</v>
          </cell>
          <cell r="S32">
            <v>493.59</v>
          </cell>
        </row>
        <row r="33">
          <cell r="B33" t="str">
            <v>陈韵瑛</v>
          </cell>
          <cell r="C33" t="str">
            <v>研发部</v>
          </cell>
          <cell r="D33">
            <v>2695</v>
          </cell>
          <cell r="E33">
            <v>1800</v>
          </cell>
          <cell r="F33">
            <v>215.6</v>
          </cell>
          <cell r="G33">
            <v>53.9</v>
          </cell>
          <cell r="H33">
            <v>8.09</v>
          </cell>
        </row>
        <row r="33">
          <cell r="J33">
            <v>277.59</v>
          </cell>
          <cell r="K33">
            <v>512.1</v>
          </cell>
          <cell r="L33">
            <v>188.65</v>
          </cell>
          <cell r="M33">
            <v>18.87</v>
          </cell>
          <cell r="N33">
            <v>18.87</v>
          </cell>
          <cell r="O33">
            <v>13.48</v>
          </cell>
          <cell r="P33">
            <v>751.97</v>
          </cell>
          <cell r="Q33">
            <v>216</v>
          </cell>
          <cell r="R33">
            <v>216</v>
          </cell>
          <cell r="S33">
            <v>493.59</v>
          </cell>
        </row>
        <row r="34">
          <cell r="B34" t="str">
            <v>郭泰彪</v>
          </cell>
          <cell r="C34" t="str">
            <v>研发部</v>
          </cell>
          <cell r="D34">
            <v>2695</v>
          </cell>
          <cell r="E34">
            <v>1800</v>
          </cell>
          <cell r="F34">
            <v>215.6</v>
          </cell>
          <cell r="G34">
            <v>53.9</v>
          </cell>
          <cell r="H34">
            <v>8.09</v>
          </cell>
        </row>
        <row r="34">
          <cell r="J34">
            <v>277.59</v>
          </cell>
          <cell r="K34">
            <v>512.1</v>
          </cell>
          <cell r="L34">
            <v>188.65</v>
          </cell>
          <cell r="M34">
            <v>18.87</v>
          </cell>
          <cell r="N34">
            <v>18.87</v>
          </cell>
          <cell r="O34">
            <v>13.48</v>
          </cell>
          <cell r="P34">
            <v>751.97</v>
          </cell>
          <cell r="Q34">
            <v>216</v>
          </cell>
          <cell r="R34">
            <v>216</v>
          </cell>
          <cell r="S34">
            <v>493.59</v>
          </cell>
        </row>
        <row r="35">
          <cell r="B35" t="str">
            <v>王璐</v>
          </cell>
          <cell r="C35" t="str">
            <v>研发部</v>
          </cell>
          <cell r="D35">
            <v>2695</v>
          </cell>
          <cell r="E35">
            <v>1800</v>
          </cell>
          <cell r="F35">
            <v>215.6</v>
          </cell>
          <cell r="G35">
            <v>53.9</v>
          </cell>
          <cell r="H35">
            <v>8.09</v>
          </cell>
        </row>
        <row r="35">
          <cell r="J35">
            <v>277.59</v>
          </cell>
          <cell r="K35">
            <v>512.1</v>
          </cell>
          <cell r="L35">
            <v>188.65</v>
          </cell>
          <cell r="M35">
            <v>18.87</v>
          </cell>
          <cell r="N35">
            <v>18.87</v>
          </cell>
          <cell r="O35">
            <v>13.48</v>
          </cell>
          <cell r="P35">
            <v>751.97</v>
          </cell>
        </row>
        <row r="35">
          <cell r="S35">
            <v>277.59</v>
          </cell>
        </row>
        <row r="36">
          <cell r="B36" t="str">
            <v>胡标</v>
          </cell>
          <cell r="C36" t="str">
            <v>研发部</v>
          </cell>
          <cell r="D36">
            <v>2695</v>
          </cell>
          <cell r="E36">
            <v>1800</v>
          </cell>
          <cell r="F36">
            <v>215.6</v>
          </cell>
          <cell r="G36">
            <v>53.9</v>
          </cell>
          <cell r="H36">
            <v>8.09</v>
          </cell>
        </row>
        <row r="36">
          <cell r="J36">
            <v>277.59</v>
          </cell>
          <cell r="K36">
            <v>512.1</v>
          </cell>
          <cell r="L36">
            <v>188.65</v>
          </cell>
          <cell r="M36">
            <v>18.87</v>
          </cell>
          <cell r="N36">
            <v>18.87</v>
          </cell>
          <cell r="O36">
            <v>13.48</v>
          </cell>
          <cell r="P36">
            <v>751.97</v>
          </cell>
          <cell r="Q36">
            <v>216</v>
          </cell>
          <cell r="R36">
            <v>216</v>
          </cell>
          <cell r="S36">
            <v>493.59</v>
          </cell>
        </row>
        <row r="37">
          <cell r="B37" t="str">
            <v>刘齐平</v>
          </cell>
          <cell r="C37" t="str">
            <v>研发部</v>
          </cell>
          <cell r="D37">
            <v>2695</v>
          </cell>
          <cell r="E37">
            <v>1800</v>
          </cell>
          <cell r="F37">
            <v>215.6</v>
          </cell>
          <cell r="G37">
            <v>53.9</v>
          </cell>
          <cell r="H37">
            <v>8.09</v>
          </cell>
        </row>
        <row r="37">
          <cell r="J37">
            <v>277.59</v>
          </cell>
          <cell r="K37">
            <v>512.1</v>
          </cell>
          <cell r="L37">
            <v>188.65</v>
          </cell>
          <cell r="M37">
            <v>18.87</v>
          </cell>
          <cell r="N37">
            <v>18.87</v>
          </cell>
          <cell r="O37">
            <v>13.48</v>
          </cell>
          <cell r="P37">
            <v>751.97</v>
          </cell>
        </row>
        <row r="37">
          <cell r="S37">
            <v>277.59</v>
          </cell>
        </row>
        <row r="38">
          <cell r="B38" t="str">
            <v>胡庆平</v>
          </cell>
          <cell r="C38" t="str">
            <v>研发部</v>
          </cell>
          <cell r="D38">
            <v>2695</v>
          </cell>
          <cell r="E38">
            <v>1800</v>
          </cell>
          <cell r="F38">
            <v>215.6</v>
          </cell>
          <cell r="G38">
            <v>53.9</v>
          </cell>
          <cell r="H38">
            <v>8.09</v>
          </cell>
        </row>
        <row r="38">
          <cell r="J38">
            <v>277.59</v>
          </cell>
          <cell r="K38">
            <v>512.1</v>
          </cell>
          <cell r="L38">
            <v>188.65</v>
          </cell>
          <cell r="M38">
            <v>18.87</v>
          </cell>
          <cell r="N38">
            <v>18.87</v>
          </cell>
          <cell r="O38">
            <v>13.48</v>
          </cell>
          <cell r="P38">
            <v>751.97</v>
          </cell>
          <cell r="Q38">
            <v>216</v>
          </cell>
          <cell r="R38">
            <v>216</v>
          </cell>
          <cell r="S38">
            <v>493.59</v>
          </cell>
        </row>
        <row r="39">
          <cell r="B39" t="str">
            <v>贺超</v>
          </cell>
          <cell r="C39" t="str">
            <v>研发部</v>
          </cell>
          <cell r="D39">
            <v>2695</v>
          </cell>
          <cell r="E39">
            <v>1800</v>
          </cell>
          <cell r="F39">
            <v>215.6</v>
          </cell>
          <cell r="G39">
            <v>53.9</v>
          </cell>
          <cell r="H39">
            <v>8.09</v>
          </cell>
        </row>
        <row r="39">
          <cell r="J39">
            <v>277.59</v>
          </cell>
          <cell r="K39">
            <v>512.1</v>
          </cell>
          <cell r="L39">
            <v>188.65</v>
          </cell>
          <cell r="M39">
            <v>18.87</v>
          </cell>
          <cell r="N39">
            <v>18.87</v>
          </cell>
          <cell r="O39">
            <v>13.48</v>
          </cell>
          <cell r="P39">
            <v>751.97</v>
          </cell>
        </row>
        <row r="39">
          <cell r="S39">
            <v>277.59</v>
          </cell>
        </row>
        <row r="40">
          <cell r="F40">
            <v>5849.6</v>
          </cell>
          <cell r="G40">
            <v>1526.5</v>
          </cell>
          <cell r="H40">
            <v>229.05</v>
          </cell>
          <cell r="I40">
            <v>0</v>
          </cell>
          <cell r="J40">
            <v>7605.15</v>
          </cell>
          <cell r="K40">
            <v>13893.6</v>
          </cell>
          <cell r="L40">
            <v>5357.1</v>
          </cell>
          <cell r="M40">
            <v>535.78</v>
          </cell>
          <cell r="N40">
            <v>535.78</v>
          </cell>
          <cell r="O40">
            <v>382.72</v>
          </cell>
          <cell r="P40">
            <v>20704.98</v>
          </cell>
          <cell r="Q40">
            <v>5616</v>
          </cell>
          <cell r="R40">
            <v>5616</v>
          </cell>
          <cell r="S40">
            <v>13221.15</v>
          </cell>
        </row>
        <row r="41">
          <cell r="F41">
            <v>7049.6</v>
          </cell>
          <cell r="G41">
            <v>1766.5</v>
          </cell>
          <cell r="H41">
            <v>256.05</v>
          </cell>
          <cell r="I41">
            <v>0</v>
          </cell>
          <cell r="J41">
            <v>9072.15</v>
          </cell>
          <cell r="K41">
            <v>16743.6</v>
          </cell>
          <cell r="L41">
            <v>6184.4</v>
          </cell>
          <cell r="M41">
            <v>594.52</v>
          </cell>
          <cell r="N41">
            <v>630.52</v>
          </cell>
          <cell r="O41">
            <v>445.68</v>
          </cell>
          <cell r="P41">
            <v>24598.72</v>
          </cell>
          <cell r="Q41">
            <v>7656</v>
          </cell>
          <cell r="R41">
            <v>7656</v>
          </cell>
          <cell r="S41">
            <v>16728.15</v>
          </cell>
        </row>
        <row r="42">
          <cell r="S42" t="str">
            <v>制表人：田珍</v>
          </cell>
        </row>
        <row r="48">
          <cell r="B48" t="str">
            <v>姓名</v>
          </cell>
          <cell r="C48" t="str">
            <v>部门</v>
          </cell>
          <cell r="D48" t="str">
            <v>养老
基数</v>
          </cell>
          <cell r="E48" t="str">
            <v>公积金基数</v>
          </cell>
          <cell r="F48" t="str">
            <v>五险缴费</v>
          </cell>
        </row>
        <row r="48">
          <cell r="Q48" t="str">
            <v>公积金缴费</v>
          </cell>
        </row>
        <row r="48">
          <cell r="S48" t="str">
            <v>个人部分合计</v>
          </cell>
        </row>
        <row r="49">
          <cell r="F49" t="str">
            <v>个人缴费</v>
          </cell>
        </row>
        <row r="49">
          <cell r="K49" t="str">
            <v>单位缴费</v>
          </cell>
        </row>
        <row r="49">
          <cell r="Q49" t="str">
            <v>个人缴费</v>
          </cell>
          <cell r="R49" t="str">
            <v>单位缴费</v>
          </cell>
        </row>
        <row r="50">
          <cell r="F50" t="str">
            <v>养老8%</v>
          </cell>
          <cell r="G50" t="str">
            <v>医疗2%</v>
          </cell>
          <cell r="H50" t="str">
            <v>失业金0.3%</v>
          </cell>
          <cell r="I50" t="str">
            <v>大病医疗</v>
          </cell>
          <cell r="J50" t="str">
            <v>小计</v>
          </cell>
          <cell r="K50" t="str">
            <v>养老19%</v>
          </cell>
          <cell r="L50" t="str">
            <v>医疗7%</v>
          </cell>
          <cell r="M50" t="str">
            <v>失业金0.07%</v>
          </cell>
          <cell r="N50" t="str">
            <v>工伤0.7%</v>
          </cell>
          <cell r="O50" t="str">
            <v>生育0.5%</v>
          </cell>
          <cell r="P50" t="str">
            <v>小计</v>
          </cell>
          <cell r="Q50" t="str">
            <v>公积金12%</v>
          </cell>
          <cell r="R50" t="str">
            <v>公积金12%</v>
          </cell>
        </row>
        <row r="51">
          <cell r="B51" t="str">
            <v>田丹</v>
          </cell>
          <cell r="C51" t="str">
            <v>综合部</v>
          </cell>
          <cell r="D51">
            <v>3000</v>
          </cell>
          <cell r="E51">
            <v>1800</v>
          </cell>
          <cell r="F51">
            <v>240</v>
          </cell>
          <cell r="G51">
            <v>60</v>
          </cell>
          <cell r="H51">
            <v>9</v>
          </cell>
        </row>
        <row r="51">
          <cell r="J51">
            <v>309</v>
          </cell>
          <cell r="K51">
            <v>570</v>
          </cell>
          <cell r="L51">
            <v>210</v>
          </cell>
          <cell r="M51">
            <v>21</v>
          </cell>
          <cell r="N51">
            <v>21</v>
          </cell>
          <cell r="O51">
            <v>15</v>
          </cell>
          <cell r="P51">
            <v>837</v>
          </cell>
          <cell r="Q51">
            <v>216</v>
          </cell>
          <cell r="R51">
            <v>216</v>
          </cell>
          <cell r="S51">
            <v>525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tabSelected="1" workbookViewId="0">
      <selection activeCell="A9" sqref="A9:Z9"/>
    </sheetView>
  </sheetViews>
  <sheetFormatPr defaultColWidth="9" defaultRowHeight="13.5"/>
  <cols>
    <col min="1" max="1" width="4.625" customWidth="1"/>
    <col min="5" max="5" width="5.625" customWidth="1"/>
  </cols>
  <sheetData>
    <row r="1" ht="22.5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2"/>
      <c r="T1" s="1"/>
      <c r="U1" s="1"/>
      <c r="V1" s="1"/>
      <c r="W1" s="1"/>
      <c r="X1" s="1"/>
      <c r="Y1" s="42"/>
      <c r="Z1" s="1"/>
    </row>
    <row r="2" ht="22.5" spans="1:2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3"/>
      <c r="T2" s="2"/>
      <c r="U2" s="2"/>
      <c r="V2" s="2"/>
      <c r="W2" s="2"/>
      <c r="X2" s="2"/>
      <c r="Y2" s="43"/>
      <c r="Z2" s="2"/>
    </row>
    <row r="3" ht="23.25" spans="1:26">
      <c r="A3" s="3"/>
      <c r="B3" s="4"/>
      <c r="C3" s="4"/>
      <c r="D3" s="5"/>
      <c r="E3" s="5"/>
      <c r="F3" s="6"/>
      <c r="G3" s="7"/>
      <c r="H3" s="7"/>
      <c r="I3" s="7"/>
      <c r="J3" s="3"/>
      <c r="K3" s="4"/>
      <c r="L3" s="3"/>
      <c r="M3" s="31"/>
      <c r="N3" s="3"/>
      <c r="O3" s="32"/>
      <c r="P3" s="32"/>
      <c r="Q3" s="44"/>
      <c r="R3" s="3"/>
      <c r="S3" s="45"/>
      <c r="T3" s="46"/>
      <c r="U3" s="44"/>
      <c r="V3" s="44"/>
      <c r="W3" s="47" t="s">
        <v>2</v>
      </c>
      <c r="X3" s="47"/>
      <c r="Y3" s="57"/>
      <c r="Z3" s="47"/>
    </row>
    <row r="4" ht="14.25" spans="1:26">
      <c r="A4" s="8" t="s">
        <v>3</v>
      </c>
      <c r="B4" s="9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14"/>
      <c r="H4" s="14"/>
      <c r="I4" s="14"/>
      <c r="J4" s="14"/>
      <c r="K4" s="33"/>
      <c r="L4" s="33"/>
      <c r="M4" s="33"/>
      <c r="N4" s="33"/>
      <c r="O4" s="34"/>
      <c r="P4" s="14"/>
      <c r="Q4" s="33"/>
      <c r="R4" s="48"/>
      <c r="S4" s="37" t="s">
        <v>9</v>
      </c>
      <c r="T4" s="35"/>
      <c r="U4" s="35"/>
      <c r="V4" s="36"/>
      <c r="W4" s="49" t="s">
        <v>10</v>
      </c>
      <c r="X4" s="36" t="s">
        <v>11</v>
      </c>
      <c r="Y4" s="58" t="s">
        <v>12</v>
      </c>
      <c r="Z4" s="36" t="s">
        <v>13</v>
      </c>
    </row>
    <row r="5" spans="1:26">
      <c r="A5" s="15"/>
      <c r="B5" s="16"/>
      <c r="C5" s="17"/>
      <c r="D5" s="18"/>
      <c r="E5" s="19"/>
      <c r="F5" s="20" t="s">
        <v>14</v>
      </c>
      <c r="G5" s="21"/>
      <c r="H5" s="21"/>
      <c r="I5" s="21"/>
      <c r="J5" s="21"/>
      <c r="K5" s="35"/>
      <c r="L5" s="35"/>
      <c r="M5" s="35"/>
      <c r="N5" s="36"/>
      <c r="O5" s="37" t="s">
        <v>15</v>
      </c>
      <c r="P5" s="21"/>
      <c r="Q5" s="35"/>
      <c r="R5" s="50" t="s">
        <v>16</v>
      </c>
      <c r="S5" s="51" t="s">
        <v>17</v>
      </c>
      <c r="T5" s="52"/>
      <c r="U5" s="52"/>
      <c r="V5" s="53" t="s">
        <v>18</v>
      </c>
      <c r="W5" s="54"/>
      <c r="X5" s="53"/>
      <c r="Y5" s="59"/>
      <c r="Z5" s="53"/>
    </row>
    <row r="6" ht="14.25" spans="1:26">
      <c r="A6" s="22"/>
      <c r="B6" s="23"/>
      <c r="C6" s="24"/>
      <c r="D6" s="25"/>
      <c r="E6" s="26"/>
      <c r="F6" s="27" t="s">
        <v>19</v>
      </c>
      <c r="G6" s="28" t="s">
        <v>20</v>
      </c>
      <c r="H6" s="28" t="s">
        <v>21</v>
      </c>
      <c r="I6" s="28" t="s">
        <v>22</v>
      </c>
      <c r="J6" s="28" t="s">
        <v>23</v>
      </c>
      <c r="K6" s="38" t="s">
        <v>24</v>
      </c>
      <c r="L6" s="24" t="s">
        <v>25</v>
      </c>
      <c r="M6" s="24" t="s">
        <v>26</v>
      </c>
      <c r="N6" s="39" t="s">
        <v>18</v>
      </c>
      <c r="O6" s="40" t="s">
        <v>27</v>
      </c>
      <c r="P6" s="28" t="s">
        <v>28</v>
      </c>
      <c r="Q6" s="38" t="s">
        <v>29</v>
      </c>
      <c r="R6" s="55"/>
      <c r="S6" s="40" t="s">
        <v>30</v>
      </c>
      <c r="T6" s="24" t="s">
        <v>31</v>
      </c>
      <c r="U6" s="24" t="s">
        <v>32</v>
      </c>
      <c r="V6" s="39"/>
      <c r="W6" s="56"/>
      <c r="X6" s="39"/>
      <c r="Y6" s="60"/>
      <c r="Z6" s="39"/>
    </row>
    <row r="7" ht="14.25" spans="1:26">
      <c r="A7" s="8">
        <v>1</v>
      </c>
      <c r="B7" s="10" t="s">
        <v>33</v>
      </c>
      <c r="C7" t="s">
        <v>34</v>
      </c>
      <c r="D7" s="11">
        <v>42471</v>
      </c>
      <c r="E7" s="12"/>
      <c r="F7" s="29">
        <v>852</v>
      </c>
      <c r="G7" s="30">
        <v>0</v>
      </c>
      <c r="H7" s="30">
        <v>0</v>
      </c>
      <c r="I7" s="30">
        <v>0</v>
      </c>
      <c r="J7" s="30">
        <v>0</v>
      </c>
      <c r="K7" s="35">
        <f>SUM(F7:J7)</f>
        <v>852</v>
      </c>
      <c r="L7" s="10">
        <v>0</v>
      </c>
      <c r="M7" s="30">
        <v>0</v>
      </c>
      <c r="N7" s="36">
        <f>K7+L7+M7</f>
        <v>852</v>
      </c>
      <c r="O7" s="41" t="e">
        <f>VLOOKUP(C7,[1]社保公积金!B:S,9,FALSE)</f>
        <v>#N/A</v>
      </c>
      <c r="P7" s="30" t="e">
        <f>VLOOKUP(C7,[1]社保公积金!B:Q,16,FALSE)</f>
        <v>#N/A</v>
      </c>
      <c r="Q7" s="35" t="e">
        <f>O7+P7</f>
        <v>#N/A</v>
      </c>
      <c r="R7" s="50" t="e">
        <f>N7-Q7</f>
        <v>#N/A</v>
      </c>
      <c r="S7" s="41" t="e">
        <f>ROUND(MAX((R7-3500)*{0.03,0.1,0.2,0.25,0.3,0.36,0.45}-{0,105,555,1005,2755,5505,13505},0),2)</f>
        <v>#N/A</v>
      </c>
      <c r="T7" s="10"/>
      <c r="U7" s="10">
        <v>0</v>
      </c>
      <c r="V7" s="36" t="e">
        <f>S7+U7</f>
        <v>#N/A</v>
      </c>
      <c r="W7" s="49">
        <v>0</v>
      </c>
      <c r="X7" s="36">
        <v>0</v>
      </c>
      <c r="Y7" s="58" t="e">
        <f>R7-V7+W7-X7</f>
        <v>#N/A</v>
      </c>
      <c r="Z7" s="36"/>
    </row>
    <row r="8" spans="1:26">
      <c r="A8" s="8">
        <v>2</v>
      </c>
      <c r="B8" s="10" t="s">
        <v>33</v>
      </c>
      <c r="C8" t="s">
        <v>35</v>
      </c>
      <c r="D8" s="11">
        <v>42472</v>
      </c>
      <c r="E8" s="12"/>
      <c r="F8" s="29">
        <v>853</v>
      </c>
      <c r="G8" s="30">
        <v>1</v>
      </c>
      <c r="H8" s="30">
        <v>1</v>
      </c>
      <c r="I8" s="30">
        <v>1</v>
      </c>
      <c r="J8" s="30">
        <v>1</v>
      </c>
      <c r="K8" s="35">
        <f>SUM(F8:J8)</f>
        <v>857</v>
      </c>
      <c r="L8" s="10">
        <v>1</v>
      </c>
      <c r="M8" s="30">
        <v>1</v>
      </c>
      <c r="N8" s="36">
        <f>K8+L8+M8</f>
        <v>859</v>
      </c>
      <c r="O8" s="41">
        <f>VLOOKUP(C8,[1]社保公积金!B:S,9,FALSE)</f>
        <v>277.59</v>
      </c>
      <c r="P8" s="30">
        <f>VLOOKUP(C8,[1]社保公积金!B:Q,16,FALSE)</f>
        <v>216</v>
      </c>
      <c r="Q8" s="35">
        <f>O8+P8</f>
        <v>493.59</v>
      </c>
      <c r="R8" s="50">
        <f>N8-Q8</f>
        <v>365.41</v>
      </c>
      <c r="S8" s="41">
        <f>ROUND(MAX((R8-3500)*{0.03,0.1,0.2,0.25,0.3,0.36,0.45}-{0,105,555,1005,2755,5505,13505},0),2)</f>
        <v>0</v>
      </c>
      <c r="T8" s="10"/>
      <c r="U8" s="10">
        <v>1</v>
      </c>
      <c r="V8" s="36">
        <f>S8+U8</f>
        <v>1</v>
      </c>
      <c r="W8" s="49">
        <v>1</v>
      </c>
      <c r="X8" s="36">
        <v>1</v>
      </c>
      <c r="Y8" s="58">
        <f>R8-V8+W8-X8</f>
        <v>364.41</v>
      </c>
      <c r="Z8" s="36"/>
    </row>
    <row r="9" ht="14.25" spans="1:26">
      <c r="A9" s="8"/>
      <c r="B9" s="10"/>
      <c r="C9"/>
      <c r="D9" s="11"/>
      <c r="E9" s="12"/>
      <c r="F9" s="29"/>
      <c r="G9" s="30"/>
      <c r="H9" s="30"/>
      <c r="I9" s="30"/>
      <c r="J9" s="30"/>
      <c r="K9" s="35"/>
      <c r="L9" s="10"/>
      <c r="M9" s="30"/>
      <c r="N9" s="36"/>
      <c r="O9" s="41"/>
      <c r="P9" s="30"/>
      <c r="Q9" s="35"/>
      <c r="R9" s="50"/>
      <c r="S9" s="41"/>
      <c r="T9" s="10"/>
      <c r="U9" s="10"/>
      <c r="V9" s="36"/>
      <c r="W9" s="49"/>
      <c r="X9" s="36"/>
      <c r="Y9" s="58"/>
      <c r="Z9" s="36"/>
    </row>
    <row r="10" spans="1:26">
      <c r="A10" s="8"/>
      <c r="B10" s="10"/>
      <c r="D10" s="11"/>
      <c r="E10" s="12"/>
      <c r="F10" s="29"/>
      <c r="G10" s="30"/>
      <c r="H10" s="30"/>
      <c r="I10" s="30"/>
      <c r="J10" s="30"/>
      <c r="K10" s="35"/>
      <c r="L10" s="10"/>
      <c r="M10" s="30"/>
      <c r="N10" s="36"/>
      <c r="O10" s="41"/>
      <c r="P10" s="30"/>
      <c r="Q10" s="35"/>
      <c r="R10" s="50"/>
      <c r="S10" s="41"/>
      <c r="T10" s="10"/>
      <c r="U10" s="10"/>
      <c r="V10" s="36"/>
      <c r="W10" s="49"/>
      <c r="X10" s="36"/>
      <c r="Y10" s="58"/>
      <c r="Z10" s="36"/>
    </row>
    <row r="11" ht="14.25" spans="1:26">
      <c r="A11" s="8"/>
      <c r="B11" s="10"/>
      <c r="C11" s="10"/>
      <c r="D11" s="11"/>
      <c r="E11" s="12"/>
      <c r="F11" s="29"/>
      <c r="G11" s="30"/>
      <c r="H11" s="30"/>
      <c r="I11" s="30"/>
      <c r="J11" s="30"/>
      <c r="K11" s="35"/>
      <c r="L11" s="10"/>
      <c r="M11" s="30"/>
      <c r="N11" s="36"/>
      <c r="O11" s="41"/>
      <c r="P11" s="30"/>
      <c r="Q11" s="35"/>
      <c r="R11" s="50"/>
      <c r="S11" s="41"/>
      <c r="T11" s="10"/>
      <c r="U11" s="10"/>
      <c r="V11" s="36"/>
      <c r="W11" s="49"/>
      <c r="X11" s="36"/>
      <c r="Y11" s="58"/>
      <c r="Z11" s="36"/>
    </row>
    <row r="12" ht="14.25" spans="1:26">
      <c r="A12" s="8"/>
      <c r="B12" s="10"/>
      <c r="C12" s="10"/>
      <c r="D12" s="11"/>
      <c r="E12" s="12"/>
      <c r="F12" s="29"/>
      <c r="G12" s="30"/>
      <c r="H12" s="30"/>
      <c r="I12" s="30"/>
      <c r="J12" s="30"/>
      <c r="K12" s="35"/>
      <c r="L12" s="10"/>
      <c r="M12" s="30"/>
      <c r="N12" s="36"/>
      <c r="O12" s="41"/>
      <c r="P12" s="30"/>
      <c r="Q12" s="35"/>
      <c r="R12" s="50"/>
      <c r="S12" s="41"/>
      <c r="T12" s="10"/>
      <c r="U12" s="10"/>
      <c r="V12" s="36"/>
      <c r="W12" s="49"/>
      <c r="X12" s="36"/>
      <c r="Y12" s="58"/>
      <c r="Z12" s="36"/>
    </row>
    <row r="13" ht="14.25" spans="1:26">
      <c r="A13" s="8"/>
      <c r="B13" s="10"/>
      <c r="C13" s="10"/>
      <c r="D13" s="11"/>
      <c r="E13" s="12"/>
      <c r="F13" s="29"/>
      <c r="G13" s="30"/>
      <c r="H13" s="30"/>
      <c r="I13" s="30"/>
      <c r="J13" s="30"/>
      <c r="K13" s="35"/>
      <c r="L13" s="10"/>
      <c r="M13" s="30"/>
      <c r="N13" s="36"/>
      <c r="O13" s="41"/>
      <c r="P13" s="30"/>
      <c r="Q13" s="35"/>
      <c r="R13" s="50"/>
      <c r="S13" s="41"/>
      <c r="T13" s="10"/>
      <c r="U13" s="10"/>
      <c r="V13" s="36"/>
      <c r="W13" s="49"/>
      <c r="X13" s="36"/>
      <c r="Y13" s="58"/>
      <c r="Z13" s="36"/>
    </row>
    <row r="14" spans="1:26">
      <c r="A14" s="8"/>
      <c r="B14" s="10"/>
      <c r="C14" s="10"/>
      <c r="D14" s="11"/>
      <c r="E14" s="12"/>
      <c r="F14" s="29"/>
      <c r="G14" s="30"/>
      <c r="H14" s="30"/>
      <c r="I14" s="30"/>
      <c r="J14" s="30"/>
      <c r="K14" s="35"/>
      <c r="L14" s="10"/>
      <c r="M14" s="30"/>
      <c r="N14" s="36"/>
      <c r="O14" s="41"/>
      <c r="P14" s="30"/>
      <c r="Q14" s="35"/>
      <c r="R14" s="50"/>
      <c r="S14" s="41"/>
      <c r="T14" s="10"/>
      <c r="U14" s="10"/>
      <c r="V14" s="36"/>
      <c r="W14" s="49"/>
      <c r="X14" s="36"/>
      <c r="Y14" s="58"/>
      <c r="Z14" s="36"/>
    </row>
    <row r="18" spans="18:18">
      <c r="R18">
        <v>13</v>
      </c>
    </row>
  </sheetData>
  <mergeCells count="18">
    <mergeCell ref="A1:Z1"/>
    <mergeCell ref="A2:Z2"/>
    <mergeCell ref="F4:R4"/>
    <mergeCell ref="S4:V4"/>
    <mergeCell ref="F5:N5"/>
    <mergeCell ref="O5:Q5"/>
    <mergeCell ref="S5:U5"/>
    <mergeCell ref="A4:A6"/>
    <mergeCell ref="B4:B6"/>
    <mergeCell ref="C4:C6"/>
    <mergeCell ref="D4:D6"/>
    <mergeCell ref="E4:E6"/>
    <mergeCell ref="R5:R6"/>
    <mergeCell ref="V5:V6"/>
    <mergeCell ref="W4:W6"/>
    <mergeCell ref="X4:X6"/>
    <mergeCell ref="Y4:Y6"/>
    <mergeCell ref="Z4:Z6"/>
  </mergeCells>
  <conditionalFormatting sqref="C4:C6 C11:C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水冰1422910886</cp:lastModifiedBy>
  <dcterms:created xsi:type="dcterms:W3CDTF">2018-04-16T02:50:00Z</dcterms:created>
  <dcterms:modified xsi:type="dcterms:W3CDTF">2018-04-16T06:56:49Z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