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6" i="1" l="1"/>
  <c r="F15" i="1"/>
  <c r="F11" i="1"/>
  <c r="F7" i="1"/>
  <c r="I13" i="1"/>
  <c r="I5" i="1"/>
  <c r="G4" i="1"/>
  <c r="H4" i="1" s="1"/>
  <c r="G12" i="1"/>
  <c r="H12" i="1" s="1"/>
  <c r="D10" i="1"/>
  <c r="G10" i="1" s="1"/>
  <c r="H10" i="1" s="1"/>
  <c r="D9" i="1"/>
  <c r="G9" i="1" s="1"/>
  <c r="H9" i="1" s="1"/>
  <c r="D4" i="1"/>
  <c r="D13" i="1"/>
  <c r="G13" i="1" s="1"/>
  <c r="H13" i="1" s="1"/>
  <c r="J13" i="1" s="1"/>
  <c r="D8" i="1"/>
  <c r="G8" i="1" s="1"/>
  <c r="H8" i="1" s="1"/>
  <c r="D6" i="1"/>
  <c r="G6" i="1" s="1"/>
  <c r="H6" i="1" s="1"/>
  <c r="D12" i="1"/>
  <c r="D14" i="1"/>
  <c r="G14" i="1" s="1"/>
  <c r="H14" i="1" s="1"/>
  <c r="D5" i="1"/>
  <c r="G5" i="1" s="1"/>
  <c r="H5" i="1" s="1"/>
  <c r="J5" i="1" s="1"/>
  <c r="I4" i="1" l="1"/>
  <c r="J4" i="1" s="1"/>
  <c r="I6" i="1"/>
  <c r="J6" i="1" s="1"/>
  <c r="I9" i="1"/>
  <c r="J9" i="1" s="1"/>
  <c r="I8" i="1"/>
  <c r="J8" i="1" s="1"/>
  <c r="I10" i="1"/>
  <c r="J10" i="1" s="1"/>
  <c r="I14" i="1"/>
  <c r="J14" i="1" s="1"/>
  <c r="I12" i="1"/>
  <c r="J12" i="1" s="1"/>
  <c r="I21" i="1" s="1"/>
  <c r="J17" i="1" l="1"/>
  <c r="K21" i="1"/>
  <c r="J21" i="1"/>
</calcChain>
</file>

<file path=xl/sharedStrings.xml><?xml version="1.0" encoding="utf-8"?>
<sst xmlns="http://schemas.openxmlformats.org/spreadsheetml/2006/main" count="42" uniqueCount="37">
  <si>
    <t>BÙI PHÚ HẬU</t>
  </si>
  <si>
    <t>CỬA HÀNG ĐỒ KHÔ SỐ 3 CHỢ LONG PHÚ</t>
  </si>
  <si>
    <t>STT</t>
  </si>
  <si>
    <t>Chứng từ</t>
  </si>
  <si>
    <t>Mặt hàng</t>
  </si>
  <si>
    <t>Ngày bán</t>
  </si>
  <si>
    <t>Số kg</t>
  </si>
  <si>
    <t>Gía bán</t>
  </si>
  <si>
    <t>Thành tiền</t>
  </si>
  <si>
    <t>Vận chuyển</t>
  </si>
  <si>
    <t>Tổng cộng</t>
  </si>
  <si>
    <t>1KM-0</t>
  </si>
  <si>
    <t>1LX-2</t>
  </si>
  <si>
    <t>3LX-1</t>
  </si>
  <si>
    <t>4KM-1</t>
  </si>
  <si>
    <t>5TK-0</t>
  </si>
  <si>
    <t>6LX-1</t>
  </si>
  <si>
    <t>7KM-2</t>
  </si>
  <si>
    <t>8TK-2</t>
  </si>
  <si>
    <t>9TK-1</t>
  </si>
  <si>
    <t>TỔNG CỘNG</t>
  </si>
  <si>
    <t>BẢNG GIÁ ĐỒ KHÔ</t>
  </si>
  <si>
    <t>Mã số</t>
  </si>
  <si>
    <t>Gía sỉ</t>
  </si>
  <si>
    <t>Gía lẻ</t>
  </si>
  <si>
    <t>TK</t>
  </si>
  <si>
    <t>LX</t>
  </si>
  <si>
    <t>KM</t>
  </si>
  <si>
    <t>Tôm khô</t>
  </si>
  <si>
    <t>Lạp xưởng</t>
  </si>
  <si>
    <t>Khô mực</t>
  </si>
  <si>
    <t>BẢNG THỐNG KÊ</t>
  </si>
  <si>
    <t>Tổng số kg</t>
  </si>
  <si>
    <t>Khô mực Total</t>
  </si>
  <si>
    <t>Lạp xưởng Total</t>
  </si>
  <si>
    <t>Tôm khô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</si>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</sst>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VNĐ&quot;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0" fontId="1" fillId="0" borderId="4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G4" sqref="G4"/>
    </sheetView>
  </sheetViews>
  <sheetFormatPr defaultRowHeight="15" outlineLevelRow="2" x14ac:dyDescent="0.25"/>
  <cols>
    <col min="2" max="2" width="9.28515625" bestFit="1" customWidth="1"/>
    <col min="3" max="3" width="11" customWidth="1"/>
    <col min="4" max="4" width="16.85546875" customWidth="1"/>
    <col min="5" max="5" width="14.5703125" customWidth="1"/>
    <col min="6" max="6" width="9.28515625" bestFit="1" customWidth="1"/>
    <col min="7" max="7" width="11.42578125" customWidth="1"/>
    <col min="8" max="8" width="14.42578125" customWidth="1"/>
    <col min="9" max="9" width="13.42578125" customWidth="1"/>
    <col min="10" max="10" width="19.7109375" bestFit="1" customWidth="1"/>
    <col min="11" max="11" width="15.140625" customWidth="1"/>
  </cols>
  <sheetData>
    <row r="1" spans="1:11" ht="18.7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8.75" x14ac:dyDescent="0.3">
      <c r="A2" s="1"/>
      <c r="B2" s="12" t="s">
        <v>1</v>
      </c>
      <c r="C2" s="12"/>
      <c r="D2" s="12"/>
      <c r="E2" s="12"/>
      <c r="F2" s="12"/>
      <c r="G2" s="12"/>
      <c r="H2" s="12"/>
      <c r="I2" s="12"/>
      <c r="J2" s="12"/>
      <c r="K2" s="1"/>
    </row>
    <row r="3" spans="1:11" ht="18.75" x14ac:dyDescent="0.3">
      <c r="A3" s="1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1"/>
    </row>
    <row r="4" spans="1:11" ht="18.75" outlineLevel="2" x14ac:dyDescent="0.3">
      <c r="A4" s="1"/>
      <c r="B4" s="2">
        <v>4</v>
      </c>
      <c r="C4" s="2" t="s">
        <v>14</v>
      </c>
      <c r="D4" s="2" t="str">
        <f>VLOOKUP(MID(C4,2,2),$B$21:$C$23,2,0)</f>
        <v>Khô mực</v>
      </c>
      <c r="E4" s="3">
        <v>42714</v>
      </c>
      <c r="F4" s="2">
        <v>12</v>
      </c>
      <c r="G4" s="2">
        <f>IF(F4&gt;=10,VLOOKUP(D4,$C$21:$D$23,2,0),VLOOKUP(D4,$C$21:$E$23,3,0))</f>
        <v>280000</v>
      </c>
      <c r="H4" s="2">
        <f>F4*G4</f>
        <v>3360000</v>
      </c>
      <c r="I4" s="2">
        <f>IF(RIGHT(C4,1)*1=0,0,IF(RIGHT(C4,1)*1=1,5%*H4,10%*H4))</f>
        <v>168000</v>
      </c>
      <c r="J4" s="5">
        <f>H4+I4</f>
        <v>3528000</v>
      </c>
      <c r="K4" s="1"/>
    </row>
    <row r="5" spans="1:11" ht="18.75" outlineLevel="2" x14ac:dyDescent="0.3">
      <c r="A5" s="1"/>
      <c r="B5" s="2">
        <v>1</v>
      </c>
      <c r="C5" s="2" t="s">
        <v>11</v>
      </c>
      <c r="D5" s="2" t="str">
        <f>VLOOKUP(MID(C5,2,2),$B$21:$C$23,2,0)</f>
        <v>Khô mực</v>
      </c>
      <c r="E5" s="3">
        <v>42708</v>
      </c>
      <c r="F5" s="2">
        <v>10</v>
      </c>
      <c r="G5" s="2">
        <f>IF(F5&gt;=10,VLOOKUP(D5,$C$21:$D$23,2,0),VLOOKUP(D5,$C$21:$E$23,3,0))</f>
        <v>280000</v>
      </c>
      <c r="H5" s="2">
        <f>F5*G5</f>
        <v>2800000</v>
      </c>
      <c r="I5" s="2">
        <f>IF(RIGHT(C5,1)*1=0,0,IF(RIGHT(C5,1)*1=1,5%*H5,10%*H5))</f>
        <v>0</v>
      </c>
      <c r="J5" s="5">
        <f>H5+I5</f>
        <v>2800000</v>
      </c>
      <c r="K5" s="1"/>
    </row>
    <row r="6" spans="1:11" ht="18.75" outlineLevel="2" x14ac:dyDescent="0.3">
      <c r="A6" s="1"/>
      <c r="B6" s="2">
        <v>7</v>
      </c>
      <c r="C6" s="2" t="s">
        <v>17</v>
      </c>
      <c r="D6" s="2" t="str">
        <f>VLOOKUP(MID(C6,2,2),$B$21:$C$23,2,0)</f>
        <v>Khô mực</v>
      </c>
      <c r="E6" s="3">
        <v>42725</v>
      </c>
      <c r="F6" s="2">
        <v>6</v>
      </c>
      <c r="G6" s="2">
        <f>IF(F6&gt;=10,VLOOKUP(D6,$C$21:$D$23,2,0),VLOOKUP(D6,$C$21:$E$23,3,0))</f>
        <v>320000</v>
      </c>
      <c r="H6" s="2">
        <f>F6*G6</f>
        <v>1920000</v>
      </c>
      <c r="I6" s="2">
        <f>IF(RIGHT(C6,1)*1=0,0,IF(RIGHT(C6,1)*1=1,5%*H6,10%*H6))</f>
        <v>192000</v>
      </c>
      <c r="J6" s="5">
        <f>H6+I6</f>
        <v>2112000</v>
      </c>
      <c r="K6" s="1"/>
    </row>
    <row r="7" spans="1:11" ht="18.75" outlineLevel="1" x14ac:dyDescent="0.3">
      <c r="A7" s="1"/>
      <c r="B7" s="2"/>
      <c r="C7" s="2"/>
      <c r="D7" s="6" t="s">
        <v>33</v>
      </c>
      <c r="E7" s="3"/>
      <c r="F7" s="2">
        <f>SUBTOTAL(9,F4:F6)</f>
        <v>28</v>
      </c>
      <c r="G7" s="2"/>
      <c r="H7" s="2"/>
      <c r="I7" s="2"/>
      <c r="J7" s="5"/>
      <c r="K7" s="1"/>
    </row>
    <row r="8" spans="1:11" ht="18.75" outlineLevel="2" x14ac:dyDescent="0.3">
      <c r="A8" s="1"/>
      <c r="B8" s="2">
        <v>6</v>
      </c>
      <c r="C8" s="2" t="s">
        <v>16</v>
      </c>
      <c r="D8" s="2" t="str">
        <f>VLOOKUP(MID(C8,2,2),$B$21:$C$23,2,0)</f>
        <v>Lạp xưởng</v>
      </c>
      <c r="E8" s="3">
        <v>42721</v>
      </c>
      <c r="F8" s="2">
        <v>30</v>
      </c>
      <c r="G8" s="2">
        <f>IF(F8&gt;=10,VLOOKUP(D8,$C$21:$D$23,2,0),VLOOKUP(D8,$C$21:$E$23,3,0))</f>
        <v>180000</v>
      </c>
      <c r="H8" s="2">
        <f>F8*G8</f>
        <v>5400000</v>
      </c>
      <c r="I8" s="2">
        <f>IF(RIGHT(C8,1)*1=0,0,IF(RIGHT(C8,1)*1=1,5%*H8,10%*H8))</f>
        <v>270000</v>
      </c>
      <c r="J8" s="5">
        <f>H8+I8</f>
        <v>5670000</v>
      </c>
      <c r="K8" s="1"/>
    </row>
    <row r="9" spans="1:11" ht="18.75" outlineLevel="2" x14ac:dyDescent="0.3">
      <c r="A9" s="1"/>
      <c r="B9" s="2">
        <v>3</v>
      </c>
      <c r="C9" s="2" t="s">
        <v>13</v>
      </c>
      <c r="D9" s="2" t="str">
        <f>VLOOKUP(MID(C9,2,2),$B$21:$C$23,2,0)</f>
        <v>Lạp xưởng</v>
      </c>
      <c r="E9" s="3">
        <v>42716</v>
      </c>
      <c r="F9" s="2">
        <v>25</v>
      </c>
      <c r="G9" s="2">
        <f>IF(F9&gt;=10,VLOOKUP(D9,$C$21:$D$23,2,0),VLOOKUP(D9,$C$21:$E$23,3,0))</f>
        <v>180000</v>
      </c>
      <c r="H9" s="2">
        <f>F9*G9</f>
        <v>4500000</v>
      </c>
      <c r="I9" s="2">
        <f>IF(RIGHT(C9,1)*1=0,0,IF(RIGHT(C9,1)*1=1,5%*H9,10%*H9))</f>
        <v>225000</v>
      </c>
      <c r="J9" s="5">
        <f>H9+I9</f>
        <v>4725000</v>
      </c>
      <c r="K9" s="1"/>
    </row>
    <row r="10" spans="1:11" ht="18.75" outlineLevel="2" x14ac:dyDescent="0.3">
      <c r="A10" s="1"/>
      <c r="B10" s="2">
        <v>2</v>
      </c>
      <c r="C10" s="2" t="s">
        <v>12</v>
      </c>
      <c r="D10" s="2" t="str">
        <f>VLOOKUP(MID(C10,2,2),$B$21:$C$23,2,0)</f>
        <v>Lạp xưởng</v>
      </c>
      <c r="E10" s="3">
        <v>42711</v>
      </c>
      <c r="F10" s="2">
        <v>5</v>
      </c>
      <c r="G10" s="2">
        <f>IF(F10&gt;=10,VLOOKUP(D10,$C$21:$D$23,2,0),VLOOKUP(D10,$C$21:$E$23,3,0))</f>
        <v>210000</v>
      </c>
      <c r="H10" s="2">
        <f>F10*G10</f>
        <v>1050000</v>
      </c>
      <c r="I10" s="2">
        <f>IF(RIGHT(C10,1)*1=0,0,IF(RIGHT(C10,1)*1=1,5%*H10,10%*H10))</f>
        <v>105000</v>
      </c>
      <c r="J10" s="5">
        <f>H10+I10</f>
        <v>1155000</v>
      </c>
      <c r="K10" s="1"/>
    </row>
    <row r="11" spans="1:11" ht="18.75" outlineLevel="1" x14ac:dyDescent="0.3">
      <c r="A11" s="1"/>
      <c r="B11" s="2"/>
      <c r="C11" s="2"/>
      <c r="D11" s="6" t="s">
        <v>34</v>
      </c>
      <c r="E11" s="3"/>
      <c r="F11" s="2">
        <f>SUBTOTAL(9,F8:F10)</f>
        <v>60</v>
      </c>
      <c r="G11" s="2"/>
      <c r="H11" s="2"/>
      <c r="I11" s="2"/>
      <c r="J11" s="5"/>
      <c r="K11" s="1"/>
    </row>
    <row r="12" spans="1:11" ht="18.75" outlineLevel="2" x14ac:dyDescent="0.3">
      <c r="A12" s="1"/>
      <c r="B12" s="2">
        <v>8</v>
      </c>
      <c r="C12" s="2" t="s">
        <v>18</v>
      </c>
      <c r="D12" s="2" t="str">
        <f>VLOOKUP(MID(C12,2,2),$B$21:$C$23,2,0)</f>
        <v>Tôm khô</v>
      </c>
      <c r="E12" s="3">
        <v>42731</v>
      </c>
      <c r="F12" s="2">
        <v>35</v>
      </c>
      <c r="G12" s="2">
        <f>IF(F12&gt;=10,VLOOKUP(D12,$C$21:$D$23,2,0),VLOOKUP(D12,$C$21:$E$23,3,0))</f>
        <v>220000</v>
      </c>
      <c r="H12" s="2">
        <f>F12*G12</f>
        <v>7700000</v>
      </c>
      <c r="I12" s="2">
        <f>IF(RIGHT(C12,1)*1=0,0,IF(RIGHT(C12,1)*1=1,5%*H12,10%*H12))</f>
        <v>770000</v>
      </c>
      <c r="J12" s="5">
        <f>H12+I12</f>
        <v>8470000</v>
      </c>
      <c r="K12" s="1"/>
    </row>
    <row r="13" spans="1:11" ht="18.75" outlineLevel="2" x14ac:dyDescent="0.3">
      <c r="A13" s="1"/>
      <c r="B13" s="2">
        <v>5</v>
      </c>
      <c r="C13" s="2" t="s">
        <v>15</v>
      </c>
      <c r="D13" s="2" t="str">
        <f>VLOOKUP(MID(C13,2,2),$B$21:$C$23,2,0)</f>
        <v>Tôm khô</v>
      </c>
      <c r="E13" s="3">
        <v>42717</v>
      </c>
      <c r="F13" s="2">
        <v>20</v>
      </c>
      <c r="G13" s="2">
        <f>IF(F13&gt;=10,VLOOKUP(D13,$C$21:$D$23,2,0),VLOOKUP(D13,$C$21:$E$23,3,0))</f>
        <v>220000</v>
      </c>
      <c r="H13" s="2">
        <f>F13*G13</f>
        <v>4400000</v>
      </c>
      <c r="I13" s="2">
        <f>IF(RIGHT(C13,1)*1=0,0,IF(RIGHT(C13,1)*1=1,5%*H13,10%*H13))</f>
        <v>0</v>
      </c>
      <c r="J13" s="5">
        <f>H13+I13</f>
        <v>4400000</v>
      </c>
      <c r="K13" s="1"/>
    </row>
    <row r="14" spans="1:11" ht="18.75" outlineLevel="2" x14ac:dyDescent="0.3">
      <c r="A14" s="1"/>
      <c r="B14" s="2">
        <v>9</v>
      </c>
      <c r="C14" s="2" t="s">
        <v>19</v>
      </c>
      <c r="D14" s="2" t="str">
        <f>VLOOKUP(MID(C14,2,2),$B$21:$C$23,2,0)</f>
        <v>Tôm khô</v>
      </c>
      <c r="E14" s="3">
        <v>42733</v>
      </c>
      <c r="F14" s="2">
        <v>15</v>
      </c>
      <c r="G14" s="2">
        <f>IF(F14&gt;=10,VLOOKUP(D14,$C$21:$D$23,2,0),VLOOKUP(D14,$C$21:$E$23,3,0))</f>
        <v>220000</v>
      </c>
      <c r="H14" s="2">
        <f>F14*G14</f>
        <v>3300000</v>
      </c>
      <c r="I14" s="2">
        <f>IF(RIGHT(C14,1)*1=0,0,IF(RIGHT(C14,1)*1=1,5%*H14,10%*H14))</f>
        <v>165000</v>
      </c>
      <c r="J14" s="5">
        <f>H14+I14</f>
        <v>3465000</v>
      </c>
      <c r="K14" s="1"/>
    </row>
    <row r="15" spans="1:11" ht="18.75" outlineLevel="1" x14ac:dyDescent="0.3">
      <c r="A15" s="1"/>
      <c r="B15" s="7"/>
      <c r="C15" s="8"/>
      <c r="D15" s="11" t="s">
        <v>35</v>
      </c>
      <c r="E15" s="9"/>
      <c r="F15" s="8">
        <f>SUBTOTAL(9,F12:F14)</f>
        <v>70</v>
      </c>
      <c r="G15" s="8"/>
      <c r="H15" s="8"/>
      <c r="I15" s="10"/>
      <c r="J15" s="5"/>
      <c r="K15" s="1"/>
    </row>
    <row r="16" spans="1:11" ht="18.75" x14ac:dyDescent="0.3">
      <c r="A16" s="1"/>
      <c r="B16" s="7"/>
      <c r="C16" s="8"/>
      <c r="D16" s="11" t="s">
        <v>36</v>
      </c>
      <c r="E16" s="9"/>
      <c r="F16" s="8">
        <f>SUBTOTAL(9,F4:F14)</f>
        <v>158</v>
      </c>
      <c r="G16" s="8"/>
      <c r="H16" s="8"/>
      <c r="I16" s="10"/>
      <c r="J16" s="5"/>
      <c r="K16" s="1"/>
    </row>
    <row r="17" spans="1:11" ht="18.75" x14ac:dyDescent="0.3">
      <c r="A17" s="1"/>
      <c r="B17" s="13" t="s">
        <v>20</v>
      </c>
      <c r="C17" s="14"/>
      <c r="D17" s="14"/>
      <c r="E17" s="14"/>
      <c r="F17" s="14"/>
      <c r="G17" s="14"/>
      <c r="H17" s="14"/>
      <c r="I17" s="15"/>
      <c r="J17" s="5">
        <f>SUM(J4:J14)</f>
        <v>36325000</v>
      </c>
      <c r="K17" s="1"/>
    </row>
    <row r="18" spans="1:11" ht="18.7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8.75" x14ac:dyDescent="0.3">
      <c r="A19" s="1"/>
      <c r="B19" s="16" t="s">
        <v>21</v>
      </c>
      <c r="C19" s="16"/>
      <c r="D19" s="16"/>
      <c r="E19" s="16"/>
      <c r="F19" s="1"/>
      <c r="G19" s="1"/>
      <c r="H19" s="12" t="s">
        <v>31</v>
      </c>
      <c r="I19" s="12"/>
      <c r="J19" s="12"/>
      <c r="K19" s="12"/>
    </row>
    <row r="20" spans="1:11" ht="18.75" x14ac:dyDescent="0.3">
      <c r="A20" s="1"/>
      <c r="B20" s="4" t="s">
        <v>22</v>
      </c>
      <c r="C20" s="4" t="s">
        <v>4</v>
      </c>
      <c r="D20" s="4" t="s">
        <v>23</v>
      </c>
      <c r="E20" s="4" t="s">
        <v>24</v>
      </c>
      <c r="F20" s="1"/>
      <c r="G20" s="1"/>
      <c r="H20" s="4" t="s">
        <v>4</v>
      </c>
      <c r="I20" s="4" t="s">
        <v>28</v>
      </c>
      <c r="J20" s="4" t="s">
        <v>29</v>
      </c>
      <c r="K20" s="4" t="s">
        <v>30</v>
      </c>
    </row>
    <row r="21" spans="1:11" ht="18.75" x14ac:dyDescent="0.3">
      <c r="A21" s="1"/>
      <c r="B21" s="4" t="s">
        <v>25</v>
      </c>
      <c r="C21" s="4" t="s">
        <v>28</v>
      </c>
      <c r="D21" s="2">
        <v>220000</v>
      </c>
      <c r="E21" s="2">
        <v>240000</v>
      </c>
      <c r="F21" s="1"/>
      <c r="G21" s="1"/>
      <c r="H21" s="4" t="s">
        <v>32</v>
      </c>
      <c r="I21" s="2">
        <f>SUMIF($D$4:$D$14,I20,$J$4:$J$14)</f>
        <v>16335000</v>
      </c>
      <c r="J21" s="2">
        <f>SUMIF($D$4:$D$14,J20,$J$4:$J$14)</f>
        <v>11550000</v>
      </c>
      <c r="K21" s="2">
        <f>SUMIF($D$4:$D$14,K20,$J$4:$J$14)</f>
        <v>8440000</v>
      </c>
    </row>
    <row r="22" spans="1:11" ht="18.75" x14ac:dyDescent="0.3">
      <c r="A22" s="1"/>
      <c r="B22" s="4" t="s">
        <v>26</v>
      </c>
      <c r="C22" s="4" t="s">
        <v>29</v>
      </c>
      <c r="D22" s="2">
        <v>180000</v>
      </c>
      <c r="E22" s="2">
        <v>210000</v>
      </c>
      <c r="F22" s="1"/>
      <c r="G22" s="1"/>
      <c r="H22" s="1"/>
      <c r="I22" s="1"/>
      <c r="J22" s="1"/>
      <c r="K22" s="1"/>
    </row>
    <row r="23" spans="1:11" ht="18.75" x14ac:dyDescent="0.3">
      <c r="A23" s="1"/>
      <c r="B23" s="4" t="s">
        <v>27</v>
      </c>
      <c r="C23" s="4" t="s">
        <v>30</v>
      </c>
      <c r="D23" s="2">
        <v>280000</v>
      </c>
      <c r="E23" s="2">
        <v>320000</v>
      </c>
      <c r="F23" s="1"/>
      <c r="G23" s="1"/>
      <c r="H23" s="1"/>
      <c r="I23" s="1"/>
      <c r="J23" s="1"/>
      <c r="K23" s="1"/>
    </row>
  </sheetData>
  <sortState ref="B4:J12">
    <sortCondition ref="D4:D12"/>
    <sortCondition descending="1" ref="F4:F12"/>
  </sortState>
  <mergeCells count="4">
    <mergeCell ref="B2:J2"/>
    <mergeCell ref="B17:I17"/>
    <mergeCell ref="B19:E19"/>
    <mergeCell ref="H19:K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2019-08-30T11:29:45Z</dcterms:created>
  <dcterms:modified xsi:type="dcterms:W3CDTF">2019-08-30T12:37:01Z</dcterms:modified>
</cp:coreProperties>
</file>