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h Huynh\Data Analysis\"/>
    </mc:Choice>
  </mc:AlternateContent>
  <bookViews>
    <workbookView xWindow="-108" yWindow="-108" windowWidth="23256" windowHeight="12456" activeTab="3"/>
  </bookViews>
  <sheets>
    <sheet name="Problem 1" sheetId="4" r:id="rId1"/>
    <sheet name="Problem 2" sheetId="5" r:id="rId2"/>
    <sheet name="Problem 3" sheetId="8" r:id="rId3"/>
    <sheet name="Problem 4" sheetId="7" r:id="rId4"/>
  </sheets>
  <definedNames>
    <definedName name="solver_adj" localSheetId="0" hidden="1">'Problem 1'!$B$19:$J$26</definedName>
    <definedName name="solver_adj" localSheetId="1" hidden="1">'Problem 2'!$A$2:$A$23</definedName>
    <definedName name="solver_adj" localSheetId="2" hidden="1">'Problem 3'!$B$18:$B$20</definedName>
    <definedName name="solver_adj" localSheetId="3" hidden="1">'Problem 4'!$C$16:$E$19</definedName>
    <definedName name="solver_cvg" localSheetId="0" hidden="1">0.0001</definedName>
    <definedName name="solver_cvg" localSheetId="1" hidden="1">0.0001</definedName>
    <definedName name="solver_cvg" localSheetId="2" hidden="1">0.0001</definedName>
    <definedName name="solver_cvg" localSheetId="3" hidden="1">0.0001</definedName>
    <definedName name="solver_drv" localSheetId="0" hidden="1">1</definedName>
    <definedName name="solver_drv" localSheetId="1" hidden="1">1</definedName>
    <definedName name="solver_drv" localSheetId="2" hidden="1">1</definedName>
    <definedName name="solver_drv" localSheetId="3" hidden="1">1</definedName>
    <definedName name="solver_eng" localSheetId="0" hidden="1">2</definedName>
    <definedName name="solver_eng" localSheetId="1" hidden="1">2</definedName>
    <definedName name="solver_eng" localSheetId="2" hidden="1">2</definedName>
    <definedName name="solver_eng" localSheetId="3" hidden="1">2</definedName>
    <definedName name="solver_est" localSheetId="0" hidden="1">1</definedName>
    <definedName name="solver_est" localSheetId="1" hidden="1">1</definedName>
    <definedName name="solver_est" localSheetId="2" hidden="1">1</definedName>
    <definedName name="solver_est" localSheetId="3" hidden="1">1</definedName>
    <definedName name="solver_itr" localSheetId="0" hidden="1">2147483647</definedName>
    <definedName name="solver_itr" localSheetId="1" hidden="1">2147483647</definedName>
    <definedName name="solver_itr" localSheetId="2" hidden="1">2147483647</definedName>
    <definedName name="solver_itr" localSheetId="3" hidden="1">2147483647</definedName>
    <definedName name="solver_lhs1" localSheetId="0" hidden="1">'Problem 1'!$B$19:$J$26</definedName>
    <definedName name="solver_lhs1" localSheetId="1" hidden="1">'Problem 2'!$A$2:$A$23</definedName>
    <definedName name="solver_lhs1" localSheetId="2" hidden="1">'Problem 3'!$B$25:$B$32</definedName>
    <definedName name="solver_lhs1" localSheetId="3" hidden="1">'Problem 4'!$C$16:$E$19</definedName>
    <definedName name="solver_lhs2" localSheetId="0" hidden="1">'Problem 1'!$B$19:$J$26</definedName>
    <definedName name="solver_lhs2" localSheetId="1" hidden="1">'Problem 2'!$H$14</definedName>
    <definedName name="solver_lhs2" localSheetId="2" hidden="1">'Problem 3'!$B$18:$B$20</definedName>
    <definedName name="solver_lhs2" localSheetId="3" hidden="1">'Problem 4'!$C$16:$E$19</definedName>
    <definedName name="solver_lhs3" localSheetId="0" hidden="1">'Problem 1'!$B$27:$J$27</definedName>
    <definedName name="solver_lhs3" localSheetId="1" hidden="1">'Problem 2'!$H$2</definedName>
    <definedName name="solver_lhs3" localSheetId="2" hidden="1">'Problem 3'!$B$18:$B$20</definedName>
    <definedName name="solver_lhs3" localSheetId="3" hidden="1">'Problem 4'!$C$16:$E$19</definedName>
    <definedName name="solver_lhs4" localSheetId="0" hidden="1">'Problem 1'!$L$19:$L$26</definedName>
    <definedName name="solver_lhs4" localSheetId="1" hidden="1">'Problem 2'!$H$3:$H$13</definedName>
    <definedName name="solver_lhs4" localSheetId="3" hidden="1">'Problem 4'!$F$16:$F$19</definedName>
    <definedName name="solver_lhs5" localSheetId="3" hidden="1">'Problem 4'!$G$19</definedName>
    <definedName name="solver_lhs6" localSheetId="3" hidden="1">'Problem 4'!$G$19</definedName>
    <definedName name="solver_mip" localSheetId="0" hidden="1">2147483647</definedName>
    <definedName name="solver_mip" localSheetId="1" hidden="1">2147483647</definedName>
    <definedName name="solver_mip" localSheetId="2" hidden="1">2147483647</definedName>
    <definedName name="solver_mip" localSheetId="3" hidden="1">2147483647</definedName>
    <definedName name="solver_mni" localSheetId="0" hidden="1">30</definedName>
    <definedName name="solver_mni" localSheetId="1" hidden="1">30</definedName>
    <definedName name="solver_mni" localSheetId="2" hidden="1">30</definedName>
    <definedName name="solver_mni" localSheetId="3" hidden="1">30</definedName>
    <definedName name="solver_mrt" localSheetId="0" hidden="1">0.075</definedName>
    <definedName name="solver_mrt" localSheetId="1" hidden="1">0.075</definedName>
    <definedName name="solver_mrt" localSheetId="2" hidden="1">0.075</definedName>
    <definedName name="solver_mrt" localSheetId="3" hidden="1">0.075</definedName>
    <definedName name="solver_msl" localSheetId="0" hidden="1">2</definedName>
    <definedName name="solver_msl" localSheetId="1" hidden="1">2</definedName>
    <definedName name="solver_msl" localSheetId="2" hidden="1">2</definedName>
    <definedName name="solver_msl" localSheetId="3" hidden="1">2</definedName>
    <definedName name="solver_neg" localSheetId="0" hidden="1">1</definedName>
    <definedName name="solver_neg" localSheetId="1" hidden="1">1</definedName>
    <definedName name="solver_neg" localSheetId="2" hidden="1">1</definedName>
    <definedName name="solver_neg" localSheetId="3" hidden="1">1</definedName>
    <definedName name="solver_nod" localSheetId="0" hidden="1">2147483647</definedName>
    <definedName name="solver_nod" localSheetId="1" hidden="1">2147483647</definedName>
    <definedName name="solver_nod" localSheetId="2" hidden="1">2147483647</definedName>
    <definedName name="solver_nod" localSheetId="3" hidden="1">2147483647</definedName>
    <definedName name="solver_num" localSheetId="0" hidden="1">4</definedName>
    <definedName name="solver_num" localSheetId="1" hidden="1">4</definedName>
    <definedName name="solver_num" localSheetId="2" hidden="1">3</definedName>
    <definedName name="solver_num" localSheetId="3" hidden="1">5</definedName>
    <definedName name="solver_nwt" localSheetId="0" hidden="1">1</definedName>
    <definedName name="solver_nwt" localSheetId="1" hidden="1">1</definedName>
    <definedName name="solver_nwt" localSheetId="2" hidden="1">1</definedName>
    <definedName name="solver_nwt" localSheetId="3" hidden="1">1</definedName>
    <definedName name="solver_opt" localSheetId="0" hidden="1">'Problem 1'!$B$31</definedName>
    <definedName name="solver_opt" localSheetId="1" hidden="1">'Problem 2'!$B$26</definedName>
    <definedName name="solver_opt" localSheetId="2" hidden="1">'Problem 3'!$B$35</definedName>
    <definedName name="solver_opt" localSheetId="3" hidden="1">'Problem 4'!$B$22</definedName>
    <definedName name="solver_pre" localSheetId="0" hidden="1">0.000001</definedName>
    <definedName name="solver_pre" localSheetId="1" hidden="1">0.000001</definedName>
    <definedName name="solver_pre" localSheetId="2" hidden="1">0.000001</definedName>
    <definedName name="solver_pre" localSheetId="3" hidden="1">0.000001</definedName>
    <definedName name="solver_rbv" localSheetId="0" hidden="1">1</definedName>
    <definedName name="solver_rbv" localSheetId="1" hidden="1">1</definedName>
    <definedName name="solver_rbv" localSheetId="2" hidden="1">1</definedName>
    <definedName name="solver_rbv" localSheetId="3" hidden="1">1</definedName>
    <definedName name="solver_rel1" localSheetId="0" hidden="1">4</definedName>
    <definedName name="solver_rel1" localSheetId="1" hidden="1">5</definedName>
    <definedName name="solver_rel1" localSheetId="2" hidden="1">1</definedName>
    <definedName name="solver_rel1" localSheetId="3" hidden="1">1</definedName>
    <definedName name="solver_rel2" localSheetId="0" hidden="1">3</definedName>
    <definedName name="solver_rel2" localSheetId="1" hidden="1">2</definedName>
    <definedName name="solver_rel2" localSheetId="2" hidden="1">4</definedName>
    <definedName name="solver_rel2" localSheetId="3" hidden="1">4</definedName>
    <definedName name="solver_rel3" localSheetId="0" hidden="1">2</definedName>
    <definedName name="solver_rel3" localSheetId="1" hidden="1">2</definedName>
    <definedName name="solver_rel3" localSheetId="2" hidden="1">3</definedName>
    <definedName name="solver_rel3" localSheetId="3" hidden="1">3</definedName>
    <definedName name="solver_rel4" localSheetId="0" hidden="1">2</definedName>
    <definedName name="solver_rel4" localSheetId="1" hidden="1">2</definedName>
    <definedName name="solver_rel4" localSheetId="3" hidden="1">3</definedName>
    <definedName name="solver_rel5" localSheetId="3" hidden="1">2</definedName>
    <definedName name="solver_rel6" localSheetId="3" hidden="1">2</definedName>
    <definedName name="solver_rhs1" localSheetId="0" hidden="1">integer</definedName>
    <definedName name="solver_rhs1" localSheetId="1" hidden="1">"binary"</definedName>
    <definedName name="solver_rhs1" localSheetId="2" hidden="1">'Problem 3'!$D$25:$D$32</definedName>
    <definedName name="solver_rhs1" localSheetId="3" hidden="1">'Problem 4'!$C$2:$E$5</definedName>
    <definedName name="solver_rhs2" localSheetId="0" hidden="1">0</definedName>
    <definedName name="solver_rhs2" localSheetId="1" hidden="1">1</definedName>
    <definedName name="solver_rhs2" localSheetId="2" hidden="1">integer</definedName>
    <definedName name="solver_rhs2" localSheetId="3" hidden="1">integer</definedName>
    <definedName name="solver_rhs3" localSheetId="0" hidden="1">'Problem 1'!$B$28:$J$28</definedName>
    <definedName name="solver_rhs3" localSheetId="1" hidden="1">1</definedName>
    <definedName name="solver_rhs3" localSheetId="2" hidden="1">0</definedName>
    <definedName name="solver_rhs3" localSheetId="3" hidden="1">0</definedName>
    <definedName name="solver_rhs4" localSheetId="0" hidden="1">'Problem 1'!$K$19:$K$26</definedName>
    <definedName name="solver_rhs4" localSheetId="1" hidden="1">0</definedName>
    <definedName name="solver_rhs4" localSheetId="3" hidden="1">'Problem 4'!$B$16:$B$19</definedName>
    <definedName name="solver_rhs5" localSheetId="3" hidden="1">0</definedName>
    <definedName name="solver_rhs6" localSheetId="3" hidden="1">0</definedName>
    <definedName name="solver_rlx" localSheetId="0" hidden="1">2</definedName>
    <definedName name="solver_rlx" localSheetId="1" hidden="1">2</definedName>
    <definedName name="solver_rlx" localSheetId="2" hidden="1">2</definedName>
    <definedName name="solver_rlx" localSheetId="3" hidden="1">2</definedName>
    <definedName name="solver_rsd" localSheetId="0" hidden="1">0</definedName>
    <definedName name="solver_rsd" localSheetId="1" hidden="1">0</definedName>
    <definedName name="solver_rsd" localSheetId="2" hidden="1">0</definedName>
    <definedName name="solver_rsd" localSheetId="3" hidden="1">0</definedName>
    <definedName name="solver_scl" localSheetId="0" hidden="1">1</definedName>
    <definedName name="solver_scl" localSheetId="1" hidden="1">1</definedName>
    <definedName name="solver_scl" localSheetId="2" hidden="1">1</definedName>
    <definedName name="solver_scl" localSheetId="3" hidden="1">1</definedName>
    <definedName name="solver_sho" localSheetId="0" hidden="1">2</definedName>
    <definedName name="solver_sho" localSheetId="1" hidden="1">2</definedName>
    <definedName name="solver_sho" localSheetId="2" hidden="1">2</definedName>
    <definedName name="solver_sho" localSheetId="3" hidden="1">2</definedName>
    <definedName name="solver_ssz" localSheetId="0" hidden="1">100</definedName>
    <definedName name="solver_ssz" localSheetId="1" hidden="1">100</definedName>
    <definedName name="solver_ssz" localSheetId="2" hidden="1">100</definedName>
    <definedName name="solver_ssz" localSheetId="3" hidden="1">100</definedName>
    <definedName name="solver_tim" localSheetId="0" hidden="1">2147483647</definedName>
    <definedName name="solver_tim" localSheetId="1" hidden="1">2147483647</definedName>
    <definedName name="solver_tim" localSheetId="2" hidden="1">2147483647</definedName>
    <definedName name="solver_tim" localSheetId="3" hidden="1">2147483647</definedName>
    <definedName name="solver_tol" localSheetId="0" hidden="1">0.01</definedName>
    <definedName name="solver_tol" localSheetId="1" hidden="1">0.01</definedName>
    <definedName name="solver_tol" localSheetId="2" hidden="1">0.01</definedName>
    <definedName name="solver_tol" localSheetId="3" hidden="1">0.01</definedName>
    <definedName name="solver_typ" localSheetId="0" hidden="1">2</definedName>
    <definedName name="solver_typ" localSheetId="1" hidden="1">2</definedName>
    <definedName name="solver_typ" localSheetId="2" hidden="1">1</definedName>
    <definedName name="solver_typ" localSheetId="3"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er" localSheetId="0" hidden="1">3</definedName>
    <definedName name="solver_ver" localSheetId="1" hidden="1">3</definedName>
    <definedName name="solver_ver" localSheetId="2" hidden="1">3</definedName>
    <definedName name="solver_ver" localSheetId="3" hidden="1">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7" l="1"/>
  <c r="F16" i="7"/>
  <c r="G16" i="7" s="1"/>
  <c r="B35" i="8"/>
  <c r="F13" i="8"/>
  <c r="B31" i="4"/>
  <c r="B28" i="8" l="1"/>
  <c r="D30" i="8"/>
  <c r="B30" i="8"/>
  <c r="B29" i="8"/>
  <c r="B27" i="8"/>
  <c r="B26" i="8"/>
  <c r="B25" i="8"/>
  <c r="D31" i="8"/>
  <c r="D32" i="8"/>
  <c r="G12" i="8"/>
  <c r="G13" i="8"/>
  <c r="G11" i="8"/>
  <c r="F12" i="8"/>
  <c r="F11" i="8"/>
  <c r="C12" i="8"/>
  <c r="B12" i="8"/>
  <c r="D12" i="8"/>
  <c r="E12" i="8"/>
  <c r="B13" i="8"/>
  <c r="C13" i="8"/>
  <c r="D13" i="8"/>
  <c r="E13" i="8"/>
  <c r="C11" i="8"/>
  <c r="D11" i="8"/>
  <c r="E11" i="8"/>
  <c r="B11" i="8"/>
  <c r="B26" i="5"/>
  <c r="F17" i="7" l="1"/>
  <c r="G17" i="7" s="1"/>
  <c r="H17" i="7" s="1"/>
  <c r="F18" i="7" l="1"/>
  <c r="G18" i="7" s="1"/>
  <c r="H18" i="7" s="1"/>
  <c r="F19" i="7" l="1"/>
  <c r="B31" i="8"/>
  <c r="B32" i="8"/>
  <c r="G19" i="7" l="1"/>
  <c r="H19" i="7" s="1"/>
  <c r="B22" i="7" s="1"/>
  <c r="B28" i="4"/>
  <c r="H4" i="5" l="1"/>
  <c r="H5" i="5"/>
  <c r="H6" i="5"/>
  <c r="H7" i="5"/>
  <c r="H8" i="5"/>
  <c r="H9" i="5"/>
  <c r="H10" i="5"/>
  <c r="H11" i="5"/>
  <c r="H12" i="5"/>
  <c r="H13" i="5"/>
  <c r="H3" i="5"/>
  <c r="H14" i="5"/>
  <c r="H2" i="5"/>
  <c r="C28" i="4"/>
  <c r="D28" i="4"/>
  <c r="E28" i="4"/>
  <c r="F28" i="4"/>
  <c r="G28" i="4"/>
  <c r="H28" i="4"/>
  <c r="I28" i="4"/>
  <c r="J28" i="4"/>
  <c r="L20" i="4"/>
  <c r="L21" i="4"/>
  <c r="L22" i="4"/>
  <c r="L23" i="4"/>
  <c r="L24" i="4"/>
  <c r="L25" i="4"/>
  <c r="L26" i="4"/>
  <c r="L19" i="4"/>
</calcChain>
</file>

<file path=xl/sharedStrings.xml><?xml version="1.0" encoding="utf-8"?>
<sst xmlns="http://schemas.openxmlformats.org/spreadsheetml/2006/main" count="127" uniqueCount="74">
  <si>
    <t>Xuất phát</t>
  </si>
  <si>
    <t>Điểm đến</t>
  </si>
  <si>
    <t>Nguồn cung</t>
  </si>
  <si>
    <t>A</t>
  </si>
  <si>
    <t>Milwaukee</t>
  </si>
  <si>
    <t>B</t>
  </si>
  <si>
    <t>Omaha</t>
  </si>
  <si>
    <t>C</t>
  </si>
  <si>
    <t>Topeka</t>
  </si>
  <si>
    <t>D</t>
  </si>
  <si>
    <t>Tucson</t>
  </si>
  <si>
    <t>E</t>
  </si>
  <si>
    <t>Denver</t>
  </si>
  <si>
    <t>F</t>
  </si>
  <si>
    <t>Wichita</t>
  </si>
  <si>
    <t>G</t>
  </si>
  <si>
    <t>Minneapolis</t>
  </si>
  <si>
    <t>H</t>
  </si>
  <si>
    <t>Memphis</t>
  </si>
  <si>
    <t>I</t>
  </si>
  <si>
    <t>Kansas</t>
  </si>
  <si>
    <t>1. Portland</t>
  </si>
  <si>
    <t>2. Fresno</t>
  </si>
  <si>
    <t>3. Long Beach</t>
  </si>
  <si>
    <t>4. Salt Lake</t>
  </si>
  <si>
    <t>5. El Paso</t>
  </si>
  <si>
    <t>6. Houston</t>
  </si>
  <si>
    <t>7. St. Louis</t>
  </si>
  <si>
    <t>8. Chicago</t>
  </si>
  <si>
    <t>Nhu cầu</t>
  </si>
  <si>
    <t>Thực tế</t>
  </si>
  <si>
    <t>Mục tiêu</t>
  </si>
  <si>
    <t>Chọn</t>
  </si>
  <si>
    <t>Bắt đầu</t>
  </si>
  <si>
    <t>Kết thúc</t>
  </si>
  <si>
    <t>Quãng đường</t>
  </si>
  <si>
    <t>Điểm</t>
  </si>
  <si>
    <t>Dòng chảy</t>
  </si>
  <si>
    <t>&lt;=</t>
  </si>
  <si>
    <t>Giới hạn</t>
  </si>
  <si>
    <t>Trăm tấn</t>
  </si>
  <si>
    <t>Hợp kim</t>
  </si>
  <si>
    <t>Nhu cầu (tấn)</t>
  </si>
  <si>
    <t>Lợi nhuận (/tấn)</t>
  </si>
  <si>
    <t>Mangan (tấn)</t>
  </si>
  <si>
    <t>Carbon 
(tấn)</t>
  </si>
  <si>
    <t>Molypden (tấn)</t>
  </si>
  <si>
    <t>Chrom (tấn)</t>
  </si>
  <si>
    <t>Chrom (%)</t>
  </si>
  <si>
    <t>Molypden (%)</t>
  </si>
  <si>
    <t>Carbon 
(%)</t>
  </si>
  <si>
    <t>Mangan (%)</t>
  </si>
  <si>
    <t>Bảng chi phí (mỗi mẻ 100 tấn)</t>
  </si>
  <si>
    <t>Lợi nhuận (/trăm tấn)</t>
  </si>
  <si>
    <t>Nhu cầu (trăm tấn)</t>
  </si>
  <si>
    <t>Quý</t>
  </si>
  <si>
    <t>Sản xuất</t>
  </si>
  <si>
    <t>Tăng ca</t>
  </si>
  <si>
    <t>Thuê ngoài</t>
  </si>
  <si>
    <t>Hàng tồn</t>
  </si>
  <si>
    <t>Chi phí</t>
  </si>
  <si>
    <t>Tổng sản phẩm</t>
  </si>
  <si>
    <t>(Năm hiện tại)</t>
  </si>
  <si>
    <t>Ràng buộc</t>
  </si>
  <si>
    <t>Điều kiện</t>
  </si>
  <si>
    <t>Tiêu chí</t>
  </si>
  <si>
    <t>Molymden (tấn)</t>
  </si>
  <si>
    <t>Carbon (tấn)</t>
  </si>
  <si>
    <t>Thép (trăm tấn)</t>
  </si>
  <si>
    <t>Hợp kim 1 (trăm tấn)</t>
  </si>
  <si>
    <t>Hợp kim 2 (trăm tấn)</t>
  </si>
  <si>
    <t>Hợp kim 3 (trăm tấn)</t>
  </si>
  <si>
    <t>Kế hoạch vận chuyển</t>
  </si>
  <si>
    <t>Kế hoạch sản xuất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</si>
</sst>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charset val="163"/>
      <scheme val="minor"/>
    </font>
    <font>
      <sz val="11"/>
      <color rgb="FF000000"/>
      <name val="Calibri"/>
      <family val="2"/>
      <charset val="163"/>
      <scheme val="minor"/>
    </font>
    <font>
      <sz val="10"/>
      <color rgb="FF000000"/>
      <name val="Calibri"/>
      <family val="2"/>
      <charset val="163"/>
      <scheme val="minor"/>
    </font>
    <font>
      <b/>
      <sz val="11"/>
      <color rgb="FF000000"/>
      <name val="Calibri"/>
      <family val="2"/>
      <charset val="163"/>
      <scheme val="minor"/>
    </font>
    <font>
      <sz val="11"/>
      <color theme="1"/>
      <name val="Calibri"/>
      <family val="2"/>
      <scheme val="minor"/>
    </font>
    <font>
      <b/>
      <sz val="11"/>
      <color theme="1"/>
      <name val="Calibri"/>
      <family val="2"/>
      <scheme val="minor"/>
    </font>
    <font>
      <b/>
      <sz val="11"/>
      <color rgb="FF000000"/>
      <name val="Calibri"/>
      <family val="2"/>
      <scheme val="minor"/>
    </font>
    <font>
      <b/>
      <sz val="10"/>
      <color rgb="FF000000"/>
      <name val="Calibri"/>
      <family val="2"/>
      <scheme val="minor"/>
    </font>
  </fonts>
  <fills count="4">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diagonal/>
    </border>
    <border>
      <left/>
      <right/>
      <top/>
      <bottom style="mediumDashed">
        <color auto="1"/>
      </bottom>
      <diagonal/>
    </border>
    <border>
      <left/>
      <right style="mediumDashed">
        <color auto="1"/>
      </right>
      <top/>
      <bottom/>
      <diagonal/>
    </border>
    <border>
      <left style="thin">
        <color indexed="64"/>
      </left>
      <right style="thin">
        <color indexed="64"/>
      </right>
      <top/>
      <bottom style="thin">
        <color indexed="64"/>
      </bottom>
      <diagonal/>
    </border>
    <border>
      <left/>
      <right style="thin">
        <color rgb="FF000000"/>
      </right>
      <top/>
      <bottom/>
      <diagonal/>
    </border>
    <border>
      <left style="thin">
        <color indexed="64"/>
      </left>
      <right/>
      <top/>
      <bottom style="thin">
        <color indexed="64"/>
      </bottom>
      <diagonal/>
    </border>
  </borders>
  <cellStyleXfs count="3">
    <xf numFmtId="0" fontId="0" fillId="0" borderId="0"/>
    <xf numFmtId="0" fontId="5" fillId="2" borderId="0" applyNumberFormat="0" applyBorder="0" applyAlignment="0" applyProtection="0"/>
    <xf numFmtId="0" fontId="5" fillId="3" borderId="0" applyNumberFormat="0" applyBorder="0" applyAlignment="0" applyProtection="0"/>
  </cellStyleXfs>
  <cellXfs count="65">
    <xf numFmtId="0" fontId="0" fillId="0" borderId="0" xfId="0"/>
    <xf numFmtId="0" fontId="3" fillId="0" borderId="2" xfId="0" applyFont="1" applyBorder="1" applyAlignment="1">
      <alignment horizontal="center" vertical="center" wrapText="1"/>
    </xf>
    <xf numFmtId="0" fontId="3" fillId="0" borderId="4" xfId="0" applyFont="1" applyBorder="1" applyAlignment="1">
      <alignment horizontal="center" vertical="center" wrapText="1"/>
    </xf>
    <xf numFmtId="0" fontId="2" fillId="0" borderId="1" xfId="0" applyFont="1" applyBorder="1" applyAlignment="1">
      <alignment vertical="center" wrapText="1"/>
    </xf>
    <xf numFmtId="3" fontId="0" fillId="0" borderId="0" xfId="0" applyNumberFormat="1"/>
    <xf numFmtId="3" fontId="2" fillId="0" borderId="1" xfId="0" applyNumberFormat="1" applyFont="1" applyBorder="1" applyAlignment="1">
      <alignment vertical="center" wrapText="1"/>
    </xf>
    <xf numFmtId="0" fontId="0" fillId="0" borderId="8" xfId="0" applyBorder="1" applyAlignment="1">
      <alignment vertical="top" wrapText="1"/>
    </xf>
    <xf numFmtId="3" fontId="2" fillId="0" borderId="5" xfId="0" applyNumberFormat="1" applyFont="1" applyBorder="1" applyAlignment="1">
      <alignment vertical="center" wrapText="1"/>
    </xf>
    <xf numFmtId="0" fontId="2" fillId="0" borderId="5" xfId="0" applyFont="1" applyBorder="1" applyAlignment="1">
      <alignment vertical="center" wrapText="1"/>
    </xf>
    <xf numFmtId="0" fontId="2" fillId="0" borderId="2" xfId="0" applyFont="1" applyBorder="1" applyAlignment="1">
      <alignment vertical="center" wrapText="1"/>
    </xf>
    <xf numFmtId="3" fontId="2" fillId="0" borderId="2" xfId="0" applyNumberFormat="1" applyFont="1" applyBorder="1" applyAlignment="1">
      <alignment vertical="center" wrapText="1"/>
    </xf>
    <xf numFmtId="0" fontId="0" fillId="0" borderId="10" xfId="0" applyBorder="1"/>
    <xf numFmtId="0" fontId="0" fillId="0" borderId="12" xfId="0" applyBorder="1"/>
    <xf numFmtId="0" fontId="1" fillId="0" borderId="10" xfId="0" applyFont="1" applyBorder="1"/>
    <xf numFmtId="0" fontId="4" fillId="0" borderId="10" xfId="0" applyFont="1" applyFill="1" applyBorder="1" applyAlignment="1">
      <alignment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7" fillId="0" borderId="2" xfId="0" applyFont="1" applyBorder="1" applyAlignment="1">
      <alignment vertical="center" wrapText="1"/>
    </xf>
    <xf numFmtId="0" fontId="7" fillId="0" borderId="10" xfId="0" applyFont="1" applyFill="1" applyBorder="1" applyAlignment="1">
      <alignment vertical="center" wrapText="1"/>
    </xf>
    <xf numFmtId="0" fontId="2" fillId="0" borderId="1" xfId="0" applyFont="1" applyBorder="1" applyAlignment="1">
      <alignment horizontal="center" vertical="center" wrapText="1"/>
    </xf>
    <xf numFmtId="1" fontId="2" fillId="0" borderId="1" xfId="0" applyNumberFormat="1" applyFont="1" applyBorder="1" applyAlignment="1">
      <alignment horizontal="center" vertical="center" wrapText="1"/>
    </xf>
    <xf numFmtId="0" fontId="1" fillId="0" borderId="0" xfId="0" applyFont="1" applyBorder="1" applyAlignment="1"/>
    <xf numFmtId="0" fontId="0" fillId="0" borderId="0" xfId="0" applyBorder="1" applyAlignment="1"/>
    <xf numFmtId="0" fontId="0" fillId="0" borderId="10" xfId="0" applyBorder="1" applyAlignment="1"/>
    <xf numFmtId="0" fontId="0" fillId="0" borderId="10" xfId="0" applyBorder="1" applyAlignment="1">
      <alignment vertical="center" wrapText="1"/>
    </xf>
    <xf numFmtId="0" fontId="0" fillId="0" borderId="15" xfId="0" applyBorder="1"/>
    <xf numFmtId="0" fontId="0" fillId="0" borderId="16" xfId="0" applyBorder="1"/>
    <xf numFmtId="0" fontId="0" fillId="0" borderId="10" xfId="0" applyFill="1" applyBorder="1" applyAlignment="1">
      <alignment vertical="center" wrapText="1"/>
    </xf>
    <xf numFmtId="0" fontId="6" fillId="0" borderId="10" xfId="0" applyFont="1" applyBorder="1" applyAlignment="1">
      <alignment horizontal="center" vertical="center" wrapText="1"/>
    </xf>
    <xf numFmtId="0" fontId="6" fillId="0" borderId="10" xfId="0" applyFont="1" applyFill="1" applyBorder="1" applyAlignment="1">
      <alignment horizontal="center" vertical="center" wrapText="1"/>
    </xf>
    <xf numFmtId="0" fontId="6" fillId="0" borderId="10" xfId="0" applyFont="1" applyBorder="1"/>
    <xf numFmtId="0" fontId="0" fillId="0" borderId="10" xfId="0" applyBorder="1" applyAlignment="1">
      <alignment horizontal="center"/>
    </xf>
    <xf numFmtId="0" fontId="0" fillId="0" borderId="19" xfId="0" applyBorder="1"/>
    <xf numFmtId="0" fontId="6" fillId="0" borderId="17" xfId="0" applyFont="1" applyBorder="1" applyAlignment="1">
      <alignment horizontal="center"/>
    </xf>
    <xf numFmtId="0" fontId="6" fillId="0" borderId="10" xfId="0" applyFont="1" applyBorder="1" applyAlignment="1">
      <alignment horizontal="center"/>
    </xf>
    <xf numFmtId="0" fontId="5" fillId="3" borderId="1" xfId="2" applyBorder="1" applyAlignment="1">
      <alignment vertical="center" wrapText="1"/>
    </xf>
    <xf numFmtId="0" fontId="5" fillId="2" borderId="10" xfId="1" applyBorder="1"/>
    <xf numFmtId="0" fontId="5" fillId="3" borderId="10" xfId="2" applyBorder="1" applyAlignment="1">
      <alignment vertical="center" wrapText="1"/>
    </xf>
    <xf numFmtId="0" fontId="1" fillId="0" borderId="10" xfId="0" applyFont="1" applyBorder="1" applyAlignment="1">
      <alignment horizontal="center"/>
    </xf>
    <xf numFmtId="0" fontId="6" fillId="0" borderId="10" xfId="0"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1" xfId="0" applyFont="1" applyBorder="1" applyAlignment="1">
      <alignment horizontal="center" vertical="center" wrapText="1"/>
    </xf>
    <xf numFmtId="0" fontId="4" fillId="0" borderId="10" xfId="0" applyFont="1" applyFill="1" applyBorder="1" applyAlignment="1">
      <alignment horizontal="left" vertical="center" wrapText="1"/>
    </xf>
    <xf numFmtId="0" fontId="0" fillId="0" borderId="10" xfId="0" applyBorder="1" applyAlignment="1">
      <alignment horizontal="center" vertical="center"/>
    </xf>
    <xf numFmtId="0" fontId="2" fillId="0" borderId="14" xfId="0" applyFont="1" applyBorder="1" applyAlignment="1">
      <alignment horizontal="center" vertical="center" wrapText="1"/>
    </xf>
    <xf numFmtId="0" fontId="2" fillId="0" borderId="13" xfId="0" applyFont="1" applyBorder="1" applyAlignment="1">
      <alignment horizontal="center" vertical="center" wrapText="1"/>
    </xf>
    <xf numFmtId="0" fontId="7" fillId="0" borderId="2" xfId="0" applyFont="1" applyBorder="1" applyAlignment="1">
      <alignment horizontal="center" vertical="center" wrapText="1"/>
    </xf>
    <xf numFmtId="0" fontId="6" fillId="0" borderId="17" xfId="0" applyFont="1" applyBorder="1" applyAlignment="1">
      <alignment horizontal="center" vertical="center"/>
    </xf>
    <xf numFmtId="0" fontId="7" fillId="0" borderId="18" xfId="0" applyFont="1" applyBorder="1" applyAlignment="1">
      <alignment horizontal="center" vertical="center" wrapText="1"/>
    </xf>
    <xf numFmtId="0" fontId="7" fillId="0" borderId="13" xfId="0" applyFont="1" applyBorder="1" applyAlignment="1">
      <alignment horizontal="center" vertical="center" wrapText="1"/>
    </xf>
  </cellXfs>
  <cellStyles count="3">
    <cellStyle name="20% - Accent2" xfId="1" builtinId="34"/>
    <cellStyle name="40% - Accent2" xfId="2" builtinId="3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13</xdr:col>
      <xdr:colOff>7620</xdr:colOff>
      <xdr:row>14</xdr:row>
      <xdr:rowOff>0</xdr:rowOff>
    </xdr:from>
    <xdr:to>
      <xdr:col>22</xdr:col>
      <xdr:colOff>46199</xdr:colOff>
      <xdr:row>41</xdr:row>
      <xdr:rowOff>61408</xdr:rowOff>
    </xdr:to>
    <xdr:pic>
      <xdr:nvPicPr>
        <xdr:cNvPr id="3" name="Picture 2">
          <a:extLst>
            <a:ext uri="{FF2B5EF4-FFF2-40B4-BE49-F238E27FC236}">
              <a16:creationId xmlns:a16="http://schemas.microsoft.com/office/drawing/2014/main" id="{45F78CB8-80A0-4A4C-ACBF-D0CECAA785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26780" y="3657600"/>
          <a:ext cx="5524979" cy="4999168"/>
        </a:xfrm>
        <a:prstGeom prst="rect">
          <a:avLst/>
        </a:prstGeom>
      </xdr:spPr>
    </xdr:pic>
    <xdr:clientData/>
  </xdr:twoCellAnchor>
  <xdr:twoCellAnchor>
    <xdr:from>
      <xdr:col>12</xdr:col>
      <xdr:colOff>15240</xdr:colOff>
      <xdr:row>0</xdr:row>
      <xdr:rowOff>15240</xdr:rowOff>
    </xdr:from>
    <xdr:to>
      <xdr:col>22</xdr:col>
      <xdr:colOff>0</xdr:colOff>
      <xdr:row>4</xdr:row>
      <xdr:rowOff>83820</xdr:rowOff>
    </xdr:to>
    <xdr:sp macro="" textlink="">
      <xdr:nvSpPr>
        <xdr:cNvPr id="2" name="Rectangle 1"/>
        <xdr:cNvSpPr/>
      </xdr:nvSpPr>
      <xdr:spPr>
        <a:xfrm>
          <a:off x="7924800" y="15240"/>
          <a:ext cx="6080760" cy="8001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vi-VN" sz="1100">
              <a:solidFill>
                <a:schemeClr val="tx1"/>
              </a:solidFill>
              <a:effectLst/>
              <a:latin typeface="+mn-lt"/>
              <a:ea typeface="+mn-ea"/>
              <a:cs typeface="+mn-cs"/>
            </a:rPr>
            <a:t>Một công ty đường sắt phải phân phối lại vị trí các toa xe rỗng sau mỗi ngày làm việc từ các điểm xuất phát (1 đến 8) đến các điểm đến (A đến I). Chi phí vận chuyển giữa các tuyến đường cũng như nguồn cung và nhu cầu của chúng đều được cung cấp trong bảng bên.</a:t>
          </a:r>
          <a:endParaRPr lang="en-US" sz="1100">
            <a:solidFill>
              <a:schemeClr val="tx1"/>
            </a:solidFill>
            <a:effectLst/>
            <a:latin typeface="+mn-lt"/>
            <a:ea typeface="+mn-ea"/>
            <a:cs typeface="+mn-cs"/>
          </a:endParaRPr>
        </a:p>
        <a:p>
          <a:pPr algn="l"/>
          <a:r>
            <a:rPr lang="vi-VN" sz="1100">
              <a:solidFill>
                <a:schemeClr val="tx1"/>
              </a:solidFill>
              <a:effectLst/>
              <a:latin typeface="+mn-lt"/>
              <a:ea typeface="+mn-ea"/>
              <a:cs typeface="+mn-cs"/>
            </a:rPr>
            <a:t>Tìm kế hoạch vận chuyển tối ưu cho công ty.</a:t>
          </a:r>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15240</xdr:colOff>
      <xdr:row>24</xdr:row>
      <xdr:rowOff>175260</xdr:rowOff>
    </xdr:from>
    <xdr:to>
      <xdr:col>11</xdr:col>
      <xdr:colOff>343379</xdr:colOff>
      <xdr:row>53</xdr:row>
      <xdr:rowOff>69030</xdr:rowOff>
    </xdr:to>
    <xdr:pic>
      <xdr:nvPicPr>
        <xdr:cNvPr id="3" name="Picture 2">
          <a:extLst>
            <a:ext uri="{FF2B5EF4-FFF2-40B4-BE49-F238E27FC236}">
              <a16:creationId xmlns:a16="http://schemas.microsoft.com/office/drawing/2014/main" id="{B006E3C2-940D-4883-8A2C-CF5AB712E8F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44040" y="4564380"/>
          <a:ext cx="5524979" cy="5197290"/>
        </a:xfrm>
        <a:prstGeom prst="rect">
          <a:avLst/>
        </a:prstGeom>
      </xdr:spPr>
    </xdr:pic>
    <xdr:clientData/>
  </xdr:twoCellAnchor>
  <xdr:twoCellAnchor>
    <xdr:from>
      <xdr:col>12</xdr:col>
      <xdr:colOff>160020</xdr:colOff>
      <xdr:row>0</xdr:row>
      <xdr:rowOff>0</xdr:rowOff>
    </xdr:from>
    <xdr:to>
      <xdr:col>22</xdr:col>
      <xdr:colOff>175260</xdr:colOff>
      <xdr:row>1</xdr:row>
      <xdr:rowOff>114300</xdr:rowOff>
    </xdr:to>
    <xdr:sp macro="" textlink="">
      <xdr:nvSpPr>
        <xdr:cNvPr id="2" name="Rectangle 1"/>
        <xdr:cNvSpPr/>
      </xdr:nvSpPr>
      <xdr:spPr>
        <a:xfrm>
          <a:off x="7741920" y="0"/>
          <a:ext cx="6111240" cy="2971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vi-VN" sz="1100">
              <a:solidFill>
                <a:schemeClr val="tx1"/>
              </a:solidFill>
              <a:effectLst/>
              <a:latin typeface="+mn-lt"/>
              <a:ea typeface="+mn-ea"/>
              <a:cs typeface="+mn-cs"/>
            </a:rPr>
            <a:t>Một tàu chở hàng cần đi từ node 1 đến node 13. Tìm đường ngắn nhất để tàu có thể đến đích.</a:t>
          </a:r>
          <a:endParaRPr lang="en-US" sz="1100">
            <a:solidFill>
              <a:schemeClr val="tx1"/>
            </a:solidFill>
            <a:effectLst/>
            <a:latin typeface="+mn-lt"/>
            <a:ea typeface="+mn-ea"/>
            <a:cs typeface="+mn-cs"/>
          </a:endParaRPr>
        </a:p>
      </xdr:txBody>
    </xdr:sp>
    <xdr:clientData/>
  </xdr:twoCellAnchor>
  <xdr:twoCellAnchor editAs="oneCell">
    <xdr:from>
      <xdr:col>12</xdr:col>
      <xdr:colOff>160020</xdr:colOff>
      <xdr:row>1</xdr:row>
      <xdr:rowOff>160021</xdr:rowOff>
    </xdr:from>
    <xdr:to>
      <xdr:col>22</xdr:col>
      <xdr:colOff>182880</xdr:colOff>
      <xdr:row>21</xdr:row>
      <xdr:rowOff>76201</xdr:rowOff>
    </xdr:to>
    <xdr:pic>
      <xdr:nvPicPr>
        <xdr:cNvPr id="4" name="Picture 3"/>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41920" y="342901"/>
          <a:ext cx="6118860" cy="35737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22860</xdr:colOff>
      <xdr:row>0</xdr:row>
      <xdr:rowOff>0</xdr:rowOff>
    </xdr:from>
    <xdr:to>
      <xdr:col>20</xdr:col>
      <xdr:colOff>571500</xdr:colOff>
      <xdr:row>4</xdr:row>
      <xdr:rowOff>15240</xdr:rowOff>
    </xdr:to>
    <xdr:sp macro="" textlink="">
      <xdr:nvSpPr>
        <xdr:cNvPr id="3" name="Rectangle 2"/>
        <xdr:cNvSpPr/>
      </xdr:nvSpPr>
      <xdr:spPr>
        <a:xfrm>
          <a:off x="5509260" y="0"/>
          <a:ext cx="7254240" cy="92964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Calibri (Body)"/>
              <a:ea typeface="+mn-ea"/>
              <a:cs typeface="+mn-cs"/>
            </a:rPr>
            <a:t>Một nhà máy luyện kim chế tạo một số loại thép từ sắt và các nguyên liệu khác bao gồm Chrom, Molypden, Carbon và Mangan. Thành phần cấu tạo, lợi nhuận và nhu cầu thị trường của chúng </a:t>
          </a:r>
          <a:r>
            <a:rPr lang="vi-VN" sz="1100">
              <a:solidFill>
                <a:schemeClr val="tx1"/>
              </a:solidFill>
              <a:effectLst/>
              <a:latin typeface="Calibri (Body)"/>
              <a:ea typeface="+mn-ea"/>
              <a:cs typeface="+mn-cs"/>
            </a:rPr>
            <a:t>được trình bày ở bảng bên.</a:t>
          </a:r>
        </a:p>
        <a:p>
          <a:pPr marL="0" marR="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Calibri (Body)"/>
              <a:ea typeface="+mn-ea"/>
              <a:cs typeface="+mn-cs"/>
            </a:rPr>
            <a:t>Hiện trong nhà kho của công ty có 10 tấn Chrom, 4 tấn Molymden, 7 tấn Carbon, 15 tấn Mangan, đồng thời có đủ quặng sắt để luyện 1700 tấn thép. Vậy công ty nên đặt kế hoạch sản xuất thế nào để tối đa hóa lợi nhuận? Biết rằng công ty chỉ có thể sản xuất theo mẻ, mỗi mẻ 100 tấn thép.</a:t>
          </a:r>
        </a:p>
        <a:p>
          <a:pPr algn="l"/>
          <a:endParaRPr lang="en-US" sz="1100">
            <a:solidFill>
              <a:schemeClr val="tx1"/>
            </a:solidFill>
            <a:latin typeface="Calibri (Body)"/>
          </a:endParaRPr>
        </a:p>
      </xdr:txBody>
    </xdr:sp>
    <xdr:clientData/>
  </xdr:twoCellAnchor>
  <xdr:twoCellAnchor editAs="oneCell">
    <xdr:from>
      <xdr:col>8</xdr:col>
      <xdr:colOff>358140</xdr:colOff>
      <xdr:row>7</xdr:row>
      <xdr:rowOff>0</xdr:rowOff>
    </xdr:from>
    <xdr:to>
      <xdr:col>17</xdr:col>
      <xdr:colOff>365760</xdr:colOff>
      <xdr:row>35</xdr:row>
      <xdr:rowOff>16231</xdr:rowOff>
    </xdr:to>
    <xdr:pic>
      <xdr:nvPicPr>
        <xdr:cNvPr id="2" name="Picture 1"/>
        <xdr:cNvPicPr>
          <a:picLocks noChangeAspect="1"/>
        </xdr:cNvPicPr>
      </xdr:nvPicPr>
      <xdr:blipFill>
        <a:blip xmlns:r="http://schemas.openxmlformats.org/officeDocument/2006/relationships" r:embed="rId1"/>
        <a:stretch>
          <a:fillRect/>
        </a:stretch>
      </xdr:blipFill>
      <xdr:spPr>
        <a:xfrm>
          <a:off x="6370320" y="1470660"/>
          <a:ext cx="5494020" cy="51368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137160</xdr:colOff>
      <xdr:row>0</xdr:row>
      <xdr:rowOff>0</xdr:rowOff>
    </xdr:from>
    <xdr:to>
      <xdr:col>22</xdr:col>
      <xdr:colOff>76200</xdr:colOff>
      <xdr:row>9</xdr:row>
      <xdr:rowOff>175260</xdr:rowOff>
    </xdr:to>
    <xdr:sp macro="" textlink="">
      <xdr:nvSpPr>
        <xdr:cNvPr id="2" name="Rectangle 1"/>
        <xdr:cNvSpPr/>
      </xdr:nvSpPr>
      <xdr:spPr>
        <a:xfrm>
          <a:off x="4419600" y="0"/>
          <a:ext cx="9692640" cy="182118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vi-VN" sz="1100">
              <a:solidFill>
                <a:schemeClr val="tx1"/>
              </a:solidFill>
              <a:effectLst/>
              <a:latin typeface="+mn-lt"/>
              <a:ea typeface="+mn-ea"/>
              <a:cs typeface="+mn-cs"/>
            </a:rPr>
            <a:t>Một công ty chế tạo dụng cụ làm vườn sử dụng việc tăng ca và thuê công ty bên ngoài gia công để giải quyết sự biến động trong nhu cầu thị trường thay vì thuê thêm công nhân. Dự báo về nhu cầu thị trường, khả năng sản xuất, khả năng tăng ca (số lượng hàng hóa tối đa có thể sản xuất thêm khi tăng ca), và khả năng gia công của công ty ngoài cho 4 quý năm tới</a:t>
          </a:r>
          <a:r>
            <a:rPr lang="vi-VN" sz="1100" baseline="0">
              <a:solidFill>
                <a:schemeClr val="tx1"/>
              </a:solidFill>
              <a:effectLst/>
              <a:latin typeface="+mn-lt"/>
              <a:ea typeface="+mn-ea"/>
              <a:cs typeface="+mn-cs"/>
            </a:rPr>
            <a:t> được thể hiện ở bảng bên.</a:t>
          </a:r>
          <a:endParaRPr lang="en-US" sz="1100">
            <a:solidFill>
              <a:schemeClr val="tx1"/>
            </a:solidFill>
            <a:effectLst/>
            <a:latin typeface="+mn-lt"/>
            <a:ea typeface="+mn-ea"/>
            <a:cs typeface="+mn-cs"/>
          </a:endParaRPr>
        </a:p>
        <a:p>
          <a:r>
            <a:rPr lang="vi-VN" sz="1100">
              <a:solidFill>
                <a:schemeClr val="tx1"/>
              </a:solidFill>
              <a:effectLst/>
              <a:latin typeface="+mn-lt"/>
              <a:ea typeface="+mn-ea"/>
              <a:cs typeface="+mn-cs"/>
            </a:rPr>
            <a:t>Giá thành sản xuất mỗi sản phẩm là $20 nếu tự sản xuất, $25 nếu tăng ca, $27 nếu thuê ngoài.</a:t>
          </a:r>
          <a:br>
            <a:rPr lang="vi-VN" sz="1100">
              <a:solidFill>
                <a:schemeClr val="tx1"/>
              </a:solidFill>
              <a:effectLst/>
              <a:latin typeface="+mn-lt"/>
              <a:ea typeface="+mn-ea"/>
              <a:cs typeface="+mn-cs"/>
            </a:rPr>
          </a:br>
          <a:r>
            <a:rPr lang="vi-VN" sz="1100">
              <a:solidFill>
                <a:schemeClr val="tx1"/>
              </a:solidFill>
              <a:effectLst/>
              <a:latin typeface="+mn-lt"/>
              <a:ea typeface="+mn-ea"/>
              <a:cs typeface="+mn-cs"/>
            </a:rPr>
            <a:t>Ví dụ: Xem quý 3. Nhu cầu thị trường là 16000, vậy nếu quý 2 không tồn hàng thì quý 3 phải sản xuất 12000, tăng ca 2000 và thuê ngoài làm thêm 2000 sản phẩm nữa mới có thể đáp ứng nhu cầu thị trường (chưa tính đến việc tồn kho cho quý sau). Vậy chi phí cho quý 3 trong trường hợp này là $(12000*20 + 2000*25 + 2000*27) = $344000.</a:t>
          </a:r>
          <a:endParaRPr lang="en-US" sz="1100">
            <a:solidFill>
              <a:schemeClr val="tx1"/>
            </a:solidFill>
            <a:effectLst/>
            <a:latin typeface="+mn-lt"/>
            <a:ea typeface="+mn-ea"/>
            <a:cs typeface="+mn-cs"/>
          </a:endParaRPr>
        </a:p>
        <a:p>
          <a:r>
            <a:rPr lang="vi-VN" sz="1100">
              <a:solidFill>
                <a:schemeClr val="tx1"/>
              </a:solidFill>
              <a:effectLst/>
              <a:latin typeface="+mn-lt"/>
              <a:ea typeface="+mn-ea"/>
              <a:cs typeface="+mn-cs"/>
            </a:rPr>
            <a:t>Ngoài ra, nếu sản xuất dư so với nhu cầu của quý đó thì chi phí lưu kho đến quý tiếp theo là $2 cho mỗi sản phẩm. Hiện tại công ty có 300 sản phẩm tồn kho và đã chi trả xong phí lưu kho đến hết năm nay.</a:t>
          </a:r>
          <a:endParaRPr lang="en-US" sz="1100">
            <a:solidFill>
              <a:schemeClr val="tx1"/>
            </a:solidFill>
            <a:effectLst/>
            <a:latin typeface="+mn-lt"/>
            <a:ea typeface="+mn-ea"/>
            <a:cs typeface="+mn-cs"/>
          </a:endParaRPr>
        </a:p>
        <a:p>
          <a:r>
            <a:rPr lang="vi-VN" sz="1100">
              <a:solidFill>
                <a:schemeClr val="tx1"/>
              </a:solidFill>
              <a:effectLst/>
              <a:latin typeface="+mn-lt"/>
              <a:ea typeface="+mn-ea"/>
              <a:cs typeface="+mn-cs"/>
            </a:rPr>
            <a:t>Đưa ra kế hoạch sản xuất cho công ty để đảm bảo đáp ứng nhu cầu cho thị trường, đồng thời giảm thiểu được tổng chi phí sản xuất và lưu kho. </a:t>
          </a:r>
          <a:endParaRPr lang="en-US" sz="1100">
            <a:solidFill>
              <a:schemeClr val="tx1"/>
            </a:solidFill>
            <a:effectLst/>
            <a:latin typeface="+mn-lt"/>
            <a:ea typeface="+mn-ea"/>
            <a:cs typeface="+mn-cs"/>
          </a:endParaRPr>
        </a:p>
        <a:p>
          <a:pPr algn="l"/>
          <a:endParaRPr lang="en-US" sz="1100">
            <a:solidFill>
              <a:schemeClr val="tx1"/>
            </a:solidFill>
          </a:endParaRPr>
        </a:p>
      </xdr:txBody>
    </xdr:sp>
    <xdr:clientData/>
  </xdr:twoCellAnchor>
  <xdr:twoCellAnchor editAs="oneCell">
    <xdr:from>
      <xdr:col>9</xdr:col>
      <xdr:colOff>312419</xdr:colOff>
      <xdr:row>12</xdr:row>
      <xdr:rowOff>30480</xdr:rowOff>
    </xdr:from>
    <xdr:to>
      <xdr:col>17</xdr:col>
      <xdr:colOff>455148</xdr:colOff>
      <xdr:row>38</xdr:row>
      <xdr:rowOff>22860</xdr:rowOff>
    </xdr:to>
    <xdr:pic>
      <xdr:nvPicPr>
        <xdr:cNvPr id="4" name="Picture 3"/>
        <xdr:cNvPicPr>
          <a:picLocks noChangeAspect="1"/>
        </xdr:cNvPicPr>
      </xdr:nvPicPr>
      <xdr:blipFill>
        <a:blip xmlns:r="http://schemas.openxmlformats.org/officeDocument/2006/relationships" r:embed="rId1"/>
        <a:stretch>
          <a:fillRect/>
        </a:stretch>
      </xdr:blipFill>
      <xdr:spPr>
        <a:xfrm>
          <a:off x="6126479" y="2232660"/>
          <a:ext cx="5019529" cy="474726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topLeftCell="A9" workbookViewId="0">
      <selection activeCell="K31" sqref="K31"/>
    </sheetView>
  </sheetViews>
  <sheetFormatPr defaultRowHeight="14.4" x14ac:dyDescent="0.3"/>
  <cols>
    <col min="1" max="1" width="13.44140625" customWidth="1"/>
    <col min="2" max="2" width="10.21875" customWidth="1"/>
    <col min="8" max="8" width="11.6640625" customWidth="1"/>
  </cols>
  <sheetData>
    <row r="1" spans="1:22" ht="14.4" customHeight="1" x14ac:dyDescent="0.3">
      <c r="A1" s="40" t="s">
        <v>0</v>
      </c>
      <c r="B1" s="43" t="s">
        <v>1</v>
      </c>
      <c r="C1" s="44"/>
      <c r="D1" s="44"/>
      <c r="E1" s="44"/>
      <c r="F1" s="44"/>
      <c r="G1" s="44"/>
      <c r="H1" s="44"/>
      <c r="I1" s="44"/>
      <c r="J1" s="45"/>
      <c r="K1" s="46" t="s">
        <v>2</v>
      </c>
    </row>
    <row r="2" spans="1:22" x14ac:dyDescent="0.3">
      <c r="A2" s="41"/>
      <c r="B2" s="1" t="s">
        <v>3</v>
      </c>
      <c r="C2" s="1" t="s">
        <v>5</v>
      </c>
      <c r="D2" s="1" t="s">
        <v>7</v>
      </c>
      <c r="E2" s="1" t="s">
        <v>9</v>
      </c>
      <c r="F2" s="1" t="s">
        <v>11</v>
      </c>
      <c r="G2" s="1" t="s">
        <v>13</v>
      </c>
      <c r="H2" s="1" t="s">
        <v>15</v>
      </c>
      <c r="I2" s="1" t="s">
        <v>17</v>
      </c>
      <c r="J2" s="1" t="s">
        <v>19</v>
      </c>
      <c r="K2" s="47"/>
    </row>
    <row r="3" spans="1:22" x14ac:dyDescent="0.3">
      <c r="A3" s="42"/>
      <c r="B3" s="2" t="s">
        <v>4</v>
      </c>
      <c r="C3" s="2" t="s">
        <v>6</v>
      </c>
      <c r="D3" s="2" t="s">
        <v>8</v>
      </c>
      <c r="E3" s="2" t="s">
        <v>10</v>
      </c>
      <c r="F3" s="2" t="s">
        <v>12</v>
      </c>
      <c r="G3" s="2" t="s">
        <v>14</v>
      </c>
      <c r="H3" s="2" t="s">
        <v>16</v>
      </c>
      <c r="I3" s="2" t="s">
        <v>18</v>
      </c>
      <c r="J3" s="2" t="s">
        <v>20</v>
      </c>
      <c r="K3" s="48"/>
    </row>
    <row r="4" spans="1:22" x14ac:dyDescent="0.3">
      <c r="A4" s="3" t="s">
        <v>21</v>
      </c>
      <c r="B4" s="3">
        <v>27</v>
      </c>
      <c r="C4" s="3">
        <v>23</v>
      </c>
      <c r="D4" s="3">
        <v>23</v>
      </c>
      <c r="E4" s="3">
        <v>26</v>
      </c>
      <c r="F4" s="3">
        <v>21</v>
      </c>
      <c r="G4" s="3">
        <v>29</v>
      </c>
      <c r="H4" s="3">
        <v>40</v>
      </c>
      <c r="I4" s="3">
        <v>45</v>
      </c>
      <c r="J4" s="3">
        <v>23</v>
      </c>
      <c r="K4" s="5">
        <v>1100</v>
      </c>
    </row>
    <row r="5" spans="1:22" x14ac:dyDescent="0.3">
      <c r="A5" s="3" t="s">
        <v>22</v>
      </c>
      <c r="B5" s="3">
        <v>31</v>
      </c>
      <c r="C5" s="3">
        <v>26</v>
      </c>
      <c r="D5" s="3">
        <v>25</v>
      </c>
      <c r="E5" s="3">
        <v>22</v>
      </c>
      <c r="F5" s="3">
        <v>20</v>
      </c>
      <c r="G5" s="3">
        <v>34</v>
      </c>
      <c r="H5" s="3">
        <v>47</v>
      </c>
      <c r="I5" s="3">
        <v>43</v>
      </c>
      <c r="J5" s="3">
        <v>26</v>
      </c>
      <c r="K5" s="3">
        <v>720</v>
      </c>
    </row>
    <row r="6" spans="1:22" x14ac:dyDescent="0.3">
      <c r="A6" s="3" t="s">
        <v>23</v>
      </c>
      <c r="B6" s="3">
        <v>38</v>
      </c>
      <c r="C6" s="3">
        <v>31</v>
      </c>
      <c r="D6" s="3">
        <v>32</v>
      </c>
      <c r="E6" s="3">
        <v>18</v>
      </c>
      <c r="F6" s="3">
        <v>24</v>
      </c>
      <c r="G6" s="3">
        <v>27</v>
      </c>
      <c r="H6" s="3">
        <v>51</v>
      </c>
      <c r="I6" s="3">
        <v>48</v>
      </c>
      <c r="J6" s="3">
        <v>34</v>
      </c>
      <c r="K6" s="5">
        <v>1450</v>
      </c>
    </row>
    <row r="7" spans="1:22" x14ac:dyDescent="0.3">
      <c r="A7" s="3" t="s">
        <v>24</v>
      </c>
      <c r="B7" s="3">
        <v>28</v>
      </c>
      <c r="C7" s="3">
        <v>18</v>
      </c>
      <c r="D7" s="3">
        <v>17</v>
      </c>
      <c r="E7" s="3">
        <v>24</v>
      </c>
      <c r="F7" s="3">
        <v>9</v>
      </c>
      <c r="G7" s="3">
        <v>20</v>
      </c>
      <c r="H7" s="3">
        <v>32</v>
      </c>
      <c r="I7" s="3">
        <v>35</v>
      </c>
      <c r="J7" s="3">
        <v>19</v>
      </c>
      <c r="K7" s="3">
        <v>980</v>
      </c>
    </row>
    <row r="8" spans="1:22" x14ac:dyDescent="0.3">
      <c r="A8" s="3" t="s">
        <v>25</v>
      </c>
      <c r="B8" s="3">
        <v>41</v>
      </c>
      <c r="C8" s="3">
        <v>27</v>
      </c>
      <c r="D8" s="3">
        <v>24</v>
      </c>
      <c r="E8" s="3">
        <v>11</v>
      </c>
      <c r="F8" s="3">
        <v>18</v>
      </c>
      <c r="G8" s="3">
        <v>22</v>
      </c>
      <c r="H8" s="3">
        <v>46</v>
      </c>
      <c r="I8" s="3">
        <v>30</v>
      </c>
      <c r="J8" s="3">
        <v>25</v>
      </c>
      <c r="K8" s="3">
        <v>650</v>
      </c>
    </row>
    <row r="9" spans="1:22" x14ac:dyDescent="0.3">
      <c r="A9" s="3" t="s">
        <v>26</v>
      </c>
      <c r="B9" s="3">
        <v>38</v>
      </c>
      <c r="C9" s="3">
        <v>24</v>
      </c>
      <c r="D9" s="3">
        <v>22</v>
      </c>
      <c r="E9" s="3">
        <v>16</v>
      </c>
      <c r="F9" s="3">
        <v>27</v>
      </c>
      <c r="G9" s="3">
        <v>25</v>
      </c>
      <c r="H9" s="3">
        <v>41</v>
      </c>
      <c r="I9" s="3">
        <v>28</v>
      </c>
      <c r="J9" s="3">
        <v>23</v>
      </c>
      <c r="K9" s="5">
        <v>1025</v>
      </c>
    </row>
    <row r="10" spans="1:22" x14ac:dyDescent="0.3">
      <c r="A10" s="3" t="s">
        <v>27</v>
      </c>
      <c r="B10" s="3">
        <v>15</v>
      </c>
      <c r="C10" s="3">
        <v>14</v>
      </c>
      <c r="D10" s="3">
        <v>10</v>
      </c>
      <c r="E10" s="3">
        <v>27</v>
      </c>
      <c r="F10" s="3">
        <v>23</v>
      </c>
      <c r="G10" s="3">
        <v>12</v>
      </c>
      <c r="H10" s="3">
        <v>19</v>
      </c>
      <c r="I10" s="3">
        <v>10</v>
      </c>
      <c r="J10" s="3">
        <v>9</v>
      </c>
      <c r="K10" s="5">
        <v>1330</v>
      </c>
    </row>
    <row r="11" spans="1:22" x14ac:dyDescent="0.3">
      <c r="A11" s="3" t="s">
        <v>28</v>
      </c>
      <c r="B11" s="3">
        <v>12</v>
      </c>
      <c r="C11" s="3">
        <v>13</v>
      </c>
      <c r="D11" s="3">
        <v>15</v>
      </c>
      <c r="E11" s="3">
        <v>31</v>
      </c>
      <c r="F11" s="3">
        <v>26</v>
      </c>
      <c r="G11" s="3">
        <v>17</v>
      </c>
      <c r="H11" s="3">
        <v>14</v>
      </c>
      <c r="I11" s="3">
        <v>15</v>
      </c>
      <c r="J11" s="3">
        <v>14</v>
      </c>
      <c r="K11" s="5">
        <v>1275</v>
      </c>
      <c r="L11" s="4"/>
    </row>
    <row r="12" spans="1:22" x14ac:dyDescent="0.3">
      <c r="A12" s="3" t="s">
        <v>29</v>
      </c>
      <c r="B12" s="3">
        <v>974</v>
      </c>
      <c r="C12" s="5">
        <v>1225</v>
      </c>
      <c r="D12" s="5">
        <v>1690</v>
      </c>
      <c r="E12" s="3">
        <v>710</v>
      </c>
      <c r="F12" s="5">
        <v>1261</v>
      </c>
      <c r="G12" s="3">
        <v>663</v>
      </c>
      <c r="H12" s="3">
        <v>301</v>
      </c>
      <c r="I12" s="3">
        <v>479</v>
      </c>
      <c r="J12" s="5">
        <v>1227</v>
      </c>
      <c r="K12" s="6"/>
    </row>
    <row r="13" spans="1:22" ht="15" thickBot="1" x14ac:dyDescent="0.35">
      <c r="A13" s="25"/>
      <c r="B13" s="25"/>
      <c r="C13" s="25"/>
      <c r="D13" s="25"/>
      <c r="E13" s="25"/>
      <c r="F13" s="25"/>
      <c r="G13" s="25"/>
      <c r="H13" s="25"/>
      <c r="I13" s="25"/>
      <c r="J13" s="25"/>
      <c r="K13" s="25"/>
      <c r="L13" s="25"/>
      <c r="M13" s="25"/>
      <c r="N13" s="25"/>
      <c r="O13" s="25"/>
      <c r="P13" s="25"/>
      <c r="Q13" s="25"/>
      <c r="R13" s="25"/>
      <c r="S13" s="25"/>
      <c r="T13" s="25"/>
      <c r="U13" s="25"/>
      <c r="V13" s="25"/>
    </row>
    <row r="15" spans="1:22" x14ac:dyDescent="0.3">
      <c r="A15" s="57" t="s">
        <v>72</v>
      </c>
      <c r="B15" s="57"/>
    </row>
    <row r="16" spans="1:22" ht="14.4" customHeight="1" x14ac:dyDescent="0.3">
      <c r="A16" s="49" t="s">
        <v>0</v>
      </c>
      <c r="B16" s="51" t="s">
        <v>1</v>
      </c>
      <c r="C16" s="52"/>
      <c r="D16" s="52"/>
      <c r="E16" s="52"/>
      <c r="F16" s="52"/>
      <c r="G16" s="52"/>
      <c r="H16" s="52"/>
      <c r="I16" s="52"/>
      <c r="J16" s="53"/>
      <c r="K16" s="54" t="s">
        <v>2</v>
      </c>
      <c r="L16" s="39" t="s">
        <v>30</v>
      </c>
    </row>
    <row r="17" spans="1:12" x14ac:dyDescent="0.3">
      <c r="A17" s="49"/>
      <c r="B17" s="15" t="s">
        <v>3</v>
      </c>
      <c r="C17" s="15" t="s">
        <v>5</v>
      </c>
      <c r="D17" s="15" t="s">
        <v>7</v>
      </c>
      <c r="E17" s="15" t="s">
        <v>9</v>
      </c>
      <c r="F17" s="15" t="s">
        <v>11</v>
      </c>
      <c r="G17" s="15" t="s">
        <v>13</v>
      </c>
      <c r="H17" s="15" t="s">
        <v>15</v>
      </c>
      <c r="I17" s="15" t="s">
        <v>17</v>
      </c>
      <c r="J17" s="15" t="s">
        <v>19</v>
      </c>
      <c r="K17" s="55"/>
      <c r="L17" s="39"/>
    </row>
    <row r="18" spans="1:12" x14ac:dyDescent="0.3">
      <c r="A18" s="50"/>
      <c r="B18" s="16" t="s">
        <v>4</v>
      </c>
      <c r="C18" s="16" t="s">
        <v>6</v>
      </c>
      <c r="D18" s="16" t="s">
        <v>8</v>
      </c>
      <c r="E18" s="16" t="s">
        <v>10</v>
      </c>
      <c r="F18" s="16" t="s">
        <v>12</v>
      </c>
      <c r="G18" s="16" t="s">
        <v>14</v>
      </c>
      <c r="H18" s="16" t="s">
        <v>16</v>
      </c>
      <c r="I18" s="16" t="s">
        <v>18</v>
      </c>
      <c r="J18" s="16" t="s">
        <v>20</v>
      </c>
      <c r="K18" s="56"/>
      <c r="L18" s="39"/>
    </row>
    <row r="19" spans="1:12" x14ac:dyDescent="0.3">
      <c r="A19" s="3" t="s">
        <v>21</v>
      </c>
      <c r="B19" s="35">
        <v>0</v>
      </c>
      <c r="C19" s="35">
        <v>779</v>
      </c>
      <c r="D19" s="35">
        <v>0</v>
      </c>
      <c r="E19" s="35">
        <v>0</v>
      </c>
      <c r="F19" s="35">
        <v>0</v>
      </c>
      <c r="G19" s="35">
        <v>0</v>
      </c>
      <c r="H19" s="35">
        <v>0</v>
      </c>
      <c r="I19" s="35">
        <v>0</v>
      </c>
      <c r="J19" s="35">
        <v>321</v>
      </c>
      <c r="K19" s="7">
        <v>1100</v>
      </c>
      <c r="L19" s="11">
        <f>SUM(B19:J19)</f>
        <v>1100</v>
      </c>
    </row>
    <row r="20" spans="1:12" x14ac:dyDescent="0.3">
      <c r="A20" s="3" t="s">
        <v>22</v>
      </c>
      <c r="B20" s="35">
        <v>0</v>
      </c>
      <c r="C20" s="35">
        <v>0</v>
      </c>
      <c r="D20" s="35">
        <v>665</v>
      </c>
      <c r="E20" s="35">
        <v>0</v>
      </c>
      <c r="F20" s="35">
        <v>0</v>
      </c>
      <c r="G20" s="35">
        <v>0</v>
      </c>
      <c r="H20" s="35">
        <v>0</v>
      </c>
      <c r="I20" s="35">
        <v>0</v>
      </c>
      <c r="J20" s="35">
        <v>55</v>
      </c>
      <c r="K20" s="8">
        <v>720</v>
      </c>
      <c r="L20" s="11">
        <f t="shared" ref="L20:L26" si="0">SUM(B20:J20)</f>
        <v>720</v>
      </c>
    </row>
    <row r="21" spans="1:12" x14ac:dyDescent="0.3">
      <c r="A21" s="3" t="s">
        <v>23</v>
      </c>
      <c r="B21" s="35">
        <v>0</v>
      </c>
      <c r="C21" s="35">
        <v>446</v>
      </c>
      <c r="D21" s="35">
        <v>0</v>
      </c>
      <c r="E21" s="35">
        <v>60</v>
      </c>
      <c r="F21" s="35">
        <v>281</v>
      </c>
      <c r="G21" s="35">
        <v>663</v>
      </c>
      <c r="H21" s="35">
        <v>0</v>
      </c>
      <c r="I21" s="35">
        <v>0</v>
      </c>
      <c r="J21" s="35">
        <v>0</v>
      </c>
      <c r="K21" s="7">
        <v>1450</v>
      </c>
      <c r="L21" s="11">
        <f t="shared" si="0"/>
        <v>1450</v>
      </c>
    </row>
    <row r="22" spans="1:12" x14ac:dyDescent="0.3">
      <c r="A22" s="3" t="s">
        <v>24</v>
      </c>
      <c r="B22" s="35">
        <v>0</v>
      </c>
      <c r="C22" s="35">
        <v>0</v>
      </c>
      <c r="D22" s="35">
        <v>0</v>
      </c>
      <c r="E22" s="35">
        <v>0</v>
      </c>
      <c r="F22" s="35">
        <v>980</v>
      </c>
      <c r="G22" s="35">
        <v>0</v>
      </c>
      <c r="H22" s="35">
        <v>0</v>
      </c>
      <c r="I22" s="35">
        <v>0</v>
      </c>
      <c r="J22" s="35">
        <v>0</v>
      </c>
      <c r="K22" s="8">
        <v>980</v>
      </c>
      <c r="L22" s="11">
        <f t="shared" si="0"/>
        <v>980</v>
      </c>
    </row>
    <row r="23" spans="1:12" x14ac:dyDescent="0.3">
      <c r="A23" s="3" t="s">
        <v>25</v>
      </c>
      <c r="B23" s="35">
        <v>0</v>
      </c>
      <c r="C23" s="35">
        <v>0</v>
      </c>
      <c r="D23" s="35">
        <v>0</v>
      </c>
      <c r="E23" s="35">
        <v>650</v>
      </c>
      <c r="F23" s="35">
        <v>0</v>
      </c>
      <c r="G23" s="35">
        <v>0</v>
      </c>
      <c r="H23" s="35">
        <v>0</v>
      </c>
      <c r="I23" s="35">
        <v>0</v>
      </c>
      <c r="J23" s="35">
        <v>0</v>
      </c>
      <c r="K23" s="8">
        <v>650</v>
      </c>
      <c r="L23" s="11">
        <f t="shared" si="0"/>
        <v>650</v>
      </c>
    </row>
    <row r="24" spans="1:12" x14ac:dyDescent="0.3">
      <c r="A24" s="3" t="s">
        <v>26</v>
      </c>
      <c r="B24" s="35">
        <v>0</v>
      </c>
      <c r="C24" s="35">
        <v>0</v>
      </c>
      <c r="D24" s="35">
        <v>1025</v>
      </c>
      <c r="E24" s="35">
        <v>0</v>
      </c>
      <c r="F24" s="35">
        <v>0</v>
      </c>
      <c r="G24" s="35">
        <v>0</v>
      </c>
      <c r="H24" s="35">
        <v>0</v>
      </c>
      <c r="I24" s="35">
        <v>0</v>
      </c>
      <c r="J24" s="35">
        <v>0</v>
      </c>
      <c r="K24" s="7">
        <v>1025</v>
      </c>
      <c r="L24" s="11">
        <f t="shared" si="0"/>
        <v>1025</v>
      </c>
    </row>
    <row r="25" spans="1:12" x14ac:dyDescent="0.3">
      <c r="A25" s="3" t="s">
        <v>27</v>
      </c>
      <c r="B25" s="35">
        <v>0</v>
      </c>
      <c r="C25" s="35">
        <v>0</v>
      </c>
      <c r="D25" s="35">
        <v>0</v>
      </c>
      <c r="E25" s="35">
        <v>0</v>
      </c>
      <c r="F25" s="35">
        <v>0</v>
      </c>
      <c r="G25" s="35">
        <v>0</v>
      </c>
      <c r="H25" s="35">
        <v>0</v>
      </c>
      <c r="I25" s="35">
        <v>479</v>
      </c>
      <c r="J25" s="35">
        <v>851</v>
      </c>
      <c r="K25" s="7">
        <v>1330</v>
      </c>
      <c r="L25" s="11">
        <f t="shared" si="0"/>
        <v>1330</v>
      </c>
    </row>
    <row r="26" spans="1:12" x14ac:dyDescent="0.3">
      <c r="A26" s="3" t="s">
        <v>28</v>
      </c>
      <c r="B26" s="35">
        <v>974</v>
      </c>
      <c r="C26" s="35">
        <v>0</v>
      </c>
      <c r="D26" s="35">
        <v>0</v>
      </c>
      <c r="E26" s="35">
        <v>0</v>
      </c>
      <c r="F26" s="35">
        <v>0</v>
      </c>
      <c r="G26" s="35">
        <v>0</v>
      </c>
      <c r="H26" s="35">
        <v>301</v>
      </c>
      <c r="I26" s="35">
        <v>0</v>
      </c>
      <c r="J26" s="35">
        <v>0</v>
      </c>
      <c r="K26" s="7">
        <v>1275</v>
      </c>
      <c r="L26" s="11">
        <f t="shared" si="0"/>
        <v>1275</v>
      </c>
    </row>
    <row r="27" spans="1:12" x14ac:dyDescent="0.3">
      <c r="A27" s="17" t="s">
        <v>29</v>
      </c>
      <c r="B27" s="9">
        <v>974</v>
      </c>
      <c r="C27" s="10">
        <v>1225</v>
      </c>
      <c r="D27" s="10">
        <v>1690</v>
      </c>
      <c r="E27" s="9">
        <v>710</v>
      </c>
      <c r="F27" s="10">
        <v>1261</v>
      </c>
      <c r="G27" s="9">
        <v>663</v>
      </c>
      <c r="H27" s="9">
        <v>301</v>
      </c>
      <c r="I27" s="9">
        <v>479</v>
      </c>
      <c r="J27" s="10">
        <v>1227</v>
      </c>
    </row>
    <row r="28" spans="1:12" x14ac:dyDescent="0.3">
      <c r="A28" s="18" t="s">
        <v>30</v>
      </c>
      <c r="B28" s="11">
        <f>SUM(B19:B26)</f>
        <v>974</v>
      </c>
      <c r="C28" s="11">
        <f t="shared" ref="C28:J28" si="1">SUM(C19:C26)</f>
        <v>1225</v>
      </c>
      <c r="D28" s="11">
        <f t="shared" si="1"/>
        <v>1690</v>
      </c>
      <c r="E28" s="11">
        <f t="shared" si="1"/>
        <v>710</v>
      </c>
      <c r="F28" s="11">
        <f t="shared" si="1"/>
        <v>1261</v>
      </c>
      <c r="G28" s="11">
        <f t="shared" si="1"/>
        <v>663</v>
      </c>
      <c r="H28" s="11">
        <f t="shared" si="1"/>
        <v>301</v>
      </c>
      <c r="I28" s="11">
        <f t="shared" si="1"/>
        <v>479</v>
      </c>
      <c r="J28" s="11">
        <f t="shared" si="1"/>
        <v>1227</v>
      </c>
    </row>
    <row r="31" spans="1:12" x14ac:dyDescent="0.3">
      <c r="A31" s="14" t="s">
        <v>31</v>
      </c>
      <c r="B31" s="11">
        <f>SUMPRODUCT(B19:J26,B4:J11)</f>
        <v>149777</v>
      </c>
    </row>
  </sheetData>
  <mergeCells count="8">
    <mergeCell ref="L16:L18"/>
    <mergeCell ref="A1:A3"/>
    <mergeCell ref="B1:J1"/>
    <mergeCell ref="K1:K3"/>
    <mergeCell ref="A16:A18"/>
    <mergeCell ref="B16:J16"/>
    <mergeCell ref="K16:K18"/>
    <mergeCell ref="A15:B15"/>
  </mergeCells>
  <pageMargins left="0.7" right="0.7" top="0.75" bottom="0.75" header="0.3" footer="0.3"/>
  <pageSetup orientation="portrait" r:id="rId1"/>
  <ignoredErrors>
    <ignoredError sqref="L19:L26 B28:J28"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workbookViewId="0">
      <selection activeCell="H17" sqref="H17"/>
    </sheetView>
  </sheetViews>
  <sheetFormatPr defaultRowHeight="14.4" x14ac:dyDescent="0.3"/>
  <cols>
    <col min="4" max="4" width="12.77734375" bestFit="1" customWidth="1"/>
    <col min="8" max="8" width="9.6640625" customWidth="1"/>
  </cols>
  <sheetData>
    <row r="1" spans="1:12" x14ac:dyDescent="0.3">
      <c r="A1" s="38" t="s">
        <v>32</v>
      </c>
      <c r="B1" s="38" t="s">
        <v>33</v>
      </c>
      <c r="C1" s="38" t="s">
        <v>34</v>
      </c>
      <c r="D1" s="38" t="s">
        <v>35</v>
      </c>
      <c r="E1" s="21"/>
      <c r="G1" s="38" t="s">
        <v>36</v>
      </c>
      <c r="H1" s="38" t="s">
        <v>37</v>
      </c>
      <c r="L1" s="26"/>
    </row>
    <row r="2" spans="1:12" x14ac:dyDescent="0.3">
      <c r="A2" s="36">
        <v>0</v>
      </c>
      <c r="B2" s="11">
        <v>1</v>
      </c>
      <c r="C2" s="11">
        <v>2</v>
      </c>
      <c r="D2" s="23">
        <v>89</v>
      </c>
      <c r="E2" s="22"/>
      <c r="G2" s="11">
        <v>1</v>
      </c>
      <c r="H2" s="11">
        <f>SUMIF(B2:B23,G2,A2:A23)</f>
        <v>1</v>
      </c>
      <c r="L2" s="26"/>
    </row>
    <row r="3" spans="1:12" x14ac:dyDescent="0.3">
      <c r="A3" s="36">
        <v>1</v>
      </c>
      <c r="B3" s="11">
        <v>1</v>
      </c>
      <c r="C3" s="11">
        <v>3</v>
      </c>
      <c r="D3" s="23">
        <v>73</v>
      </c>
      <c r="E3" s="22"/>
      <c r="G3" s="11">
        <v>2</v>
      </c>
      <c r="H3" s="11">
        <f>SUMIF($C$2:$C$23,G3,$A$2:$A$23)-SUMIF($B$2:$B$23,G3,$A$2:$A$23)</f>
        <v>0</v>
      </c>
      <c r="L3" s="26"/>
    </row>
    <row r="4" spans="1:12" x14ac:dyDescent="0.3">
      <c r="A4" s="36">
        <v>0</v>
      </c>
      <c r="B4" s="11">
        <v>1</v>
      </c>
      <c r="C4" s="11">
        <v>4</v>
      </c>
      <c r="D4" s="23">
        <v>96</v>
      </c>
      <c r="E4" s="22"/>
      <c r="G4" s="11">
        <v>3</v>
      </c>
      <c r="H4" s="11">
        <f t="shared" ref="H4:H13" si="0">SUMIF($C$2:$C$23,G4,$A$2:$A$23)-SUMIF($B$2:$B$23,G4,$A$2:$A$23)</f>
        <v>0</v>
      </c>
      <c r="L4" s="26"/>
    </row>
    <row r="5" spans="1:12" x14ac:dyDescent="0.3">
      <c r="A5" s="36">
        <v>0</v>
      </c>
      <c r="B5" s="11">
        <v>2</v>
      </c>
      <c r="C5" s="11">
        <v>4</v>
      </c>
      <c r="D5" s="23">
        <v>105</v>
      </c>
      <c r="E5" s="22"/>
      <c r="G5" s="11">
        <v>4</v>
      </c>
      <c r="H5" s="11">
        <f t="shared" si="0"/>
        <v>0</v>
      </c>
      <c r="L5" s="26"/>
    </row>
    <row r="6" spans="1:12" x14ac:dyDescent="0.3">
      <c r="A6" s="36">
        <v>0</v>
      </c>
      <c r="B6" s="11">
        <v>2</v>
      </c>
      <c r="C6" s="11">
        <v>5</v>
      </c>
      <c r="D6" s="23">
        <v>75</v>
      </c>
      <c r="E6" s="22"/>
      <c r="G6" s="11">
        <v>5</v>
      </c>
      <c r="H6" s="11">
        <f t="shared" si="0"/>
        <v>0</v>
      </c>
      <c r="L6" s="26"/>
    </row>
    <row r="7" spans="1:12" x14ac:dyDescent="0.3">
      <c r="A7" s="36">
        <v>0</v>
      </c>
      <c r="B7" s="11">
        <v>3</v>
      </c>
      <c r="C7" s="11">
        <v>6</v>
      </c>
      <c r="D7" s="23">
        <v>94</v>
      </c>
      <c r="E7" s="22"/>
      <c r="G7" s="11">
        <v>6</v>
      </c>
      <c r="H7" s="11">
        <f t="shared" si="0"/>
        <v>0</v>
      </c>
      <c r="L7" s="26"/>
    </row>
    <row r="8" spans="1:12" x14ac:dyDescent="0.3">
      <c r="A8" s="36">
        <v>1</v>
      </c>
      <c r="B8" s="11">
        <v>3</v>
      </c>
      <c r="C8" s="11">
        <v>7</v>
      </c>
      <c r="D8" s="23">
        <v>81</v>
      </c>
      <c r="E8" s="22"/>
      <c r="G8" s="11">
        <v>7</v>
      </c>
      <c r="H8" s="11">
        <f t="shared" si="0"/>
        <v>0</v>
      </c>
      <c r="L8" s="26"/>
    </row>
    <row r="9" spans="1:12" x14ac:dyDescent="0.3">
      <c r="A9" s="36">
        <v>0</v>
      </c>
      <c r="B9" s="11">
        <v>4</v>
      </c>
      <c r="C9" s="11">
        <v>7</v>
      </c>
      <c r="D9" s="23">
        <v>62</v>
      </c>
      <c r="E9" s="22"/>
      <c r="G9" s="11">
        <v>8</v>
      </c>
      <c r="H9" s="11">
        <f t="shared" si="0"/>
        <v>0</v>
      </c>
      <c r="L9" s="26"/>
    </row>
    <row r="10" spans="1:12" x14ac:dyDescent="0.3">
      <c r="A10" s="36">
        <v>0</v>
      </c>
      <c r="B10" s="11">
        <v>4</v>
      </c>
      <c r="C10" s="11">
        <v>8</v>
      </c>
      <c r="D10" s="23">
        <v>81</v>
      </c>
      <c r="E10" s="22"/>
      <c r="G10" s="11">
        <v>9</v>
      </c>
      <c r="H10" s="11">
        <f t="shared" si="0"/>
        <v>0</v>
      </c>
      <c r="L10" s="26"/>
    </row>
    <row r="11" spans="1:12" x14ac:dyDescent="0.3">
      <c r="A11" s="36">
        <v>0</v>
      </c>
      <c r="B11" s="11">
        <v>5</v>
      </c>
      <c r="C11" s="11">
        <v>8</v>
      </c>
      <c r="D11" s="23">
        <v>73</v>
      </c>
      <c r="E11" s="22"/>
      <c r="G11" s="11">
        <v>10</v>
      </c>
      <c r="H11" s="11">
        <f t="shared" si="0"/>
        <v>0</v>
      </c>
      <c r="L11" s="26"/>
    </row>
    <row r="12" spans="1:12" x14ac:dyDescent="0.3">
      <c r="A12" s="36">
        <v>0</v>
      </c>
      <c r="B12" s="11">
        <v>5</v>
      </c>
      <c r="C12" s="11">
        <v>11</v>
      </c>
      <c r="D12" s="23">
        <v>144</v>
      </c>
      <c r="E12" s="22"/>
      <c r="G12" s="11">
        <v>11</v>
      </c>
      <c r="H12" s="11">
        <f t="shared" si="0"/>
        <v>0</v>
      </c>
      <c r="L12" s="26"/>
    </row>
    <row r="13" spans="1:12" x14ac:dyDescent="0.3">
      <c r="A13" s="36">
        <v>0</v>
      </c>
      <c r="B13" s="11">
        <v>6</v>
      </c>
      <c r="C13" s="11">
        <v>9</v>
      </c>
      <c r="D13" s="23">
        <v>58</v>
      </c>
      <c r="E13" s="22"/>
      <c r="G13" s="11">
        <v>12</v>
      </c>
      <c r="H13" s="11">
        <f t="shared" si="0"/>
        <v>0</v>
      </c>
      <c r="L13" s="26"/>
    </row>
    <row r="14" spans="1:12" x14ac:dyDescent="0.3">
      <c r="A14" s="36">
        <v>0</v>
      </c>
      <c r="B14" s="11">
        <v>7</v>
      </c>
      <c r="C14" s="11">
        <v>9</v>
      </c>
      <c r="D14" s="23">
        <v>54</v>
      </c>
      <c r="E14" s="22"/>
      <c r="G14" s="11">
        <v>13</v>
      </c>
      <c r="H14" s="11">
        <f>SUMIF(C2:C23,G14,A2:A23)</f>
        <v>1</v>
      </c>
      <c r="L14" s="26"/>
    </row>
    <row r="15" spans="1:12" x14ac:dyDescent="0.3">
      <c r="A15" s="36">
        <v>1</v>
      </c>
      <c r="B15" s="11">
        <v>7</v>
      </c>
      <c r="C15" s="11">
        <v>10</v>
      </c>
      <c r="D15" s="23">
        <v>85</v>
      </c>
      <c r="E15" s="22"/>
      <c r="L15" s="26"/>
    </row>
    <row r="16" spans="1:12" x14ac:dyDescent="0.3">
      <c r="A16" s="36">
        <v>0</v>
      </c>
      <c r="B16" s="11">
        <v>8</v>
      </c>
      <c r="C16" s="11">
        <v>10</v>
      </c>
      <c r="D16" s="23">
        <v>98</v>
      </c>
      <c r="E16" s="22"/>
      <c r="L16" s="26"/>
    </row>
    <row r="17" spans="1:12" x14ac:dyDescent="0.3">
      <c r="A17" s="36">
        <v>0</v>
      </c>
      <c r="B17" s="11">
        <v>8</v>
      </c>
      <c r="C17" s="11">
        <v>11</v>
      </c>
      <c r="D17" s="23">
        <v>106</v>
      </c>
      <c r="E17" s="22"/>
      <c r="L17" s="26"/>
    </row>
    <row r="18" spans="1:12" x14ac:dyDescent="0.3">
      <c r="A18" s="36">
        <v>0</v>
      </c>
      <c r="B18" s="11">
        <v>9</v>
      </c>
      <c r="C18" s="11">
        <v>10</v>
      </c>
      <c r="D18" s="23">
        <v>47</v>
      </c>
      <c r="E18" s="22"/>
      <c r="L18" s="26"/>
    </row>
    <row r="19" spans="1:12" x14ac:dyDescent="0.3">
      <c r="A19" s="36">
        <v>0</v>
      </c>
      <c r="B19" s="11">
        <v>9</v>
      </c>
      <c r="C19" s="11">
        <v>12</v>
      </c>
      <c r="D19" s="23">
        <v>55</v>
      </c>
      <c r="E19" s="22"/>
      <c r="L19" s="26"/>
    </row>
    <row r="20" spans="1:12" x14ac:dyDescent="0.3">
      <c r="A20" s="36">
        <v>0</v>
      </c>
      <c r="B20" s="11">
        <v>10</v>
      </c>
      <c r="C20" s="11">
        <v>12</v>
      </c>
      <c r="D20" s="23">
        <v>43</v>
      </c>
      <c r="E20" s="22"/>
      <c r="L20" s="26"/>
    </row>
    <row r="21" spans="1:12" x14ac:dyDescent="0.3">
      <c r="A21" s="36">
        <v>1</v>
      </c>
      <c r="B21" s="11">
        <v>10</v>
      </c>
      <c r="C21" s="11">
        <v>13</v>
      </c>
      <c r="D21" s="23">
        <v>84</v>
      </c>
      <c r="E21" s="22"/>
      <c r="L21" s="26"/>
    </row>
    <row r="22" spans="1:12" x14ac:dyDescent="0.3">
      <c r="A22" s="36">
        <v>0</v>
      </c>
      <c r="B22" s="11">
        <v>11</v>
      </c>
      <c r="C22" s="11">
        <v>13</v>
      </c>
      <c r="D22" s="23">
        <v>78</v>
      </c>
      <c r="E22" s="22"/>
      <c r="L22" s="26"/>
    </row>
    <row r="23" spans="1:12" x14ac:dyDescent="0.3">
      <c r="A23" s="36">
        <v>0</v>
      </c>
      <c r="B23" s="11">
        <v>12</v>
      </c>
      <c r="C23" s="11">
        <v>13</v>
      </c>
      <c r="D23" s="23">
        <v>71</v>
      </c>
      <c r="E23" s="22"/>
      <c r="L23" s="26"/>
    </row>
    <row r="24" spans="1:12" x14ac:dyDescent="0.3">
      <c r="L24" s="26"/>
    </row>
    <row r="25" spans="1:12" x14ac:dyDescent="0.3">
      <c r="L25" s="26"/>
    </row>
    <row r="26" spans="1:12" x14ac:dyDescent="0.3">
      <c r="A26" s="13" t="s">
        <v>31</v>
      </c>
      <c r="B26" s="11">
        <f>SUMPRODUCT(D2:D23,A2:A23)</f>
        <v>323</v>
      </c>
      <c r="L26" s="26"/>
    </row>
    <row r="27" spans="1:12" x14ac:dyDescent="0.3">
      <c r="L27" s="26"/>
    </row>
    <row r="28" spans="1:12" x14ac:dyDescent="0.3">
      <c r="L28" s="26"/>
    </row>
    <row r="29" spans="1:12" x14ac:dyDescent="0.3">
      <c r="L29" s="26"/>
    </row>
    <row r="30" spans="1:12" x14ac:dyDescent="0.3">
      <c r="L30" s="26"/>
    </row>
    <row r="31" spans="1:12" x14ac:dyDescent="0.3">
      <c r="L31" s="26"/>
    </row>
    <row r="32" spans="1:12" x14ac:dyDescent="0.3">
      <c r="L32" s="26"/>
    </row>
    <row r="33" spans="12:12" x14ac:dyDescent="0.3">
      <c r="L33" s="26"/>
    </row>
    <row r="34" spans="12:12" x14ac:dyDescent="0.3">
      <c r="L34" s="26"/>
    </row>
    <row r="35" spans="12:12" x14ac:dyDescent="0.3">
      <c r="L35" s="26"/>
    </row>
    <row r="36" spans="12:12" x14ac:dyDescent="0.3">
      <c r="L36" s="26"/>
    </row>
    <row r="37" spans="12:12" x14ac:dyDescent="0.3">
      <c r="L37" s="26"/>
    </row>
    <row r="38" spans="12:12" x14ac:dyDescent="0.3">
      <c r="L38" s="26"/>
    </row>
    <row r="39" spans="12:12" x14ac:dyDescent="0.3">
      <c r="L39" s="26"/>
    </row>
    <row r="40" spans="12:12" x14ac:dyDescent="0.3">
      <c r="L40" s="26"/>
    </row>
    <row r="41" spans="12:12" x14ac:dyDescent="0.3">
      <c r="L41" s="26"/>
    </row>
    <row r="42" spans="12:12" x14ac:dyDescent="0.3">
      <c r="L42" s="26"/>
    </row>
    <row r="43" spans="12:12" x14ac:dyDescent="0.3">
      <c r="L43" s="26"/>
    </row>
    <row r="44" spans="12:12" x14ac:dyDescent="0.3">
      <c r="L44" s="26"/>
    </row>
    <row r="45" spans="12:12" x14ac:dyDescent="0.3">
      <c r="L45" s="26"/>
    </row>
    <row r="46" spans="12:12" x14ac:dyDescent="0.3">
      <c r="L46" s="26"/>
    </row>
    <row r="47" spans="12:12" x14ac:dyDescent="0.3">
      <c r="L47" s="26"/>
    </row>
    <row r="48" spans="12:12" x14ac:dyDescent="0.3">
      <c r="L48" s="26"/>
    </row>
    <row r="49" spans="12:12" x14ac:dyDescent="0.3">
      <c r="L49" s="26"/>
    </row>
    <row r="50" spans="12:12" x14ac:dyDescent="0.3">
      <c r="L50" s="26"/>
    </row>
    <row r="51" spans="12:12" x14ac:dyDescent="0.3">
      <c r="L51" s="26"/>
    </row>
    <row r="52" spans="12:12" x14ac:dyDescent="0.3">
      <c r="L52" s="26"/>
    </row>
    <row r="53" spans="12:12" x14ac:dyDescent="0.3">
      <c r="L53" s="26"/>
    </row>
    <row r="54" spans="12:12" x14ac:dyDescent="0.3">
      <c r="L54" s="2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selection activeCell="F20" sqref="F20"/>
    </sheetView>
  </sheetViews>
  <sheetFormatPr defaultRowHeight="14.4" x14ac:dyDescent="0.3"/>
  <cols>
    <col min="1" max="1" width="18.88671875" customWidth="1"/>
    <col min="3" max="3" width="10.5546875" customWidth="1"/>
    <col min="4" max="4" width="9.5546875" customWidth="1"/>
    <col min="6" max="6" width="12.109375" customWidth="1"/>
    <col min="7" max="7" width="9.88671875" customWidth="1"/>
  </cols>
  <sheetData>
    <row r="1" spans="1:21" ht="28.8" customHeight="1" x14ac:dyDescent="0.3">
      <c r="A1" s="58" t="s">
        <v>41</v>
      </c>
      <c r="B1" s="59" t="s">
        <v>48</v>
      </c>
      <c r="C1" s="40" t="s">
        <v>49</v>
      </c>
      <c r="D1" s="40" t="s">
        <v>50</v>
      </c>
      <c r="E1" s="40" t="s">
        <v>51</v>
      </c>
      <c r="F1" s="40" t="s">
        <v>43</v>
      </c>
      <c r="G1" s="40" t="s">
        <v>42</v>
      </c>
    </row>
    <row r="2" spans="1:21" x14ac:dyDescent="0.3">
      <c r="A2" s="58"/>
      <c r="B2" s="60"/>
      <c r="C2" s="42"/>
      <c r="D2" s="42"/>
      <c r="E2" s="42"/>
      <c r="F2" s="42"/>
      <c r="G2" s="42"/>
    </row>
    <row r="3" spans="1:21" x14ac:dyDescent="0.3">
      <c r="A3" s="11">
        <v>1</v>
      </c>
      <c r="B3" s="19">
        <v>0.4</v>
      </c>
      <c r="C3" s="19">
        <v>0.15</v>
      </c>
      <c r="D3" s="19">
        <v>0.19</v>
      </c>
      <c r="E3" s="19">
        <v>1.1000000000000001</v>
      </c>
      <c r="F3" s="20">
        <v>150</v>
      </c>
      <c r="G3" s="19">
        <v>600</v>
      </c>
    </row>
    <row r="4" spans="1:21" x14ac:dyDescent="0.3">
      <c r="A4" s="11">
        <v>2</v>
      </c>
      <c r="B4" s="19">
        <v>0.5</v>
      </c>
      <c r="C4" s="19">
        <v>0.25</v>
      </c>
      <c r="D4" s="19">
        <v>0.19</v>
      </c>
      <c r="E4" s="19">
        <v>0.8</v>
      </c>
      <c r="F4" s="20">
        <v>170</v>
      </c>
      <c r="G4" s="19">
        <v>800</v>
      </c>
    </row>
    <row r="5" spans="1:21" x14ac:dyDescent="0.3">
      <c r="A5" s="11">
        <v>3</v>
      </c>
      <c r="B5" s="19">
        <v>0.9</v>
      </c>
      <c r="C5" s="19">
        <v>0.2</v>
      </c>
      <c r="D5" s="19">
        <v>0.45</v>
      </c>
      <c r="E5" s="19">
        <v>0.9</v>
      </c>
      <c r="F5" s="20">
        <v>175</v>
      </c>
      <c r="G5" s="19">
        <v>500</v>
      </c>
    </row>
    <row r="6" spans="1:21" ht="15" thickBot="1" x14ac:dyDescent="0.35">
      <c r="A6" s="25"/>
      <c r="B6" s="25"/>
      <c r="C6" s="25"/>
      <c r="D6" s="25"/>
      <c r="E6" s="25"/>
      <c r="F6" s="25"/>
      <c r="G6" s="25"/>
      <c r="H6" s="25"/>
      <c r="I6" s="25"/>
      <c r="J6" s="25"/>
      <c r="K6" s="25"/>
      <c r="L6" s="25"/>
      <c r="M6" s="25"/>
      <c r="N6" s="25"/>
      <c r="O6" s="25"/>
      <c r="P6" s="25"/>
      <c r="Q6" s="25"/>
      <c r="R6" s="25"/>
      <c r="S6" s="25"/>
      <c r="T6" s="25"/>
      <c r="U6" s="25"/>
    </row>
    <row r="8" spans="1:21" x14ac:dyDescent="0.3">
      <c r="A8" s="30" t="s">
        <v>52</v>
      </c>
      <c r="B8" s="11"/>
      <c r="C8" s="32"/>
    </row>
    <row r="9" spans="1:21" x14ac:dyDescent="0.3">
      <c r="A9" s="62" t="s">
        <v>41</v>
      </c>
      <c r="B9" s="63" t="s">
        <v>47</v>
      </c>
      <c r="C9" s="49" t="s">
        <v>46</v>
      </c>
      <c r="D9" s="61" t="s">
        <v>45</v>
      </c>
      <c r="E9" s="61" t="s">
        <v>44</v>
      </c>
      <c r="F9" s="61" t="s">
        <v>53</v>
      </c>
      <c r="G9" s="61" t="s">
        <v>54</v>
      </c>
    </row>
    <row r="10" spans="1:21" x14ac:dyDescent="0.3">
      <c r="A10" s="39"/>
      <c r="B10" s="64"/>
      <c r="C10" s="50"/>
      <c r="D10" s="50"/>
      <c r="E10" s="50"/>
      <c r="F10" s="50"/>
      <c r="G10" s="50"/>
    </row>
    <row r="11" spans="1:21" x14ac:dyDescent="0.3">
      <c r="A11" s="11">
        <v>1</v>
      </c>
      <c r="B11" s="19">
        <f>100*B3/100</f>
        <v>0.4</v>
      </c>
      <c r="C11" s="19">
        <f t="shared" ref="C11:E11" si="0">100*C3/100</f>
        <v>0.15</v>
      </c>
      <c r="D11" s="19">
        <f t="shared" si="0"/>
        <v>0.19</v>
      </c>
      <c r="E11" s="19">
        <f t="shared" si="0"/>
        <v>1.1000000000000001</v>
      </c>
      <c r="F11" s="20">
        <f>F3*100</f>
        <v>15000</v>
      </c>
      <c r="G11" s="19">
        <f>G3/100</f>
        <v>6</v>
      </c>
    </row>
    <row r="12" spans="1:21" x14ac:dyDescent="0.3">
      <c r="A12" s="11">
        <v>2</v>
      </c>
      <c r="B12" s="19">
        <f t="shared" ref="B12:E12" si="1">100*B4/100</f>
        <v>0.5</v>
      </c>
      <c r="C12" s="19">
        <f>100*C4/100</f>
        <v>0.25</v>
      </c>
      <c r="D12" s="19">
        <f t="shared" si="1"/>
        <v>0.19</v>
      </c>
      <c r="E12" s="19">
        <f t="shared" si="1"/>
        <v>0.8</v>
      </c>
      <c r="F12" s="20">
        <f t="shared" ref="F12" si="2">F4*100</f>
        <v>17000</v>
      </c>
      <c r="G12" s="19">
        <f t="shared" ref="G12:G13" si="3">G4/100</f>
        <v>8</v>
      </c>
    </row>
    <row r="13" spans="1:21" x14ac:dyDescent="0.3">
      <c r="A13" s="11">
        <v>3</v>
      </c>
      <c r="B13" s="19">
        <f t="shared" ref="B13:E13" si="4">100*B5/100</f>
        <v>0.9</v>
      </c>
      <c r="C13" s="19">
        <f t="shared" si="4"/>
        <v>0.2</v>
      </c>
      <c r="D13" s="19">
        <f t="shared" si="4"/>
        <v>0.45</v>
      </c>
      <c r="E13" s="19">
        <f t="shared" si="4"/>
        <v>0.9</v>
      </c>
      <c r="F13" s="20">
        <f>F5*100</f>
        <v>17500</v>
      </c>
      <c r="G13" s="19">
        <f t="shared" si="3"/>
        <v>5</v>
      </c>
    </row>
    <row r="16" spans="1:21" x14ac:dyDescent="0.3">
      <c r="A16" s="13" t="s">
        <v>73</v>
      </c>
      <c r="B16" s="32"/>
    </row>
    <row r="17" spans="1:4" x14ac:dyDescent="0.3">
      <c r="A17" s="33" t="s">
        <v>41</v>
      </c>
      <c r="B17" s="33" t="s">
        <v>40</v>
      </c>
    </row>
    <row r="18" spans="1:4" x14ac:dyDescent="0.3">
      <c r="A18" s="11">
        <v>1</v>
      </c>
      <c r="B18" s="36">
        <v>3</v>
      </c>
    </row>
    <row r="19" spans="1:4" x14ac:dyDescent="0.3">
      <c r="A19" s="11">
        <v>2</v>
      </c>
      <c r="B19" s="36">
        <v>8</v>
      </c>
    </row>
    <row r="20" spans="1:4" x14ac:dyDescent="0.3">
      <c r="A20" s="11">
        <v>3</v>
      </c>
      <c r="B20" s="36">
        <v>5</v>
      </c>
    </row>
    <row r="23" spans="1:4" x14ac:dyDescent="0.3">
      <c r="A23" s="30" t="s">
        <v>39</v>
      </c>
    </row>
    <row r="24" spans="1:4" x14ac:dyDescent="0.3">
      <c r="A24" s="34" t="s">
        <v>65</v>
      </c>
      <c r="B24" s="34" t="s">
        <v>30</v>
      </c>
      <c r="C24" s="34" t="s">
        <v>64</v>
      </c>
      <c r="D24" s="34" t="s">
        <v>63</v>
      </c>
    </row>
    <row r="25" spans="1:4" x14ac:dyDescent="0.3">
      <c r="A25" s="11" t="s">
        <v>47</v>
      </c>
      <c r="B25" s="11">
        <f>SUMPRODUCT(B18:B20,B11:B13)</f>
        <v>9.6999999999999993</v>
      </c>
      <c r="C25" s="31" t="s">
        <v>38</v>
      </c>
      <c r="D25" s="11">
        <v>10</v>
      </c>
    </row>
    <row r="26" spans="1:4" x14ac:dyDescent="0.3">
      <c r="A26" s="11" t="s">
        <v>66</v>
      </c>
      <c r="B26" s="11">
        <f>SUMPRODUCT(B18:B20,C11:C13)</f>
        <v>3.45</v>
      </c>
      <c r="C26" s="31" t="s">
        <v>38</v>
      </c>
      <c r="D26" s="11">
        <v>4</v>
      </c>
    </row>
    <row r="27" spans="1:4" x14ac:dyDescent="0.3">
      <c r="A27" s="11" t="s">
        <v>67</v>
      </c>
      <c r="B27" s="11">
        <f>SUMPRODUCT(B18:B20,D11:D13)</f>
        <v>4.34</v>
      </c>
      <c r="C27" s="31" t="s">
        <v>38</v>
      </c>
      <c r="D27" s="11">
        <v>7</v>
      </c>
    </row>
    <row r="28" spans="1:4" x14ac:dyDescent="0.3">
      <c r="A28" s="11" t="s">
        <v>44</v>
      </c>
      <c r="B28" s="11">
        <f>SUMPRODUCT(B18:B20,E11:E13)</f>
        <v>14.200000000000001</v>
      </c>
      <c r="C28" s="31" t="s">
        <v>38</v>
      </c>
      <c r="D28" s="11">
        <v>15</v>
      </c>
    </row>
    <row r="29" spans="1:4" x14ac:dyDescent="0.3">
      <c r="A29" s="11" t="s">
        <v>68</v>
      </c>
      <c r="B29" s="11">
        <f>SUM(B18:B20)</f>
        <v>16</v>
      </c>
      <c r="C29" s="31" t="s">
        <v>38</v>
      </c>
      <c r="D29" s="11">
        <v>17</v>
      </c>
    </row>
    <row r="30" spans="1:4" x14ac:dyDescent="0.3">
      <c r="A30" s="11" t="s">
        <v>69</v>
      </c>
      <c r="B30" s="11">
        <f>B18</f>
        <v>3</v>
      </c>
      <c r="C30" s="31" t="s">
        <v>38</v>
      </c>
      <c r="D30" s="11">
        <f>G11</f>
        <v>6</v>
      </c>
    </row>
    <row r="31" spans="1:4" x14ac:dyDescent="0.3">
      <c r="A31" s="11" t="s">
        <v>70</v>
      </c>
      <c r="B31" s="11">
        <f>B19</f>
        <v>8</v>
      </c>
      <c r="C31" s="31" t="s">
        <v>38</v>
      </c>
      <c r="D31" s="11">
        <f>G12</f>
        <v>8</v>
      </c>
    </row>
    <row r="32" spans="1:4" x14ac:dyDescent="0.3">
      <c r="A32" s="11" t="s">
        <v>71</v>
      </c>
      <c r="B32" s="11">
        <f>B20</f>
        <v>5</v>
      </c>
      <c r="C32" s="31" t="s">
        <v>38</v>
      </c>
      <c r="D32" s="11">
        <f>G13</f>
        <v>5</v>
      </c>
    </row>
    <row r="35" spans="1:2" x14ac:dyDescent="0.3">
      <c r="A35" s="13" t="s">
        <v>31</v>
      </c>
      <c r="B35" s="12">
        <f>SUMPRODUCT(B18:B20,F11:F13)</f>
        <v>268500</v>
      </c>
    </row>
  </sheetData>
  <mergeCells count="14">
    <mergeCell ref="G9:G10"/>
    <mergeCell ref="A9:A10"/>
    <mergeCell ref="B9:B10"/>
    <mergeCell ref="C9:C10"/>
    <mergeCell ref="D9:D10"/>
    <mergeCell ref="E9:E10"/>
    <mergeCell ref="F9:F10"/>
    <mergeCell ref="G1:G2"/>
    <mergeCell ref="A1:A2"/>
    <mergeCell ref="B1:B2"/>
    <mergeCell ref="C1:C2"/>
    <mergeCell ref="D1:D2"/>
    <mergeCell ref="E1:E2"/>
    <mergeCell ref="F1:F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abSelected="1" workbookViewId="0">
      <selection activeCell="H20" sqref="H20"/>
    </sheetView>
  </sheetViews>
  <sheetFormatPr defaultRowHeight="14.4" x14ac:dyDescent="0.3"/>
  <cols>
    <col min="1" max="1" width="12.44140625" bestFit="1" customWidth="1"/>
    <col min="2" max="2" width="8" customWidth="1"/>
    <col min="3" max="3" width="8.21875" customWidth="1"/>
    <col min="4" max="4" width="7.44140625" customWidth="1"/>
    <col min="5" max="5" width="10.33203125" customWidth="1"/>
    <col min="6" max="6" width="14" customWidth="1"/>
    <col min="7" max="7" width="8.6640625" customWidth="1"/>
    <col min="8" max="8" width="6.77734375" customWidth="1"/>
  </cols>
  <sheetData>
    <row r="1" spans="1:23" x14ac:dyDescent="0.3">
      <c r="A1" s="24" t="s">
        <v>55</v>
      </c>
      <c r="B1" s="24" t="s">
        <v>29</v>
      </c>
      <c r="C1" s="24" t="s">
        <v>56</v>
      </c>
      <c r="D1" s="24" t="s">
        <v>57</v>
      </c>
      <c r="E1" s="24" t="s">
        <v>58</v>
      </c>
    </row>
    <row r="2" spans="1:23" x14ac:dyDescent="0.3">
      <c r="A2" s="24">
        <v>1</v>
      </c>
      <c r="B2" s="24">
        <v>9000</v>
      </c>
      <c r="C2" s="24">
        <v>9000</v>
      </c>
      <c r="D2" s="24">
        <v>1000</v>
      </c>
      <c r="E2" s="24">
        <v>3000</v>
      </c>
    </row>
    <row r="3" spans="1:23" x14ac:dyDescent="0.3">
      <c r="A3" s="24">
        <v>2</v>
      </c>
      <c r="B3" s="24">
        <v>12000</v>
      </c>
      <c r="C3" s="24">
        <v>10000</v>
      </c>
      <c r="D3" s="24">
        <v>1500</v>
      </c>
      <c r="E3" s="24">
        <v>3000</v>
      </c>
    </row>
    <row r="4" spans="1:23" x14ac:dyDescent="0.3">
      <c r="A4" s="24">
        <v>3</v>
      </c>
      <c r="B4" s="24">
        <v>16000</v>
      </c>
      <c r="C4" s="24">
        <v>12000</v>
      </c>
      <c r="D4" s="24">
        <v>2000</v>
      </c>
      <c r="E4" s="24">
        <v>3000</v>
      </c>
    </row>
    <row r="5" spans="1:23" x14ac:dyDescent="0.3">
      <c r="A5" s="24">
        <v>4</v>
      </c>
      <c r="B5" s="24">
        <v>19000</v>
      </c>
      <c r="C5" s="24">
        <v>12000</v>
      </c>
      <c r="D5" s="24">
        <v>2000</v>
      </c>
      <c r="E5" s="24">
        <v>3000</v>
      </c>
    </row>
    <row r="11" spans="1:23" ht="15" thickBot="1" x14ac:dyDescent="0.35">
      <c r="A11" s="25"/>
      <c r="B11" s="25"/>
      <c r="C11" s="25"/>
      <c r="D11" s="25"/>
      <c r="E11" s="25"/>
      <c r="F11" s="25"/>
      <c r="G11" s="25"/>
      <c r="H11" s="25"/>
      <c r="I11" s="25"/>
      <c r="J11" s="25"/>
      <c r="K11" s="25"/>
      <c r="L11" s="25"/>
      <c r="M11" s="25"/>
      <c r="N11" s="25"/>
      <c r="O11" s="25"/>
      <c r="P11" s="25"/>
      <c r="Q11" s="25"/>
      <c r="R11" s="25"/>
      <c r="S11" s="25"/>
      <c r="T11" s="25"/>
      <c r="U11" s="25"/>
      <c r="V11" s="25"/>
      <c r="W11" s="25"/>
    </row>
    <row r="13" spans="1:23" x14ac:dyDescent="0.3">
      <c r="A13" s="30" t="s">
        <v>73</v>
      </c>
      <c r="B13" s="11"/>
    </row>
    <row r="14" spans="1:23" x14ac:dyDescent="0.3">
      <c r="A14" s="28" t="s">
        <v>55</v>
      </c>
      <c r="B14" s="28" t="s">
        <v>29</v>
      </c>
      <c r="C14" s="28" t="s">
        <v>56</v>
      </c>
      <c r="D14" s="28" t="s">
        <v>57</v>
      </c>
      <c r="E14" s="28" t="s">
        <v>58</v>
      </c>
      <c r="F14" s="29" t="s">
        <v>61</v>
      </c>
      <c r="G14" s="29" t="s">
        <v>59</v>
      </c>
      <c r="H14" s="29" t="s">
        <v>60</v>
      </c>
    </row>
    <row r="15" spans="1:23" x14ac:dyDescent="0.3">
      <c r="A15" s="24" t="s">
        <v>62</v>
      </c>
      <c r="B15" s="24"/>
      <c r="C15" s="24"/>
      <c r="D15" s="24"/>
      <c r="E15" s="24"/>
      <c r="F15" s="27"/>
      <c r="G15" s="27">
        <v>300</v>
      </c>
      <c r="H15" s="27">
        <v>0</v>
      </c>
    </row>
    <row r="16" spans="1:23" x14ac:dyDescent="0.3">
      <c r="A16" s="24">
        <v>1</v>
      </c>
      <c r="B16" s="24">
        <v>9000</v>
      </c>
      <c r="C16" s="37">
        <v>9000</v>
      </c>
      <c r="D16" s="37">
        <v>1000</v>
      </c>
      <c r="E16" s="37">
        <v>0</v>
      </c>
      <c r="F16" s="11">
        <f>SUM(G15,C16:E16)</f>
        <v>10300</v>
      </c>
      <c r="G16" s="11">
        <f>F16-B16</f>
        <v>1300</v>
      </c>
      <c r="H16" s="11">
        <f>C16*20+D16*25+E16*27+G16*2</f>
        <v>207600</v>
      </c>
    </row>
    <row r="17" spans="1:8" x14ac:dyDescent="0.3">
      <c r="A17" s="24">
        <v>2</v>
      </c>
      <c r="B17" s="24">
        <v>12000</v>
      </c>
      <c r="C17" s="37">
        <v>10000</v>
      </c>
      <c r="D17" s="37">
        <v>1500</v>
      </c>
      <c r="E17" s="37">
        <v>200</v>
      </c>
      <c r="F17" s="11">
        <f t="shared" ref="F17:F18" si="0">SUM(G16,C17:E17)</f>
        <v>13000</v>
      </c>
      <c r="G17" s="11">
        <f t="shared" ref="G17:G18" si="1">F17-B17</f>
        <v>1000</v>
      </c>
      <c r="H17" s="11">
        <f t="shared" ref="H17:H19" si="2">C17*20+D17*25+E17*27+G17*2</f>
        <v>244900</v>
      </c>
    </row>
    <row r="18" spans="1:8" x14ac:dyDescent="0.3">
      <c r="A18" s="24">
        <v>3</v>
      </c>
      <c r="B18" s="24">
        <v>16000</v>
      </c>
      <c r="C18" s="37">
        <v>12000</v>
      </c>
      <c r="D18" s="37">
        <v>2000</v>
      </c>
      <c r="E18" s="37">
        <v>3000</v>
      </c>
      <c r="F18" s="11">
        <f t="shared" si="0"/>
        <v>18000</v>
      </c>
      <c r="G18" s="11">
        <f t="shared" si="1"/>
        <v>2000</v>
      </c>
      <c r="H18" s="11">
        <f t="shared" si="2"/>
        <v>375000</v>
      </c>
    </row>
    <row r="19" spans="1:8" x14ac:dyDescent="0.3">
      <c r="A19" s="24">
        <v>4</v>
      </c>
      <c r="B19" s="24">
        <v>19000</v>
      </c>
      <c r="C19" s="37">
        <v>12000</v>
      </c>
      <c r="D19" s="37">
        <v>2000</v>
      </c>
      <c r="E19" s="37">
        <v>3000</v>
      </c>
      <c r="F19" s="11">
        <f>SUM(G18,C19:E19)</f>
        <v>19000</v>
      </c>
      <c r="G19" s="11">
        <f>F19-B19</f>
        <v>0</v>
      </c>
      <c r="H19" s="11">
        <f t="shared" si="2"/>
        <v>371000</v>
      </c>
    </row>
    <row r="22" spans="1:8" x14ac:dyDescent="0.3">
      <c r="A22" s="30" t="s">
        <v>31</v>
      </c>
      <c r="B22" s="11">
        <f>SUM(H16:H19)</f>
        <v>1198500</v>
      </c>
    </row>
  </sheetData>
  <pageMargins left="0.7" right="0.7" top="0.75" bottom="0.75" header="0.3" footer="0.3"/>
  <ignoredErrors>
    <ignoredError sqref="F16:F19"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Problem 1</vt:lpstr>
      <vt:lpstr>Problem 2</vt:lpstr>
      <vt:lpstr>Problem 3</vt:lpstr>
      <vt:lpstr>Problem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84333599451</dc:creator>
  <cp:lastModifiedBy>Nhựt Anh Huỳnh</cp:lastModifiedBy>
  <dcterms:created xsi:type="dcterms:W3CDTF">2021-11-12T06:13:59Z</dcterms:created>
  <dcterms:modified xsi:type="dcterms:W3CDTF">2024-04-23T16:33:42Z</dcterms:modified>
</cp:coreProperties>
</file>