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amkor.sharepoint.com/sites/ATVPCS519/Shared Documents/General/06.Project/03.Kioxia/MP/4. Loading Plan/N-3124/"/>
    </mc:Choice>
  </mc:AlternateContent>
  <xr:revisionPtr revIDLastSave="1169" documentId="8_{1283D072-B4BB-43AD-99A2-0F265714C28D}" xr6:coauthVersionLast="47" xr6:coauthVersionMax="47" xr10:uidLastSave="{A9A21E07-A6D3-449E-BF40-8A003E6844D7}"/>
  <bookViews>
    <workbookView xWindow="28680" yWindow="-120" windowWidth="29040" windowHeight="15720" xr2:uid="{023874CA-6D56-4CA0-B844-AAB2541E4A34}"/>
  </bookViews>
  <sheets>
    <sheet name="All lot request" sheetId="1" r:id="rId1"/>
    <sheet name="wafer disposal" sheetId="2" state="hidden" r:id="rId2"/>
    <sheet name="Sheet1" sheetId="3" state="hidden" r:id="rId3"/>
  </sheets>
  <definedNames>
    <definedName name="_xlnm._FilterDatabase" localSheetId="0" hidden="1">'All lot request'!$A$17:$O$87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1" l="1"/>
  <c r="J87" i="1"/>
  <c r="G86" i="1"/>
  <c r="G85" i="1"/>
  <c r="G84" i="1"/>
  <c r="G83" i="1"/>
  <c r="I82" i="1"/>
  <c r="I85" i="1" s="1"/>
  <c r="G82" i="1"/>
  <c r="G79" i="1" l="1"/>
  <c r="G78" i="1"/>
  <c r="I77" i="1"/>
  <c r="G77" i="1"/>
  <c r="I76" i="1"/>
  <c r="G76" i="1"/>
  <c r="I75" i="1"/>
  <c r="G75" i="1"/>
  <c r="G72" i="1" l="1"/>
  <c r="G71" i="1"/>
  <c r="I70" i="1"/>
  <c r="G70" i="1"/>
  <c r="I69" i="1"/>
  <c r="G69" i="1"/>
  <c r="I68" i="1"/>
  <c r="G68" i="1"/>
  <c r="G65" i="1"/>
  <c r="G64" i="1"/>
  <c r="I63" i="1"/>
  <c r="G63" i="1"/>
  <c r="I62" i="1"/>
  <c r="G62" i="1"/>
  <c r="I61" i="1"/>
  <c r="G61" i="1"/>
  <c r="G57" i="1" l="1"/>
  <c r="G56" i="1"/>
  <c r="G58" i="1"/>
  <c r="G40" i="1"/>
  <c r="G41" i="1"/>
  <c r="G48" i="1"/>
  <c r="G47" i="1"/>
  <c r="G46" i="1"/>
  <c r="G42" i="1"/>
  <c r="I42" i="1"/>
  <c r="G55" i="1"/>
  <c r="G54" i="1"/>
  <c r="I53" i="1"/>
  <c r="G53" i="1"/>
  <c r="G50" i="1"/>
  <c r="G49" i="1"/>
  <c r="I46" i="1"/>
  <c r="G43" i="1"/>
  <c r="I39" i="1"/>
  <c r="G39" i="1"/>
  <c r="G36" i="1"/>
  <c r="G35" i="1"/>
  <c r="I34" i="1"/>
  <c r="G34" i="1"/>
  <c r="I33" i="1"/>
  <c r="G33" i="1"/>
  <c r="I32" i="1"/>
  <c r="G32" i="1"/>
  <c r="G29" i="1"/>
  <c r="G28" i="1"/>
  <c r="I27" i="1"/>
  <c r="G27" i="1"/>
  <c r="I26" i="1"/>
  <c r="G26" i="1"/>
  <c r="I25" i="1"/>
  <c r="G25" i="1"/>
  <c r="G22" i="1"/>
  <c r="I19" i="1"/>
  <c r="I20" i="1"/>
  <c r="I18" i="1"/>
  <c r="G20" i="1"/>
  <c r="G21" i="1"/>
  <c r="I87" i="1" l="1"/>
  <c r="D8" i="1"/>
  <c r="W3" i="2" l="1"/>
  <c r="AB3" i="2" s="1"/>
  <c r="AG3" i="2" s="1"/>
  <c r="V3" i="2"/>
  <c r="AA3" i="2" s="1"/>
  <c r="AF3" i="2" s="1"/>
  <c r="U3" i="2"/>
  <c r="Z3" i="2" s="1"/>
  <c r="AE3" i="2" s="1"/>
  <c r="T3" i="2"/>
  <c r="Y3" i="2" s="1"/>
  <c r="AD3" i="2" s="1"/>
  <c r="AB2" i="2"/>
  <c r="AG2" i="2" s="1"/>
  <c r="AB23" i="2" s="1"/>
  <c r="AA2" i="2"/>
  <c r="AF2" i="2" s="1"/>
  <c r="Z10" i="2" s="1"/>
  <c r="Z2" i="2"/>
  <c r="AE2" i="2" s="1"/>
  <c r="Y2" i="2"/>
  <c r="AD2" i="2" s="1"/>
  <c r="W2" i="2"/>
  <c r="V2" i="2"/>
  <c r="U2" i="2"/>
  <c r="T2" i="2"/>
  <c r="AB1" i="2"/>
  <c r="AG1" i="2" s="1"/>
  <c r="AA1" i="2"/>
  <c r="AF1" i="2" s="1"/>
  <c r="Y1" i="2"/>
  <c r="AD1" i="2" s="1"/>
  <c r="S10" i="2" s="1"/>
  <c r="U1" i="2"/>
  <c r="Z1" i="2" s="1"/>
  <c r="AE1" i="2" s="1"/>
  <c r="R1" i="2"/>
  <c r="G19" i="1"/>
  <c r="G18" i="1"/>
  <c r="D11" i="1"/>
  <c r="E11" i="1"/>
  <c r="AA14" i="2" l="1"/>
  <c r="AC30" i="2"/>
  <c r="T15" i="2"/>
  <c r="U19" i="2" s="1"/>
  <c r="V23" i="2" s="1"/>
  <c r="W26" i="2" s="1"/>
  <c r="X3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 Erguiza</author>
  </authors>
  <commentList>
    <comment ref="C4" authorId="0" shapeId="0" xr:uid="{DC6569B8-8F20-4596-843E-7969E66A841E}">
      <text>
        <r>
          <rPr>
            <b/>
            <sz val="9"/>
            <color indexed="81"/>
            <rFont val="Tahoma"/>
            <family val="2"/>
          </rPr>
          <t>Format:
Marking#/REV</t>
        </r>
      </text>
    </comment>
    <comment ref="C5" authorId="0" shapeId="0" xr:uid="{E247FAE7-0137-4AC7-93AA-67DB6B9DF050}">
      <text>
        <r>
          <rPr>
            <b/>
            <sz val="9"/>
            <color indexed="81"/>
            <rFont val="Tahoma"/>
            <family val="2"/>
          </rPr>
          <t>Format:
Bonding# / REV</t>
        </r>
      </text>
    </comment>
  </commentList>
</comments>
</file>

<file path=xl/sharedStrings.xml><?xml version="1.0" encoding="utf-8"?>
<sst xmlns="http://schemas.openxmlformats.org/spreadsheetml/2006/main" count="848" uniqueCount="303">
  <si>
    <t>Target device</t>
  </si>
  <si>
    <t>DA OPR</t>
  </si>
  <si>
    <t>ASSM Die alloc</t>
  </si>
  <si>
    <t>BG Thickness</t>
  </si>
  <si>
    <t>FG</t>
  </si>
  <si>
    <t>PV</t>
  </si>
  <si>
    <t>CT</t>
  </si>
  <si>
    <t>STATUS</t>
  </si>
  <si>
    <t>PDL:</t>
  </si>
  <si>
    <t>D/A 1</t>
  </si>
  <si>
    <t xml:space="preserve">Assy </t>
  </si>
  <si>
    <t>MARKING:</t>
  </si>
  <si>
    <t>D/A 2</t>
  </si>
  <si>
    <t>Test</t>
  </si>
  <si>
    <t>TBD</t>
  </si>
  <si>
    <t>B/D:</t>
  </si>
  <si>
    <t>body size:</t>
  </si>
  <si>
    <t>PCB:</t>
  </si>
  <si>
    <t xml:space="preserve">WAFER NAME: </t>
  </si>
  <si>
    <t>MAPPING</t>
  </si>
  <si>
    <t>PO</t>
  </si>
  <si>
    <t>Ship to</t>
  </si>
  <si>
    <t>I000780007</t>
  </si>
  <si>
    <t>NPI Flag</t>
  </si>
  <si>
    <t>Lot Type</t>
  </si>
  <si>
    <t>M / D</t>
  </si>
  <si>
    <t>ASSY LOT# / DCC</t>
  </si>
  <si>
    <t>Target device</t>
    <phoneticPr fontId="0" type="noConversion"/>
  </si>
  <si>
    <t>Batch#</t>
    <phoneticPr fontId="0" type="noConversion"/>
  </si>
  <si>
    <t>Die Location</t>
  </si>
  <si>
    <t>Wafer Mapping#</t>
  </si>
  <si>
    <t>Wafer pcs</t>
  </si>
  <si>
    <t>AO LOT#/DCC</t>
    <phoneticPr fontId="0" type="noConversion"/>
  </si>
  <si>
    <t>Need Die QTY</t>
  </si>
  <si>
    <t>Loading QTY</t>
  </si>
  <si>
    <t>Wafer ID</t>
    <phoneticPr fontId="0" type="noConversion"/>
  </si>
  <si>
    <t>Sub</t>
    <phoneticPr fontId="0" type="noConversion"/>
  </si>
  <si>
    <t>Loading date</t>
    <phoneticPr fontId="0" type="noConversion"/>
  </si>
  <si>
    <t>M</t>
  </si>
  <si>
    <t>D</t>
  </si>
  <si>
    <t>Device</t>
  </si>
  <si>
    <t>Line</t>
  </si>
  <si>
    <t>From wafer</t>
  </si>
  <si>
    <t>Required wafer</t>
  </si>
  <si>
    <t>Remain wafer</t>
  </si>
  <si>
    <t>CUST</t>
  </si>
  <si>
    <t>Nation</t>
  </si>
  <si>
    <t>Region</t>
  </si>
  <si>
    <t>SAP Ship to Part#</t>
  </si>
  <si>
    <t>SHIP_TO</t>
  </si>
  <si>
    <t>F</t>
  </si>
  <si>
    <t>78-3-F</t>
  </si>
  <si>
    <t>4A</t>
  </si>
  <si>
    <t>I000780008</t>
  </si>
  <si>
    <t>TIP</t>
  </si>
  <si>
    <t>78-8-4A</t>
  </si>
  <si>
    <t>G</t>
  </si>
  <si>
    <t>I000780010</t>
  </si>
  <si>
    <t>CCET</t>
  </si>
  <si>
    <t>78-24-G</t>
  </si>
  <si>
    <t>Wafer Material No</t>
  </si>
  <si>
    <t>Plant</t>
  </si>
  <si>
    <t>Cust</t>
  </si>
  <si>
    <t>ET6XN5V-HSY2184000</t>
  </si>
  <si>
    <t>ET6XN5V-HSY21F4000</t>
  </si>
  <si>
    <t>ET6XN5V-HSY21F8000</t>
  </si>
  <si>
    <t>ET6XN5V-HSY2ZD8CM3</t>
  </si>
  <si>
    <t>ET6XN5V-HSY2ZD4CM3</t>
  </si>
  <si>
    <t>V1</t>
  </si>
  <si>
    <t>Cust Info</t>
  </si>
  <si>
    <t>D/A 3</t>
  </si>
  <si>
    <t>D/A 4</t>
  </si>
  <si>
    <t>A1</t>
  </si>
  <si>
    <t>A2,A3,A4</t>
  </si>
  <si>
    <t>A5</t>
  </si>
  <si>
    <t>A6,A7,A8</t>
  </si>
  <si>
    <t>F13JQ000</t>
  </si>
  <si>
    <t>F13KZ500</t>
  </si>
  <si>
    <t>F13KC100</t>
  </si>
  <si>
    <t>F13KNU00</t>
  </si>
  <si>
    <t>F13L3R00</t>
  </si>
  <si>
    <t>F13JVB00</t>
  </si>
  <si>
    <t>F13KCI00</t>
  </si>
  <si>
    <t>F13KSX00</t>
  </si>
  <si>
    <t>F13KC700</t>
  </si>
  <si>
    <t>F13JDU00</t>
  </si>
  <si>
    <t>F13I3B00</t>
  </si>
  <si>
    <t>F13KHT00</t>
  </si>
  <si>
    <t>F13JDZ00</t>
  </si>
  <si>
    <t>F13J8V00</t>
  </si>
  <si>
    <t>F13KNE00</t>
  </si>
  <si>
    <t>F13KYX00</t>
  </si>
  <si>
    <t>Thickness: 87: ±7um</t>
  </si>
  <si>
    <t>Thickness: 52: ±7um</t>
  </si>
  <si>
    <t>A100</t>
  </si>
  <si>
    <t>VB19000</t>
  </si>
  <si>
    <t>VB19001</t>
  </si>
  <si>
    <t>ET6XN5V-HSY21A8000</t>
  </si>
  <si>
    <t>NH58LKT2Y45BA8HEDHAA</t>
  </si>
  <si>
    <t>4P-1A-132</t>
  </si>
  <si>
    <t>N-3124</t>
  </si>
  <si>
    <t>YES</t>
  </si>
  <si>
    <t>N3124_12x18-M0011/00</t>
  </si>
  <si>
    <t>0858666WB/A</t>
  </si>
  <si>
    <t>12*18</t>
  </si>
  <si>
    <t>F13KNU00/ 01</t>
  </si>
  <si>
    <t>F13JQ000/ 01</t>
  </si>
  <si>
    <t>#01~05</t>
  </si>
  <si>
    <t>#05 remain 2ea</t>
  </si>
  <si>
    <t>#01~16</t>
  </si>
  <si>
    <t>614ea from #16</t>
  </si>
  <si>
    <t>#16~25</t>
  </si>
  <si>
    <t>F13L3R00/ 01</t>
  </si>
  <si>
    <t>F13L3R00/ 02</t>
  </si>
  <si>
    <t>F13JQ000/ 02</t>
  </si>
  <si>
    <t>F13JQ000/ 03</t>
  </si>
  <si>
    <t>#06~10</t>
  </si>
  <si>
    <t>1ea from #10</t>
  </si>
  <si>
    <t>#10~15</t>
  </si>
  <si>
    <t>F13JVB00/ 01</t>
  </si>
  <si>
    <t>#05~20</t>
  </si>
  <si>
    <t>48ea from #05</t>
  </si>
  <si>
    <t>194ea from #20</t>
  </si>
  <si>
    <t>#20~25</t>
  </si>
  <si>
    <t>F13JVB00/ 02</t>
  </si>
  <si>
    <t>#01~10</t>
  </si>
  <si>
    <t>F13JQ000/ 04</t>
  </si>
  <si>
    <t>F13JQ000/ 05</t>
  </si>
  <si>
    <t>#16~20</t>
  </si>
  <si>
    <t>#25 remain 1ea</t>
  </si>
  <si>
    <t>F13KCI00/ 01</t>
  </si>
  <si>
    <t>298ea from #10</t>
  </si>
  <si>
    <t>#10~25</t>
  </si>
  <si>
    <t>#25</t>
  </si>
  <si>
    <t>F13KCI00/ 02</t>
  </si>
  <si>
    <t>551ea from #25</t>
  </si>
  <si>
    <t>#01~14</t>
  </si>
  <si>
    <t>F13KZ500/ 01</t>
  </si>
  <si>
    <t>F13KZ500/ 02</t>
  </si>
  <si>
    <t>#01~06</t>
  </si>
  <si>
    <t>556ea from #06</t>
  </si>
  <si>
    <t>F13KSX00/ 01</t>
  </si>
  <si>
    <t>121ea from #14</t>
  </si>
  <si>
    <t>#14~25</t>
  </si>
  <si>
    <t>#01~04</t>
  </si>
  <si>
    <t>F13KC700/ 01</t>
  </si>
  <si>
    <t>#04~18</t>
  </si>
  <si>
    <t>383ea from #04</t>
  </si>
  <si>
    <t>F13KZ500/ 03</t>
  </si>
  <si>
    <t>F13KZ500/ 04</t>
  </si>
  <si>
    <t>F13JDU00/ 01</t>
  </si>
  <si>
    <t>F13KC700/ 02</t>
  </si>
  <si>
    <t>#11~15</t>
  </si>
  <si>
    <t>#15~19</t>
  </si>
  <si>
    <t>322ea from #15</t>
  </si>
  <si>
    <t>#19 remain 1ea</t>
  </si>
  <si>
    <t>39ea from #18</t>
  </si>
  <si>
    <t>#18~25</t>
  </si>
  <si>
    <t>#01~07</t>
  </si>
  <si>
    <t>210ea from #07</t>
  </si>
  <si>
    <t>#07~21</t>
  </si>
  <si>
    <t>F13KZ500/ 05</t>
  </si>
  <si>
    <t>365ea from #21</t>
  </si>
  <si>
    <t>#20~24</t>
  </si>
  <si>
    <t>41ea from #24</t>
  </si>
  <si>
    <t>F13KZ500/ 06</t>
  </si>
  <si>
    <t>#24~25</t>
  </si>
  <si>
    <t>F13JDU00/ 02</t>
  </si>
  <si>
    <t>#01~11</t>
  </si>
  <si>
    <t>#11~25</t>
  </si>
  <si>
    <t>498ea from #11</t>
  </si>
  <si>
    <t>#25 remain 2ea</t>
  </si>
  <si>
    <t>F13I3B00/ 01</t>
  </si>
  <si>
    <t>F13KC100/ 01</t>
  </si>
  <si>
    <t>F13KC100/ 02</t>
  </si>
  <si>
    <t>F13KC100/ 03</t>
  </si>
  <si>
    <t>F13KC100/ 04</t>
  </si>
  <si>
    <t>26ea from #10</t>
  </si>
  <si>
    <t>#15 remain 1ea</t>
  </si>
  <si>
    <t>#16~21</t>
  </si>
  <si>
    <t>#21~25</t>
  </si>
  <si>
    <t>F13KHT00/ 01</t>
  </si>
  <si>
    <t>F13KHT00/ 02</t>
  </si>
  <si>
    <t>#01~15</t>
  </si>
  <si>
    <t>#15~25</t>
  </si>
  <si>
    <t>211ea from #15</t>
  </si>
  <si>
    <t>207ea from #05</t>
  </si>
  <si>
    <t>505ea from #20</t>
  </si>
  <si>
    <t>F13JDZ00/ 01</t>
  </si>
  <si>
    <t>F13JDZ00/ 02</t>
  </si>
  <si>
    <t>#01~09</t>
  </si>
  <si>
    <t>#09 remain 7ea</t>
  </si>
  <si>
    <t>30ea from #10</t>
  </si>
  <si>
    <t>F13KNU00/ 02</t>
  </si>
  <si>
    <t>F13KNU00/ 03</t>
  </si>
  <si>
    <t>F13J8V00/ 01</t>
  </si>
  <si>
    <t>F13J8V00/ 02</t>
  </si>
  <si>
    <t>514ea from #25</t>
  </si>
  <si>
    <t>625ea from #21</t>
  </si>
  <si>
    <t>F13KNU00/ 04</t>
  </si>
  <si>
    <t>F13KNU00/ 05</t>
  </si>
  <si>
    <t>F13KNE00/ 01</t>
  </si>
  <si>
    <t>F13KYX00/ 01</t>
  </si>
  <si>
    <t>#18,20,21,22,23,25</t>
  </si>
  <si>
    <t>528ea from #18</t>
  </si>
  <si>
    <t>307ea from #10</t>
  </si>
  <si>
    <t>#25 remain 7ea</t>
  </si>
  <si>
    <t>ET6XN5V-HSY2ZC8CM3</t>
  </si>
  <si>
    <t>-</t>
  </si>
  <si>
    <t>DP1845144.00C</t>
  </si>
  <si>
    <t>DP1846935.00C</t>
  </si>
  <si>
    <t>DP1846362.00C</t>
  </si>
  <si>
    <t>DP1845335.00C</t>
  </si>
  <si>
    <t>DP1845954.00C</t>
  </si>
  <si>
    <t>DP1846545.00C</t>
  </si>
  <si>
    <t>DP1846769.00C</t>
  </si>
  <si>
    <t>DP1845943.00C</t>
  </si>
  <si>
    <t>DP1844706.00C</t>
  </si>
  <si>
    <t>DP1843031.00C</t>
  </si>
  <si>
    <t>DP1845937.00C</t>
  </si>
  <si>
    <t>DP1846145.00C</t>
  </si>
  <si>
    <t>DP1844711.00C</t>
  </si>
  <si>
    <t>DP1844527.00C</t>
  </si>
  <si>
    <t>DP1846346.00C</t>
  </si>
  <si>
    <t>DP1846761.00C</t>
  </si>
  <si>
    <t>3N1149</t>
  </si>
  <si>
    <t>3N1495</t>
  </si>
  <si>
    <t>3N1498</t>
  </si>
  <si>
    <t>3N1618</t>
  </si>
  <si>
    <t>3N1621</t>
  </si>
  <si>
    <t>3N1738</t>
  </si>
  <si>
    <t>3N1741</t>
  </si>
  <si>
    <t>3N2376</t>
  </si>
  <si>
    <t>3N2379</t>
  </si>
  <si>
    <t>3N2384</t>
  </si>
  <si>
    <t>3N2387</t>
  </si>
  <si>
    <t>3N2610</t>
  </si>
  <si>
    <t>3N2613</t>
  </si>
  <si>
    <t>3N2874</t>
  </si>
  <si>
    <t>3N2877</t>
  </si>
  <si>
    <t>3N4050</t>
  </si>
  <si>
    <t>3N4053</t>
  </si>
  <si>
    <t>3N4058</t>
  </si>
  <si>
    <t>3N4061</t>
  </si>
  <si>
    <t>3N4143</t>
  </si>
  <si>
    <t>3N4146</t>
  </si>
  <si>
    <t>3N4168</t>
  </si>
  <si>
    <t>3N4171</t>
  </si>
  <si>
    <t>3N4210</t>
  </si>
  <si>
    <t>3N4213</t>
  </si>
  <si>
    <t>3N5768</t>
  </si>
  <si>
    <t>3N5773</t>
  </si>
  <si>
    <t>3N0821</t>
  </si>
  <si>
    <t>3N0824</t>
  </si>
  <si>
    <t>3N1116</t>
  </si>
  <si>
    <t>3N1120</t>
  </si>
  <si>
    <t>3N1146</t>
  </si>
  <si>
    <t>#16 remain 614ea to DA 4</t>
  </si>
  <si>
    <t>#20 remain 194ea to DA 4</t>
  </si>
  <si>
    <t>#10 remain 1ea to DA 3</t>
  </si>
  <si>
    <t>#25 remain 551ea to DA 4</t>
  </si>
  <si>
    <t xml:space="preserve">#06 remain 556ea to DA 3 </t>
  </si>
  <si>
    <t>#04 remain 383ea to DA 4</t>
  </si>
  <si>
    <t>#15 remain 322ea to DA 3</t>
  </si>
  <si>
    <t>#07 remain 210ea to DA 4</t>
  </si>
  <si>
    <t>#24 remain 41ea to DA 3</t>
  </si>
  <si>
    <t>#11 remain 498ea to DA 4</t>
  </si>
  <si>
    <t>#10 remain 26ea to DA 3</t>
  </si>
  <si>
    <t>#15 remain 211ea to DA 4</t>
  </si>
  <si>
    <t>#21 remain 649ea to DA 3</t>
  </si>
  <si>
    <t>649 ea from #21</t>
  </si>
  <si>
    <t>#20 remain 505ea to DA 4</t>
  </si>
  <si>
    <t>#10 remain 30ea to DA 3</t>
  </si>
  <si>
    <t>#25 remain 514ea to DA 4</t>
  </si>
  <si>
    <t>#21 remain 625ea to DA 3</t>
  </si>
  <si>
    <t>#10 remain 307 to DA 4</t>
  </si>
  <si>
    <t xml:space="preserve">#05 remain 48ea to next lot </t>
  </si>
  <si>
    <t xml:space="preserve">#10 remain 298ea to next lot </t>
  </si>
  <si>
    <t>#14 remain 121ea to next lot</t>
  </si>
  <si>
    <t>#18 remain 39ea to next lot</t>
  </si>
  <si>
    <t>#21 remain 365ea to next lot</t>
  </si>
  <si>
    <t xml:space="preserve">#05 remain 207ea to next lot </t>
  </si>
  <si>
    <t>#18 remain 528ea to next lot</t>
  </si>
  <si>
    <t>CF07479135</t>
  </si>
  <si>
    <t>CF07479140</t>
  </si>
  <si>
    <t>CF07479166</t>
  </si>
  <si>
    <t>CF07479170</t>
  </si>
  <si>
    <t>CF07479174</t>
  </si>
  <si>
    <t>CF07479139</t>
  </si>
  <si>
    <t>CF07479165</t>
  </si>
  <si>
    <t>CF07479169</t>
  </si>
  <si>
    <t>CF07479175</t>
  </si>
  <si>
    <t>CF07479180</t>
  </si>
  <si>
    <t>CF07479213</t>
  </si>
  <si>
    <t>CF07479181</t>
  </si>
  <si>
    <t>CF07479173</t>
  </si>
  <si>
    <t>CF07479164</t>
  </si>
  <si>
    <t>CF07479134</t>
  </si>
  <si>
    <t>CF07479132</t>
  </si>
  <si>
    <t>#20 remain 37ea to DA 3</t>
  </si>
  <si>
    <t>37ea from #20</t>
  </si>
  <si>
    <t>#01,02,03,05,06,07,08,10,11,12,13,15,16,17,18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</si>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</sst>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yyyy/m/d\ h:mm\ AM/PM;@"/>
    <numFmt numFmtId="165" formatCode="0_ "/>
    <numFmt numFmtId="166" formatCode="0.00_);[Red]\(0.00\)"/>
    <numFmt numFmtId="167" formatCode="m&quot;月&quot;d&quot;日&quot;;@"/>
    <numFmt numFmtId="168" formatCode="0_);[Red]\(0\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10"/>
      <color theme="1"/>
      <name val="Tahoma"/>
      <family val="2"/>
    </font>
    <font>
      <sz val="9"/>
      <color theme="1"/>
      <name val="Tahoma"/>
      <family val="2"/>
    </font>
    <font>
      <sz val="10"/>
      <name val="Tahoma"/>
      <family val="2"/>
    </font>
    <font>
      <sz val="10"/>
      <color theme="0"/>
      <name val="Tahoma"/>
      <family val="2"/>
    </font>
    <font>
      <b/>
      <sz val="10"/>
      <color theme="0"/>
      <name val="Tahoma"/>
      <family val="2"/>
    </font>
    <font>
      <sz val="9"/>
      <name val="Tahoma"/>
      <family val="2"/>
    </font>
    <font>
      <sz val="10"/>
      <name val="Arial"/>
      <family val="2"/>
    </font>
    <font>
      <b/>
      <sz val="8"/>
      <color indexed="8"/>
      <name val="Tahoma"/>
      <family val="2"/>
    </font>
    <font>
      <b/>
      <sz val="8"/>
      <name val="Tahoma"/>
      <family val="2"/>
    </font>
    <font>
      <sz val="10"/>
      <color rgb="FF000000"/>
      <name val="Tahoma"/>
      <family val="2"/>
    </font>
    <font>
      <sz val="11"/>
      <color theme="1"/>
      <name val="Tahoma"/>
      <family val="2"/>
    </font>
    <font>
      <sz val="11"/>
      <name val="ＭＳ Ｐゴシック"/>
      <family val="2"/>
      <charset val="128"/>
    </font>
    <font>
      <sz val="11"/>
      <name val="ＭＳ Ｐゴシック"/>
      <family val="3"/>
      <charset val="128"/>
    </font>
    <font>
      <sz val="11"/>
      <color theme="1" tint="0.14999847407452621"/>
      <name val="Tahoma"/>
      <family val="2"/>
    </font>
    <font>
      <sz val="1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Aptos Narrow"/>
      <family val="2"/>
    </font>
    <font>
      <u/>
      <sz val="9"/>
      <name val="Tahoma"/>
      <family val="2"/>
    </font>
    <font>
      <u/>
      <sz val="9"/>
      <color theme="1"/>
      <name val="Tahoma"/>
      <family val="2"/>
    </font>
    <font>
      <sz val="8"/>
      <color rgb="FF00008B"/>
      <name val="Arial"/>
      <family val="2"/>
    </font>
    <font>
      <sz val="8"/>
      <color theme="1"/>
      <name val="Arial"/>
      <family val="2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b/>
      <sz val="11"/>
      <color theme="1" tint="0.14999847407452621"/>
      <name val="Tahoma"/>
      <family val="2"/>
    </font>
    <font>
      <sz val="9"/>
      <name val="Calibri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6F1FB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0D0D0"/>
      </left>
      <right style="medium">
        <color rgb="FFD0D0D0"/>
      </right>
      <top/>
      <bottom style="medium">
        <color rgb="FFD0D0D0"/>
      </bottom>
      <diagonal/>
    </border>
    <border>
      <left/>
      <right style="medium">
        <color rgb="FFD0D0D0"/>
      </right>
      <top/>
      <bottom style="medium">
        <color rgb="FFD0D0D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164" fontId="8" fillId="0" borderId="0"/>
    <xf numFmtId="164" fontId="13" fillId="0" borderId="0"/>
    <xf numFmtId="0" fontId="14" fillId="0" borderId="0"/>
  </cellStyleXfs>
  <cellXfs count="96">
    <xf numFmtId="0" fontId="0" fillId="0" borderId="0" xfId="0"/>
    <xf numFmtId="0" fontId="2" fillId="2" borderId="0" xfId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0" borderId="0" xfId="1" applyFont="1">
      <alignment vertical="center"/>
    </xf>
    <xf numFmtId="0" fontId="4" fillId="2" borderId="0" xfId="1" applyFont="1" applyFill="1" applyAlignment="1">
      <alignment horizontal="center"/>
    </xf>
    <xf numFmtId="0" fontId="5" fillId="3" borderId="1" xfId="1" applyFont="1" applyFill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2" fillId="2" borderId="0" xfId="1" applyFont="1" applyFill="1" applyAlignment="1">
      <alignment horizontal="right" vertical="center"/>
    </xf>
    <xf numFmtId="0" fontId="6" fillId="4" borderId="1" xfId="1" applyFont="1" applyFill="1" applyBorder="1" applyAlignment="1">
      <alignment horizontal="center" vertical="center" wrapText="1"/>
    </xf>
    <xf numFmtId="0" fontId="6" fillId="4" borderId="1" xfId="1" applyFont="1" applyFill="1" applyBorder="1" applyAlignment="1">
      <alignment horizontal="left" vertical="center" wrapText="1"/>
    </xf>
    <xf numFmtId="0" fontId="6" fillId="4" borderId="1" xfId="1" applyFont="1" applyFill="1" applyBorder="1" applyAlignment="1">
      <alignment horizontal="left" vertical="center"/>
    </xf>
    <xf numFmtId="0" fontId="7" fillId="5" borderId="0" xfId="1" applyFont="1" applyFill="1" applyAlignment="1">
      <alignment horizontal="center"/>
    </xf>
    <xf numFmtId="0" fontId="4" fillId="5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4" fillId="0" borderId="1" xfId="1" applyFont="1" applyBorder="1" applyAlignment="1">
      <alignment horizontal="left"/>
    </xf>
    <xf numFmtId="0" fontId="5" fillId="4" borderId="1" xfId="1" applyFont="1" applyFill="1" applyBorder="1" applyAlignment="1">
      <alignment horizontal="left"/>
    </xf>
    <xf numFmtId="0" fontId="2" fillId="0" borderId="1" xfId="1" applyFont="1" applyBorder="1" applyAlignment="1">
      <alignment horizontal="left" vertical="center"/>
    </xf>
    <xf numFmtId="0" fontId="7" fillId="5" borderId="0" xfId="1" applyFont="1" applyFill="1" applyAlignment="1"/>
    <xf numFmtId="0" fontId="5" fillId="4" borderId="1" xfId="1" applyFont="1" applyFill="1" applyBorder="1" applyAlignment="1">
      <alignment horizontal="left" vertical="center"/>
    </xf>
    <xf numFmtId="0" fontId="4" fillId="2" borderId="0" xfId="1" applyFont="1" applyFill="1" applyAlignment="1">
      <alignment horizontal="right"/>
    </xf>
    <xf numFmtId="0" fontId="7" fillId="2" borderId="0" xfId="1" applyFont="1" applyFill="1" applyAlignment="1">
      <alignment horizontal="center"/>
    </xf>
    <xf numFmtId="0" fontId="12" fillId="0" borderId="3" xfId="1" applyFont="1" applyBorder="1" applyAlignment="1">
      <alignment horizontal="center" vertical="center"/>
    </xf>
    <xf numFmtId="0" fontId="15" fillId="0" borderId="1" xfId="4" applyFont="1" applyBorder="1" applyAlignment="1">
      <alignment vertical="center"/>
    </xf>
    <xf numFmtId="0" fontId="12" fillId="0" borderId="0" xfId="1" applyFont="1">
      <alignment vertical="center"/>
    </xf>
    <xf numFmtId="0" fontId="1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left" vertical="center" wrapText="1"/>
    </xf>
    <xf numFmtId="0" fontId="19" fillId="0" borderId="1" xfId="1" applyFont="1" applyBorder="1" applyAlignment="1">
      <alignment horizontal="left"/>
    </xf>
    <xf numFmtId="0" fontId="19" fillId="0" borderId="1" xfId="1" applyFont="1" applyBorder="1" applyAlignment="1">
      <alignment horizontal="left" vertical="center"/>
    </xf>
    <xf numFmtId="0" fontId="4" fillId="7" borderId="0" xfId="1" applyFont="1" applyFill="1" applyAlignment="1">
      <alignment horizontal="center"/>
    </xf>
    <xf numFmtId="0" fontId="4" fillId="0" borderId="2" xfId="1" applyFont="1" applyBorder="1" applyAlignment="1">
      <alignment horizontal="left" vertical="center"/>
    </xf>
    <xf numFmtId="0" fontId="4" fillId="7" borderId="5" xfId="1" applyFont="1" applyFill="1" applyBorder="1" applyAlignment="1">
      <alignment horizontal="center"/>
    </xf>
    <xf numFmtId="0" fontId="20" fillId="6" borderId="6" xfId="0" applyFont="1" applyFill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22" fillId="2" borderId="0" xfId="1" applyFont="1" applyFill="1" applyAlignment="1">
      <alignment horizontal="center"/>
    </xf>
    <xf numFmtId="0" fontId="23" fillId="2" borderId="0" xfId="1" applyFont="1" applyFill="1" applyAlignment="1">
      <alignment horizontal="center" vertical="center"/>
    </xf>
    <xf numFmtId="164" fontId="9" fillId="9" borderId="1" xfId="2" applyFont="1" applyFill="1" applyBorder="1" applyAlignment="1">
      <alignment horizontal="centerContinuous" vertical="center"/>
    </xf>
    <xf numFmtId="0" fontId="9" fillId="9" borderId="1" xfId="2" applyNumberFormat="1" applyFont="1" applyFill="1" applyBorder="1" applyAlignment="1">
      <alignment horizontal="center" vertical="center"/>
    </xf>
    <xf numFmtId="164" fontId="9" fillId="9" borderId="1" xfId="2" applyFont="1" applyFill="1" applyBorder="1" applyAlignment="1">
      <alignment horizontal="center" vertical="center"/>
    </xf>
    <xf numFmtId="164" fontId="9" fillId="9" borderId="4" xfId="2" applyFont="1" applyFill="1" applyBorder="1" applyAlignment="1">
      <alignment horizontal="center" vertical="center"/>
    </xf>
    <xf numFmtId="165" fontId="10" fillId="9" borderId="1" xfId="2" applyNumberFormat="1" applyFont="1" applyFill="1" applyBorder="1" applyAlignment="1">
      <alignment horizontal="center" vertical="center"/>
    </xf>
    <xf numFmtId="0" fontId="9" fillId="9" borderId="1" xfId="2" applyNumberFormat="1" applyFont="1" applyFill="1" applyBorder="1" applyAlignment="1">
      <alignment horizontal="center" vertical="center" wrapText="1"/>
    </xf>
    <xf numFmtId="166" fontId="9" fillId="9" borderId="1" xfId="2" applyNumberFormat="1" applyFont="1" applyFill="1" applyBorder="1" applyAlignment="1">
      <alignment horizontal="center" vertical="center"/>
    </xf>
    <xf numFmtId="167" fontId="9" fillId="9" borderId="1" xfId="2" applyNumberFormat="1" applyFont="1" applyFill="1" applyBorder="1" applyAlignment="1">
      <alignment horizontal="center" vertical="center"/>
    </xf>
    <xf numFmtId="0" fontId="24" fillId="10" borderId="8" xfId="0" applyFont="1" applyFill="1" applyBorder="1" applyAlignment="1">
      <alignment horizontal="center" vertical="center" wrapText="1"/>
    </xf>
    <xf numFmtId="0" fontId="25" fillId="11" borderId="8" xfId="0" applyFont="1" applyFill="1" applyBorder="1" applyAlignment="1">
      <alignment horizontal="center" vertical="center" wrapText="1"/>
    </xf>
    <xf numFmtId="0" fontId="5" fillId="4" borderId="0" xfId="1" applyFont="1" applyFill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11" fillId="8" borderId="0" xfId="0" applyFont="1" applyFill="1" applyAlignment="1">
      <alignment horizontal="center" vertical="center" wrapText="1"/>
    </xf>
    <xf numFmtId="0" fontId="21" fillId="8" borderId="0" xfId="0" applyFont="1" applyFill="1" applyAlignment="1">
      <alignment horizontal="center" vertical="center" wrapText="1"/>
    </xf>
    <xf numFmtId="0" fontId="2" fillId="0" borderId="1" xfId="1" applyFont="1" applyBorder="1">
      <alignment vertical="center"/>
    </xf>
    <xf numFmtId="0" fontId="2" fillId="0" borderId="2" xfId="1" applyFont="1" applyBorder="1">
      <alignment vertical="center"/>
    </xf>
    <xf numFmtId="0" fontId="2" fillId="0" borderId="3" xfId="1" applyFont="1" applyBorder="1">
      <alignment vertical="center"/>
    </xf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5" borderId="9" xfId="0" applyFill="1" applyBorder="1"/>
    <xf numFmtId="0" fontId="0" fillId="6" borderId="0" xfId="0" applyFill="1"/>
    <xf numFmtId="0" fontId="0" fillId="16" borderId="0" xfId="0" applyFill="1"/>
    <xf numFmtId="0" fontId="26" fillId="0" borderId="1" xfId="1" applyFont="1" applyBorder="1" applyAlignment="1">
      <alignment horizontal="center" vertical="center"/>
    </xf>
    <xf numFmtId="0" fontId="27" fillId="6" borderId="1" xfId="1" quotePrefix="1" applyFont="1" applyFill="1" applyBorder="1" applyAlignment="1">
      <alignment horizontal="center" vertical="center" wrapText="1"/>
    </xf>
    <xf numFmtId="0" fontId="27" fillId="0" borderId="1" xfId="1" applyFont="1" applyBorder="1" applyAlignment="1">
      <alignment horizontal="center" vertical="center"/>
    </xf>
    <xf numFmtId="168" fontId="16" fillId="0" borderId="1" xfId="3" applyNumberFormat="1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8" fillId="0" borderId="4" xfId="4" applyFont="1" applyBorder="1" applyAlignment="1">
      <alignment horizontal="center" vertical="center"/>
    </xf>
    <xf numFmtId="168" fontId="16" fillId="0" borderId="1" xfId="1" applyNumberFormat="1" applyFont="1" applyBorder="1" applyAlignment="1">
      <alignment horizontal="center"/>
    </xf>
    <xf numFmtId="14" fontId="12" fillId="0" borderId="1" xfId="1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center" vertical="center"/>
    </xf>
    <xf numFmtId="0" fontId="28" fillId="0" borderId="1" xfId="4" applyFont="1" applyBorder="1" applyAlignment="1">
      <alignment horizontal="center" vertical="center"/>
    </xf>
    <xf numFmtId="0" fontId="27" fillId="0" borderId="4" xfId="1" applyFont="1" applyBorder="1" applyAlignment="1">
      <alignment horizontal="center" vertical="center"/>
    </xf>
    <xf numFmtId="0" fontId="27" fillId="6" borderId="4" xfId="1" quotePrefix="1" applyFont="1" applyFill="1" applyBorder="1" applyAlignment="1">
      <alignment horizontal="center" vertical="center" wrapText="1"/>
    </xf>
    <xf numFmtId="0" fontId="27" fillId="0" borderId="10" xfId="1" applyFont="1" applyBorder="1" applyAlignment="1">
      <alignment horizontal="center" vertical="center"/>
    </xf>
    <xf numFmtId="0" fontId="27" fillId="6" borderId="10" xfId="1" quotePrefix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26" fillId="0" borderId="4" xfId="1" applyFont="1" applyBorder="1" applyAlignment="1">
      <alignment horizontal="center" vertical="center"/>
    </xf>
    <xf numFmtId="0" fontId="27" fillId="0" borderId="1" xfId="1" quotePrefix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8" fontId="3" fillId="0" borderId="0" xfId="1" applyNumberFormat="1" applyFont="1" applyAlignment="1">
      <alignment horizontal="left" vertical="center"/>
    </xf>
    <xf numFmtId="0" fontId="28" fillId="6" borderId="1" xfId="4" applyFont="1" applyFill="1" applyBorder="1" applyAlignment="1">
      <alignment horizontal="center" vertical="center"/>
    </xf>
    <xf numFmtId="0" fontId="0" fillId="6" borderId="9" xfId="0" applyFill="1" applyBorder="1"/>
    <xf numFmtId="0" fontId="27" fillId="0" borderId="4" xfId="1" applyFont="1" applyBorder="1" applyAlignment="1">
      <alignment horizontal="center" vertical="center"/>
    </xf>
    <xf numFmtId="0" fontId="27" fillId="0" borderId="10" xfId="1" applyFont="1" applyBorder="1" applyAlignment="1">
      <alignment horizontal="center" vertical="center"/>
    </xf>
    <xf numFmtId="0" fontId="27" fillId="6" borderId="4" xfId="1" quotePrefix="1" applyFont="1" applyFill="1" applyBorder="1" applyAlignment="1">
      <alignment horizontal="center" vertical="center" wrapText="1"/>
    </xf>
    <xf numFmtId="0" fontId="27" fillId="6" borderId="10" xfId="1" quotePrefix="1" applyFont="1" applyFill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6" fillId="4" borderId="2" xfId="1" applyFont="1" applyFill="1" applyBorder="1" applyAlignment="1">
      <alignment horizontal="center" vertical="center" wrapText="1"/>
    </xf>
    <xf numFmtId="0" fontId="6" fillId="4" borderId="3" xfId="1" applyFont="1" applyFill="1" applyBorder="1" applyAlignment="1">
      <alignment horizontal="center" vertical="center" wrapText="1"/>
    </xf>
  </cellXfs>
  <cellStyles count="5">
    <cellStyle name="Normal" xfId="0" builtinId="0"/>
    <cellStyle name="Normal 2" xfId="1" xr:uid="{A94DC936-2F17-4B1E-BD68-097A948372FC}"/>
    <cellStyle name="Normal 67" xfId="3" xr:uid="{E8C8BB05-CA04-44CE-8E12-474B38120DFE}"/>
    <cellStyle name="Normal_Intel Daily Die Bank Report_030407_vfBGA" xfId="2" xr:uid="{4B7C8508-1AA4-49F9-A609-53508A8ED34A}"/>
    <cellStyle name="標準_32nm 128GB eMMC CS&amp;AT SPL Pellet振分け表_100818a 2" xfId="4" xr:uid="{8E647B73-DBF5-479C-A85F-9706DDE09D05}"/>
  </cellStyles>
  <dxfs count="25"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C00000"/>
      </font>
      <fill>
        <patternFill>
          <bgColor theme="0"/>
        </patternFill>
      </fill>
    </dxf>
    <dxf>
      <font>
        <color rgb="FF9C0006"/>
      </font>
    </dxf>
    <dxf>
      <font>
        <color rgb="FFC00000"/>
      </font>
      <fill>
        <patternFill>
          <bgColor theme="0"/>
        </patternFill>
      </fill>
    </dxf>
    <dxf>
      <font>
        <color rgb="FF9C0006"/>
      </font>
    </dxf>
    <dxf>
      <font>
        <color rgb="FFC00000"/>
      </font>
      <fill>
        <patternFill>
          <bgColor theme="0"/>
        </patternFill>
      </fill>
    </dxf>
    <dxf>
      <font>
        <color rgb="FF9C0006"/>
      </font>
    </dxf>
    <dxf>
      <font>
        <color rgb="FFC00000"/>
      </font>
      <fill>
        <patternFill>
          <bgColor theme="0"/>
        </patternFill>
      </fill>
    </dxf>
    <dxf>
      <font>
        <color rgb="FF9C0006"/>
      </font>
    </dxf>
    <dxf>
      <font>
        <color rgb="FFC00000"/>
      </font>
      <fill>
        <patternFill>
          <bgColor theme="0"/>
        </patternFill>
      </fill>
    </dxf>
    <dxf>
      <font>
        <color rgb="FF9C0006"/>
      </font>
    </dxf>
    <dxf>
      <font>
        <color rgb="FFC00000"/>
      </font>
      <fill>
        <patternFill>
          <bgColor theme="0"/>
        </patternFill>
      </fill>
    </dxf>
    <dxf>
      <font>
        <color rgb="FF9C0006"/>
      </font>
    </dxf>
    <dxf>
      <font>
        <color rgb="FFC00000"/>
      </font>
      <fill>
        <patternFill>
          <bgColor theme="0"/>
        </patternFill>
      </fill>
    </dxf>
    <dxf>
      <font>
        <color rgb="FF9C0006"/>
      </font>
    </dxf>
    <dxf>
      <font>
        <color rgb="FFC00000"/>
      </font>
      <fill>
        <patternFill>
          <bgColor theme="0"/>
        </patternFill>
      </fill>
    </dxf>
    <dxf>
      <font>
        <color rgb="FF9C0006"/>
      </font>
    </dxf>
    <dxf>
      <font>
        <color rgb="FFC00000"/>
      </font>
      <fill>
        <patternFill>
          <bgColor theme="0"/>
        </patternFill>
      </fill>
    </dxf>
    <dxf>
      <font>
        <color rgb="FF9C0006"/>
      </font>
    </dxf>
    <dxf>
      <font>
        <color rgb="FFC00000"/>
      </font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1513E-A4DD-49AD-BB2A-16FF71CBBE8F}">
  <sheetPr codeName="Sheet1">
    <tabColor rgb="FF0070C0"/>
  </sheetPr>
  <dimension ref="A1:AM87"/>
  <sheetViews>
    <sheetView showGridLines="0" tabSelected="1" zoomScale="70" zoomScaleNormal="70" workbookViewId="0">
      <pane ySplit="17" topLeftCell="A18" activePane="bottomLeft" state="frozen"/>
      <selection activeCell="E28" sqref="E28"/>
      <selection pane="bottomLeft" activeCell="G36" sqref="G36"/>
    </sheetView>
  </sheetViews>
  <sheetFormatPr defaultColWidth="8.88671875" defaultRowHeight="13.5" customHeight="1"/>
  <cols>
    <col min="1" max="1" width="5.6640625" style="25" bestFit="1" customWidth="1"/>
    <col min="2" max="2" width="21.88671875" style="26" bestFit="1" customWidth="1"/>
    <col min="3" max="3" width="29.109375" style="26" customWidth="1"/>
    <col min="4" max="4" width="16.6640625" style="26" customWidth="1"/>
    <col min="5" max="5" width="13.33203125" style="26" customWidth="1"/>
    <col min="6" max="6" width="18.109375" style="26" bestFit="1" customWidth="1"/>
    <col min="7" max="7" width="10.6640625" style="26" customWidth="1"/>
    <col min="8" max="8" width="12.88671875" style="26" bestFit="1" customWidth="1"/>
    <col min="9" max="9" width="9.33203125" style="27" customWidth="1"/>
    <col min="10" max="10" width="11.109375" style="27" bestFit="1" customWidth="1"/>
    <col min="11" max="11" width="19.44140625" style="27" bestFit="1" customWidth="1"/>
    <col min="12" max="12" width="51.6640625" style="27" bestFit="1" customWidth="1"/>
    <col min="13" max="13" width="28.88671875" style="27" bestFit="1" customWidth="1"/>
    <col min="14" max="14" width="10.6640625" style="26" bestFit="1" customWidth="1"/>
    <col min="15" max="15" width="11.33203125" style="26" customWidth="1"/>
    <col min="16" max="16" width="28.44140625" style="26" customWidth="1"/>
    <col min="17" max="33" width="8.88671875" style="3"/>
    <col min="34" max="34" width="14.109375" style="3" customWidth="1"/>
    <col min="35" max="36" width="8.88671875" style="3"/>
    <col min="37" max="37" width="25.109375" style="3" customWidth="1"/>
    <col min="38" max="38" width="10" style="3" customWidth="1"/>
    <col min="39" max="16384" width="8.88671875" style="3"/>
  </cols>
  <sheetData>
    <row r="1" spans="1:39" ht="6.6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9" s="11" customFormat="1" ht="13.2">
      <c r="A2" s="4"/>
      <c r="B2" s="5" t="s">
        <v>0</v>
      </c>
      <c r="C2" s="6" t="s">
        <v>98</v>
      </c>
      <c r="D2" s="7"/>
      <c r="E2" s="8" t="s">
        <v>1</v>
      </c>
      <c r="F2" s="8" t="s">
        <v>2</v>
      </c>
      <c r="G2" s="94" t="s">
        <v>3</v>
      </c>
      <c r="H2" s="95"/>
      <c r="I2" s="1"/>
      <c r="J2" s="9"/>
      <c r="K2" s="10" t="s">
        <v>4</v>
      </c>
      <c r="L2" s="10" t="s">
        <v>5</v>
      </c>
      <c r="M2" s="10" t="s">
        <v>6</v>
      </c>
      <c r="N2" s="10" t="s">
        <v>41</v>
      </c>
      <c r="O2" s="10" t="s">
        <v>7</v>
      </c>
      <c r="P2" s="1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9" s="11" customFormat="1" ht="13.8" thickBot="1">
      <c r="A3" s="4"/>
      <c r="B3" s="5" t="s">
        <v>8</v>
      </c>
      <c r="C3" s="6" t="s">
        <v>99</v>
      </c>
      <c r="D3" s="4"/>
      <c r="E3" s="12" t="s">
        <v>9</v>
      </c>
      <c r="F3" s="13" t="s">
        <v>72</v>
      </c>
      <c r="G3" s="55" t="s">
        <v>92</v>
      </c>
      <c r="H3" s="56"/>
      <c r="I3" s="1"/>
      <c r="J3" s="28" t="s">
        <v>10</v>
      </c>
      <c r="K3" s="14">
        <v>4035100775</v>
      </c>
      <c r="L3" s="14" t="s">
        <v>94</v>
      </c>
      <c r="M3" s="6">
        <v>14</v>
      </c>
      <c r="N3" s="6" t="s">
        <v>95</v>
      </c>
      <c r="O3" s="15" t="s">
        <v>302</v>
      </c>
      <c r="P3" s="1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3"/>
      <c r="AI3" s="3"/>
      <c r="AJ3" s="3"/>
      <c r="AK3" s="3"/>
      <c r="AL3" s="3"/>
      <c r="AM3" s="3"/>
    </row>
    <row r="4" spans="1:39" s="11" customFormat="1" ht="13.8" thickBot="1">
      <c r="A4" s="4"/>
      <c r="B4" s="5" t="s">
        <v>11</v>
      </c>
      <c r="C4" s="6" t="s">
        <v>102</v>
      </c>
      <c r="D4" s="4"/>
      <c r="E4" s="12" t="s">
        <v>12</v>
      </c>
      <c r="F4" s="13" t="s">
        <v>73</v>
      </c>
      <c r="G4" s="55" t="s">
        <v>93</v>
      </c>
      <c r="H4" s="56"/>
      <c r="I4" s="1"/>
      <c r="J4" s="29" t="s">
        <v>13</v>
      </c>
      <c r="K4" s="14">
        <v>4037100820</v>
      </c>
      <c r="L4" s="14" t="s">
        <v>94</v>
      </c>
      <c r="M4" s="14">
        <v>8</v>
      </c>
      <c r="N4" s="6" t="s">
        <v>96</v>
      </c>
      <c r="O4" s="15" t="s">
        <v>302</v>
      </c>
      <c r="P4" s="1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48" t="s">
        <v>60</v>
      </c>
      <c r="AI4" s="48" t="s">
        <v>61</v>
      </c>
      <c r="AJ4" s="48" t="s">
        <v>62</v>
      </c>
      <c r="AK4" s="48" t="s">
        <v>40</v>
      </c>
      <c r="AL4" s="3"/>
    </row>
    <row r="5" spans="1:39" s="11" customFormat="1" ht="13.8" thickBot="1">
      <c r="A5" s="4"/>
      <c r="B5" s="5" t="s">
        <v>15</v>
      </c>
      <c r="C5" s="6" t="s">
        <v>103</v>
      </c>
      <c r="D5" s="7"/>
      <c r="E5" s="12" t="s">
        <v>70</v>
      </c>
      <c r="F5" s="13" t="s">
        <v>74</v>
      </c>
      <c r="G5" s="55" t="s">
        <v>92</v>
      </c>
      <c r="H5" s="54"/>
      <c r="I5" s="1"/>
      <c r="J5" s="1"/>
      <c r="K5" s="1"/>
      <c r="L5" s="1"/>
      <c r="M5" s="1"/>
      <c r="N5" s="1"/>
      <c r="O5" s="1"/>
      <c r="P5" s="1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49">
        <v>4020100400</v>
      </c>
      <c r="AI5" s="49" t="s">
        <v>68</v>
      </c>
      <c r="AJ5" s="49">
        <v>78</v>
      </c>
      <c r="AK5" s="49" t="s">
        <v>63</v>
      </c>
      <c r="AL5" s="3"/>
    </row>
    <row r="6" spans="1:39" s="17" customFormat="1" ht="13.8" thickBot="1">
      <c r="A6" s="4"/>
      <c r="B6" s="5" t="s">
        <v>16</v>
      </c>
      <c r="C6" s="6" t="s">
        <v>104</v>
      </c>
      <c r="D6" s="7"/>
      <c r="E6" s="12" t="s">
        <v>71</v>
      </c>
      <c r="F6" s="13" t="s">
        <v>75</v>
      </c>
      <c r="G6" s="55" t="s">
        <v>93</v>
      </c>
      <c r="H6" s="54"/>
      <c r="I6" s="1"/>
      <c r="J6" s="1"/>
      <c r="K6" s="1"/>
      <c r="L6" s="1"/>
      <c r="M6" s="1"/>
      <c r="N6" s="1"/>
      <c r="O6" s="1"/>
      <c r="P6" s="1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49">
        <v>4020100450</v>
      </c>
      <c r="AI6" s="49" t="s">
        <v>68</v>
      </c>
      <c r="AJ6" s="49">
        <v>78</v>
      </c>
      <c r="AK6" s="49" t="s">
        <v>64</v>
      </c>
      <c r="AL6" s="3"/>
    </row>
    <row r="7" spans="1:39" s="17" customFormat="1" ht="13.8" thickBot="1">
      <c r="A7" s="4"/>
      <c r="B7" s="5" t="s">
        <v>17</v>
      </c>
      <c r="C7" s="6">
        <v>101418846</v>
      </c>
      <c r="D7" s="7"/>
      <c r="E7" s="16"/>
      <c r="F7" s="16"/>
      <c r="G7" s="54"/>
      <c r="H7" s="54"/>
      <c r="I7" s="1"/>
      <c r="J7" s="1"/>
      <c r="K7" s="1"/>
      <c r="L7" s="1"/>
      <c r="M7" s="1"/>
      <c r="N7" s="1"/>
      <c r="O7" s="1"/>
      <c r="P7" s="1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49">
        <v>4020100470</v>
      </c>
      <c r="AI7" s="49" t="s">
        <v>68</v>
      </c>
      <c r="AJ7" s="49">
        <v>78</v>
      </c>
      <c r="AK7" s="49" t="s">
        <v>65</v>
      </c>
      <c r="AL7" s="3"/>
    </row>
    <row r="8" spans="1:39" s="17" customFormat="1" ht="13.8" thickBot="1">
      <c r="A8" s="4"/>
      <c r="B8" s="18" t="s">
        <v>18</v>
      </c>
      <c r="C8" s="6" t="s">
        <v>97</v>
      </c>
      <c r="D8" s="30">
        <f>_xlfn.XLOOKUP(C8,$AK$5:$AK$11,$AH$5:$AH$11)</f>
        <v>4020100521</v>
      </c>
      <c r="E8" s="16"/>
      <c r="F8" s="16"/>
      <c r="G8" s="54"/>
      <c r="H8" s="54"/>
      <c r="I8" s="7"/>
      <c r="J8" s="1"/>
      <c r="K8" s="1"/>
      <c r="L8" s="1"/>
      <c r="M8" s="1"/>
      <c r="N8" s="1"/>
      <c r="O8" s="1"/>
      <c r="P8" s="1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49">
        <v>4020100500</v>
      </c>
      <c r="AI8" s="49" t="s">
        <v>68</v>
      </c>
      <c r="AJ8" s="49">
        <v>78</v>
      </c>
      <c r="AK8" s="49" t="s">
        <v>66</v>
      </c>
      <c r="AL8" s="3"/>
    </row>
    <row r="9" spans="1:39" s="17" customFormat="1" ht="13.8" thickBot="1">
      <c r="A9" s="4"/>
      <c r="B9" s="18" t="s">
        <v>19</v>
      </c>
      <c r="C9" s="6" t="s">
        <v>101</v>
      </c>
      <c r="D9" s="19"/>
      <c r="E9" s="16"/>
      <c r="F9" s="16"/>
      <c r="G9" s="54"/>
      <c r="H9" s="54"/>
      <c r="I9" s="19"/>
      <c r="J9" s="1"/>
      <c r="K9" s="1"/>
      <c r="L9" s="1"/>
      <c r="M9" s="1"/>
      <c r="N9" s="1"/>
      <c r="O9" s="1"/>
      <c r="P9" s="1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49">
        <v>4020100520</v>
      </c>
      <c r="AI9" s="49" t="s">
        <v>68</v>
      </c>
      <c r="AJ9" s="49">
        <v>78</v>
      </c>
      <c r="AK9" s="49" t="s">
        <v>67</v>
      </c>
      <c r="AL9" s="3"/>
    </row>
    <row r="10" spans="1:39" s="17" customFormat="1" ht="13.5" customHeight="1" thickBot="1">
      <c r="A10" s="4"/>
      <c r="B10" s="18" t="s">
        <v>20</v>
      </c>
      <c r="C10" s="6" t="s">
        <v>14</v>
      </c>
      <c r="D10" s="19"/>
      <c r="E10" s="16"/>
      <c r="F10" s="16"/>
      <c r="G10" s="54"/>
      <c r="H10" s="54"/>
      <c r="I10" s="19"/>
      <c r="J10" s="1"/>
      <c r="K10" s="1"/>
      <c r="L10" s="1"/>
      <c r="M10" s="1"/>
      <c r="N10" s="1"/>
      <c r="O10" s="1"/>
      <c r="P10" s="1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49">
        <v>4020100521</v>
      </c>
      <c r="AI10" s="49" t="s">
        <v>68</v>
      </c>
      <c r="AJ10" s="49">
        <v>78</v>
      </c>
      <c r="AK10" s="49" t="s">
        <v>97</v>
      </c>
      <c r="AL10" s="3"/>
    </row>
    <row r="11" spans="1:39" s="17" customFormat="1" ht="13.5" customHeight="1" thickBot="1">
      <c r="A11" s="4"/>
      <c r="B11" s="18" t="s">
        <v>21</v>
      </c>
      <c r="C11" s="31" t="s">
        <v>22</v>
      </c>
      <c r="D11" s="32" t="str">
        <f>_xlfn.XLOOKUP(C11,$AK$14:$AK$16,$AM$14:$AM$16)</f>
        <v>78-3-F</v>
      </c>
      <c r="E11" s="30">
        <f>_xlfn.XLOOKUP(C11,$AK$14:$AK$16,$AL$14:$AL$16)</f>
        <v>480</v>
      </c>
      <c r="F11" s="19"/>
      <c r="G11" s="19"/>
      <c r="H11" s="19"/>
      <c r="I11" s="19"/>
      <c r="J11" s="1"/>
      <c r="K11" s="1"/>
      <c r="L11" s="1"/>
      <c r="M11" s="1"/>
      <c r="N11" s="1"/>
      <c r="O11" s="1"/>
      <c r="P11" s="1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49">
        <v>4020100591</v>
      </c>
      <c r="AI11" s="49" t="s">
        <v>68</v>
      </c>
      <c r="AJ11" s="49">
        <v>78</v>
      </c>
      <c r="AK11" s="49" t="s">
        <v>207</v>
      </c>
      <c r="AL11" s="3"/>
    </row>
    <row r="12" spans="1:39" s="17" customFormat="1" ht="13.5" customHeight="1">
      <c r="A12" s="4"/>
      <c r="B12" s="18" t="s">
        <v>23</v>
      </c>
      <c r="C12" s="6" t="s">
        <v>208</v>
      </c>
      <c r="D12" s="19"/>
      <c r="E12" s="19"/>
      <c r="F12" s="19"/>
      <c r="G12" s="19"/>
      <c r="H12" s="19"/>
      <c r="I12" s="19"/>
      <c r="J12" s="1"/>
      <c r="K12" s="1"/>
      <c r="L12" s="1"/>
      <c r="M12" s="1"/>
      <c r="N12" s="1"/>
      <c r="O12" s="1"/>
      <c r="P12" s="1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3"/>
      <c r="AI12" s="3"/>
      <c r="AJ12" s="3"/>
      <c r="AK12" s="3"/>
      <c r="AL12" s="3"/>
      <c r="AM12" s="3"/>
    </row>
    <row r="13" spans="1:39" s="17" customFormat="1" ht="13.5" customHeight="1" thickBot="1">
      <c r="A13" s="4"/>
      <c r="B13" s="18" t="s">
        <v>24</v>
      </c>
      <c r="C13" s="6" t="s">
        <v>208</v>
      </c>
      <c r="D13" s="19"/>
      <c r="E13" s="19"/>
      <c r="F13" s="19"/>
      <c r="G13" s="19"/>
      <c r="H13" s="19"/>
      <c r="I13" s="19"/>
      <c r="J13" s="1"/>
      <c r="K13" s="1"/>
      <c r="L13" s="1"/>
      <c r="M13" s="1"/>
      <c r="N13" s="1"/>
      <c r="O13" s="1"/>
      <c r="P13" s="1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3" t="s">
        <v>45</v>
      </c>
      <c r="AI13" s="34" t="s">
        <v>46</v>
      </c>
      <c r="AJ13" s="34" t="s">
        <v>47</v>
      </c>
      <c r="AK13" s="34" t="s">
        <v>48</v>
      </c>
      <c r="AL13" s="34" t="s">
        <v>49</v>
      </c>
      <c r="AM13" s="3"/>
    </row>
    <row r="14" spans="1:39" s="17" customFormat="1" ht="13.5" customHeight="1" thickBot="1">
      <c r="A14" s="4"/>
      <c r="B14" s="18" t="s">
        <v>40</v>
      </c>
      <c r="C14" s="6" t="s">
        <v>100</v>
      </c>
      <c r="D14" s="7"/>
      <c r="E14" s="7"/>
      <c r="F14" s="7"/>
      <c r="G14" s="7"/>
      <c r="H14" s="7"/>
      <c r="I14" s="7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5">
        <v>78</v>
      </c>
      <c r="AI14" s="36">
        <v>3</v>
      </c>
      <c r="AJ14" s="37" t="s">
        <v>50</v>
      </c>
      <c r="AK14" s="37" t="s">
        <v>22</v>
      </c>
      <c r="AL14" s="37">
        <v>480</v>
      </c>
      <c r="AM14" s="3" t="s">
        <v>51</v>
      </c>
    </row>
    <row r="15" spans="1:39" s="17" customFormat="1" ht="13.5" customHeight="1" thickBot="1">
      <c r="A15" s="4"/>
      <c r="B15" s="50" t="s">
        <v>69</v>
      </c>
      <c r="C15" s="51" t="s">
        <v>208</v>
      </c>
      <c r="D15" s="7"/>
      <c r="E15" s="7"/>
      <c r="F15" s="7"/>
      <c r="G15" s="7"/>
      <c r="H15" s="7"/>
      <c r="I15" s="7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5">
        <v>78</v>
      </c>
      <c r="AI15" s="36">
        <v>8</v>
      </c>
      <c r="AJ15" s="37" t="s">
        <v>52</v>
      </c>
      <c r="AK15" s="37" t="s">
        <v>53</v>
      </c>
      <c r="AL15" s="37" t="s">
        <v>54</v>
      </c>
      <c r="AM15" s="3" t="s">
        <v>55</v>
      </c>
    </row>
    <row r="16" spans="1:39" ht="14.4" thickBot="1">
      <c r="A16" s="20"/>
      <c r="B16" s="20"/>
      <c r="C16" s="20"/>
      <c r="D16" s="38"/>
      <c r="E16" s="38"/>
      <c r="F16" s="38"/>
      <c r="G16" s="38"/>
      <c r="H16" s="38"/>
      <c r="I16" s="38"/>
      <c r="J16" s="39"/>
      <c r="K16" s="40" t="s">
        <v>35</v>
      </c>
      <c r="L16" s="40"/>
      <c r="M16" s="40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5">
        <v>78</v>
      </c>
      <c r="AI16" s="36">
        <v>24</v>
      </c>
      <c r="AJ16" s="37" t="s">
        <v>56</v>
      </c>
      <c r="AK16" s="37" t="s">
        <v>57</v>
      </c>
      <c r="AL16" s="37" t="s">
        <v>58</v>
      </c>
      <c r="AM16" s="3" t="s">
        <v>59</v>
      </c>
    </row>
    <row r="17" spans="1:38" ht="20.399999999999999">
      <c r="A17" s="41" t="s">
        <v>25</v>
      </c>
      <c r="B17" s="41" t="s">
        <v>26</v>
      </c>
      <c r="C17" s="42" t="s">
        <v>27</v>
      </c>
      <c r="D17" s="43" t="s">
        <v>28</v>
      </c>
      <c r="E17" s="42" t="s">
        <v>29</v>
      </c>
      <c r="F17" s="42" t="s">
        <v>30</v>
      </c>
      <c r="G17" s="44" t="s">
        <v>31</v>
      </c>
      <c r="H17" s="41" t="s">
        <v>32</v>
      </c>
      <c r="I17" s="45" t="s">
        <v>33</v>
      </c>
      <c r="J17" s="41" t="s">
        <v>34</v>
      </c>
      <c r="K17" s="41" t="s">
        <v>42</v>
      </c>
      <c r="L17" s="41" t="s">
        <v>43</v>
      </c>
      <c r="M17" s="41" t="s">
        <v>44</v>
      </c>
      <c r="N17" s="46" t="s">
        <v>36</v>
      </c>
      <c r="O17" s="47" t="s">
        <v>37</v>
      </c>
      <c r="P17" s="3"/>
      <c r="AH17" s="52"/>
      <c r="AI17" s="53"/>
      <c r="AJ17" s="52"/>
      <c r="AK17" s="52"/>
      <c r="AL17" s="52"/>
    </row>
    <row r="18" spans="1:38" s="23" customFormat="1" ht="15.6" customHeight="1">
      <c r="A18" s="64" t="s">
        <v>38</v>
      </c>
      <c r="B18" s="78" t="s">
        <v>106</v>
      </c>
      <c r="C18" s="65" t="s">
        <v>98</v>
      </c>
      <c r="D18" s="80" t="s">
        <v>287</v>
      </c>
      <c r="E18" s="21" t="s">
        <v>72</v>
      </c>
      <c r="F18" s="66" t="s">
        <v>209</v>
      </c>
      <c r="G18" s="67">
        <f t="shared" ref="G18:G19" si="0">+IF(AND(K18&lt;&gt;0,LEN(L18)-LEN(SUBSTITUTE(L18,"~",""))=1),RIGHT(L18,2)-MID(L18,2,2),IF(AND(K18=0,LEN(L18)-LEN(SUBSTITUTE(L18,"~",""))=1),RIGHT(L18,2)-MID(L18,2,2)+1,IF(K18&lt;&gt;0,LEN(L18)-LEN(SUBSTITUTE(L18,",","")),LEN(L18)-LEN(SUBSTITUTE(L18,",",""))+1)))</f>
        <v>5</v>
      </c>
      <c r="H18" s="66" t="s">
        <v>76</v>
      </c>
      <c r="I18" s="22">
        <f>J18</f>
        <v>3262</v>
      </c>
      <c r="J18" s="22">
        <v>3262</v>
      </c>
      <c r="K18" s="68"/>
      <c r="L18" s="69" t="s">
        <v>107</v>
      </c>
      <c r="M18" s="68" t="s">
        <v>108</v>
      </c>
      <c r="N18" s="70">
        <v>1</v>
      </c>
      <c r="O18" s="71">
        <v>45548</v>
      </c>
    </row>
    <row r="19" spans="1:38" s="23" customFormat="1" ht="15.6" customHeight="1">
      <c r="A19" s="66" t="s">
        <v>39</v>
      </c>
      <c r="B19" s="66" t="s">
        <v>112</v>
      </c>
      <c r="C19" s="65" t="s">
        <v>98</v>
      </c>
      <c r="D19" s="80" t="s">
        <v>298</v>
      </c>
      <c r="E19" s="21" t="s">
        <v>73</v>
      </c>
      <c r="F19" s="66" t="s">
        <v>210</v>
      </c>
      <c r="G19" s="67">
        <f t="shared" si="0"/>
        <v>16</v>
      </c>
      <c r="H19" s="66" t="s">
        <v>80</v>
      </c>
      <c r="I19" s="22">
        <f>+J18*3</f>
        <v>9786</v>
      </c>
      <c r="J19" s="22"/>
      <c r="K19" s="72"/>
      <c r="L19" s="73" t="s">
        <v>109</v>
      </c>
      <c r="M19" s="72" t="s">
        <v>257</v>
      </c>
      <c r="N19" s="70"/>
      <c r="O19" s="71"/>
    </row>
    <row r="20" spans="1:38" s="23" customFormat="1" ht="15.6" customHeight="1">
      <c r="A20" s="66" t="s">
        <v>39</v>
      </c>
      <c r="B20" s="66" t="s">
        <v>105</v>
      </c>
      <c r="C20" s="65" t="s">
        <v>98</v>
      </c>
      <c r="D20" s="80" t="s">
        <v>294</v>
      </c>
      <c r="E20" s="21" t="s">
        <v>74</v>
      </c>
      <c r="F20" s="66" t="s">
        <v>211</v>
      </c>
      <c r="G20" s="67">
        <f t="shared" ref="G20:G21" si="1">+IF(AND(K20&lt;&gt;0,LEN(L20)-LEN(SUBSTITUTE(L20,"~",""))=1),RIGHT(L20,2)-MID(L20,2,2),IF(AND(K20=0,LEN(L20)-LEN(SUBSTITUTE(L20,"~",""))=1),RIGHT(L20,2)-MID(L20,2,2)+1,IF(K20&lt;&gt;0,LEN(L20)-LEN(SUBSTITUTE(L20,",","")),LEN(L20)-LEN(SUBSTITUTE(L20,",",""))+1)))</f>
        <v>5</v>
      </c>
      <c r="H20" s="66" t="s">
        <v>79</v>
      </c>
      <c r="I20" s="22">
        <f>J18</f>
        <v>3262</v>
      </c>
      <c r="J20" s="22"/>
      <c r="K20" s="72"/>
      <c r="L20" s="69" t="s">
        <v>107</v>
      </c>
      <c r="M20" s="72"/>
      <c r="N20" s="70"/>
      <c r="O20" s="71"/>
    </row>
    <row r="21" spans="1:38" s="23" customFormat="1" ht="15.6" customHeight="1">
      <c r="A21" s="86" t="s">
        <v>39</v>
      </c>
      <c r="B21" s="86" t="s">
        <v>113</v>
      </c>
      <c r="C21" s="88" t="s">
        <v>98</v>
      </c>
      <c r="D21" s="80" t="s">
        <v>298</v>
      </c>
      <c r="E21" s="90" t="s">
        <v>75</v>
      </c>
      <c r="F21" s="66" t="s">
        <v>210</v>
      </c>
      <c r="G21" s="67">
        <f t="shared" si="1"/>
        <v>9</v>
      </c>
      <c r="H21" s="66" t="s">
        <v>80</v>
      </c>
      <c r="I21" s="22">
        <v>6548</v>
      </c>
      <c r="J21" s="22"/>
      <c r="K21" s="72" t="s">
        <v>110</v>
      </c>
      <c r="L21" s="73" t="s">
        <v>111</v>
      </c>
      <c r="M21" s="72"/>
      <c r="N21" s="70"/>
      <c r="O21" s="71"/>
    </row>
    <row r="22" spans="1:38" s="23" customFormat="1" ht="15.6" customHeight="1">
      <c r="A22" s="87"/>
      <c r="B22" s="87"/>
      <c r="C22" s="89"/>
      <c r="D22" s="80" t="s">
        <v>288</v>
      </c>
      <c r="E22" s="91"/>
      <c r="F22" s="66" t="s">
        <v>212</v>
      </c>
      <c r="G22" s="67">
        <f t="shared" ref="G22" si="2">+IF(AND(K22&lt;&gt;0,LEN(L22)-LEN(SUBSTITUTE(L22,"~",""))=1),RIGHT(L22,2)-MID(L22,2,2),IF(AND(K22=0,LEN(L22)-LEN(SUBSTITUTE(L22,"~",""))=1),RIGHT(L22,2)-MID(L22,2,2)+1,IF(K22&lt;&gt;0,LEN(L22)-LEN(SUBSTITUTE(L22,",","")),LEN(L22)-LEN(SUBSTITUTE(L22,",",""))+1)))</f>
        <v>5</v>
      </c>
      <c r="H22" s="66" t="s">
        <v>81</v>
      </c>
      <c r="I22" s="22">
        <v>3238</v>
      </c>
      <c r="J22" s="22"/>
      <c r="K22" s="72"/>
      <c r="L22" s="73" t="s">
        <v>107</v>
      </c>
      <c r="M22" s="72" t="s">
        <v>276</v>
      </c>
      <c r="N22" s="70"/>
      <c r="O22" s="71"/>
    </row>
    <row r="23" spans="1:38" ht="13.5" customHeight="1">
      <c r="D23" s="25"/>
      <c r="F23" s="25"/>
    </row>
    <row r="24" spans="1:38" ht="20.399999999999999">
      <c r="A24" s="41" t="s">
        <v>25</v>
      </c>
      <c r="B24" s="41" t="s">
        <v>26</v>
      </c>
      <c r="C24" s="42" t="s">
        <v>27</v>
      </c>
      <c r="D24" s="43" t="s">
        <v>28</v>
      </c>
      <c r="E24" s="42" t="s">
        <v>29</v>
      </c>
      <c r="F24" s="42" t="s">
        <v>30</v>
      </c>
      <c r="G24" s="44" t="s">
        <v>31</v>
      </c>
      <c r="H24" s="41" t="s">
        <v>32</v>
      </c>
      <c r="I24" s="45" t="s">
        <v>33</v>
      </c>
      <c r="J24" s="41" t="s">
        <v>34</v>
      </c>
      <c r="K24" s="41" t="s">
        <v>42</v>
      </c>
      <c r="L24" s="41" t="s">
        <v>43</v>
      </c>
      <c r="M24" s="41" t="s">
        <v>44</v>
      </c>
      <c r="N24" s="46" t="s">
        <v>36</v>
      </c>
      <c r="O24" s="47" t="s">
        <v>37</v>
      </c>
      <c r="P24" s="3"/>
      <c r="AH24" s="52"/>
      <c r="AI24" s="53"/>
      <c r="AJ24" s="52"/>
      <c r="AK24" s="52"/>
      <c r="AL24" s="52"/>
    </row>
    <row r="25" spans="1:38" s="23" customFormat="1" ht="15.6" customHeight="1">
      <c r="A25" s="64" t="s">
        <v>38</v>
      </c>
      <c r="B25" s="78" t="s">
        <v>114</v>
      </c>
      <c r="C25" s="65" t="s">
        <v>98</v>
      </c>
      <c r="D25" s="80" t="s">
        <v>287</v>
      </c>
      <c r="E25" s="21" t="s">
        <v>72</v>
      </c>
      <c r="F25" s="66" t="s">
        <v>209</v>
      </c>
      <c r="G25" s="67">
        <f t="shared" ref="G25:G29" si="3">+IF(AND(K25&lt;&gt;0,LEN(L25)-LEN(SUBSTITUTE(L25,"~",""))=1),RIGHT(L25,2)-MID(L25,2,2),IF(AND(K25=0,LEN(L25)-LEN(SUBSTITUTE(L25,"~",""))=1),RIGHT(L25,2)-MID(L25,2,2)+1,IF(K25&lt;&gt;0,LEN(L25)-LEN(SUBSTITUTE(L25,",","")),LEN(L25)-LEN(SUBSTITUTE(L25,",",""))+1)))</f>
        <v>5</v>
      </c>
      <c r="H25" s="66" t="s">
        <v>76</v>
      </c>
      <c r="I25" s="22">
        <f>J25</f>
        <v>3259</v>
      </c>
      <c r="J25" s="22">
        <v>3259</v>
      </c>
      <c r="K25" s="68"/>
      <c r="L25" s="69" t="s">
        <v>116</v>
      </c>
      <c r="M25" s="68" t="s">
        <v>259</v>
      </c>
      <c r="N25" s="70">
        <v>1</v>
      </c>
      <c r="O25" s="71">
        <v>45548</v>
      </c>
    </row>
    <row r="26" spans="1:38" s="23" customFormat="1" ht="15.6" customHeight="1">
      <c r="A26" s="66" t="s">
        <v>39</v>
      </c>
      <c r="B26" s="66" t="s">
        <v>119</v>
      </c>
      <c r="C26" s="65" t="s">
        <v>98</v>
      </c>
      <c r="D26" s="80" t="s">
        <v>288</v>
      </c>
      <c r="E26" s="21" t="s">
        <v>73</v>
      </c>
      <c r="F26" s="66" t="s">
        <v>212</v>
      </c>
      <c r="G26" s="67">
        <f t="shared" si="3"/>
        <v>15</v>
      </c>
      <c r="H26" s="66" t="s">
        <v>81</v>
      </c>
      <c r="I26" s="22">
        <f>+J25*3</f>
        <v>9777</v>
      </c>
      <c r="J26" s="22"/>
      <c r="K26" s="72" t="s">
        <v>121</v>
      </c>
      <c r="L26" s="73" t="s">
        <v>120</v>
      </c>
      <c r="M26" s="72" t="s">
        <v>258</v>
      </c>
      <c r="N26" s="70"/>
      <c r="O26" s="71"/>
    </row>
    <row r="27" spans="1:38" s="23" customFormat="1" ht="15.6" customHeight="1">
      <c r="A27" s="66" t="s">
        <v>39</v>
      </c>
      <c r="B27" s="78" t="s">
        <v>115</v>
      </c>
      <c r="C27" s="65" t="s">
        <v>98</v>
      </c>
      <c r="D27" s="80" t="s">
        <v>287</v>
      </c>
      <c r="E27" s="21" t="s">
        <v>74</v>
      </c>
      <c r="F27" s="66" t="s">
        <v>209</v>
      </c>
      <c r="G27" s="67">
        <f t="shared" si="3"/>
        <v>5</v>
      </c>
      <c r="H27" s="66" t="s">
        <v>76</v>
      </c>
      <c r="I27" s="22">
        <f>J25</f>
        <v>3259</v>
      </c>
      <c r="J27" s="22"/>
      <c r="K27" s="72" t="s">
        <v>117</v>
      </c>
      <c r="L27" s="69" t="s">
        <v>118</v>
      </c>
      <c r="M27" s="72"/>
      <c r="N27" s="70"/>
      <c r="O27" s="71"/>
    </row>
    <row r="28" spans="1:38" s="23" customFormat="1" ht="15.6" customHeight="1">
      <c r="A28" s="86" t="s">
        <v>39</v>
      </c>
      <c r="B28" s="86" t="s">
        <v>124</v>
      </c>
      <c r="C28" s="88" t="s">
        <v>98</v>
      </c>
      <c r="D28" s="80" t="s">
        <v>288</v>
      </c>
      <c r="E28" s="90" t="s">
        <v>75</v>
      </c>
      <c r="F28" s="66" t="s">
        <v>212</v>
      </c>
      <c r="G28" s="67">
        <f t="shared" si="3"/>
        <v>5</v>
      </c>
      <c r="H28" s="66" t="s">
        <v>81</v>
      </c>
      <c r="I28" s="22">
        <v>3538</v>
      </c>
      <c r="J28" s="22"/>
      <c r="K28" s="72" t="s">
        <v>122</v>
      </c>
      <c r="L28" s="73" t="s">
        <v>123</v>
      </c>
      <c r="M28" s="72"/>
      <c r="N28" s="70"/>
      <c r="O28" s="71"/>
    </row>
    <row r="29" spans="1:38" s="23" customFormat="1" ht="15.6" customHeight="1">
      <c r="A29" s="87"/>
      <c r="B29" s="87"/>
      <c r="C29" s="89"/>
      <c r="D29" s="80" t="s">
        <v>291</v>
      </c>
      <c r="E29" s="91"/>
      <c r="F29" s="66" t="s">
        <v>213</v>
      </c>
      <c r="G29" s="67">
        <f t="shared" si="3"/>
        <v>10</v>
      </c>
      <c r="H29" s="66" t="s">
        <v>82</v>
      </c>
      <c r="I29" s="22">
        <v>6239</v>
      </c>
      <c r="J29" s="22"/>
      <c r="K29" s="72"/>
      <c r="L29" s="73" t="s">
        <v>125</v>
      </c>
      <c r="M29" s="72" t="s">
        <v>277</v>
      </c>
      <c r="N29" s="70"/>
      <c r="O29" s="71"/>
    </row>
    <row r="30" spans="1:38" ht="13.5" customHeight="1">
      <c r="D30" s="25"/>
      <c r="F30" s="25"/>
    </row>
    <row r="31" spans="1:38" ht="20.399999999999999">
      <c r="A31" s="41" t="s">
        <v>25</v>
      </c>
      <c r="B31" s="41" t="s">
        <v>26</v>
      </c>
      <c r="C31" s="42" t="s">
        <v>27</v>
      </c>
      <c r="D31" s="43" t="s">
        <v>28</v>
      </c>
      <c r="E31" s="42" t="s">
        <v>29</v>
      </c>
      <c r="F31" s="42" t="s">
        <v>30</v>
      </c>
      <c r="G31" s="44" t="s">
        <v>31</v>
      </c>
      <c r="H31" s="41" t="s">
        <v>32</v>
      </c>
      <c r="I31" s="45" t="s">
        <v>33</v>
      </c>
      <c r="J31" s="41" t="s">
        <v>34</v>
      </c>
      <c r="K31" s="41" t="s">
        <v>42</v>
      </c>
      <c r="L31" s="41" t="s">
        <v>43</v>
      </c>
      <c r="M31" s="41" t="s">
        <v>44</v>
      </c>
      <c r="N31" s="46" t="s">
        <v>36</v>
      </c>
      <c r="O31" s="47" t="s">
        <v>37</v>
      </c>
      <c r="P31" s="3"/>
      <c r="AH31" s="52"/>
      <c r="AI31" s="53"/>
      <c r="AJ31" s="52"/>
      <c r="AK31" s="52"/>
      <c r="AL31" s="52"/>
    </row>
    <row r="32" spans="1:38" s="23" customFormat="1" ht="15.6" customHeight="1">
      <c r="A32" s="64" t="s">
        <v>38</v>
      </c>
      <c r="B32" s="78" t="s">
        <v>126</v>
      </c>
      <c r="C32" s="65" t="s">
        <v>98</v>
      </c>
      <c r="D32" s="80" t="s">
        <v>287</v>
      </c>
      <c r="E32" s="21" t="s">
        <v>72</v>
      </c>
      <c r="F32" s="66" t="s">
        <v>209</v>
      </c>
      <c r="G32" s="67">
        <f t="shared" ref="G32:G36" si="4">+IF(AND(K32&lt;&gt;0,LEN(L32)-LEN(SUBSTITUTE(L32,"~",""))=1),RIGHT(L32,2)-MID(L32,2,2),IF(AND(K32=0,LEN(L32)-LEN(SUBSTITUTE(L32,"~",""))=1),RIGHT(L32,2)-MID(L32,2,2)+1,IF(K32&lt;&gt;0,LEN(L32)-LEN(SUBSTITUTE(L32,",","")),LEN(L32)-LEN(SUBSTITUTE(L32,",",""))+1)))</f>
        <v>5</v>
      </c>
      <c r="H32" s="66" t="s">
        <v>76</v>
      </c>
      <c r="I32" s="22">
        <f>J32</f>
        <v>3150</v>
      </c>
      <c r="J32" s="22">
        <v>3150</v>
      </c>
      <c r="K32" s="68"/>
      <c r="L32" s="69" t="s">
        <v>128</v>
      </c>
      <c r="M32" s="68" t="s">
        <v>299</v>
      </c>
      <c r="N32" s="70">
        <v>1</v>
      </c>
      <c r="O32" s="71">
        <v>45548</v>
      </c>
    </row>
    <row r="33" spans="1:38" s="23" customFormat="1" ht="15.6" customHeight="1">
      <c r="A33" s="66" t="s">
        <v>39</v>
      </c>
      <c r="B33" s="66" t="s">
        <v>130</v>
      </c>
      <c r="C33" s="65" t="s">
        <v>98</v>
      </c>
      <c r="D33" s="80" t="s">
        <v>291</v>
      </c>
      <c r="E33" s="21" t="s">
        <v>73</v>
      </c>
      <c r="F33" s="66" t="s">
        <v>213</v>
      </c>
      <c r="G33" s="67">
        <f t="shared" si="4"/>
        <v>15</v>
      </c>
      <c r="H33" s="66" t="s">
        <v>82</v>
      </c>
      <c r="I33" s="22">
        <f>+J32*3</f>
        <v>9450</v>
      </c>
      <c r="J33" s="22"/>
      <c r="K33" s="72" t="s">
        <v>131</v>
      </c>
      <c r="L33" s="73" t="s">
        <v>132</v>
      </c>
      <c r="M33" s="72" t="s">
        <v>260</v>
      </c>
      <c r="N33" s="70"/>
      <c r="O33" s="71"/>
    </row>
    <row r="34" spans="1:38" s="23" customFormat="1" ht="15.6" customHeight="1">
      <c r="A34" s="66" t="s">
        <v>39</v>
      </c>
      <c r="B34" s="78" t="s">
        <v>127</v>
      </c>
      <c r="C34" s="65" t="s">
        <v>98</v>
      </c>
      <c r="D34" s="80" t="s">
        <v>287</v>
      </c>
      <c r="E34" s="21" t="s">
        <v>74</v>
      </c>
      <c r="F34" s="66" t="s">
        <v>209</v>
      </c>
      <c r="G34" s="67">
        <f t="shared" si="4"/>
        <v>5</v>
      </c>
      <c r="H34" s="66" t="s">
        <v>76</v>
      </c>
      <c r="I34" s="22">
        <f>J32</f>
        <v>3150</v>
      </c>
      <c r="J34" s="22"/>
      <c r="K34" s="72" t="s">
        <v>300</v>
      </c>
      <c r="L34" s="69" t="s">
        <v>123</v>
      </c>
      <c r="M34" s="72" t="s">
        <v>129</v>
      </c>
      <c r="N34" s="70"/>
      <c r="O34" s="71"/>
    </row>
    <row r="35" spans="1:38" s="23" customFormat="1" ht="15.6" customHeight="1">
      <c r="A35" s="86" t="s">
        <v>39</v>
      </c>
      <c r="B35" s="86" t="s">
        <v>134</v>
      </c>
      <c r="C35" s="88" t="s">
        <v>98</v>
      </c>
      <c r="D35" s="80" t="s">
        <v>291</v>
      </c>
      <c r="E35" s="90" t="s">
        <v>75</v>
      </c>
      <c r="F35" s="66" t="s">
        <v>213</v>
      </c>
      <c r="G35" s="67">
        <f t="shared" si="4"/>
        <v>0</v>
      </c>
      <c r="H35" s="66" t="s">
        <v>82</v>
      </c>
      <c r="I35" s="22">
        <v>551</v>
      </c>
      <c r="J35" s="22"/>
      <c r="K35" s="72" t="s">
        <v>135</v>
      </c>
      <c r="L35" s="73" t="s">
        <v>133</v>
      </c>
      <c r="M35" s="72"/>
      <c r="N35" s="70"/>
      <c r="O35" s="71"/>
    </row>
    <row r="36" spans="1:38" s="23" customFormat="1" ht="15.6" customHeight="1">
      <c r="A36" s="87"/>
      <c r="B36" s="87"/>
      <c r="C36" s="89"/>
      <c r="D36" s="80" t="s">
        <v>295</v>
      </c>
      <c r="E36" s="91"/>
      <c r="F36" s="66" t="s">
        <v>214</v>
      </c>
      <c r="G36" s="67">
        <f t="shared" si="4"/>
        <v>14</v>
      </c>
      <c r="H36" s="66" t="s">
        <v>83</v>
      </c>
      <c r="I36" s="22">
        <v>8899</v>
      </c>
      <c r="J36" s="22"/>
      <c r="K36" s="72"/>
      <c r="L36" s="73" t="s">
        <v>136</v>
      </c>
      <c r="M36" s="72" t="s">
        <v>278</v>
      </c>
      <c r="N36" s="70"/>
      <c r="O36" s="71"/>
    </row>
    <row r="37" spans="1:38" ht="13.5" customHeight="1">
      <c r="D37" s="25"/>
      <c r="F37" s="25"/>
    </row>
    <row r="38" spans="1:38" ht="20.399999999999999">
      <c r="A38" s="41" t="s">
        <v>25</v>
      </c>
      <c r="B38" s="41" t="s">
        <v>26</v>
      </c>
      <c r="C38" s="42" t="s">
        <v>27</v>
      </c>
      <c r="D38" s="43" t="s">
        <v>28</v>
      </c>
      <c r="E38" s="42" t="s">
        <v>29</v>
      </c>
      <c r="F38" s="42" t="s">
        <v>30</v>
      </c>
      <c r="G38" s="44" t="s">
        <v>31</v>
      </c>
      <c r="H38" s="41" t="s">
        <v>32</v>
      </c>
      <c r="I38" s="45" t="s">
        <v>33</v>
      </c>
      <c r="J38" s="41" t="s">
        <v>34</v>
      </c>
      <c r="K38" s="41" t="s">
        <v>42</v>
      </c>
      <c r="L38" s="41" t="s">
        <v>43</v>
      </c>
      <c r="M38" s="41" t="s">
        <v>44</v>
      </c>
      <c r="N38" s="46" t="s">
        <v>36</v>
      </c>
      <c r="O38" s="47" t="s">
        <v>37</v>
      </c>
      <c r="P38" s="3"/>
      <c r="AH38" s="52"/>
      <c r="AI38" s="53"/>
      <c r="AJ38" s="52"/>
      <c r="AK38" s="52"/>
      <c r="AL38" s="52"/>
    </row>
    <row r="39" spans="1:38" s="23" customFormat="1" ht="15.6" customHeight="1">
      <c r="A39" s="79" t="s">
        <v>38</v>
      </c>
      <c r="B39" s="78" t="s">
        <v>137</v>
      </c>
      <c r="C39" s="75" t="s">
        <v>98</v>
      </c>
      <c r="D39" s="80" t="s">
        <v>297</v>
      </c>
      <c r="E39" s="21" t="s">
        <v>72</v>
      </c>
      <c r="F39" s="66" t="s">
        <v>215</v>
      </c>
      <c r="G39" s="67">
        <f t="shared" ref="G39:G43" si="5">+IF(AND(K39&lt;&gt;0,LEN(L39)-LEN(SUBSTITUTE(L39,"~",""))=1),RIGHT(L39,2)-MID(L39,2,2),IF(AND(K39=0,LEN(L39)-LEN(SUBSTITUTE(L39,"~",""))=1),RIGHT(L39,2)-MID(L39,2,2)+1,IF(K39&lt;&gt;0,LEN(L39)-LEN(SUBSTITUTE(L39,",","")),LEN(L39)-LEN(SUBSTITUTE(L39,",",""))+1)))</f>
        <v>6</v>
      </c>
      <c r="H39" s="66" t="s">
        <v>77</v>
      </c>
      <c r="I39" s="22">
        <f>J39</f>
        <v>3175</v>
      </c>
      <c r="J39" s="22">
        <v>3175</v>
      </c>
      <c r="K39" s="68"/>
      <c r="L39" s="69" t="s">
        <v>139</v>
      </c>
      <c r="M39" s="68" t="s">
        <v>261</v>
      </c>
      <c r="N39" s="70">
        <v>1</v>
      </c>
      <c r="O39" s="71">
        <v>45548</v>
      </c>
    </row>
    <row r="40" spans="1:38" s="23" customFormat="1" ht="15.6" customHeight="1">
      <c r="A40" s="86" t="s">
        <v>39</v>
      </c>
      <c r="B40" s="92" t="s">
        <v>141</v>
      </c>
      <c r="C40" s="88" t="s">
        <v>98</v>
      </c>
      <c r="D40" s="80" t="s">
        <v>295</v>
      </c>
      <c r="E40" s="90" t="s">
        <v>73</v>
      </c>
      <c r="F40" s="24" t="s">
        <v>214</v>
      </c>
      <c r="G40" s="67">
        <f t="shared" si="5"/>
        <v>11</v>
      </c>
      <c r="H40" s="66" t="s">
        <v>83</v>
      </c>
      <c r="I40" s="22">
        <v>7313</v>
      </c>
      <c r="J40" s="22"/>
      <c r="K40" s="68" t="s">
        <v>142</v>
      </c>
      <c r="L40" s="69" t="s">
        <v>143</v>
      </c>
      <c r="M40" s="68"/>
      <c r="N40" s="70"/>
      <c r="O40" s="71"/>
    </row>
    <row r="41" spans="1:38" s="23" customFormat="1" ht="15.6" customHeight="1">
      <c r="A41" s="87"/>
      <c r="B41" s="93"/>
      <c r="C41" s="89"/>
      <c r="D41" s="80" t="s">
        <v>290</v>
      </c>
      <c r="E41" s="91"/>
      <c r="F41" s="74" t="s">
        <v>216</v>
      </c>
      <c r="G41" s="67">
        <f t="shared" si="5"/>
        <v>4</v>
      </c>
      <c r="H41" s="24" t="s">
        <v>84</v>
      </c>
      <c r="I41" s="22">
        <v>2212</v>
      </c>
      <c r="J41" s="22"/>
      <c r="K41" s="72"/>
      <c r="L41" s="73" t="s">
        <v>144</v>
      </c>
      <c r="M41" s="72" t="s">
        <v>262</v>
      </c>
      <c r="N41" s="70"/>
      <c r="O41" s="71"/>
    </row>
    <row r="42" spans="1:38" s="23" customFormat="1" ht="15.6" customHeight="1">
      <c r="A42" s="76" t="s">
        <v>39</v>
      </c>
      <c r="B42" s="78" t="s">
        <v>138</v>
      </c>
      <c r="C42" s="77" t="s">
        <v>98</v>
      </c>
      <c r="D42" s="80" t="s">
        <v>297</v>
      </c>
      <c r="E42" s="21" t="s">
        <v>74</v>
      </c>
      <c r="F42" s="74" t="s">
        <v>215</v>
      </c>
      <c r="G42" s="67">
        <f t="shared" si="5"/>
        <v>4</v>
      </c>
      <c r="H42" s="66" t="s">
        <v>77</v>
      </c>
      <c r="I42" s="22">
        <f>J39</f>
        <v>3175</v>
      </c>
      <c r="J42" s="22"/>
      <c r="K42" s="72" t="s">
        <v>140</v>
      </c>
      <c r="L42" s="69" t="s">
        <v>116</v>
      </c>
      <c r="M42" s="72"/>
      <c r="N42" s="70"/>
      <c r="O42" s="71"/>
    </row>
    <row r="43" spans="1:38" s="23" customFormat="1" ht="15.6" customHeight="1">
      <c r="A43" s="66" t="s">
        <v>39</v>
      </c>
      <c r="B43" s="66" t="s">
        <v>145</v>
      </c>
      <c r="C43" s="65" t="s">
        <v>98</v>
      </c>
      <c r="D43" s="80" t="s">
        <v>290</v>
      </c>
      <c r="E43" s="81" t="s">
        <v>75</v>
      </c>
      <c r="F43" s="66" t="s">
        <v>216</v>
      </c>
      <c r="G43" s="67">
        <f t="shared" si="5"/>
        <v>14</v>
      </c>
      <c r="H43" s="81" t="s">
        <v>84</v>
      </c>
      <c r="I43" s="22">
        <v>9525</v>
      </c>
      <c r="J43" s="22"/>
      <c r="K43" s="72" t="s">
        <v>147</v>
      </c>
      <c r="L43" s="73" t="s">
        <v>146</v>
      </c>
      <c r="M43" s="72" t="s">
        <v>279</v>
      </c>
      <c r="N43" s="70"/>
      <c r="O43" s="71"/>
    </row>
    <row r="44" spans="1:38" ht="13.5" customHeight="1">
      <c r="D44" s="25"/>
      <c r="F44" s="25"/>
    </row>
    <row r="45" spans="1:38" ht="20.399999999999999">
      <c r="A45" s="41" t="s">
        <v>25</v>
      </c>
      <c r="B45" s="41" t="s">
        <v>26</v>
      </c>
      <c r="C45" s="42" t="s">
        <v>27</v>
      </c>
      <c r="D45" s="43" t="s">
        <v>28</v>
      </c>
      <c r="E45" s="42" t="s">
        <v>29</v>
      </c>
      <c r="F45" s="42" t="s">
        <v>30</v>
      </c>
      <c r="G45" s="44" t="s">
        <v>31</v>
      </c>
      <c r="H45" s="41" t="s">
        <v>32</v>
      </c>
      <c r="I45" s="45" t="s">
        <v>33</v>
      </c>
      <c r="J45" s="41" t="s">
        <v>34</v>
      </c>
      <c r="K45" s="41" t="s">
        <v>42</v>
      </c>
      <c r="L45" s="41" t="s">
        <v>43</v>
      </c>
      <c r="M45" s="41" t="s">
        <v>44</v>
      </c>
      <c r="N45" s="46" t="s">
        <v>36</v>
      </c>
      <c r="O45" s="47" t="s">
        <v>37</v>
      </c>
      <c r="P45" s="3"/>
      <c r="AH45" s="52"/>
      <c r="AI45" s="53"/>
      <c r="AJ45" s="52"/>
      <c r="AK45" s="52"/>
      <c r="AL45" s="52"/>
    </row>
    <row r="46" spans="1:38" s="23" customFormat="1" ht="15.6" customHeight="1">
      <c r="A46" s="79" t="s">
        <v>38</v>
      </c>
      <c r="B46" s="78" t="s">
        <v>148</v>
      </c>
      <c r="C46" s="75" t="s">
        <v>98</v>
      </c>
      <c r="D46" s="80" t="s">
        <v>297</v>
      </c>
      <c r="E46" s="21" t="s">
        <v>72</v>
      </c>
      <c r="F46" s="66" t="s">
        <v>215</v>
      </c>
      <c r="G46" s="67">
        <f t="shared" ref="G46:G48" si="6">+IF(AND(K46&lt;&gt;0,LEN(L46)-LEN(SUBSTITUTE(L46,"~",""))=1),RIGHT(L46,2)-MID(L46,2,2),IF(AND(K46=0,LEN(L46)-LEN(SUBSTITUTE(L46,"~",""))=1),RIGHT(L46,2)-MID(L46,2,2)+1,IF(K46&lt;&gt;0,LEN(L46)-LEN(SUBSTITUTE(L46,",","")),LEN(L46)-LEN(SUBSTITUTE(L46,",",""))+1)))</f>
        <v>5</v>
      </c>
      <c r="H46" s="66" t="s">
        <v>77</v>
      </c>
      <c r="I46" s="22">
        <f>J46</f>
        <v>2955</v>
      </c>
      <c r="J46" s="22">
        <v>2955</v>
      </c>
      <c r="K46" s="68"/>
      <c r="L46" s="69" t="s">
        <v>152</v>
      </c>
      <c r="M46" s="68" t="s">
        <v>263</v>
      </c>
      <c r="N46" s="70">
        <v>1</v>
      </c>
      <c r="O46" s="71">
        <v>45548</v>
      </c>
    </row>
    <row r="47" spans="1:38" s="23" customFormat="1" ht="15.6" customHeight="1">
      <c r="A47" s="86" t="s">
        <v>39</v>
      </c>
      <c r="B47" s="92" t="s">
        <v>151</v>
      </c>
      <c r="C47" s="88" t="s">
        <v>98</v>
      </c>
      <c r="D47" s="80" t="s">
        <v>290</v>
      </c>
      <c r="E47" s="90" t="s">
        <v>73</v>
      </c>
      <c r="F47" s="24" t="s">
        <v>216</v>
      </c>
      <c r="G47" s="67">
        <f t="shared" si="6"/>
        <v>7</v>
      </c>
      <c r="H47" s="66" t="s">
        <v>84</v>
      </c>
      <c r="I47" s="22">
        <v>4645</v>
      </c>
      <c r="J47" s="22"/>
      <c r="K47" s="68" t="s">
        <v>156</v>
      </c>
      <c r="L47" s="69" t="s">
        <v>157</v>
      </c>
      <c r="M47" s="68"/>
      <c r="N47" s="70"/>
      <c r="O47" s="71"/>
    </row>
    <row r="48" spans="1:38" s="23" customFormat="1" ht="15.6" customHeight="1">
      <c r="A48" s="87" t="s">
        <v>39</v>
      </c>
      <c r="B48" s="93"/>
      <c r="C48" s="89" t="s">
        <v>98</v>
      </c>
      <c r="D48" s="80" t="s">
        <v>285</v>
      </c>
      <c r="E48" s="91" t="s">
        <v>74</v>
      </c>
      <c r="F48" s="74" t="s">
        <v>217</v>
      </c>
      <c r="G48" s="67">
        <f t="shared" si="6"/>
        <v>7</v>
      </c>
      <c r="H48" s="24" t="s">
        <v>85</v>
      </c>
      <c r="I48" s="22">
        <v>4220</v>
      </c>
      <c r="J48" s="22"/>
      <c r="K48" s="72"/>
      <c r="L48" s="73" t="s">
        <v>158</v>
      </c>
      <c r="M48" s="72" t="s">
        <v>264</v>
      </c>
      <c r="N48" s="70"/>
      <c r="O48" s="71"/>
    </row>
    <row r="49" spans="1:38" s="23" customFormat="1" ht="15.6" customHeight="1">
      <c r="A49" s="76" t="s">
        <v>39</v>
      </c>
      <c r="B49" s="78" t="s">
        <v>149</v>
      </c>
      <c r="C49" s="77" t="s">
        <v>98</v>
      </c>
      <c r="D49" s="80" t="s">
        <v>297</v>
      </c>
      <c r="E49" s="21" t="s">
        <v>74</v>
      </c>
      <c r="F49" s="74" t="s">
        <v>215</v>
      </c>
      <c r="G49" s="67">
        <f t="shared" ref="G49:G50" si="7">+IF(AND(K49&lt;&gt;0,LEN(L49)-LEN(SUBSTITUTE(L49,"~",""))=1),RIGHT(L49,2)-MID(L49,2,2),IF(AND(K49=0,LEN(L49)-LEN(SUBSTITUTE(L49,"~",""))=1),RIGHT(L49,2)-MID(L49,2,2)+1,IF(K49&lt;&gt;0,LEN(L49)-LEN(SUBSTITUTE(L49,",","")),LEN(L49)-LEN(SUBSTITUTE(L49,",",""))+1)))</f>
        <v>4</v>
      </c>
      <c r="H49" s="66" t="s">
        <v>77</v>
      </c>
      <c r="I49" s="22">
        <v>2955</v>
      </c>
      <c r="J49" s="22"/>
      <c r="K49" s="72" t="s">
        <v>154</v>
      </c>
      <c r="L49" s="69" t="s">
        <v>153</v>
      </c>
      <c r="M49" s="72" t="s">
        <v>155</v>
      </c>
      <c r="N49" s="70"/>
      <c r="O49" s="71"/>
    </row>
    <row r="50" spans="1:38" s="23" customFormat="1" ht="15.6" customHeight="1">
      <c r="A50" s="66" t="s">
        <v>39</v>
      </c>
      <c r="B50" s="66" t="s">
        <v>150</v>
      </c>
      <c r="C50" s="77" t="s">
        <v>98</v>
      </c>
      <c r="D50" s="80" t="s">
        <v>285</v>
      </c>
      <c r="E50" s="81" t="s">
        <v>75</v>
      </c>
      <c r="F50" s="66" t="s">
        <v>217</v>
      </c>
      <c r="G50" s="67">
        <f t="shared" si="7"/>
        <v>14</v>
      </c>
      <c r="H50" s="81" t="s">
        <v>85</v>
      </c>
      <c r="I50" s="22">
        <v>8865</v>
      </c>
      <c r="J50" s="22"/>
      <c r="K50" s="72" t="s">
        <v>159</v>
      </c>
      <c r="L50" s="73" t="s">
        <v>160</v>
      </c>
      <c r="M50" s="72" t="s">
        <v>280</v>
      </c>
      <c r="N50" s="70"/>
      <c r="O50" s="71"/>
    </row>
    <row r="51" spans="1:38" ht="13.5" customHeight="1">
      <c r="D51" s="25"/>
      <c r="F51" s="25"/>
      <c r="P51" s="23"/>
    </row>
    <row r="52" spans="1:38" ht="20.399999999999999">
      <c r="A52" s="41" t="s">
        <v>25</v>
      </c>
      <c r="B52" s="41" t="s">
        <v>26</v>
      </c>
      <c r="C52" s="42" t="s">
        <v>27</v>
      </c>
      <c r="D52" s="43" t="s">
        <v>28</v>
      </c>
      <c r="E52" s="42" t="s">
        <v>29</v>
      </c>
      <c r="F52" s="42" t="s">
        <v>30</v>
      </c>
      <c r="G52" s="44" t="s">
        <v>31</v>
      </c>
      <c r="H52" s="41" t="s">
        <v>32</v>
      </c>
      <c r="I52" s="45" t="s">
        <v>33</v>
      </c>
      <c r="J52" s="41" t="s">
        <v>34</v>
      </c>
      <c r="K52" s="41" t="s">
        <v>42</v>
      </c>
      <c r="L52" s="41" t="s">
        <v>43</v>
      </c>
      <c r="M52" s="41" t="s">
        <v>44</v>
      </c>
      <c r="N52" s="46" t="s">
        <v>36</v>
      </c>
      <c r="O52" s="47" t="s">
        <v>37</v>
      </c>
      <c r="P52" s="23"/>
      <c r="AH52" s="52"/>
      <c r="AI52" s="53"/>
      <c r="AJ52" s="52"/>
      <c r="AK52" s="52"/>
      <c r="AL52" s="52"/>
    </row>
    <row r="53" spans="1:38" s="23" customFormat="1" ht="15.6" customHeight="1">
      <c r="A53" s="79" t="s">
        <v>38</v>
      </c>
      <c r="B53" s="78" t="s">
        <v>161</v>
      </c>
      <c r="C53" s="75" t="s">
        <v>98</v>
      </c>
      <c r="D53" s="80" t="s">
        <v>297</v>
      </c>
      <c r="E53" s="21" t="s">
        <v>72</v>
      </c>
      <c r="F53" s="66" t="s">
        <v>215</v>
      </c>
      <c r="G53" s="67">
        <f t="shared" ref="G53:G58" si="8">+IF(AND(K53&lt;&gt;0,LEN(L53)-LEN(SUBSTITUTE(L53,"~",""))=1),RIGHT(L53,2)-MID(L53,2,2),IF(AND(K53=0,LEN(L53)-LEN(SUBSTITUTE(L53,"~",""))=1),RIGHT(L53,2)-MID(L53,2,2)+1,IF(K53&lt;&gt;0,LEN(L53)-LEN(SUBSTITUTE(L53,",","")),LEN(L53)-LEN(SUBSTITUTE(L53,",",""))+1)))</f>
        <v>5</v>
      </c>
      <c r="H53" s="66" t="s">
        <v>77</v>
      </c>
      <c r="I53" s="22">
        <f>J53</f>
        <v>3219</v>
      </c>
      <c r="J53" s="22">
        <v>3219</v>
      </c>
      <c r="K53" s="68"/>
      <c r="L53" s="69" t="s">
        <v>163</v>
      </c>
      <c r="M53" s="68" t="s">
        <v>265</v>
      </c>
      <c r="N53" s="70">
        <v>1</v>
      </c>
      <c r="O53" s="71">
        <v>45549</v>
      </c>
    </row>
    <row r="54" spans="1:38" s="23" customFormat="1" ht="15.6" customHeight="1">
      <c r="A54" s="86" t="s">
        <v>39</v>
      </c>
      <c r="B54" s="92" t="s">
        <v>167</v>
      </c>
      <c r="C54" s="88" t="s">
        <v>98</v>
      </c>
      <c r="D54" s="80" t="s">
        <v>285</v>
      </c>
      <c r="E54" s="90" t="s">
        <v>73</v>
      </c>
      <c r="F54" s="24" t="s">
        <v>217</v>
      </c>
      <c r="G54" s="67">
        <f t="shared" si="8"/>
        <v>4</v>
      </c>
      <c r="H54" s="66" t="s">
        <v>85</v>
      </c>
      <c r="I54" s="22">
        <v>3016</v>
      </c>
      <c r="J54" s="22"/>
      <c r="K54" s="68" t="s">
        <v>162</v>
      </c>
      <c r="L54" s="69" t="s">
        <v>180</v>
      </c>
      <c r="M54" s="68"/>
      <c r="N54" s="70"/>
      <c r="O54" s="71"/>
    </row>
    <row r="55" spans="1:38" s="23" customFormat="1" ht="15.6" customHeight="1">
      <c r="A55" s="87" t="s">
        <v>39</v>
      </c>
      <c r="B55" s="93"/>
      <c r="C55" s="89" t="s">
        <v>98</v>
      </c>
      <c r="D55" s="80" t="s">
        <v>283</v>
      </c>
      <c r="E55" s="91" t="s">
        <v>74</v>
      </c>
      <c r="F55" s="66" t="s">
        <v>218</v>
      </c>
      <c r="G55" s="67">
        <f t="shared" si="8"/>
        <v>11</v>
      </c>
      <c r="H55" s="24" t="s">
        <v>86</v>
      </c>
      <c r="I55" s="22">
        <v>6641</v>
      </c>
      <c r="J55" s="22"/>
      <c r="K55" s="72"/>
      <c r="L55" s="73" t="s">
        <v>168</v>
      </c>
      <c r="M55" s="72" t="s">
        <v>266</v>
      </c>
      <c r="N55" s="70"/>
      <c r="O55" s="71"/>
      <c r="P55" s="23">
        <f>617-498</f>
        <v>119</v>
      </c>
    </row>
    <row r="56" spans="1:38" s="23" customFormat="1" ht="15.6" customHeight="1">
      <c r="A56" s="86" t="s">
        <v>39</v>
      </c>
      <c r="B56" s="92" t="s">
        <v>165</v>
      </c>
      <c r="C56" s="88" t="s">
        <v>98</v>
      </c>
      <c r="D56" s="80" t="s">
        <v>297</v>
      </c>
      <c r="E56" s="90" t="s">
        <v>74</v>
      </c>
      <c r="F56" s="81" t="s">
        <v>215</v>
      </c>
      <c r="G56" s="67">
        <f t="shared" ref="G56:G57" si="9">+IF(AND(K56&lt;&gt;0,LEN(L56)-LEN(SUBSTITUTE(L56,"~",""))=1),RIGHT(L56,2)-MID(L56,2,2),IF(AND(K56=0,LEN(L56)-LEN(SUBSTITUTE(L56,"~",""))=1),RIGHT(L56,2)-MID(L56,2,2)+1,IF(K56&lt;&gt;0,LEN(L56)-LEN(SUBSTITUTE(L56,",","")),LEN(L56)-LEN(SUBSTITUTE(L56,",",""))+1)))</f>
        <v>1</v>
      </c>
      <c r="H56" s="66" t="s">
        <v>77</v>
      </c>
      <c r="I56" s="22">
        <v>680</v>
      </c>
      <c r="J56" s="22"/>
      <c r="K56" s="68" t="s">
        <v>164</v>
      </c>
      <c r="L56" s="69" t="s">
        <v>166</v>
      </c>
      <c r="M56" s="68"/>
      <c r="N56" s="70"/>
      <c r="O56" s="71"/>
    </row>
    <row r="57" spans="1:38" s="23" customFormat="1" ht="15.6" customHeight="1">
      <c r="A57" s="87" t="s">
        <v>39</v>
      </c>
      <c r="B57" s="93"/>
      <c r="C57" s="89" t="s">
        <v>98</v>
      </c>
      <c r="D57" s="80" t="s">
        <v>289</v>
      </c>
      <c r="E57" s="91" t="s">
        <v>74</v>
      </c>
      <c r="F57" s="66" t="s">
        <v>219</v>
      </c>
      <c r="G57" s="67">
        <f t="shared" si="9"/>
        <v>5</v>
      </c>
      <c r="H57" s="24" t="s">
        <v>78</v>
      </c>
      <c r="I57" s="22">
        <v>2539</v>
      </c>
      <c r="J57" s="22"/>
      <c r="K57" s="72"/>
      <c r="L57" s="84" t="s">
        <v>107</v>
      </c>
      <c r="M57" s="72"/>
      <c r="N57" s="70"/>
      <c r="O57" s="71"/>
    </row>
    <row r="58" spans="1:38" s="23" customFormat="1" ht="15.6" customHeight="1">
      <c r="A58" s="66" t="s">
        <v>39</v>
      </c>
      <c r="B58" s="82" t="s">
        <v>172</v>
      </c>
      <c r="C58" s="65" t="s">
        <v>98</v>
      </c>
      <c r="D58" s="80" t="s">
        <v>283</v>
      </c>
      <c r="E58" s="81" t="s">
        <v>75</v>
      </c>
      <c r="F58" s="81" t="s">
        <v>218</v>
      </c>
      <c r="G58" s="67">
        <f t="shared" si="8"/>
        <v>14</v>
      </c>
      <c r="H58" s="66" t="s">
        <v>86</v>
      </c>
      <c r="I58" s="22">
        <v>9657</v>
      </c>
      <c r="J58" s="22"/>
      <c r="K58" s="72" t="s">
        <v>170</v>
      </c>
      <c r="L58" s="73" t="s">
        <v>169</v>
      </c>
      <c r="M58" s="72" t="s">
        <v>171</v>
      </c>
      <c r="N58" s="70"/>
      <c r="O58" s="71"/>
    </row>
    <row r="59" spans="1:38" ht="13.5" customHeight="1">
      <c r="D59" s="25"/>
      <c r="F59" s="25"/>
      <c r="P59" s="23"/>
    </row>
    <row r="60" spans="1:38" ht="20.399999999999999">
      <c r="A60" s="41" t="s">
        <v>25</v>
      </c>
      <c r="B60" s="41" t="s">
        <v>26</v>
      </c>
      <c r="C60" s="42" t="s">
        <v>27</v>
      </c>
      <c r="D60" s="43" t="s">
        <v>28</v>
      </c>
      <c r="E60" s="42" t="s">
        <v>29</v>
      </c>
      <c r="F60" s="42" t="s">
        <v>30</v>
      </c>
      <c r="G60" s="44" t="s">
        <v>31</v>
      </c>
      <c r="H60" s="41" t="s">
        <v>32</v>
      </c>
      <c r="I60" s="45" t="s">
        <v>33</v>
      </c>
      <c r="J60" s="41" t="s">
        <v>34</v>
      </c>
      <c r="K60" s="41" t="s">
        <v>42</v>
      </c>
      <c r="L60" s="41" t="s">
        <v>43</v>
      </c>
      <c r="M60" s="41" t="s">
        <v>44</v>
      </c>
      <c r="N60" s="46" t="s">
        <v>36</v>
      </c>
      <c r="O60" s="47" t="s">
        <v>37</v>
      </c>
      <c r="P60" s="23"/>
      <c r="AH60" s="52"/>
      <c r="AI60" s="53"/>
      <c r="AJ60" s="52"/>
      <c r="AK60" s="52"/>
      <c r="AL60" s="52"/>
    </row>
    <row r="61" spans="1:38" s="23" customFormat="1" ht="15.6" customHeight="1">
      <c r="A61" s="64" t="s">
        <v>38</v>
      </c>
      <c r="B61" s="78" t="s">
        <v>173</v>
      </c>
      <c r="C61" s="65" t="s">
        <v>98</v>
      </c>
      <c r="D61" s="80" t="s">
        <v>289</v>
      </c>
      <c r="E61" s="21" t="s">
        <v>72</v>
      </c>
      <c r="F61" s="66" t="s">
        <v>219</v>
      </c>
      <c r="G61" s="67">
        <f t="shared" ref="G61:G65" si="10">+IF(AND(K61&lt;&gt;0,LEN(L61)-LEN(SUBSTITUTE(L61,"~",""))=1),RIGHT(L61,2)-MID(L61,2,2),IF(AND(K61=0,LEN(L61)-LEN(SUBSTITUTE(L61,"~",""))=1),RIGHT(L61,2)-MID(L61,2,2)+1,IF(K61&lt;&gt;0,LEN(L61)-LEN(SUBSTITUTE(L61,",","")),LEN(L61)-LEN(SUBSTITUTE(L61,",",""))+1)))</f>
        <v>5</v>
      </c>
      <c r="H61" s="66" t="s">
        <v>78</v>
      </c>
      <c r="I61" s="22">
        <f>J61</f>
        <v>3178</v>
      </c>
      <c r="J61" s="22">
        <v>3178</v>
      </c>
      <c r="K61" s="68"/>
      <c r="L61" s="69" t="s">
        <v>116</v>
      </c>
      <c r="M61" s="68" t="s">
        <v>267</v>
      </c>
      <c r="N61" s="70">
        <v>1</v>
      </c>
      <c r="O61" s="71">
        <v>45549</v>
      </c>
    </row>
    <row r="62" spans="1:38" s="23" customFormat="1" ht="15.6" customHeight="1">
      <c r="A62" s="66" t="s">
        <v>39</v>
      </c>
      <c r="B62" s="66" t="s">
        <v>181</v>
      </c>
      <c r="C62" s="65" t="s">
        <v>98</v>
      </c>
      <c r="D62" s="80" t="s">
        <v>292</v>
      </c>
      <c r="E62" s="21" t="s">
        <v>73</v>
      </c>
      <c r="F62" s="66" t="s">
        <v>220</v>
      </c>
      <c r="G62" s="67">
        <f t="shared" si="10"/>
        <v>15</v>
      </c>
      <c r="H62" s="66" t="s">
        <v>87</v>
      </c>
      <c r="I62" s="22">
        <f>+J61*3</f>
        <v>9534</v>
      </c>
      <c r="J62" s="22"/>
      <c r="K62" s="72"/>
      <c r="L62" s="73" t="s">
        <v>183</v>
      </c>
      <c r="M62" s="72" t="s">
        <v>268</v>
      </c>
      <c r="N62" s="70"/>
      <c r="O62" s="71"/>
    </row>
    <row r="63" spans="1:38" s="23" customFormat="1" ht="15.6" customHeight="1">
      <c r="A63" s="66" t="s">
        <v>39</v>
      </c>
      <c r="B63" s="78" t="s">
        <v>174</v>
      </c>
      <c r="C63" s="65" t="s">
        <v>98</v>
      </c>
      <c r="D63" s="80" t="s">
        <v>289</v>
      </c>
      <c r="E63" s="21" t="s">
        <v>74</v>
      </c>
      <c r="F63" s="66" t="s">
        <v>219</v>
      </c>
      <c r="G63" s="67">
        <f t="shared" si="10"/>
        <v>5</v>
      </c>
      <c r="H63" s="66" t="s">
        <v>78</v>
      </c>
      <c r="I63" s="22">
        <f>J61</f>
        <v>3178</v>
      </c>
      <c r="J63" s="22"/>
      <c r="K63" s="72" t="s">
        <v>177</v>
      </c>
      <c r="L63" s="69" t="s">
        <v>118</v>
      </c>
      <c r="M63" s="72" t="s">
        <v>178</v>
      </c>
      <c r="N63" s="70"/>
      <c r="O63" s="71"/>
    </row>
    <row r="64" spans="1:38" s="23" customFormat="1" ht="15.6" customHeight="1">
      <c r="A64" s="86" t="s">
        <v>39</v>
      </c>
      <c r="B64" s="86" t="s">
        <v>182</v>
      </c>
      <c r="C64" s="88" t="s">
        <v>98</v>
      </c>
      <c r="D64" s="80" t="s">
        <v>292</v>
      </c>
      <c r="E64" s="90" t="s">
        <v>75</v>
      </c>
      <c r="F64" s="66" t="s">
        <v>220</v>
      </c>
      <c r="G64" s="67">
        <f t="shared" si="10"/>
        <v>10</v>
      </c>
      <c r="H64" s="66" t="s">
        <v>87</v>
      </c>
      <c r="I64" s="22">
        <v>6496</v>
      </c>
      <c r="J64" s="22"/>
      <c r="K64" s="72" t="s">
        <v>185</v>
      </c>
      <c r="L64" s="73" t="s">
        <v>184</v>
      </c>
      <c r="M64" s="72"/>
      <c r="N64" s="70"/>
      <c r="O64" s="71"/>
    </row>
    <row r="65" spans="1:38" s="23" customFormat="1" ht="15.6" customHeight="1">
      <c r="A65" s="87"/>
      <c r="B65" s="87"/>
      <c r="C65" s="89"/>
      <c r="D65" s="80" t="s">
        <v>286</v>
      </c>
      <c r="E65" s="91"/>
      <c r="F65" s="66" t="s">
        <v>221</v>
      </c>
      <c r="G65" s="67">
        <f t="shared" si="10"/>
        <v>5</v>
      </c>
      <c r="H65" s="66" t="s">
        <v>88</v>
      </c>
      <c r="I65" s="22">
        <v>3038</v>
      </c>
      <c r="J65" s="22"/>
      <c r="K65" s="72"/>
      <c r="L65" s="73" t="s">
        <v>107</v>
      </c>
      <c r="M65" s="72" t="s">
        <v>281</v>
      </c>
      <c r="N65" s="70"/>
      <c r="O65" s="71"/>
    </row>
    <row r="66" spans="1:38" ht="13.5" customHeight="1">
      <c r="D66" s="25"/>
      <c r="F66" s="25"/>
    </row>
    <row r="67" spans="1:38" ht="20.399999999999999">
      <c r="A67" s="41" t="s">
        <v>25</v>
      </c>
      <c r="B67" s="41" t="s">
        <v>26</v>
      </c>
      <c r="C67" s="42" t="s">
        <v>27</v>
      </c>
      <c r="D67" s="43" t="s">
        <v>28</v>
      </c>
      <c r="E67" s="42" t="s">
        <v>29</v>
      </c>
      <c r="F67" s="42" t="s">
        <v>30</v>
      </c>
      <c r="G67" s="44" t="s">
        <v>31</v>
      </c>
      <c r="H67" s="41" t="s">
        <v>32</v>
      </c>
      <c r="I67" s="45" t="s">
        <v>33</v>
      </c>
      <c r="J67" s="41" t="s">
        <v>34</v>
      </c>
      <c r="K67" s="41" t="s">
        <v>42</v>
      </c>
      <c r="L67" s="41" t="s">
        <v>43</v>
      </c>
      <c r="M67" s="41" t="s">
        <v>44</v>
      </c>
      <c r="N67" s="46" t="s">
        <v>36</v>
      </c>
      <c r="O67" s="47" t="s">
        <v>37</v>
      </c>
      <c r="P67" s="3"/>
      <c r="AH67" s="52"/>
      <c r="AI67" s="53"/>
      <c r="AJ67" s="52"/>
      <c r="AK67" s="52"/>
      <c r="AL67" s="52"/>
    </row>
    <row r="68" spans="1:38" s="23" customFormat="1" ht="15.6" customHeight="1">
      <c r="A68" s="64" t="s">
        <v>38</v>
      </c>
      <c r="B68" s="78" t="s">
        <v>175</v>
      </c>
      <c r="C68" s="65" t="s">
        <v>98</v>
      </c>
      <c r="D68" s="80" t="s">
        <v>289</v>
      </c>
      <c r="E68" s="21" t="s">
        <v>72</v>
      </c>
      <c r="F68" s="66" t="s">
        <v>219</v>
      </c>
      <c r="G68" s="67">
        <f t="shared" ref="G68:G72" si="11">+IF(AND(K68&lt;&gt;0,LEN(L68)-LEN(SUBSTITUTE(L68,"~",""))=1),RIGHT(L68,2)-MID(L68,2,2),IF(AND(K68=0,LEN(L68)-LEN(SUBSTITUTE(L68,"~",""))=1),RIGHT(L68,2)-MID(L68,2,2)+1,IF(K68&lt;&gt;0,LEN(L68)-LEN(SUBSTITUTE(L68,",","")),LEN(L68)-LEN(SUBSTITUTE(L68,",",""))+1)))</f>
        <v>6</v>
      </c>
      <c r="H68" s="66" t="s">
        <v>78</v>
      </c>
      <c r="I68" s="22">
        <f>J68</f>
        <v>3182</v>
      </c>
      <c r="J68" s="22">
        <v>3182</v>
      </c>
      <c r="K68" s="68"/>
      <c r="L68" s="69" t="s">
        <v>179</v>
      </c>
      <c r="M68" s="68" t="s">
        <v>269</v>
      </c>
      <c r="N68" s="70">
        <v>1</v>
      </c>
      <c r="O68" s="71">
        <v>45549</v>
      </c>
    </row>
    <row r="69" spans="1:38" s="23" customFormat="1" ht="15.6" customHeight="1">
      <c r="A69" s="66" t="s">
        <v>39</v>
      </c>
      <c r="B69" s="66" t="s">
        <v>188</v>
      </c>
      <c r="C69" s="65" t="s">
        <v>98</v>
      </c>
      <c r="D69" s="80" t="s">
        <v>286</v>
      </c>
      <c r="E69" s="21" t="s">
        <v>73</v>
      </c>
      <c r="F69" s="66" t="s">
        <v>221</v>
      </c>
      <c r="G69" s="67">
        <f t="shared" si="11"/>
        <v>15</v>
      </c>
      <c r="H69" s="66" t="s">
        <v>88</v>
      </c>
      <c r="I69" s="22">
        <f>+J68*3</f>
        <v>9546</v>
      </c>
      <c r="J69" s="22"/>
      <c r="K69" s="72" t="s">
        <v>186</v>
      </c>
      <c r="L69" s="73" t="s">
        <v>120</v>
      </c>
      <c r="M69" s="72" t="s">
        <v>271</v>
      </c>
      <c r="N69" s="70"/>
      <c r="O69" s="71"/>
    </row>
    <row r="70" spans="1:38" s="23" customFormat="1" ht="15.6" customHeight="1">
      <c r="A70" s="66" t="s">
        <v>39</v>
      </c>
      <c r="B70" s="78" t="s">
        <v>176</v>
      </c>
      <c r="C70" s="65" t="s">
        <v>98</v>
      </c>
      <c r="D70" s="80" t="s">
        <v>289</v>
      </c>
      <c r="E70" s="21" t="s">
        <v>74</v>
      </c>
      <c r="F70" s="66" t="s">
        <v>219</v>
      </c>
      <c r="G70" s="67">
        <f t="shared" si="11"/>
        <v>4</v>
      </c>
      <c r="H70" s="66" t="s">
        <v>78</v>
      </c>
      <c r="I70" s="22">
        <f>J68</f>
        <v>3182</v>
      </c>
      <c r="J70" s="22"/>
      <c r="K70" s="72" t="s">
        <v>270</v>
      </c>
      <c r="L70" s="69" t="s">
        <v>180</v>
      </c>
      <c r="M70" s="72" t="s">
        <v>129</v>
      </c>
      <c r="N70" s="70"/>
      <c r="O70" s="71"/>
    </row>
    <row r="71" spans="1:38" s="23" customFormat="1" ht="15.6" customHeight="1">
      <c r="A71" s="86" t="s">
        <v>39</v>
      </c>
      <c r="B71" s="86" t="s">
        <v>189</v>
      </c>
      <c r="C71" s="88" t="s">
        <v>98</v>
      </c>
      <c r="D71" s="80" t="s">
        <v>286</v>
      </c>
      <c r="E71" s="90" t="s">
        <v>75</v>
      </c>
      <c r="F71" s="66" t="s">
        <v>221</v>
      </c>
      <c r="G71" s="67">
        <f t="shared" si="11"/>
        <v>5</v>
      </c>
      <c r="H71" s="66" t="s">
        <v>88</v>
      </c>
      <c r="I71" s="22">
        <v>3791</v>
      </c>
      <c r="J71" s="22"/>
      <c r="K71" s="72" t="s">
        <v>187</v>
      </c>
      <c r="L71" s="73" t="s">
        <v>123</v>
      </c>
      <c r="M71" s="72"/>
      <c r="N71" s="70"/>
      <c r="O71" s="71"/>
    </row>
    <row r="72" spans="1:38" s="23" customFormat="1" ht="15.6" customHeight="1">
      <c r="A72" s="87"/>
      <c r="B72" s="87"/>
      <c r="C72" s="89"/>
      <c r="D72" s="80" t="s">
        <v>284</v>
      </c>
      <c r="E72" s="91"/>
      <c r="F72" s="66" t="s">
        <v>222</v>
      </c>
      <c r="G72" s="67">
        <f t="shared" si="11"/>
        <v>9</v>
      </c>
      <c r="H72" s="66" t="s">
        <v>89</v>
      </c>
      <c r="I72" s="22">
        <v>5755</v>
      </c>
      <c r="J72" s="22"/>
      <c r="K72" s="72"/>
      <c r="L72" s="73" t="s">
        <v>190</v>
      </c>
      <c r="M72" s="72" t="s">
        <v>191</v>
      </c>
      <c r="N72" s="70"/>
      <c r="O72" s="71"/>
    </row>
    <row r="73" spans="1:38" ht="13.5" customHeight="1">
      <c r="D73" s="25"/>
      <c r="F73" s="25"/>
    </row>
    <row r="74" spans="1:38" ht="20.399999999999999">
      <c r="A74" s="41" t="s">
        <v>25</v>
      </c>
      <c r="B74" s="41" t="s">
        <v>26</v>
      </c>
      <c r="C74" s="42" t="s">
        <v>27</v>
      </c>
      <c r="D74" s="43" t="s">
        <v>28</v>
      </c>
      <c r="E74" s="42" t="s">
        <v>29</v>
      </c>
      <c r="F74" s="42" t="s">
        <v>30</v>
      </c>
      <c r="G74" s="44" t="s">
        <v>31</v>
      </c>
      <c r="H74" s="41" t="s">
        <v>32</v>
      </c>
      <c r="I74" s="45" t="s">
        <v>33</v>
      </c>
      <c r="J74" s="41" t="s">
        <v>34</v>
      </c>
      <c r="K74" s="41" t="s">
        <v>42</v>
      </c>
      <c r="L74" s="41" t="s">
        <v>43</v>
      </c>
      <c r="M74" s="41" t="s">
        <v>44</v>
      </c>
      <c r="N74" s="46" t="s">
        <v>36</v>
      </c>
      <c r="O74" s="47" t="s">
        <v>37</v>
      </c>
    </row>
    <row r="75" spans="1:38" ht="13.5" customHeight="1">
      <c r="A75" s="64" t="s">
        <v>38</v>
      </c>
      <c r="B75" s="78" t="s">
        <v>193</v>
      </c>
      <c r="C75" s="65" t="s">
        <v>98</v>
      </c>
      <c r="D75" s="80" t="s">
        <v>294</v>
      </c>
      <c r="E75" s="21" t="s">
        <v>72</v>
      </c>
      <c r="F75" s="66" t="s">
        <v>211</v>
      </c>
      <c r="G75" s="67">
        <f t="shared" ref="G75:G79" si="12">+IF(AND(K75&lt;&gt;0,LEN(L75)-LEN(SUBSTITUTE(L75,"~",""))=1),RIGHT(L75,2)-MID(L75,2,2),IF(AND(K75=0,LEN(L75)-LEN(SUBSTITUTE(L75,"~",""))=1),RIGHT(L75,2)-MID(L75,2,2)+1,IF(K75&lt;&gt;0,LEN(L75)-LEN(SUBSTITUTE(L75,",","")),LEN(L75)-LEN(SUBSTITUTE(L75,",",""))+1)))</f>
        <v>5</v>
      </c>
      <c r="H75" s="66" t="s">
        <v>79</v>
      </c>
      <c r="I75" s="22">
        <f>J75</f>
        <v>3271</v>
      </c>
      <c r="J75" s="22">
        <v>3271</v>
      </c>
      <c r="K75" s="68"/>
      <c r="L75" s="69" t="s">
        <v>116</v>
      </c>
      <c r="M75" s="68" t="s">
        <v>272</v>
      </c>
      <c r="N75" s="70">
        <v>1</v>
      </c>
      <c r="O75" s="71">
        <v>45549</v>
      </c>
    </row>
    <row r="76" spans="1:38" ht="13.5" customHeight="1">
      <c r="A76" s="66" t="s">
        <v>39</v>
      </c>
      <c r="B76" s="66" t="s">
        <v>195</v>
      </c>
      <c r="C76" s="65" t="s">
        <v>98</v>
      </c>
      <c r="D76" s="80" t="s">
        <v>284</v>
      </c>
      <c r="E76" s="21" t="s">
        <v>73</v>
      </c>
      <c r="F76" s="66" t="s">
        <v>222</v>
      </c>
      <c r="G76" s="67">
        <f t="shared" si="12"/>
        <v>16</v>
      </c>
      <c r="H76" s="66" t="s">
        <v>89</v>
      </c>
      <c r="I76" s="22">
        <f>+J75*3</f>
        <v>9813</v>
      </c>
      <c r="J76" s="22"/>
      <c r="K76" s="72"/>
      <c r="L76" s="73" t="s">
        <v>132</v>
      </c>
      <c r="M76" s="72" t="s">
        <v>273</v>
      </c>
      <c r="N76" s="70"/>
      <c r="O76" s="71"/>
    </row>
    <row r="77" spans="1:38" ht="13.5" customHeight="1">
      <c r="A77" s="66" t="s">
        <v>39</v>
      </c>
      <c r="B77" s="78" t="s">
        <v>194</v>
      </c>
      <c r="C77" s="65" t="s">
        <v>98</v>
      </c>
      <c r="D77" s="80" t="s">
        <v>294</v>
      </c>
      <c r="E77" s="21" t="s">
        <v>74</v>
      </c>
      <c r="F77" s="66" t="s">
        <v>211</v>
      </c>
      <c r="G77" s="67">
        <f t="shared" si="12"/>
        <v>5</v>
      </c>
      <c r="H77" s="66" t="s">
        <v>79</v>
      </c>
      <c r="I77" s="22">
        <f>J75</f>
        <v>3271</v>
      </c>
      <c r="J77" s="22"/>
      <c r="K77" s="72" t="s">
        <v>192</v>
      </c>
      <c r="L77" s="69" t="s">
        <v>118</v>
      </c>
      <c r="M77" s="72"/>
      <c r="N77" s="70"/>
      <c r="O77" s="71"/>
    </row>
    <row r="78" spans="1:38" ht="13.5" customHeight="1">
      <c r="A78" s="86" t="s">
        <v>39</v>
      </c>
      <c r="B78" s="86" t="s">
        <v>196</v>
      </c>
      <c r="C78" s="88" t="s">
        <v>98</v>
      </c>
      <c r="D78" s="80" t="s">
        <v>284</v>
      </c>
      <c r="E78" s="90" t="s">
        <v>75</v>
      </c>
      <c r="F78" s="66" t="s">
        <v>222</v>
      </c>
      <c r="G78" s="67">
        <f t="shared" si="12"/>
        <v>0</v>
      </c>
      <c r="H78" s="66" t="s">
        <v>89</v>
      </c>
      <c r="I78" s="22">
        <v>514</v>
      </c>
      <c r="J78" s="22"/>
      <c r="K78" s="72" t="s">
        <v>197</v>
      </c>
      <c r="L78" s="73" t="s">
        <v>133</v>
      </c>
      <c r="M78" s="72"/>
      <c r="N78" s="70"/>
      <c r="O78" s="71"/>
    </row>
    <row r="79" spans="1:38" ht="13.5" customHeight="1">
      <c r="A79" s="87"/>
      <c r="B79" s="87"/>
      <c r="C79" s="89"/>
      <c r="D79" s="80" t="s">
        <v>293</v>
      </c>
      <c r="E79" s="91"/>
      <c r="F79" s="66" t="s">
        <v>223</v>
      </c>
      <c r="G79" s="67">
        <f t="shared" si="12"/>
        <v>15</v>
      </c>
      <c r="H79" s="66" t="s">
        <v>90</v>
      </c>
      <c r="I79" s="22">
        <v>9299</v>
      </c>
      <c r="J79" s="22"/>
      <c r="K79" s="72"/>
      <c r="L79" s="73" t="s">
        <v>301</v>
      </c>
      <c r="M79" s="72" t="s">
        <v>282</v>
      </c>
      <c r="N79" s="70"/>
      <c r="O79" s="71"/>
    </row>
    <row r="80" spans="1:38" ht="13.5" customHeight="1">
      <c r="D80" s="25"/>
      <c r="F80" s="25"/>
    </row>
    <row r="81" spans="1:15" ht="20.399999999999999">
      <c r="A81" s="41" t="s">
        <v>25</v>
      </c>
      <c r="B81" s="41" t="s">
        <v>26</v>
      </c>
      <c r="C81" s="42" t="s">
        <v>27</v>
      </c>
      <c r="D81" s="43" t="s">
        <v>28</v>
      </c>
      <c r="E81" s="42" t="s">
        <v>29</v>
      </c>
      <c r="F81" s="42" t="s">
        <v>30</v>
      </c>
      <c r="G81" s="44" t="s">
        <v>31</v>
      </c>
      <c r="H81" s="41" t="s">
        <v>32</v>
      </c>
      <c r="I81" s="45" t="s">
        <v>33</v>
      </c>
      <c r="J81" s="41" t="s">
        <v>34</v>
      </c>
      <c r="K81" s="41" t="s">
        <v>42</v>
      </c>
      <c r="L81" s="41" t="s">
        <v>43</v>
      </c>
      <c r="M81" s="41" t="s">
        <v>44</v>
      </c>
      <c r="N81" s="46" t="s">
        <v>36</v>
      </c>
      <c r="O81" s="47" t="s">
        <v>37</v>
      </c>
    </row>
    <row r="82" spans="1:15" ht="13.5" customHeight="1">
      <c r="A82" s="79" t="s">
        <v>38</v>
      </c>
      <c r="B82" s="78" t="s">
        <v>199</v>
      </c>
      <c r="C82" s="75" t="s">
        <v>98</v>
      </c>
      <c r="D82" s="80" t="s">
        <v>294</v>
      </c>
      <c r="E82" s="21" t="s">
        <v>72</v>
      </c>
      <c r="F82" s="66" t="s">
        <v>211</v>
      </c>
      <c r="G82" s="67">
        <f t="shared" ref="G82:G86" si="13">+IF(AND(K82&lt;&gt;0,LEN(L82)-LEN(SUBSTITUTE(L82,"~",""))=1),RIGHT(L82,2)-MID(L82,2,2),IF(AND(K82=0,LEN(L82)-LEN(SUBSTITUTE(L82,"~",""))=1),RIGHT(L82,2)-MID(L82,2,2)+1,IF(K82&lt;&gt;0,LEN(L82)-LEN(SUBSTITUTE(L82,",","")),LEN(L82)-LEN(SUBSTITUTE(L82,",",""))+1)))</f>
        <v>6</v>
      </c>
      <c r="H82" s="66" t="s">
        <v>79</v>
      </c>
      <c r="I82" s="22">
        <f>J82</f>
        <v>3293</v>
      </c>
      <c r="J82" s="22">
        <v>3293</v>
      </c>
      <c r="K82" s="68"/>
      <c r="L82" s="69" t="s">
        <v>179</v>
      </c>
      <c r="M82" s="68" t="s">
        <v>274</v>
      </c>
      <c r="N82" s="70">
        <v>1</v>
      </c>
      <c r="O82" s="71">
        <v>45549</v>
      </c>
    </row>
    <row r="83" spans="1:15" ht="13.5" customHeight="1">
      <c r="A83" s="86" t="s">
        <v>39</v>
      </c>
      <c r="B83" s="92" t="s">
        <v>201</v>
      </c>
      <c r="C83" s="88" t="s">
        <v>98</v>
      </c>
      <c r="D83" s="80" t="s">
        <v>293</v>
      </c>
      <c r="E83" s="90" t="s">
        <v>73</v>
      </c>
      <c r="F83" s="24" t="s">
        <v>223</v>
      </c>
      <c r="G83" s="67">
        <f t="shared" si="13"/>
        <v>5</v>
      </c>
      <c r="H83" s="66" t="s">
        <v>90</v>
      </c>
      <c r="I83" s="22">
        <v>3735</v>
      </c>
      <c r="J83" s="22"/>
      <c r="K83" s="68" t="s">
        <v>204</v>
      </c>
      <c r="L83" s="69" t="s">
        <v>203</v>
      </c>
      <c r="M83" s="68"/>
      <c r="N83" s="70"/>
      <c r="O83" s="71"/>
    </row>
    <row r="84" spans="1:15" ht="13.5" customHeight="1">
      <c r="A84" s="87" t="s">
        <v>39</v>
      </c>
      <c r="B84" s="93" t="s">
        <v>200</v>
      </c>
      <c r="C84" s="89" t="s">
        <v>98</v>
      </c>
      <c r="D84" s="80" t="s">
        <v>296</v>
      </c>
      <c r="E84" s="91" t="s">
        <v>74</v>
      </c>
      <c r="F84" s="74" t="s">
        <v>224</v>
      </c>
      <c r="G84" s="67">
        <f t="shared" si="13"/>
        <v>10</v>
      </c>
      <c r="H84" s="81" t="s">
        <v>91</v>
      </c>
      <c r="I84" s="22">
        <v>6144</v>
      </c>
      <c r="J84" s="22"/>
      <c r="K84" s="72"/>
      <c r="L84" s="73" t="s">
        <v>125</v>
      </c>
      <c r="M84" s="72" t="s">
        <v>275</v>
      </c>
      <c r="N84" s="70"/>
      <c r="O84" s="71"/>
    </row>
    <row r="85" spans="1:15" ht="13.5" customHeight="1">
      <c r="A85" s="76" t="s">
        <v>39</v>
      </c>
      <c r="B85" s="78" t="s">
        <v>200</v>
      </c>
      <c r="C85" s="77" t="s">
        <v>98</v>
      </c>
      <c r="D85" s="80" t="s">
        <v>294</v>
      </c>
      <c r="E85" s="21" t="s">
        <v>74</v>
      </c>
      <c r="F85" s="74" t="s">
        <v>211</v>
      </c>
      <c r="G85" s="67">
        <f t="shared" si="13"/>
        <v>4</v>
      </c>
      <c r="H85" s="24" t="s">
        <v>79</v>
      </c>
      <c r="I85" s="22">
        <f>I82</f>
        <v>3293</v>
      </c>
      <c r="J85" s="22"/>
      <c r="K85" s="72" t="s">
        <v>198</v>
      </c>
      <c r="L85" s="73" t="s">
        <v>180</v>
      </c>
      <c r="M85" s="72"/>
      <c r="N85" s="70"/>
      <c r="O85" s="71"/>
    </row>
    <row r="86" spans="1:15" ht="13.5" customHeight="1">
      <c r="A86" s="76" t="s">
        <v>39</v>
      </c>
      <c r="B86" s="66" t="s">
        <v>202</v>
      </c>
      <c r="C86" s="77" t="s">
        <v>98</v>
      </c>
      <c r="D86" s="80" t="s">
        <v>296</v>
      </c>
      <c r="E86" s="21" t="s">
        <v>75</v>
      </c>
      <c r="F86" s="66" t="s">
        <v>224</v>
      </c>
      <c r="G86" s="67">
        <f t="shared" si="13"/>
        <v>15</v>
      </c>
      <c r="H86" s="81" t="s">
        <v>91</v>
      </c>
      <c r="I86" s="22">
        <v>9879</v>
      </c>
      <c r="J86" s="22"/>
      <c r="K86" s="72" t="s">
        <v>205</v>
      </c>
      <c r="L86" s="73" t="s">
        <v>132</v>
      </c>
      <c r="M86" s="72" t="s">
        <v>206</v>
      </c>
      <c r="N86" s="70"/>
      <c r="O86" s="71"/>
    </row>
    <row r="87" spans="1:15" ht="13.5" customHeight="1">
      <c r="G87" s="83"/>
      <c r="I87" s="27">
        <f>SUM(I18:I86)</f>
        <v>255552</v>
      </c>
      <c r="J87" s="27">
        <f>SUM(J18:J86)</f>
        <v>31944</v>
      </c>
    </row>
  </sheetData>
  <autoFilter ref="A17:O87" xr:uid="{5161513E-A4DD-49AD-BB2A-16FF71CBBE8F}"/>
  <mergeCells count="45">
    <mergeCell ref="A71:A72"/>
    <mergeCell ref="B71:B72"/>
    <mergeCell ref="C71:C72"/>
    <mergeCell ref="E71:E72"/>
    <mergeCell ref="A54:A55"/>
    <mergeCell ref="B54:B55"/>
    <mergeCell ref="C54:C55"/>
    <mergeCell ref="E54:E55"/>
    <mergeCell ref="A64:A65"/>
    <mergeCell ref="B64:B65"/>
    <mergeCell ref="C64:C65"/>
    <mergeCell ref="E64:E65"/>
    <mergeCell ref="A40:A41"/>
    <mergeCell ref="B40:B41"/>
    <mergeCell ref="C40:C41"/>
    <mergeCell ref="E40:E41"/>
    <mergeCell ref="A56:A57"/>
    <mergeCell ref="B56:B57"/>
    <mergeCell ref="C56:C57"/>
    <mergeCell ref="E56:E57"/>
    <mergeCell ref="A47:A48"/>
    <mergeCell ref="B47:B48"/>
    <mergeCell ref="C47:C48"/>
    <mergeCell ref="E47:E48"/>
    <mergeCell ref="A35:A36"/>
    <mergeCell ref="B35:B36"/>
    <mergeCell ref="C35:C36"/>
    <mergeCell ref="E35:E36"/>
    <mergeCell ref="A28:A29"/>
    <mergeCell ref="B28:B29"/>
    <mergeCell ref="C28:C29"/>
    <mergeCell ref="E28:E29"/>
    <mergeCell ref="G2:H2"/>
    <mergeCell ref="A21:A22"/>
    <mergeCell ref="B21:B22"/>
    <mergeCell ref="C21:C22"/>
    <mergeCell ref="E21:E22"/>
    <mergeCell ref="B78:B79"/>
    <mergeCell ref="C78:C79"/>
    <mergeCell ref="E78:E79"/>
    <mergeCell ref="A78:A79"/>
    <mergeCell ref="A83:A84"/>
    <mergeCell ref="B83:B84"/>
    <mergeCell ref="C83:C84"/>
    <mergeCell ref="E83:E84"/>
  </mergeCells>
  <phoneticPr fontId="18" type="noConversion"/>
  <conditionalFormatting sqref="C2:C15">
    <cfRule type="containsText" dxfId="24" priority="62" operator="containsText" text="YES">
      <formula>NOT(ISERROR(SEARCH("YES",C2)))</formula>
    </cfRule>
    <cfRule type="containsText" dxfId="23" priority="63" operator="containsText" text="TBD">
      <formula>NOT(ISERROR(SEARCH("TBD",C2)))</formula>
    </cfRule>
  </conditionalFormatting>
  <conditionalFormatting sqref="K18:M22">
    <cfRule type="containsText" dxfId="22" priority="47" operator="containsText" text="remain">
      <formula>NOT(ISERROR(SEARCH("remain",K18)))</formula>
    </cfRule>
    <cfRule type="containsText" dxfId="21" priority="48" operator="containsText" text="from">
      <formula>NOT(ISERROR(SEARCH("from",K18)))</formula>
    </cfRule>
  </conditionalFormatting>
  <conditionalFormatting sqref="K25:M29">
    <cfRule type="containsText" dxfId="20" priority="43" operator="containsText" text="remain">
      <formula>NOT(ISERROR(SEARCH("remain",K25)))</formula>
    </cfRule>
    <cfRule type="containsText" dxfId="19" priority="44" operator="containsText" text="from">
      <formula>NOT(ISERROR(SEARCH("from",K25)))</formula>
    </cfRule>
  </conditionalFormatting>
  <conditionalFormatting sqref="K32:M36">
    <cfRule type="containsText" dxfId="18" priority="39" operator="containsText" text="remain">
      <formula>NOT(ISERROR(SEARCH("remain",K32)))</formula>
    </cfRule>
    <cfRule type="containsText" dxfId="17" priority="40" operator="containsText" text="from">
      <formula>NOT(ISERROR(SEARCH("from",K32)))</formula>
    </cfRule>
  </conditionalFormatting>
  <conditionalFormatting sqref="K39:M43">
    <cfRule type="containsText" dxfId="16" priority="37" operator="containsText" text="remain">
      <formula>NOT(ISERROR(SEARCH("remain",K39)))</formula>
    </cfRule>
    <cfRule type="containsText" dxfId="15" priority="38" operator="containsText" text="from">
      <formula>NOT(ISERROR(SEARCH("from",K39)))</formula>
    </cfRule>
  </conditionalFormatting>
  <conditionalFormatting sqref="K46:M50">
    <cfRule type="containsText" dxfId="14" priority="25" operator="containsText" text="remain">
      <formula>NOT(ISERROR(SEARCH("remain",K46)))</formula>
    </cfRule>
    <cfRule type="containsText" dxfId="13" priority="26" operator="containsText" text="from">
      <formula>NOT(ISERROR(SEARCH("from",K46)))</formula>
    </cfRule>
  </conditionalFormatting>
  <conditionalFormatting sqref="K53:M58">
    <cfRule type="containsText" dxfId="12" priority="23" operator="containsText" text="remain">
      <formula>NOT(ISERROR(SEARCH("remain",K53)))</formula>
    </cfRule>
    <cfRule type="containsText" dxfId="11" priority="24" operator="containsText" text="from">
      <formula>NOT(ISERROR(SEARCH("from",K53)))</formula>
    </cfRule>
  </conditionalFormatting>
  <conditionalFormatting sqref="K61:M65">
    <cfRule type="containsText" dxfId="10" priority="15" operator="containsText" text="remain">
      <formula>NOT(ISERROR(SEARCH("remain",K61)))</formula>
    </cfRule>
    <cfRule type="containsText" dxfId="9" priority="16" operator="containsText" text="from">
      <formula>NOT(ISERROR(SEARCH("from",K61)))</formula>
    </cfRule>
  </conditionalFormatting>
  <conditionalFormatting sqref="K68:M72">
    <cfRule type="containsText" dxfId="8" priority="11" operator="containsText" text="remain">
      <formula>NOT(ISERROR(SEARCH("remain",K68)))</formula>
    </cfRule>
    <cfRule type="containsText" dxfId="7" priority="12" operator="containsText" text="from">
      <formula>NOT(ISERROR(SEARCH("from",K68)))</formula>
    </cfRule>
  </conditionalFormatting>
  <conditionalFormatting sqref="K75:M79">
    <cfRule type="containsText" dxfId="6" priority="7" operator="containsText" text="remain">
      <formula>NOT(ISERROR(SEARCH("remain",K75)))</formula>
    </cfRule>
    <cfRule type="containsText" dxfId="5" priority="8" operator="containsText" text="from">
      <formula>NOT(ISERROR(SEARCH("from",K75)))</formula>
    </cfRule>
  </conditionalFormatting>
  <conditionalFormatting sqref="K82:M86">
    <cfRule type="containsText" dxfId="4" priority="1" operator="containsText" text="remain">
      <formula>NOT(ISERROR(SEARCH("remain",K82)))</formula>
    </cfRule>
    <cfRule type="containsText" dxfId="3" priority="2" operator="containsText" text="from">
      <formula>NOT(ISERROR(SEARCH("from",K82)))</formula>
    </cfRule>
  </conditionalFormatting>
  <conditionalFormatting sqref="O3:O4">
    <cfRule type="containsText" dxfId="2" priority="61" operator="containsText" text="TBD">
      <formula>NOT(ISERROR(SEARCH("TBD",O3)))</formula>
    </cfRule>
    <cfRule type="containsText" dxfId="1" priority="64" operator="containsText" text="DONE">
      <formula>NOT(ISERROR(SEARCH("DONE",O3)))</formula>
    </cfRule>
  </conditionalFormatting>
  <dataValidations count="3">
    <dataValidation type="list" allowBlank="1" showInputMessage="1" showErrorMessage="1" sqref="L3:L4" xr:uid="{3424C1FF-4DB1-4E44-BC9F-F7B2504FCE43}">
      <formula1>"A100,A200,A300,T100,T200,TE00,TBD"</formula1>
    </dataValidation>
    <dataValidation type="list" allowBlank="1" showInputMessage="1" showErrorMessage="1" sqref="N3:N4" xr:uid="{090A46A6-50E6-4AD6-AFB3-E170088D1C36}">
      <formula1>"VB19000,VB19001,VB31000,VB33000"</formula1>
    </dataValidation>
    <dataValidation type="list" allowBlank="1" showInputMessage="1" showErrorMessage="1" sqref="O3:O4" xr:uid="{F9296BE8-2DC3-4513-95ED-D4920D66B252}">
      <formula1>"DONE,TBD"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0D0B3-BD3A-4150-8650-68863A658F81}">
  <sheetPr codeName="Sheet2"/>
  <dimension ref="A1:AI57"/>
  <sheetViews>
    <sheetView zoomScale="85" zoomScaleNormal="85" workbookViewId="0">
      <selection activeCell="E21" sqref="E21"/>
    </sheetView>
  </sheetViews>
  <sheetFormatPr defaultRowHeight="14.4" outlineLevelCol="1"/>
  <cols>
    <col min="1" max="1" width="3" bestFit="1" customWidth="1"/>
    <col min="2" max="17" width="14" bestFit="1" customWidth="1"/>
    <col min="19" max="31" width="8.88671875" customWidth="1" outlineLevel="1"/>
  </cols>
  <sheetData>
    <row r="1" spans="1:33">
      <c r="B1">
        <v>1</v>
      </c>
      <c r="C1">
        <v>1</v>
      </c>
      <c r="D1">
        <v>1</v>
      </c>
      <c r="E1">
        <v>1</v>
      </c>
      <c r="F1">
        <v>3</v>
      </c>
      <c r="G1">
        <v>3</v>
      </c>
      <c r="H1">
        <v>3</v>
      </c>
      <c r="I1">
        <v>3</v>
      </c>
      <c r="J1">
        <v>3</v>
      </c>
      <c r="K1">
        <v>3</v>
      </c>
      <c r="L1">
        <v>3</v>
      </c>
      <c r="M1">
        <v>3</v>
      </c>
      <c r="N1">
        <v>3</v>
      </c>
      <c r="O1">
        <v>3</v>
      </c>
      <c r="P1">
        <v>3</v>
      </c>
      <c r="Q1">
        <v>3</v>
      </c>
      <c r="R1" s="57">
        <f>+SUM(B5:Q5)/8*2</f>
        <v>63893.5</v>
      </c>
      <c r="T1" s="58">
        <v>3262</v>
      </c>
      <c r="U1">
        <f>+ROUNDDOWN(SUM(C6:C15)/2,0)</f>
        <v>3175</v>
      </c>
      <c r="Y1">
        <f>+T1*3</f>
        <v>9786</v>
      </c>
      <c r="Z1">
        <f t="shared" ref="Z1:AB3" si="0">+U1*3</f>
        <v>9525</v>
      </c>
      <c r="AA1">
        <f t="shared" si="0"/>
        <v>0</v>
      </c>
      <c r="AB1">
        <f t="shared" si="0"/>
        <v>0</v>
      </c>
      <c r="AD1">
        <f>+Y1*2</f>
        <v>19572</v>
      </c>
      <c r="AE1">
        <f t="shared" ref="AE1:AG3" si="1">+Z1*2</f>
        <v>19050</v>
      </c>
      <c r="AF1">
        <f t="shared" si="1"/>
        <v>0</v>
      </c>
      <c r="AG1">
        <f t="shared" si="1"/>
        <v>0</v>
      </c>
    </row>
    <row r="2" spans="1:33">
      <c r="B2" t="s">
        <v>209</v>
      </c>
      <c r="C2" t="s">
        <v>215</v>
      </c>
      <c r="D2" t="s">
        <v>219</v>
      </c>
      <c r="E2" t="s">
        <v>211</v>
      </c>
      <c r="F2" t="s">
        <v>210</v>
      </c>
      <c r="G2" t="s">
        <v>212</v>
      </c>
      <c r="H2" t="s">
        <v>213</v>
      </c>
      <c r="I2" t="s">
        <v>214</v>
      </c>
      <c r="J2" t="s">
        <v>216</v>
      </c>
      <c r="K2" t="s">
        <v>217</v>
      </c>
      <c r="L2" t="s">
        <v>218</v>
      </c>
      <c r="M2" t="s">
        <v>220</v>
      </c>
      <c r="N2" t="s">
        <v>221</v>
      </c>
      <c r="O2" t="s">
        <v>222</v>
      </c>
      <c r="P2" t="s">
        <v>223</v>
      </c>
      <c r="Q2" t="s">
        <v>224</v>
      </c>
      <c r="T2">
        <f>+ROUNDDOWN(SUM(B11:B20)/2,0)</f>
        <v>3259</v>
      </c>
      <c r="U2">
        <f>+ROUNDDOWN(SUM(C16:C24)/2,0)</f>
        <v>2955</v>
      </c>
      <c r="V2">
        <f>+ROUNDDOWN(SUM(D11:D20)/2,0)</f>
        <v>3178</v>
      </c>
      <c r="W2">
        <f>+ROUNDDOWN(SUM(E11:E20)/2,0)</f>
        <v>3271</v>
      </c>
      <c r="Y2">
        <f t="shared" ref="Y2:Y3" si="2">+T2*3</f>
        <v>9777</v>
      </c>
      <c r="Z2">
        <f t="shared" si="0"/>
        <v>8865</v>
      </c>
      <c r="AA2">
        <f t="shared" si="0"/>
        <v>9534</v>
      </c>
      <c r="AB2">
        <f t="shared" si="0"/>
        <v>9813</v>
      </c>
      <c r="AD2">
        <f t="shared" ref="AD2:AD3" si="3">+Y2*2</f>
        <v>19554</v>
      </c>
      <c r="AE2">
        <f t="shared" si="1"/>
        <v>17730</v>
      </c>
      <c r="AF2">
        <f t="shared" si="1"/>
        <v>19068</v>
      </c>
      <c r="AG2">
        <f t="shared" si="1"/>
        <v>19626</v>
      </c>
    </row>
    <row r="3" spans="1:33">
      <c r="B3" t="s">
        <v>76</v>
      </c>
      <c r="C3" t="s">
        <v>77</v>
      </c>
      <c r="D3" t="s">
        <v>78</v>
      </c>
      <c r="E3" t="s">
        <v>79</v>
      </c>
      <c r="F3" t="s">
        <v>80</v>
      </c>
      <c r="G3" t="s">
        <v>81</v>
      </c>
      <c r="H3" t="s">
        <v>82</v>
      </c>
      <c r="I3" t="s">
        <v>83</v>
      </c>
      <c r="J3" t="s">
        <v>84</v>
      </c>
      <c r="K3" t="s">
        <v>85</v>
      </c>
      <c r="L3" t="s">
        <v>86</v>
      </c>
      <c r="M3" t="s">
        <v>87</v>
      </c>
      <c r="N3" t="s">
        <v>88</v>
      </c>
      <c r="O3" t="s">
        <v>89</v>
      </c>
      <c r="P3" t="s">
        <v>90</v>
      </c>
      <c r="Q3" t="s">
        <v>91</v>
      </c>
      <c r="T3">
        <f>+ROUNDDOWN(SUM(B21:B30)/2,0)</f>
        <v>3150</v>
      </c>
      <c r="U3" s="59">
        <f>+ROUNDDOWN(SUM(C25:C30,D6:D10)/2,0)</f>
        <v>3219</v>
      </c>
      <c r="V3">
        <f>+ROUNDDOWN(SUM(D21:D30)/2,0)</f>
        <v>3182</v>
      </c>
      <c r="W3">
        <f>+ROUNDDOWN(SUM(E21:E30)/2,0)</f>
        <v>3293</v>
      </c>
      <c r="Y3">
        <f t="shared" si="2"/>
        <v>9450</v>
      </c>
      <c r="Z3">
        <f t="shared" si="0"/>
        <v>9657</v>
      </c>
      <c r="AA3">
        <f t="shared" si="0"/>
        <v>9546</v>
      </c>
      <c r="AB3">
        <f t="shared" si="0"/>
        <v>9879</v>
      </c>
      <c r="AD3">
        <f t="shared" si="3"/>
        <v>18900</v>
      </c>
      <c r="AE3">
        <f t="shared" si="1"/>
        <v>19314</v>
      </c>
      <c r="AF3">
        <f t="shared" si="1"/>
        <v>19092</v>
      </c>
      <c r="AG3">
        <f t="shared" si="1"/>
        <v>19758</v>
      </c>
    </row>
    <row r="4" spans="1:33">
      <c r="B4">
        <v>25</v>
      </c>
      <c r="C4">
        <v>25</v>
      </c>
      <c r="D4">
        <v>25</v>
      </c>
      <c r="E4">
        <v>25</v>
      </c>
      <c r="F4">
        <v>25</v>
      </c>
      <c r="G4">
        <v>25</v>
      </c>
      <c r="H4">
        <v>25</v>
      </c>
      <c r="I4">
        <v>25</v>
      </c>
      <c r="J4">
        <v>25</v>
      </c>
      <c r="K4">
        <v>25</v>
      </c>
      <c r="L4">
        <v>25</v>
      </c>
      <c r="M4">
        <v>25</v>
      </c>
      <c r="N4">
        <v>25</v>
      </c>
      <c r="O4">
        <v>25</v>
      </c>
      <c r="P4">
        <v>20</v>
      </c>
      <c r="Q4">
        <v>25</v>
      </c>
      <c r="S4" t="s">
        <v>81</v>
      </c>
      <c r="T4" t="s">
        <v>82</v>
      </c>
      <c r="U4" t="s">
        <v>83</v>
      </c>
      <c r="V4" t="s">
        <v>84</v>
      </c>
      <c r="W4" t="s">
        <v>85</v>
      </c>
      <c r="X4" t="s">
        <v>86</v>
      </c>
      <c r="Y4" t="s">
        <v>87</v>
      </c>
      <c r="Z4" t="s">
        <v>88</v>
      </c>
      <c r="AA4" t="s">
        <v>89</v>
      </c>
      <c r="AB4" t="s">
        <v>90</v>
      </c>
      <c r="AC4" t="s">
        <v>91</v>
      </c>
    </row>
    <row r="5" spans="1:33">
      <c r="B5">
        <v>16083</v>
      </c>
      <c r="C5">
        <v>16160</v>
      </c>
      <c r="D5">
        <v>15261</v>
      </c>
      <c r="E5">
        <v>16390</v>
      </c>
      <c r="F5">
        <v>16334</v>
      </c>
      <c r="G5">
        <v>16553</v>
      </c>
      <c r="H5">
        <v>16240</v>
      </c>
      <c r="I5">
        <v>16212</v>
      </c>
      <c r="J5">
        <v>16382</v>
      </c>
      <c r="K5">
        <v>16101</v>
      </c>
      <c r="L5">
        <v>16300</v>
      </c>
      <c r="M5">
        <v>16030</v>
      </c>
      <c r="N5">
        <v>16375</v>
      </c>
      <c r="O5">
        <v>16089</v>
      </c>
      <c r="P5">
        <v>13034</v>
      </c>
      <c r="Q5">
        <v>16030</v>
      </c>
    </row>
    <row r="6" spans="1:33">
      <c r="A6">
        <v>1</v>
      </c>
      <c r="B6" s="58">
        <v>652</v>
      </c>
      <c r="C6" s="60">
        <v>627</v>
      </c>
      <c r="D6" s="59">
        <v>637</v>
      </c>
      <c r="E6" s="58">
        <v>657</v>
      </c>
      <c r="F6" s="60">
        <v>656</v>
      </c>
      <c r="G6" s="60">
        <v>646</v>
      </c>
      <c r="H6" s="60">
        <v>638</v>
      </c>
      <c r="I6" s="60">
        <v>624</v>
      </c>
      <c r="J6" s="60">
        <v>645</v>
      </c>
      <c r="K6" s="60">
        <v>631</v>
      </c>
      <c r="L6" s="60">
        <v>638</v>
      </c>
      <c r="M6" s="60">
        <v>635</v>
      </c>
      <c r="N6" s="60">
        <v>631</v>
      </c>
      <c r="O6" s="60">
        <v>597</v>
      </c>
      <c r="P6" s="60">
        <v>655</v>
      </c>
      <c r="Q6" s="60">
        <v>654</v>
      </c>
    </row>
    <row r="7" spans="1:33">
      <c r="A7">
        <v>2</v>
      </c>
      <c r="B7" s="58">
        <v>666</v>
      </c>
      <c r="C7" s="60">
        <v>546</v>
      </c>
      <c r="D7" s="59">
        <v>648</v>
      </c>
      <c r="E7" s="58">
        <v>634</v>
      </c>
      <c r="F7" s="60">
        <v>670</v>
      </c>
      <c r="G7" s="60">
        <v>659</v>
      </c>
      <c r="H7" s="60">
        <v>659</v>
      </c>
      <c r="I7" s="60">
        <v>649</v>
      </c>
      <c r="J7" s="60">
        <v>622</v>
      </c>
      <c r="K7" s="60">
        <v>607</v>
      </c>
      <c r="L7" s="60">
        <v>670</v>
      </c>
      <c r="M7" s="60">
        <v>635</v>
      </c>
      <c r="N7" s="60">
        <v>650</v>
      </c>
      <c r="O7" s="60">
        <v>653</v>
      </c>
      <c r="P7" s="60">
        <v>640</v>
      </c>
      <c r="Q7" s="60">
        <v>597</v>
      </c>
    </row>
    <row r="8" spans="1:33">
      <c r="A8">
        <v>3</v>
      </c>
      <c r="B8" s="58">
        <v>617</v>
      </c>
      <c r="C8" s="60">
        <v>584</v>
      </c>
      <c r="D8" s="59">
        <v>597</v>
      </c>
      <c r="E8" s="58">
        <v>656</v>
      </c>
      <c r="F8" s="60">
        <v>651</v>
      </c>
      <c r="G8" s="60">
        <v>645</v>
      </c>
      <c r="H8" s="60">
        <v>661</v>
      </c>
      <c r="I8" s="60">
        <v>681</v>
      </c>
      <c r="J8" s="60">
        <v>662</v>
      </c>
      <c r="K8" s="60">
        <v>641</v>
      </c>
      <c r="L8" s="60">
        <v>637</v>
      </c>
      <c r="M8" s="60">
        <v>653</v>
      </c>
      <c r="N8" s="60">
        <v>648</v>
      </c>
      <c r="O8" s="60">
        <v>641</v>
      </c>
      <c r="P8" s="60">
        <v>633</v>
      </c>
      <c r="Q8" s="60">
        <v>686</v>
      </c>
    </row>
    <row r="9" spans="1:33">
      <c r="A9">
        <v>4</v>
      </c>
      <c r="B9" s="58">
        <v>655</v>
      </c>
      <c r="C9" s="60">
        <v>665</v>
      </c>
      <c r="D9" s="59">
        <v>0</v>
      </c>
      <c r="E9" s="58">
        <v>673</v>
      </c>
      <c r="F9" s="60">
        <v>636</v>
      </c>
      <c r="G9" s="60">
        <v>677</v>
      </c>
      <c r="H9" s="60">
        <v>647</v>
      </c>
      <c r="I9" s="60">
        <v>648</v>
      </c>
      <c r="J9" s="60">
        <v>666</v>
      </c>
      <c r="K9" s="60">
        <v>593</v>
      </c>
      <c r="L9" s="60">
        <v>658</v>
      </c>
      <c r="M9" s="60">
        <v>666</v>
      </c>
      <c r="N9" s="60">
        <v>647</v>
      </c>
      <c r="O9" s="60">
        <v>650</v>
      </c>
      <c r="P9" s="60"/>
      <c r="Q9" s="60">
        <v>629</v>
      </c>
    </row>
    <row r="10" spans="1:33">
      <c r="A10">
        <v>5</v>
      </c>
      <c r="B10" s="58">
        <v>674</v>
      </c>
      <c r="C10" s="60">
        <v>684</v>
      </c>
      <c r="D10" s="59">
        <v>657</v>
      </c>
      <c r="E10" s="58">
        <v>642</v>
      </c>
      <c r="F10" s="60">
        <v>580</v>
      </c>
      <c r="G10" s="61">
        <v>659</v>
      </c>
      <c r="H10" s="60">
        <v>651</v>
      </c>
      <c r="I10" s="60">
        <v>636</v>
      </c>
      <c r="J10" s="60">
        <v>653</v>
      </c>
      <c r="K10" s="60">
        <v>657</v>
      </c>
      <c r="L10" s="60">
        <v>667</v>
      </c>
      <c r="M10" s="60">
        <v>664</v>
      </c>
      <c r="N10" s="61">
        <v>669</v>
      </c>
      <c r="O10" s="60">
        <v>634</v>
      </c>
      <c r="P10" s="60">
        <v>682</v>
      </c>
      <c r="Q10" s="60">
        <v>651</v>
      </c>
      <c r="S10" s="62">
        <f>+SUM(F6:F30,G6:G10)-AD1</f>
        <v>48</v>
      </c>
      <c r="Z10" s="62">
        <f>+SUM(M6:M30,N6:N10)-AF2</f>
        <v>207</v>
      </c>
    </row>
    <row r="11" spans="1:33">
      <c r="A11">
        <v>6</v>
      </c>
      <c r="B11" s="60">
        <v>676</v>
      </c>
      <c r="C11" s="60">
        <v>625</v>
      </c>
      <c r="D11" s="60">
        <v>646</v>
      </c>
      <c r="E11" s="60">
        <v>639</v>
      </c>
      <c r="F11" s="60">
        <v>657</v>
      </c>
      <c r="G11" s="60">
        <v>660</v>
      </c>
      <c r="H11" s="60">
        <v>663</v>
      </c>
      <c r="I11" s="60">
        <v>536</v>
      </c>
      <c r="J11" s="60">
        <v>668</v>
      </c>
      <c r="K11" s="60">
        <v>647</v>
      </c>
      <c r="L11" s="60">
        <v>662</v>
      </c>
      <c r="M11" s="60">
        <v>667</v>
      </c>
      <c r="N11" s="60">
        <v>623</v>
      </c>
      <c r="O11" s="60">
        <v>659</v>
      </c>
      <c r="P11" s="60">
        <v>661</v>
      </c>
      <c r="Q11" s="60">
        <v>620</v>
      </c>
    </row>
    <row r="12" spans="1:33">
      <c r="A12">
        <v>7</v>
      </c>
      <c r="B12" s="60">
        <v>649</v>
      </c>
      <c r="C12" s="60">
        <v>666</v>
      </c>
      <c r="D12" s="60">
        <v>605</v>
      </c>
      <c r="E12" s="60">
        <v>676</v>
      </c>
      <c r="F12" s="60">
        <v>662</v>
      </c>
      <c r="G12" s="60">
        <v>658</v>
      </c>
      <c r="H12" s="60">
        <v>670</v>
      </c>
      <c r="I12" s="60">
        <v>663</v>
      </c>
      <c r="J12" s="60">
        <v>635</v>
      </c>
      <c r="K12" s="60">
        <v>654</v>
      </c>
      <c r="L12" s="60">
        <v>641</v>
      </c>
      <c r="M12" s="60">
        <v>654</v>
      </c>
      <c r="N12" s="60">
        <v>671</v>
      </c>
      <c r="O12" s="60">
        <v>633</v>
      </c>
      <c r="P12" s="60">
        <v>663</v>
      </c>
      <c r="Q12" s="60">
        <v>636</v>
      </c>
    </row>
    <row r="13" spans="1:33">
      <c r="A13">
        <v>8</v>
      </c>
      <c r="B13" s="60">
        <v>651</v>
      </c>
      <c r="C13" s="60">
        <v>647</v>
      </c>
      <c r="D13" s="60">
        <v>645</v>
      </c>
      <c r="E13" s="60">
        <v>652</v>
      </c>
      <c r="F13" s="60">
        <v>668</v>
      </c>
      <c r="G13" s="60">
        <v>670</v>
      </c>
      <c r="H13" s="60">
        <v>636</v>
      </c>
      <c r="I13" s="60">
        <v>654</v>
      </c>
      <c r="J13" s="60">
        <v>656</v>
      </c>
      <c r="K13" s="60">
        <v>648</v>
      </c>
      <c r="L13" s="60">
        <v>661</v>
      </c>
      <c r="M13" s="60">
        <v>619</v>
      </c>
      <c r="N13" s="60">
        <v>651</v>
      </c>
      <c r="O13" s="60">
        <v>667</v>
      </c>
      <c r="P13" s="60">
        <v>676</v>
      </c>
      <c r="Q13" s="60">
        <v>649</v>
      </c>
    </row>
    <row r="14" spans="1:33">
      <c r="A14">
        <v>9</v>
      </c>
      <c r="B14" s="60">
        <v>653</v>
      </c>
      <c r="C14" s="60">
        <v>658</v>
      </c>
      <c r="D14" s="60">
        <v>672</v>
      </c>
      <c r="E14" s="60">
        <v>664</v>
      </c>
      <c r="F14" s="60">
        <v>627</v>
      </c>
      <c r="G14" s="60">
        <v>669</v>
      </c>
      <c r="H14" s="60">
        <v>664</v>
      </c>
      <c r="I14" s="60">
        <v>656</v>
      </c>
      <c r="J14" s="60">
        <v>660</v>
      </c>
      <c r="K14" s="60">
        <v>620</v>
      </c>
      <c r="L14" s="60">
        <v>614</v>
      </c>
      <c r="M14" s="60">
        <v>661</v>
      </c>
      <c r="N14" s="60">
        <v>669</v>
      </c>
      <c r="O14" s="61">
        <v>628</v>
      </c>
      <c r="P14" s="60"/>
      <c r="Q14" s="60">
        <v>670</v>
      </c>
      <c r="AA14" s="59">
        <f>+Z10+SUM(N11:N30,O6:O14)-AF3</f>
        <v>7</v>
      </c>
    </row>
    <row r="15" spans="1:33">
      <c r="A15">
        <v>10</v>
      </c>
      <c r="B15" s="60">
        <v>631</v>
      </c>
      <c r="C15" s="60">
        <v>648</v>
      </c>
      <c r="D15" s="60">
        <v>636</v>
      </c>
      <c r="E15" s="60">
        <v>670</v>
      </c>
      <c r="F15" s="60">
        <v>641</v>
      </c>
      <c r="G15" s="60">
        <v>661</v>
      </c>
      <c r="H15" s="61">
        <v>648</v>
      </c>
      <c r="I15" s="60">
        <v>656</v>
      </c>
      <c r="J15" s="60">
        <v>644</v>
      </c>
      <c r="K15" s="60">
        <v>646</v>
      </c>
      <c r="L15" s="60">
        <v>674</v>
      </c>
      <c r="M15" s="60">
        <v>666</v>
      </c>
      <c r="N15" s="60">
        <v>659</v>
      </c>
      <c r="O15" s="60">
        <v>670</v>
      </c>
      <c r="P15" s="60">
        <v>667</v>
      </c>
      <c r="Q15" s="60">
        <v>659</v>
      </c>
      <c r="T15" s="62">
        <f>+S10+SUM(G11:G30,H6:H15)-AD2</f>
        <v>298</v>
      </c>
    </row>
    <row r="16" spans="1:33">
      <c r="A16">
        <v>11</v>
      </c>
      <c r="B16" s="60">
        <v>686</v>
      </c>
      <c r="C16" s="63">
        <v>644</v>
      </c>
      <c r="D16" s="60">
        <v>592</v>
      </c>
      <c r="E16" s="60">
        <v>642</v>
      </c>
      <c r="F16" s="60">
        <v>656</v>
      </c>
      <c r="G16" s="60">
        <v>656</v>
      </c>
      <c r="H16" s="60">
        <v>654</v>
      </c>
      <c r="I16" s="60">
        <v>643</v>
      </c>
      <c r="J16" s="60">
        <v>651</v>
      </c>
      <c r="K16" s="60">
        <v>628</v>
      </c>
      <c r="L16" s="60">
        <v>617</v>
      </c>
      <c r="M16" s="60">
        <v>663</v>
      </c>
      <c r="N16" s="60">
        <v>683</v>
      </c>
      <c r="O16" s="60">
        <v>644</v>
      </c>
      <c r="P16" s="60">
        <v>692</v>
      </c>
      <c r="Q16" s="60">
        <v>673</v>
      </c>
    </row>
    <row r="17" spans="1:29">
      <c r="A17">
        <v>12</v>
      </c>
      <c r="B17" s="60">
        <v>672</v>
      </c>
      <c r="C17" s="63">
        <v>646</v>
      </c>
      <c r="D17" s="60">
        <v>652</v>
      </c>
      <c r="E17" s="60">
        <v>651</v>
      </c>
      <c r="F17" s="60">
        <v>667</v>
      </c>
      <c r="G17" s="60">
        <v>681</v>
      </c>
      <c r="H17" s="60">
        <v>630</v>
      </c>
      <c r="I17" s="60">
        <v>664</v>
      </c>
      <c r="J17" s="60">
        <v>662</v>
      </c>
      <c r="K17" s="60">
        <v>658</v>
      </c>
      <c r="L17" s="60">
        <v>673</v>
      </c>
      <c r="M17" s="60">
        <v>666</v>
      </c>
      <c r="N17" s="60">
        <v>636</v>
      </c>
      <c r="O17" s="60">
        <v>652</v>
      </c>
      <c r="P17" s="60">
        <v>544</v>
      </c>
      <c r="Q17" s="60">
        <v>641</v>
      </c>
    </row>
    <row r="18" spans="1:29">
      <c r="A18">
        <v>13</v>
      </c>
      <c r="B18" s="60">
        <v>657</v>
      </c>
      <c r="C18" s="63">
        <v>661</v>
      </c>
      <c r="D18" s="60">
        <v>638</v>
      </c>
      <c r="E18" s="60">
        <v>630</v>
      </c>
      <c r="F18" s="60">
        <v>651</v>
      </c>
      <c r="G18" s="60">
        <v>665</v>
      </c>
      <c r="H18" s="60">
        <v>665</v>
      </c>
      <c r="I18" s="60">
        <v>669</v>
      </c>
      <c r="J18" s="60">
        <v>668</v>
      </c>
      <c r="K18" s="60">
        <v>656</v>
      </c>
      <c r="L18" s="60">
        <v>661</v>
      </c>
      <c r="M18" s="60">
        <v>607</v>
      </c>
      <c r="N18" s="60">
        <v>651</v>
      </c>
      <c r="O18" s="60">
        <v>632</v>
      </c>
      <c r="P18" s="60">
        <v>662</v>
      </c>
      <c r="Q18" s="60">
        <v>664</v>
      </c>
    </row>
    <row r="19" spans="1:29">
      <c r="A19">
        <v>14</v>
      </c>
      <c r="B19" s="60">
        <v>611</v>
      </c>
      <c r="C19" s="63">
        <v>650</v>
      </c>
      <c r="D19" s="60">
        <v>658</v>
      </c>
      <c r="E19" s="60">
        <v>659</v>
      </c>
      <c r="F19" s="60">
        <v>661</v>
      </c>
      <c r="G19" s="60">
        <v>662</v>
      </c>
      <c r="H19" s="60">
        <v>661</v>
      </c>
      <c r="I19" s="61">
        <v>641</v>
      </c>
      <c r="J19" s="60">
        <v>655</v>
      </c>
      <c r="K19" s="60">
        <v>660</v>
      </c>
      <c r="L19" s="60">
        <v>622</v>
      </c>
      <c r="M19" s="60">
        <v>648</v>
      </c>
      <c r="N19" s="60">
        <v>669</v>
      </c>
      <c r="O19" s="60">
        <v>647</v>
      </c>
      <c r="P19" s="60"/>
      <c r="Q19" s="60">
        <v>664</v>
      </c>
      <c r="U19" s="62">
        <f>+T15+SUM(H16:H30,I6:I19)-AD3</f>
        <v>121</v>
      </c>
    </row>
    <row r="20" spans="1:29">
      <c r="A20">
        <v>15</v>
      </c>
      <c r="B20" s="60">
        <v>632</v>
      </c>
      <c r="C20" s="63">
        <v>676</v>
      </c>
      <c r="D20" s="60">
        <v>613</v>
      </c>
      <c r="E20" s="60">
        <v>659</v>
      </c>
      <c r="F20" s="60">
        <v>641</v>
      </c>
      <c r="G20" s="60">
        <v>669</v>
      </c>
      <c r="H20" s="60">
        <v>663</v>
      </c>
      <c r="I20" s="60">
        <v>656</v>
      </c>
      <c r="J20" s="60">
        <v>655</v>
      </c>
      <c r="K20" s="60">
        <v>650</v>
      </c>
      <c r="L20" s="60">
        <v>651</v>
      </c>
      <c r="M20" s="60">
        <v>641</v>
      </c>
      <c r="N20" s="60">
        <v>674</v>
      </c>
      <c r="O20" s="60">
        <v>646</v>
      </c>
      <c r="P20" s="60">
        <v>672</v>
      </c>
      <c r="Q20" s="60">
        <v>652</v>
      </c>
    </row>
    <row r="21" spans="1:29">
      <c r="A21">
        <v>16</v>
      </c>
      <c r="B21" s="63">
        <v>578</v>
      </c>
      <c r="C21" s="63">
        <v>658</v>
      </c>
      <c r="D21" s="63">
        <v>663</v>
      </c>
      <c r="E21" s="63">
        <v>642</v>
      </c>
      <c r="F21" s="60">
        <v>676</v>
      </c>
      <c r="G21" s="60">
        <v>665</v>
      </c>
      <c r="H21" s="60">
        <v>643</v>
      </c>
      <c r="I21" s="60">
        <v>647</v>
      </c>
      <c r="J21" s="60">
        <v>676</v>
      </c>
      <c r="K21" s="60">
        <v>647</v>
      </c>
      <c r="L21" s="60">
        <v>669</v>
      </c>
      <c r="M21" s="60">
        <v>623</v>
      </c>
      <c r="N21" s="60">
        <v>640</v>
      </c>
      <c r="O21" s="60">
        <v>643</v>
      </c>
      <c r="P21" s="60">
        <v>669</v>
      </c>
      <c r="Q21" s="60">
        <v>634</v>
      </c>
    </row>
    <row r="22" spans="1:29">
      <c r="A22">
        <v>17</v>
      </c>
      <c r="B22" s="63">
        <v>662</v>
      </c>
      <c r="C22" s="63">
        <v>637</v>
      </c>
      <c r="D22" s="63">
        <v>650</v>
      </c>
      <c r="E22" s="63">
        <v>659</v>
      </c>
      <c r="F22" s="60">
        <v>630</v>
      </c>
      <c r="G22" s="60">
        <v>654</v>
      </c>
      <c r="H22" s="60">
        <v>667</v>
      </c>
      <c r="I22" s="60">
        <v>660</v>
      </c>
      <c r="J22" s="60">
        <v>665</v>
      </c>
      <c r="K22" s="60">
        <v>639</v>
      </c>
      <c r="L22" s="60">
        <v>643</v>
      </c>
      <c r="M22" s="60">
        <v>590</v>
      </c>
      <c r="N22" s="60">
        <v>665</v>
      </c>
      <c r="O22" s="60">
        <v>634</v>
      </c>
      <c r="P22" s="60">
        <v>663</v>
      </c>
      <c r="Q22" s="60">
        <v>637</v>
      </c>
    </row>
    <row r="23" spans="1:29">
      <c r="A23">
        <v>18</v>
      </c>
      <c r="B23" s="63">
        <v>655</v>
      </c>
      <c r="C23" s="63">
        <v>657</v>
      </c>
      <c r="D23" s="63">
        <v>649</v>
      </c>
      <c r="E23" s="63">
        <v>667</v>
      </c>
      <c r="F23" s="60">
        <v>653</v>
      </c>
      <c r="G23" s="60">
        <v>666</v>
      </c>
      <c r="H23" s="60">
        <v>655</v>
      </c>
      <c r="I23" s="60">
        <v>636</v>
      </c>
      <c r="J23" s="85">
        <v>633</v>
      </c>
      <c r="K23" s="60">
        <v>639</v>
      </c>
      <c r="L23" s="60">
        <v>650</v>
      </c>
      <c r="M23" s="60">
        <v>624</v>
      </c>
      <c r="N23" s="60">
        <v>655</v>
      </c>
      <c r="O23" s="60">
        <v>646</v>
      </c>
      <c r="P23" s="61">
        <v>648</v>
      </c>
      <c r="Q23" s="60">
        <v>621</v>
      </c>
      <c r="V23" s="62">
        <f>+U19+SUM(I20:I30,J6:J23)-AE1</f>
        <v>39</v>
      </c>
      <c r="AB23" s="62">
        <f>+SUM(O15:O30,P6:P23)-AG2</f>
        <v>528</v>
      </c>
    </row>
    <row r="24" spans="1:29">
      <c r="A24">
        <v>19</v>
      </c>
      <c r="B24" s="63">
        <v>654</v>
      </c>
      <c r="C24" s="63">
        <v>682</v>
      </c>
      <c r="D24" s="63">
        <v>590</v>
      </c>
      <c r="E24" s="63">
        <v>649</v>
      </c>
      <c r="F24" s="60">
        <v>676</v>
      </c>
      <c r="G24" s="60">
        <v>645</v>
      </c>
      <c r="H24" s="60">
        <v>672</v>
      </c>
      <c r="I24" s="60">
        <v>651</v>
      </c>
      <c r="J24" s="60">
        <v>668</v>
      </c>
      <c r="K24" s="60">
        <v>627</v>
      </c>
      <c r="L24" s="60">
        <v>635</v>
      </c>
      <c r="M24" s="60">
        <v>620</v>
      </c>
      <c r="N24" s="60">
        <v>658</v>
      </c>
      <c r="O24" s="60">
        <v>642</v>
      </c>
      <c r="P24" s="60"/>
      <c r="Q24" s="60">
        <v>655</v>
      </c>
    </row>
    <row r="25" spans="1:29">
      <c r="A25">
        <v>20</v>
      </c>
      <c r="B25" s="63">
        <v>638</v>
      </c>
      <c r="C25" s="59">
        <v>643</v>
      </c>
      <c r="D25" s="63">
        <v>623</v>
      </c>
      <c r="E25" s="63">
        <v>650</v>
      </c>
      <c r="F25" s="60">
        <v>639</v>
      </c>
      <c r="G25" s="60">
        <v>642</v>
      </c>
      <c r="H25" s="60">
        <v>625</v>
      </c>
      <c r="I25" s="60">
        <v>657</v>
      </c>
      <c r="J25" s="60">
        <v>665</v>
      </c>
      <c r="K25" s="60">
        <v>654</v>
      </c>
      <c r="L25" s="60">
        <v>682</v>
      </c>
      <c r="M25" s="60">
        <v>610</v>
      </c>
      <c r="N25" s="60">
        <v>640</v>
      </c>
      <c r="O25" s="60">
        <v>661</v>
      </c>
      <c r="P25" s="60">
        <v>668</v>
      </c>
      <c r="Q25" s="60">
        <v>659</v>
      </c>
    </row>
    <row r="26" spans="1:29">
      <c r="A26">
        <v>21</v>
      </c>
      <c r="B26" s="63">
        <v>647</v>
      </c>
      <c r="C26" s="59">
        <v>647</v>
      </c>
      <c r="D26" s="63">
        <v>656</v>
      </c>
      <c r="E26" s="63">
        <v>651</v>
      </c>
      <c r="F26" s="60">
        <v>672</v>
      </c>
      <c r="G26" s="60">
        <v>676</v>
      </c>
      <c r="H26" s="60">
        <v>638</v>
      </c>
      <c r="I26" s="60">
        <v>663</v>
      </c>
      <c r="J26" s="60">
        <v>679</v>
      </c>
      <c r="K26" s="61">
        <v>648</v>
      </c>
      <c r="L26" s="60">
        <v>622</v>
      </c>
      <c r="M26" s="60">
        <v>630</v>
      </c>
      <c r="N26" s="60">
        <v>666</v>
      </c>
      <c r="O26" s="60">
        <v>636</v>
      </c>
      <c r="P26" s="60">
        <v>660</v>
      </c>
      <c r="Q26" s="60">
        <v>645</v>
      </c>
      <c r="W26" s="62">
        <f>+V23+SUM(J24:J30,K6:K26)-AE2</f>
        <v>365</v>
      </c>
    </row>
    <row r="27" spans="1:29">
      <c r="A27">
        <v>22</v>
      </c>
      <c r="B27" s="63">
        <v>640</v>
      </c>
      <c r="C27" s="59">
        <v>642</v>
      </c>
      <c r="D27" s="63">
        <v>642</v>
      </c>
      <c r="E27" s="63">
        <v>681</v>
      </c>
      <c r="F27" s="60">
        <v>659</v>
      </c>
      <c r="G27" s="60">
        <v>665</v>
      </c>
      <c r="H27" s="60">
        <v>591</v>
      </c>
      <c r="I27" s="60">
        <v>646</v>
      </c>
      <c r="J27" s="60">
        <v>636</v>
      </c>
      <c r="K27" s="60">
        <v>657</v>
      </c>
      <c r="L27" s="60">
        <v>660</v>
      </c>
      <c r="M27" s="60">
        <v>641</v>
      </c>
      <c r="N27" s="60">
        <v>634</v>
      </c>
      <c r="O27" s="60">
        <v>648</v>
      </c>
      <c r="P27" s="60">
        <v>672</v>
      </c>
      <c r="Q27" s="60">
        <v>631</v>
      </c>
    </row>
    <row r="28" spans="1:29">
      <c r="A28">
        <v>23</v>
      </c>
      <c r="B28" s="63">
        <v>598</v>
      </c>
      <c r="C28" s="59">
        <v>664</v>
      </c>
      <c r="D28" s="63">
        <v>642</v>
      </c>
      <c r="E28" s="63">
        <v>660</v>
      </c>
      <c r="F28" s="60">
        <v>663</v>
      </c>
      <c r="G28" s="60">
        <v>661</v>
      </c>
      <c r="H28" s="60">
        <v>656</v>
      </c>
      <c r="I28" s="60">
        <v>664</v>
      </c>
      <c r="J28" s="60">
        <v>663</v>
      </c>
      <c r="K28" s="60">
        <v>677</v>
      </c>
      <c r="L28" s="60">
        <v>652</v>
      </c>
      <c r="M28" s="60">
        <v>666</v>
      </c>
      <c r="N28" s="60">
        <v>668</v>
      </c>
      <c r="O28" s="60">
        <v>666</v>
      </c>
      <c r="P28" s="60">
        <v>683</v>
      </c>
      <c r="Q28" s="60">
        <v>637</v>
      </c>
    </row>
    <row r="29" spans="1:29">
      <c r="A29">
        <v>24</v>
      </c>
      <c r="B29" s="63">
        <v>588</v>
      </c>
      <c r="C29" s="59">
        <v>664</v>
      </c>
      <c r="D29" s="63">
        <v>632</v>
      </c>
      <c r="E29" s="63">
        <v>671</v>
      </c>
      <c r="F29" s="60">
        <v>667</v>
      </c>
      <c r="G29" s="60">
        <v>681</v>
      </c>
      <c r="H29" s="60">
        <v>632</v>
      </c>
      <c r="I29" s="60">
        <v>653</v>
      </c>
      <c r="J29" s="60">
        <v>671</v>
      </c>
      <c r="K29" s="60">
        <v>667</v>
      </c>
      <c r="L29" s="60">
        <v>680</v>
      </c>
      <c r="M29" s="60">
        <v>636</v>
      </c>
      <c r="N29" s="60">
        <v>642</v>
      </c>
      <c r="O29" s="60">
        <v>642</v>
      </c>
      <c r="P29" s="60"/>
      <c r="Q29" s="60">
        <v>576</v>
      </c>
    </row>
    <row r="30" spans="1:29">
      <c r="A30">
        <v>25</v>
      </c>
      <c r="B30" s="63">
        <v>641</v>
      </c>
      <c r="C30" s="59">
        <v>639</v>
      </c>
      <c r="D30" s="63">
        <v>618</v>
      </c>
      <c r="E30" s="63">
        <v>656</v>
      </c>
      <c r="F30" s="60">
        <v>675</v>
      </c>
      <c r="G30" s="60">
        <v>661</v>
      </c>
      <c r="H30" s="60">
        <v>651</v>
      </c>
      <c r="I30" s="60">
        <v>659</v>
      </c>
      <c r="J30" s="60">
        <v>624</v>
      </c>
      <c r="K30" s="60">
        <v>650</v>
      </c>
      <c r="L30" s="61">
        <v>661</v>
      </c>
      <c r="M30" s="60">
        <v>645</v>
      </c>
      <c r="N30" s="60">
        <v>676</v>
      </c>
      <c r="O30" s="60">
        <v>618</v>
      </c>
      <c r="P30" s="60">
        <v>524</v>
      </c>
      <c r="Q30" s="60">
        <v>590</v>
      </c>
      <c r="X30" s="59">
        <f>+W26+SUM(K27:K30,L6:L30)-AE3</f>
        <v>2</v>
      </c>
      <c r="AC30" s="59">
        <f>+AB23+SUM(P24:P30,Q6:Q30)-AG3</f>
        <v>7</v>
      </c>
    </row>
    <row r="32" spans="1:29">
      <c r="L32" s="60">
        <v>2</v>
      </c>
    </row>
    <row r="57" spans="35:35">
      <c r="AI57">
        <v>-3</v>
      </c>
    </row>
  </sheetData>
  <phoneticPr fontId="29" type="noConversion"/>
  <conditionalFormatting sqref="AI11:BH48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8C63B-40DB-405D-A89A-FA7482D43155}">
  <sheetPr codeName="Sheet3"/>
  <dimension ref="A1:AF31"/>
  <sheetViews>
    <sheetView workbookViewId="0"/>
  </sheetViews>
  <sheetFormatPr defaultRowHeight="14.4"/>
  <sheetData>
    <row r="1" spans="1:32">
      <c r="A1" t="s">
        <v>225</v>
      </c>
      <c r="B1" t="s">
        <v>226</v>
      </c>
      <c r="C1" t="s">
        <v>227</v>
      </c>
      <c r="D1" t="s">
        <v>228</v>
      </c>
      <c r="E1" t="s">
        <v>229</v>
      </c>
      <c r="F1" t="s">
        <v>230</v>
      </c>
      <c r="G1" t="s">
        <v>231</v>
      </c>
      <c r="H1" t="s">
        <v>232</v>
      </c>
      <c r="I1" t="s">
        <v>233</v>
      </c>
      <c r="J1" t="s">
        <v>234</v>
      </c>
      <c r="K1" t="s">
        <v>235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244</v>
      </c>
      <c r="U1" t="s">
        <v>245</v>
      </c>
      <c r="V1" t="s">
        <v>246</v>
      </c>
      <c r="W1" t="s">
        <v>247</v>
      </c>
      <c r="X1" t="s">
        <v>248</v>
      </c>
      <c r="Y1" t="s">
        <v>249</v>
      </c>
      <c r="Z1" t="s">
        <v>250</v>
      </c>
      <c r="AA1" t="s">
        <v>251</v>
      </c>
      <c r="AB1" t="s">
        <v>252</v>
      </c>
      <c r="AC1" t="s">
        <v>253</v>
      </c>
      <c r="AD1" t="s">
        <v>254</v>
      </c>
      <c r="AE1" t="s">
        <v>255</v>
      </c>
      <c r="AF1" t="s">
        <v>256</v>
      </c>
    </row>
    <row r="2" spans="1:32">
      <c r="A2" t="s">
        <v>83</v>
      </c>
      <c r="B2" t="s">
        <v>84</v>
      </c>
      <c r="C2" t="s">
        <v>84</v>
      </c>
      <c r="D2" t="s">
        <v>85</v>
      </c>
      <c r="E2" t="s">
        <v>85</v>
      </c>
      <c r="F2" t="s">
        <v>76</v>
      </c>
      <c r="G2" t="s">
        <v>76</v>
      </c>
      <c r="H2" t="s">
        <v>90</v>
      </c>
      <c r="I2" t="s">
        <v>90</v>
      </c>
      <c r="J2" t="s">
        <v>77</v>
      </c>
      <c r="K2" t="s">
        <v>77</v>
      </c>
      <c r="L2" t="s">
        <v>87</v>
      </c>
      <c r="M2" t="s">
        <v>87</v>
      </c>
      <c r="N2" t="s">
        <v>88</v>
      </c>
      <c r="O2" t="s">
        <v>88</v>
      </c>
      <c r="P2" t="s">
        <v>86</v>
      </c>
      <c r="Q2" t="s">
        <v>86</v>
      </c>
      <c r="R2" t="s">
        <v>89</v>
      </c>
      <c r="S2" t="s">
        <v>89</v>
      </c>
      <c r="T2" t="s">
        <v>78</v>
      </c>
      <c r="U2" t="s">
        <v>78</v>
      </c>
      <c r="V2" t="s">
        <v>79</v>
      </c>
      <c r="W2" t="s">
        <v>79</v>
      </c>
      <c r="X2" t="s">
        <v>91</v>
      </c>
      <c r="Y2" t="s">
        <v>91</v>
      </c>
      <c r="Z2" t="s">
        <v>80</v>
      </c>
      <c r="AA2" t="s">
        <v>80</v>
      </c>
      <c r="AB2" t="s">
        <v>81</v>
      </c>
      <c r="AC2" t="s">
        <v>81</v>
      </c>
      <c r="AD2" t="s">
        <v>82</v>
      </c>
      <c r="AE2" t="s">
        <v>82</v>
      </c>
      <c r="AF2" t="s">
        <v>83</v>
      </c>
    </row>
    <row r="3" spans="1:32">
      <c r="A3" t="s">
        <v>214</v>
      </c>
      <c r="B3" t="s">
        <v>216</v>
      </c>
      <c r="C3" t="s">
        <v>216</v>
      </c>
      <c r="D3" t="s">
        <v>217</v>
      </c>
      <c r="E3" t="s">
        <v>217</v>
      </c>
      <c r="F3" t="s">
        <v>209</v>
      </c>
      <c r="G3" t="s">
        <v>209</v>
      </c>
      <c r="H3" t="s">
        <v>223</v>
      </c>
      <c r="I3" t="s">
        <v>223</v>
      </c>
      <c r="J3" t="s">
        <v>215</v>
      </c>
      <c r="K3" t="s">
        <v>215</v>
      </c>
      <c r="L3" t="s">
        <v>220</v>
      </c>
      <c r="M3" t="s">
        <v>220</v>
      </c>
      <c r="N3" t="s">
        <v>221</v>
      </c>
      <c r="O3" t="s">
        <v>221</v>
      </c>
      <c r="P3" t="s">
        <v>218</v>
      </c>
      <c r="Q3" t="s">
        <v>218</v>
      </c>
      <c r="R3" t="s">
        <v>222</v>
      </c>
      <c r="S3" t="s">
        <v>222</v>
      </c>
      <c r="T3" t="s">
        <v>219</v>
      </c>
      <c r="U3" t="s">
        <v>219</v>
      </c>
      <c r="V3" t="s">
        <v>211</v>
      </c>
      <c r="W3" t="s">
        <v>211</v>
      </c>
      <c r="X3" t="s">
        <v>224</v>
      </c>
      <c r="Y3" t="s">
        <v>224</v>
      </c>
      <c r="Z3" t="s">
        <v>210</v>
      </c>
      <c r="AA3" t="s">
        <v>210</v>
      </c>
      <c r="AB3" t="s">
        <v>212</v>
      </c>
      <c r="AC3" t="s">
        <v>212</v>
      </c>
      <c r="AD3" t="s">
        <v>213</v>
      </c>
      <c r="AE3" t="s">
        <v>213</v>
      </c>
      <c r="AF3" t="s">
        <v>214</v>
      </c>
    </row>
    <row r="4" spans="1:32">
      <c r="A4" t="s">
        <v>207</v>
      </c>
      <c r="B4" t="s">
        <v>97</v>
      </c>
      <c r="C4" t="s">
        <v>207</v>
      </c>
      <c r="D4" t="s">
        <v>97</v>
      </c>
      <c r="E4" t="s">
        <v>207</v>
      </c>
      <c r="F4" t="s">
        <v>97</v>
      </c>
      <c r="G4" t="s">
        <v>207</v>
      </c>
      <c r="H4" t="s">
        <v>97</v>
      </c>
      <c r="I4" t="s">
        <v>207</v>
      </c>
      <c r="J4" t="s">
        <v>97</v>
      </c>
      <c r="K4" t="s">
        <v>207</v>
      </c>
      <c r="L4" t="s">
        <v>97</v>
      </c>
      <c r="M4" t="s">
        <v>207</v>
      </c>
      <c r="N4" t="s">
        <v>97</v>
      </c>
      <c r="O4" t="s">
        <v>207</v>
      </c>
      <c r="P4" t="s">
        <v>97</v>
      </c>
      <c r="Q4" t="s">
        <v>207</v>
      </c>
      <c r="R4" t="s">
        <v>97</v>
      </c>
      <c r="S4" t="s">
        <v>207</v>
      </c>
      <c r="T4" t="s">
        <v>97</v>
      </c>
      <c r="U4" t="s">
        <v>207</v>
      </c>
      <c r="V4" t="s">
        <v>97</v>
      </c>
      <c r="W4" t="s">
        <v>207</v>
      </c>
      <c r="X4" t="s">
        <v>97</v>
      </c>
      <c r="Y4" t="s">
        <v>207</v>
      </c>
      <c r="Z4" t="s">
        <v>97</v>
      </c>
      <c r="AA4" t="s">
        <v>207</v>
      </c>
      <c r="AB4" t="s">
        <v>97</v>
      </c>
      <c r="AC4" t="s">
        <v>207</v>
      </c>
      <c r="AD4" t="s">
        <v>97</v>
      </c>
      <c r="AE4" t="s">
        <v>207</v>
      </c>
      <c r="AF4" t="s">
        <v>97</v>
      </c>
    </row>
    <row r="5" spans="1:32">
      <c r="A5">
        <v>25</v>
      </c>
      <c r="B5">
        <v>25</v>
      </c>
      <c r="C5">
        <v>25</v>
      </c>
      <c r="D5">
        <v>25</v>
      </c>
      <c r="E5">
        <v>25</v>
      </c>
      <c r="F5">
        <v>25</v>
      </c>
      <c r="G5">
        <v>25</v>
      </c>
      <c r="H5">
        <v>20</v>
      </c>
      <c r="I5">
        <v>20</v>
      </c>
      <c r="J5">
        <v>25</v>
      </c>
      <c r="K5">
        <v>25</v>
      </c>
      <c r="L5">
        <v>25</v>
      </c>
      <c r="M5">
        <v>25</v>
      </c>
      <c r="N5">
        <v>25</v>
      </c>
      <c r="O5">
        <v>25</v>
      </c>
      <c r="P5">
        <v>25</v>
      </c>
      <c r="Q5">
        <v>25</v>
      </c>
      <c r="R5">
        <v>25</v>
      </c>
      <c r="S5">
        <v>25</v>
      </c>
      <c r="T5">
        <v>25</v>
      </c>
      <c r="U5">
        <v>25</v>
      </c>
      <c r="V5">
        <v>25</v>
      </c>
      <c r="W5">
        <v>25</v>
      </c>
      <c r="X5">
        <v>25</v>
      </c>
      <c r="Y5">
        <v>25</v>
      </c>
      <c r="Z5">
        <v>25</v>
      </c>
      <c r="AA5">
        <v>25</v>
      </c>
      <c r="AB5">
        <v>25</v>
      </c>
      <c r="AC5">
        <v>25</v>
      </c>
      <c r="AD5">
        <v>25</v>
      </c>
      <c r="AE5">
        <v>25</v>
      </c>
      <c r="AF5">
        <v>25</v>
      </c>
    </row>
    <row r="6" spans="1:32">
      <c r="A6">
        <v>896</v>
      </c>
      <c r="B6">
        <v>16382</v>
      </c>
      <c r="C6">
        <v>856</v>
      </c>
      <c r="D6">
        <v>16101</v>
      </c>
      <c r="E6">
        <v>945</v>
      </c>
      <c r="F6">
        <v>16083</v>
      </c>
      <c r="G6">
        <v>952</v>
      </c>
      <c r="H6">
        <v>13034</v>
      </c>
      <c r="I6">
        <v>690</v>
      </c>
      <c r="J6">
        <v>16160</v>
      </c>
      <c r="K6">
        <v>1055</v>
      </c>
      <c r="L6">
        <v>16030</v>
      </c>
      <c r="M6">
        <v>902</v>
      </c>
      <c r="N6">
        <v>16375</v>
      </c>
      <c r="O6">
        <v>881</v>
      </c>
      <c r="P6">
        <v>16300</v>
      </c>
      <c r="Q6">
        <v>915</v>
      </c>
      <c r="R6">
        <v>16089</v>
      </c>
      <c r="S6">
        <v>1018</v>
      </c>
      <c r="T6">
        <v>15261</v>
      </c>
      <c r="U6">
        <v>1104</v>
      </c>
      <c r="V6">
        <v>16390</v>
      </c>
      <c r="W6">
        <v>935</v>
      </c>
      <c r="X6">
        <v>16030</v>
      </c>
      <c r="Y6">
        <v>941</v>
      </c>
      <c r="Z6">
        <v>16334</v>
      </c>
      <c r="AA6">
        <v>892</v>
      </c>
      <c r="AB6">
        <v>16553</v>
      </c>
      <c r="AC6">
        <v>741</v>
      </c>
      <c r="AD6">
        <v>16240</v>
      </c>
      <c r="AE6">
        <v>990</v>
      </c>
      <c r="AF6">
        <v>16212</v>
      </c>
    </row>
    <row r="7" spans="1:32">
      <c r="A7">
        <v>49</v>
      </c>
      <c r="B7">
        <v>645</v>
      </c>
      <c r="C7">
        <v>46</v>
      </c>
      <c r="D7">
        <v>631</v>
      </c>
      <c r="E7">
        <v>44</v>
      </c>
      <c r="F7">
        <v>652</v>
      </c>
      <c r="G7">
        <v>40</v>
      </c>
      <c r="H7">
        <v>655</v>
      </c>
      <c r="I7">
        <v>32</v>
      </c>
      <c r="J7">
        <v>627</v>
      </c>
      <c r="K7">
        <v>43</v>
      </c>
      <c r="L7">
        <v>635</v>
      </c>
      <c r="M7">
        <v>37</v>
      </c>
      <c r="N7">
        <v>631</v>
      </c>
      <c r="O7">
        <v>32</v>
      </c>
      <c r="P7">
        <v>638</v>
      </c>
      <c r="Q7">
        <v>45</v>
      </c>
      <c r="R7">
        <v>597</v>
      </c>
      <c r="S7">
        <v>61</v>
      </c>
      <c r="T7">
        <v>637</v>
      </c>
      <c r="U7">
        <v>38</v>
      </c>
      <c r="V7">
        <v>657</v>
      </c>
      <c r="W7">
        <v>46</v>
      </c>
      <c r="X7">
        <v>654</v>
      </c>
      <c r="Y7">
        <v>44</v>
      </c>
      <c r="Z7">
        <v>656</v>
      </c>
      <c r="AA7">
        <v>40</v>
      </c>
      <c r="AB7">
        <v>646</v>
      </c>
      <c r="AC7">
        <v>36</v>
      </c>
      <c r="AD7">
        <v>638</v>
      </c>
      <c r="AE7">
        <v>48</v>
      </c>
      <c r="AF7">
        <v>624</v>
      </c>
    </row>
    <row r="8" spans="1:32">
      <c r="A8">
        <v>35</v>
      </c>
      <c r="B8">
        <v>622</v>
      </c>
      <c r="C8">
        <v>66</v>
      </c>
      <c r="D8">
        <v>607</v>
      </c>
      <c r="E8">
        <v>57</v>
      </c>
      <c r="F8">
        <v>666</v>
      </c>
      <c r="G8">
        <v>35</v>
      </c>
      <c r="H8">
        <v>640</v>
      </c>
      <c r="I8">
        <v>68</v>
      </c>
      <c r="J8">
        <v>546</v>
      </c>
      <c r="K8">
        <v>77</v>
      </c>
      <c r="L8">
        <v>635</v>
      </c>
      <c r="M8">
        <v>49</v>
      </c>
      <c r="N8">
        <v>650</v>
      </c>
      <c r="O8">
        <v>39</v>
      </c>
      <c r="P8">
        <v>670</v>
      </c>
      <c r="Q8">
        <v>32</v>
      </c>
      <c r="R8">
        <v>653</v>
      </c>
      <c r="S8">
        <v>40</v>
      </c>
      <c r="T8">
        <v>648</v>
      </c>
      <c r="U8">
        <v>41</v>
      </c>
      <c r="V8">
        <v>634</v>
      </c>
      <c r="W8">
        <v>36</v>
      </c>
      <c r="X8">
        <v>597</v>
      </c>
      <c r="Y8">
        <v>48</v>
      </c>
      <c r="Z8">
        <v>670</v>
      </c>
      <c r="AA8">
        <v>31</v>
      </c>
      <c r="AB8">
        <v>659</v>
      </c>
      <c r="AC8">
        <v>34</v>
      </c>
      <c r="AD8">
        <v>659</v>
      </c>
      <c r="AE8">
        <v>33</v>
      </c>
      <c r="AF8">
        <v>649</v>
      </c>
    </row>
    <row r="9" spans="1:32">
      <c r="A9">
        <v>26</v>
      </c>
      <c r="B9">
        <v>662</v>
      </c>
      <c r="C9">
        <v>29</v>
      </c>
      <c r="D9">
        <v>641</v>
      </c>
      <c r="E9">
        <v>40</v>
      </c>
      <c r="F9">
        <v>617</v>
      </c>
      <c r="G9">
        <v>58</v>
      </c>
      <c r="H9">
        <v>633</v>
      </c>
      <c r="I9">
        <v>51</v>
      </c>
      <c r="J9">
        <v>584</v>
      </c>
      <c r="K9">
        <v>84</v>
      </c>
      <c r="L9">
        <v>653</v>
      </c>
      <c r="M9">
        <v>37</v>
      </c>
      <c r="N9">
        <v>648</v>
      </c>
      <c r="O9">
        <v>45</v>
      </c>
      <c r="P9">
        <v>637</v>
      </c>
      <c r="Q9">
        <v>38</v>
      </c>
      <c r="R9">
        <v>641</v>
      </c>
      <c r="S9">
        <v>41</v>
      </c>
      <c r="T9">
        <v>597</v>
      </c>
      <c r="U9">
        <v>39</v>
      </c>
      <c r="V9">
        <v>656</v>
      </c>
      <c r="W9">
        <v>42</v>
      </c>
      <c r="X9">
        <v>686</v>
      </c>
      <c r="Y9">
        <v>24</v>
      </c>
      <c r="Z9">
        <v>651</v>
      </c>
      <c r="AA9">
        <v>39</v>
      </c>
      <c r="AB9">
        <v>645</v>
      </c>
      <c r="AC9">
        <v>36</v>
      </c>
      <c r="AD9">
        <v>661</v>
      </c>
      <c r="AE9">
        <v>40</v>
      </c>
      <c r="AF9">
        <v>681</v>
      </c>
    </row>
    <row r="10" spans="1:32">
      <c r="A10">
        <v>30</v>
      </c>
      <c r="B10">
        <v>666</v>
      </c>
      <c r="C10">
        <v>20</v>
      </c>
      <c r="D10">
        <v>593</v>
      </c>
      <c r="E10">
        <v>53</v>
      </c>
      <c r="F10">
        <v>655</v>
      </c>
      <c r="G10">
        <v>22</v>
      </c>
      <c r="J10">
        <v>665</v>
      </c>
      <c r="K10">
        <v>27</v>
      </c>
      <c r="L10">
        <v>666</v>
      </c>
      <c r="M10">
        <v>35</v>
      </c>
      <c r="N10">
        <v>647</v>
      </c>
      <c r="O10">
        <v>41</v>
      </c>
      <c r="P10">
        <v>658</v>
      </c>
      <c r="Q10">
        <v>35</v>
      </c>
      <c r="R10">
        <v>650</v>
      </c>
      <c r="S10">
        <v>32</v>
      </c>
      <c r="T10">
        <v>0</v>
      </c>
      <c r="U10">
        <v>177</v>
      </c>
      <c r="V10">
        <v>673</v>
      </c>
      <c r="W10">
        <v>21</v>
      </c>
      <c r="X10">
        <v>629</v>
      </c>
      <c r="Y10">
        <v>41</v>
      </c>
      <c r="Z10">
        <v>636</v>
      </c>
      <c r="AA10">
        <v>42</v>
      </c>
      <c r="AB10">
        <v>677</v>
      </c>
      <c r="AC10">
        <v>30</v>
      </c>
      <c r="AD10">
        <v>647</v>
      </c>
      <c r="AE10">
        <v>39</v>
      </c>
      <c r="AF10">
        <v>648</v>
      </c>
    </row>
    <row r="11" spans="1:32">
      <c r="A11">
        <v>45</v>
      </c>
      <c r="B11">
        <v>653</v>
      </c>
      <c r="C11">
        <v>32</v>
      </c>
      <c r="D11">
        <v>657</v>
      </c>
      <c r="E11">
        <v>38</v>
      </c>
      <c r="F11">
        <v>674</v>
      </c>
      <c r="G11">
        <v>17</v>
      </c>
      <c r="H11">
        <v>682</v>
      </c>
      <c r="I11">
        <v>19</v>
      </c>
      <c r="J11">
        <v>684</v>
      </c>
      <c r="K11">
        <v>26</v>
      </c>
      <c r="L11">
        <v>664</v>
      </c>
      <c r="M11">
        <v>31</v>
      </c>
      <c r="N11">
        <v>669</v>
      </c>
      <c r="O11">
        <v>22</v>
      </c>
      <c r="P11">
        <v>667</v>
      </c>
      <c r="Q11">
        <v>31</v>
      </c>
      <c r="R11">
        <v>634</v>
      </c>
      <c r="S11">
        <v>38</v>
      </c>
      <c r="T11">
        <v>657</v>
      </c>
      <c r="U11">
        <v>43</v>
      </c>
      <c r="V11">
        <v>642</v>
      </c>
      <c r="W11">
        <v>50</v>
      </c>
      <c r="X11">
        <v>651</v>
      </c>
      <c r="Y11">
        <v>42</v>
      </c>
      <c r="Z11">
        <v>580</v>
      </c>
      <c r="AA11">
        <v>55</v>
      </c>
      <c r="AB11">
        <v>659</v>
      </c>
      <c r="AC11">
        <v>33</v>
      </c>
      <c r="AD11">
        <v>651</v>
      </c>
      <c r="AE11">
        <v>43</v>
      </c>
      <c r="AF11">
        <v>636</v>
      </c>
    </row>
    <row r="12" spans="1:32">
      <c r="A12">
        <v>83</v>
      </c>
      <c r="B12">
        <v>668</v>
      </c>
      <c r="C12">
        <v>31</v>
      </c>
      <c r="D12">
        <v>647</v>
      </c>
      <c r="E12">
        <v>30</v>
      </c>
      <c r="F12">
        <v>676</v>
      </c>
      <c r="G12">
        <v>26</v>
      </c>
      <c r="H12">
        <v>661</v>
      </c>
      <c r="I12">
        <v>35</v>
      </c>
      <c r="J12">
        <v>625</v>
      </c>
      <c r="K12">
        <v>40</v>
      </c>
      <c r="L12">
        <v>667</v>
      </c>
      <c r="M12">
        <v>27</v>
      </c>
      <c r="N12">
        <v>623</v>
      </c>
      <c r="O12">
        <v>52</v>
      </c>
      <c r="P12">
        <v>662</v>
      </c>
      <c r="Q12">
        <v>40</v>
      </c>
      <c r="R12">
        <v>659</v>
      </c>
      <c r="S12">
        <v>24</v>
      </c>
      <c r="T12">
        <v>646</v>
      </c>
      <c r="U12">
        <v>27</v>
      </c>
      <c r="V12">
        <v>639</v>
      </c>
      <c r="W12">
        <v>45</v>
      </c>
      <c r="X12">
        <v>620</v>
      </c>
      <c r="Y12">
        <v>55</v>
      </c>
      <c r="Z12">
        <v>657</v>
      </c>
      <c r="AA12">
        <v>34</v>
      </c>
      <c r="AB12">
        <v>660</v>
      </c>
      <c r="AC12">
        <v>30</v>
      </c>
      <c r="AD12">
        <v>663</v>
      </c>
      <c r="AE12">
        <v>31</v>
      </c>
      <c r="AF12">
        <v>536</v>
      </c>
    </row>
    <row r="13" spans="1:32">
      <c r="A13">
        <v>36</v>
      </c>
      <c r="B13">
        <v>635</v>
      </c>
      <c r="C13">
        <v>36</v>
      </c>
      <c r="D13">
        <v>654</v>
      </c>
      <c r="E13">
        <v>37</v>
      </c>
      <c r="F13">
        <v>649</v>
      </c>
      <c r="G13">
        <v>41</v>
      </c>
      <c r="H13">
        <v>663</v>
      </c>
      <c r="I13">
        <v>29</v>
      </c>
      <c r="J13">
        <v>666</v>
      </c>
      <c r="K13">
        <v>30</v>
      </c>
      <c r="L13">
        <v>654</v>
      </c>
      <c r="M13">
        <v>30</v>
      </c>
      <c r="N13">
        <v>671</v>
      </c>
      <c r="O13">
        <v>26</v>
      </c>
      <c r="P13">
        <v>641</v>
      </c>
      <c r="Q13">
        <v>40</v>
      </c>
      <c r="R13">
        <v>633</v>
      </c>
      <c r="S13">
        <v>48</v>
      </c>
      <c r="T13">
        <v>605</v>
      </c>
      <c r="U13">
        <v>47</v>
      </c>
      <c r="V13">
        <v>676</v>
      </c>
      <c r="W13">
        <v>26</v>
      </c>
      <c r="X13">
        <v>636</v>
      </c>
      <c r="Y13">
        <v>41</v>
      </c>
      <c r="Z13">
        <v>662</v>
      </c>
      <c r="AA13">
        <v>40</v>
      </c>
      <c r="AB13">
        <v>658</v>
      </c>
      <c r="AC13">
        <v>26</v>
      </c>
      <c r="AD13">
        <v>670</v>
      </c>
      <c r="AE13">
        <v>27</v>
      </c>
      <c r="AF13">
        <v>663</v>
      </c>
    </row>
    <row r="14" spans="1:32">
      <c r="A14">
        <v>36</v>
      </c>
      <c r="B14">
        <v>656</v>
      </c>
      <c r="C14">
        <v>34</v>
      </c>
      <c r="D14">
        <v>648</v>
      </c>
      <c r="E14">
        <v>35</v>
      </c>
      <c r="F14">
        <v>651</v>
      </c>
      <c r="G14">
        <v>44</v>
      </c>
      <c r="H14">
        <v>676</v>
      </c>
      <c r="I14">
        <v>29</v>
      </c>
      <c r="J14">
        <v>647</v>
      </c>
      <c r="K14">
        <v>53</v>
      </c>
      <c r="L14">
        <v>619</v>
      </c>
      <c r="M14">
        <v>42</v>
      </c>
      <c r="N14">
        <v>651</v>
      </c>
      <c r="O14">
        <v>35</v>
      </c>
      <c r="P14">
        <v>661</v>
      </c>
      <c r="Q14">
        <v>36</v>
      </c>
      <c r="R14">
        <v>667</v>
      </c>
      <c r="S14">
        <v>30</v>
      </c>
      <c r="T14">
        <v>645</v>
      </c>
      <c r="U14">
        <v>34</v>
      </c>
      <c r="V14">
        <v>652</v>
      </c>
      <c r="W14">
        <v>45</v>
      </c>
      <c r="X14">
        <v>649</v>
      </c>
      <c r="Y14">
        <v>35</v>
      </c>
      <c r="Z14">
        <v>668</v>
      </c>
      <c r="AA14">
        <v>30</v>
      </c>
      <c r="AB14">
        <v>670</v>
      </c>
      <c r="AC14">
        <v>32</v>
      </c>
      <c r="AD14">
        <v>636</v>
      </c>
      <c r="AE14">
        <v>45</v>
      </c>
      <c r="AF14">
        <v>654</v>
      </c>
    </row>
    <row r="15" spans="1:32">
      <c r="A15">
        <v>33</v>
      </c>
      <c r="B15">
        <v>660</v>
      </c>
      <c r="C15">
        <v>31</v>
      </c>
      <c r="D15">
        <v>620</v>
      </c>
      <c r="E15">
        <v>56</v>
      </c>
      <c r="F15">
        <v>653</v>
      </c>
      <c r="G15">
        <v>33</v>
      </c>
      <c r="J15">
        <v>658</v>
      </c>
      <c r="K15">
        <v>43</v>
      </c>
      <c r="L15">
        <v>661</v>
      </c>
      <c r="M15">
        <v>27</v>
      </c>
      <c r="N15">
        <v>669</v>
      </c>
      <c r="O15">
        <v>38</v>
      </c>
      <c r="P15">
        <v>614</v>
      </c>
      <c r="Q15">
        <v>50</v>
      </c>
      <c r="R15">
        <v>628</v>
      </c>
      <c r="S15">
        <v>51</v>
      </c>
      <c r="T15">
        <v>672</v>
      </c>
      <c r="U15">
        <v>28</v>
      </c>
      <c r="V15">
        <v>664</v>
      </c>
      <c r="W15">
        <v>34</v>
      </c>
      <c r="X15">
        <v>670</v>
      </c>
      <c r="Y15">
        <v>35</v>
      </c>
      <c r="Z15">
        <v>627</v>
      </c>
      <c r="AA15">
        <v>38</v>
      </c>
      <c r="AB15">
        <v>669</v>
      </c>
      <c r="AC15">
        <v>26</v>
      </c>
      <c r="AD15">
        <v>664</v>
      </c>
      <c r="AE15">
        <v>25</v>
      </c>
      <c r="AF15">
        <v>656</v>
      </c>
    </row>
    <row r="16" spans="1:32">
      <c r="A16">
        <v>41</v>
      </c>
      <c r="B16">
        <v>644</v>
      </c>
      <c r="C16">
        <v>32</v>
      </c>
      <c r="D16">
        <v>646</v>
      </c>
      <c r="E16">
        <v>35</v>
      </c>
      <c r="F16">
        <v>631</v>
      </c>
      <c r="G16">
        <v>36</v>
      </c>
      <c r="H16">
        <v>667</v>
      </c>
      <c r="I16">
        <v>29</v>
      </c>
      <c r="J16">
        <v>648</v>
      </c>
      <c r="K16">
        <v>41</v>
      </c>
      <c r="L16">
        <v>666</v>
      </c>
      <c r="M16">
        <v>28</v>
      </c>
      <c r="N16">
        <v>659</v>
      </c>
      <c r="O16">
        <v>34</v>
      </c>
      <c r="P16">
        <v>674</v>
      </c>
      <c r="Q16">
        <v>32</v>
      </c>
      <c r="R16">
        <v>670</v>
      </c>
      <c r="S16">
        <v>32</v>
      </c>
      <c r="T16">
        <v>636</v>
      </c>
      <c r="U16">
        <v>50</v>
      </c>
      <c r="V16">
        <v>670</v>
      </c>
      <c r="W16">
        <v>35</v>
      </c>
      <c r="X16">
        <v>659</v>
      </c>
      <c r="Y16">
        <v>25</v>
      </c>
      <c r="Z16">
        <v>641</v>
      </c>
      <c r="AA16">
        <v>38</v>
      </c>
      <c r="AB16">
        <v>661</v>
      </c>
      <c r="AC16">
        <v>31</v>
      </c>
      <c r="AD16">
        <v>648</v>
      </c>
      <c r="AE16">
        <v>41</v>
      </c>
      <c r="AF16">
        <v>656</v>
      </c>
    </row>
    <row r="17" spans="1:32">
      <c r="A17">
        <v>35</v>
      </c>
      <c r="B17">
        <v>651</v>
      </c>
      <c r="C17">
        <v>42</v>
      </c>
      <c r="D17">
        <v>628</v>
      </c>
      <c r="E17">
        <v>37</v>
      </c>
      <c r="F17">
        <v>686</v>
      </c>
      <c r="G17">
        <v>16</v>
      </c>
      <c r="H17">
        <v>692</v>
      </c>
      <c r="I17">
        <v>15</v>
      </c>
      <c r="J17">
        <v>644</v>
      </c>
      <c r="K17">
        <v>50</v>
      </c>
      <c r="L17">
        <v>663</v>
      </c>
      <c r="M17">
        <v>25</v>
      </c>
      <c r="N17">
        <v>683</v>
      </c>
      <c r="O17">
        <v>29</v>
      </c>
      <c r="P17">
        <v>617</v>
      </c>
      <c r="Q17">
        <v>56</v>
      </c>
      <c r="R17">
        <v>644</v>
      </c>
      <c r="S17">
        <v>39</v>
      </c>
      <c r="T17">
        <v>592</v>
      </c>
      <c r="U17">
        <v>70</v>
      </c>
      <c r="V17">
        <v>642</v>
      </c>
      <c r="W17">
        <v>43</v>
      </c>
      <c r="X17">
        <v>673</v>
      </c>
      <c r="Y17">
        <v>22</v>
      </c>
      <c r="Z17">
        <v>656</v>
      </c>
      <c r="AA17">
        <v>39</v>
      </c>
      <c r="AB17">
        <v>656</v>
      </c>
      <c r="AC17">
        <v>33</v>
      </c>
      <c r="AD17">
        <v>654</v>
      </c>
      <c r="AE17">
        <v>35</v>
      </c>
      <c r="AF17">
        <v>643</v>
      </c>
    </row>
    <row r="18" spans="1:32">
      <c r="A18">
        <v>22</v>
      </c>
      <c r="B18">
        <v>662</v>
      </c>
      <c r="C18">
        <v>25</v>
      </c>
      <c r="D18">
        <v>658</v>
      </c>
      <c r="E18">
        <v>29</v>
      </c>
      <c r="F18">
        <v>672</v>
      </c>
      <c r="G18">
        <v>24</v>
      </c>
      <c r="H18">
        <v>544</v>
      </c>
      <c r="I18">
        <v>44</v>
      </c>
      <c r="J18">
        <v>646</v>
      </c>
      <c r="K18">
        <v>49</v>
      </c>
      <c r="L18">
        <v>666</v>
      </c>
      <c r="M18">
        <v>30</v>
      </c>
      <c r="N18">
        <v>636</v>
      </c>
      <c r="O18">
        <v>45</v>
      </c>
      <c r="P18">
        <v>673</v>
      </c>
      <c r="Q18">
        <v>31</v>
      </c>
      <c r="R18">
        <v>652</v>
      </c>
      <c r="S18">
        <v>44</v>
      </c>
      <c r="T18">
        <v>652</v>
      </c>
      <c r="U18">
        <v>27</v>
      </c>
      <c r="V18">
        <v>651</v>
      </c>
      <c r="W18">
        <v>36</v>
      </c>
      <c r="X18">
        <v>641</v>
      </c>
      <c r="Y18">
        <v>35</v>
      </c>
      <c r="Z18">
        <v>667</v>
      </c>
      <c r="AA18">
        <v>32</v>
      </c>
      <c r="AB18">
        <v>681</v>
      </c>
      <c r="AC18">
        <v>30</v>
      </c>
      <c r="AD18">
        <v>630</v>
      </c>
      <c r="AE18">
        <v>45</v>
      </c>
      <c r="AF18">
        <v>664</v>
      </c>
    </row>
    <row r="19" spans="1:32">
      <c r="A19">
        <v>34</v>
      </c>
      <c r="B19">
        <v>668</v>
      </c>
      <c r="C19">
        <v>24</v>
      </c>
      <c r="D19">
        <v>656</v>
      </c>
      <c r="E19">
        <v>34</v>
      </c>
      <c r="F19">
        <v>657</v>
      </c>
      <c r="G19">
        <v>37</v>
      </c>
      <c r="H19">
        <v>662</v>
      </c>
      <c r="I19">
        <v>27</v>
      </c>
      <c r="J19">
        <v>661</v>
      </c>
      <c r="K19">
        <v>33</v>
      </c>
      <c r="L19">
        <v>607</v>
      </c>
      <c r="M19">
        <v>57</v>
      </c>
      <c r="N19">
        <v>651</v>
      </c>
      <c r="O19">
        <v>37</v>
      </c>
      <c r="P19">
        <v>661</v>
      </c>
      <c r="Q19">
        <v>39</v>
      </c>
      <c r="R19">
        <v>632</v>
      </c>
      <c r="S19">
        <v>46</v>
      </c>
      <c r="T19">
        <v>638</v>
      </c>
      <c r="U19">
        <v>34</v>
      </c>
      <c r="V19">
        <v>630</v>
      </c>
      <c r="W19">
        <v>50</v>
      </c>
      <c r="X19">
        <v>664</v>
      </c>
      <c r="Y19">
        <v>31</v>
      </c>
      <c r="Z19">
        <v>651</v>
      </c>
      <c r="AA19">
        <v>38</v>
      </c>
      <c r="AB19">
        <v>665</v>
      </c>
      <c r="AC19">
        <v>28</v>
      </c>
      <c r="AD19">
        <v>665</v>
      </c>
      <c r="AE19">
        <v>28</v>
      </c>
      <c r="AF19">
        <v>669</v>
      </c>
    </row>
    <row r="20" spans="1:32">
      <c r="A20">
        <v>43</v>
      </c>
      <c r="B20">
        <v>655</v>
      </c>
      <c r="C20">
        <v>41</v>
      </c>
      <c r="D20">
        <v>660</v>
      </c>
      <c r="E20">
        <v>36</v>
      </c>
      <c r="F20">
        <v>611</v>
      </c>
      <c r="G20">
        <v>28</v>
      </c>
      <c r="J20">
        <v>650</v>
      </c>
      <c r="K20">
        <v>49</v>
      </c>
      <c r="L20">
        <v>648</v>
      </c>
      <c r="M20">
        <v>29</v>
      </c>
      <c r="N20">
        <v>669</v>
      </c>
      <c r="O20">
        <v>28</v>
      </c>
      <c r="P20">
        <v>622</v>
      </c>
      <c r="Q20">
        <v>53</v>
      </c>
      <c r="R20">
        <v>647</v>
      </c>
      <c r="S20">
        <v>46</v>
      </c>
      <c r="T20">
        <v>658</v>
      </c>
      <c r="U20">
        <v>25</v>
      </c>
      <c r="V20">
        <v>659</v>
      </c>
      <c r="W20">
        <v>28</v>
      </c>
      <c r="X20">
        <v>664</v>
      </c>
      <c r="Y20">
        <v>31</v>
      </c>
      <c r="Z20">
        <v>661</v>
      </c>
      <c r="AA20">
        <v>24</v>
      </c>
      <c r="AB20">
        <v>662</v>
      </c>
      <c r="AC20">
        <v>25</v>
      </c>
      <c r="AD20">
        <v>661</v>
      </c>
      <c r="AE20">
        <v>26</v>
      </c>
      <c r="AF20">
        <v>641</v>
      </c>
    </row>
    <row r="21" spans="1:32">
      <c r="A21">
        <v>25</v>
      </c>
      <c r="B21">
        <v>655</v>
      </c>
      <c r="C21">
        <v>28</v>
      </c>
      <c r="D21">
        <v>650</v>
      </c>
      <c r="E21">
        <v>34</v>
      </c>
      <c r="F21">
        <v>632</v>
      </c>
      <c r="G21">
        <v>41</v>
      </c>
      <c r="H21">
        <v>672</v>
      </c>
      <c r="I21">
        <v>28</v>
      </c>
      <c r="J21">
        <v>676</v>
      </c>
      <c r="K21">
        <v>28</v>
      </c>
      <c r="L21">
        <v>641</v>
      </c>
      <c r="M21">
        <v>37</v>
      </c>
      <c r="N21">
        <v>674</v>
      </c>
      <c r="O21">
        <v>28</v>
      </c>
      <c r="P21">
        <v>651</v>
      </c>
      <c r="Q21">
        <v>42</v>
      </c>
      <c r="R21">
        <v>646</v>
      </c>
      <c r="S21">
        <v>34</v>
      </c>
      <c r="T21">
        <v>613</v>
      </c>
      <c r="U21">
        <v>50</v>
      </c>
      <c r="V21">
        <v>659</v>
      </c>
      <c r="W21">
        <v>36</v>
      </c>
      <c r="X21">
        <v>652</v>
      </c>
      <c r="Y21">
        <v>28</v>
      </c>
      <c r="Z21">
        <v>641</v>
      </c>
      <c r="AA21">
        <v>40</v>
      </c>
      <c r="AB21">
        <v>669</v>
      </c>
      <c r="AC21">
        <v>31</v>
      </c>
      <c r="AD21">
        <v>663</v>
      </c>
      <c r="AE21">
        <v>41</v>
      </c>
      <c r="AF21">
        <v>656</v>
      </c>
    </row>
    <row r="22" spans="1:32">
      <c r="A22">
        <v>34</v>
      </c>
      <c r="B22">
        <v>676</v>
      </c>
      <c r="C22">
        <v>26</v>
      </c>
      <c r="D22">
        <v>647</v>
      </c>
      <c r="E22">
        <v>40</v>
      </c>
      <c r="F22">
        <v>578</v>
      </c>
      <c r="G22">
        <v>94</v>
      </c>
      <c r="H22">
        <v>669</v>
      </c>
      <c r="I22">
        <v>29</v>
      </c>
      <c r="J22">
        <v>658</v>
      </c>
      <c r="K22">
        <v>34</v>
      </c>
      <c r="L22">
        <v>623</v>
      </c>
      <c r="M22">
        <v>35</v>
      </c>
      <c r="N22">
        <v>640</v>
      </c>
      <c r="O22">
        <v>40</v>
      </c>
      <c r="P22">
        <v>669</v>
      </c>
      <c r="Q22">
        <v>25</v>
      </c>
      <c r="R22">
        <v>643</v>
      </c>
      <c r="S22">
        <v>48</v>
      </c>
      <c r="T22">
        <v>663</v>
      </c>
      <c r="U22">
        <v>27</v>
      </c>
      <c r="V22">
        <v>642</v>
      </c>
      <c r="W22">
        <v>37</v>
      </c>
      <c r="X22">
        <v>634</v>
      </c>
      <c r="Y22">
        <v>38</v>
      </c>
      <c r="Z22">
        <v>676</v>
      </c>
      <c r="AA22">
        <v>24</v>
      </c>
      <c r="AB22">
        <v>665</v>
      </c>
      <c r="AC22">
        <v>22</v>
      </c>
      <c r="AD22">
        <v>643</v>
      </c>
      <c r="AE22">
        <v>32</v>
      </c>
      <c r="AF22">
        <v>647</v>
      </c>
    </row>
    <row r="23" spans="1:32">
      <c r="A23">
        <v>38</v>
      </c>
      <c r="B23">
        <v>665</v>
      </c>
      <c r="C23">
        <v>33</v>
      </c>
      <c r="D23">
        <v>639</v>
      </c>
      <c r="E23">
        <v>43</v>
      </c>
      <c r="F23">
        <v>662</v>
      </c>
      <c r="G23">
        <v>29</v>
      </c>
      <c r="H23">
        <v>663</v>
      </c>
      <c r="I23">
        <v>30</v>
      </c>
      <c r="J23">
        <v>637</v>
      </c>
      <c r="K23">
        <v>44</v>
      </c>
      <c r="L23">
        <v>590</v>
      </c>
      <c r="M23">
        <v>46</v>
      </c>
      <c r="N23">
        <v>665</v>
      </c>
      <c r="O23">
        <v>35</v>
      </c>
      <c r="P23">
        <v>643</v>
      </c>
      <c r="Q23">
        <v>40</v>
      </c>
      <c r="R23">
        <v>634</v>
      </c>
      <c r="S23">
        <v>44</v>
      </c>
      <c r="T23">
        <v>650</v>
      </c>
      <c r="U23">
        <v>40</v>
      </c>
      <c r="V23">
        <v>659</v>
      </c>
      <c r="W23">
        <v>38</v>
      </c>
      <c r="X23">
        <v>637</v>
      </c>
      <c r="Y23">
        <v>41</v>
      </c>
      <c r="Z23">
        <v>630</v>
      </c>
      <c r="AA23">
        <v>44</v>
      </c>
      <c r="AB23">
        <v>654</v>
      </c>
      <c r="AC23">
        <v>29</v>
      </c>
      <c r="AD23">
        <v>667</v>
      </c>
      <c r="AE23">
        <v>39</v>
      </c>
      <c r="AF23">
        <v>660</v>
      </c>
    </row>
    <row r="24" spans="1:32">
      <c r="A24">
        <v>34</v>
      </c>
      <c r="B24">
        <v>633</v>
      </c>
      <c r="C24">
        <v>46</v>
      </c>
      <c r="D24">
        <v>639</v>
      </c>
      <c r="E24">
        <v>41</v>
      </c>
      <c r="F24">
        <v>655</v>
      </c>
      <c r="G24">
        <v>38</v>
      </c>
      <c r="H24">
        <v>648</v>
      </c>
      <c r="I24">
        <v>29</v>
      </c>
      <c r="J24">
        <v>657</v>
      </c>
      <c r="K24">
        <v>32</v>
      </c>
      <c r="L24">
        <v>624</v>
      </c>
      <c r="M24">
        <v>27</v>
      </c>
      <c r="N24">
        <v>655</v>
      </c>
      <c r="O24">
        <v>25</v>
      </c>
      <c r="P24">
        <v>650</v>
      </c>
      <c r="Q24">
        <v>31</v>
      </c>
      <c r="R24">
        <v>646</v>
      </c>
      <c r="S24">
        <v>38</v>
      </c>
      <c r="T24">
        <v>649</v>
      </c>
      <c r="U24">
        <v>33</v>
      </c>
      <c r="V24">
        <v>667</v>
      </c>
      <c r="W24">
        <v>36</v>
      </c>
      <c r="X24">
        <v>621</v>
      </c>
      <c r="Y24">
        <v>42</v>
      </c>
      <c r="Z24">
        <v>653</v>
      </c>
      <c r="AA24">
        <v>26</v>
      </c>
      <c r="AB24">
        <v>666</v>
      </c>
      <c r="AC24">
        <v>20</v>
      </c>
      <c r="AD24">
        <v>655</v>
      </c>
      <c r="AE24">
        <v>36</v>
      </c>
      <c r="AF24">
        <v>636</v>
      </c>
    </row>
    <row r="25" spans="1:32">
      <c r="A25">
        <v>33</v>
      </c>
      <c r="B25">
        <v>668</v>
      </c>
      <c r="C25">
        <v>21</v>
      </c>
      <c r="D25">
        <v>627</v>
      </c>
      <c r="E25">
        <v>46</v>
      </c>
      <c r="F25">
        <v>654</v>
      </c>
      <c r="G25">
        <v>39</v>
      </c>
      <c r="J25">
        <v>682</v>
      </c>
      <c r="K25">
        <v>27</v>
      </c>
      <c r="L25">
        <v>620</v>
      </c>
      <c r="M25">
        <v>41</v>
      </c>
      <c r="N25">
        <v>658</v>
      </c>
      <c r="O25">
        <v>44</v>
      </c>
      <c r="P25">
        <v>635</v>
      </c>
      <c r="Q25">
        <v>47</v>
      </c>
      <c r="R25">
        <v>642</v>
      </c>
      <c r="S25">
        <v>46</v>
      </c>
      <c r="T25">
        <v>590</v>
      </c>
      <c r="U25">
        <v>39</v>
      </c>
      <c r="V25">
        <v>649</v>
      </c>
      <c r="W25">
        <v>42</v>
      </c>
      <c r="X25">
        <v>655</v>
      </c>
      <c r="Y25">
        <v>38</v>
      </c>
      <c r="Z25">
        <v>676</v>
      </c>
      <c r="AA25">
        <v>32</v>
      </c>
      <c r="AB25">
        <v>645</v>
      </c>
      <c r="AC25">
        <v>38</v>
      </c>
      <c r="AD25">
        <v>672</v>
      </c>
      <c r="AE25">
        <v>34</v>
      </c>
      <c r="AF25">
        <v>651</v>
      </c>
    </row>
    <row r="26" spans="1:32">
      <c r="A26">
        <v>31</v>
      </c>
      <c r="B26">
        <v>665</v>
      </c>
      <c r="C26">
        <v>22</v>
      </c>
      <c r="D26">
        <v>654</v>
      </c>
      <c r="E26">
        <v>30</v>
      </c>
      <c r="F26">
        <v>638</v>
      </c>
      <c r="G26">
        <v>31</v>
      </c>
      <c r="H26">
        <v>668</v>
      </c>
      <c r="I26">
        <v>38</v>
      </c>
      <c r="J26">
        <v>643</v>
      </c>
      <c r="K26">
        <v>46</v>
      </c>
      <c r="L26">
        <v>610</v>
      </c>
      <c r="M26">
        <v>41</v>
      </c>
      <c r="N26">
        <v>640</v>
      </c>
      <c r="O26">
        <v>29</v>
      </c>
      <c r="P26">
        <v>682</v>
      </c>
      <c r="Q26">
        <v>19</v>
      </c>
      <c r="R26">
        <v>661</v>
      </c>
      <c r="S26">
        <v>38</v>
      </c>
      <c r="T26">
        <v>623</v>
      </c>
      <c r="U26">
        <v>52</v>
      </c>
      <c r="V26">
        <v>650</v>
      </c>
      <c r="W26">
        <v>45</v>
      </c>
      <c r="X26">
        <v>659</v>
      </c>
      <c r="Y26">
        <v>24</v>
      </c>
      <c r="Z26">
        <v>639</v>
      </c>
      <c r="AA26">
        <v>53</v>
      </c>
      <c r="AB26">
        <v>642</v>
      </c>
      <c r="AC26">
        <v>40</v>
      </c>
      <c r="AD26">
        <v>625</v>
      </c>
      <c r="AE26">
        <v>34</v>
      </c>
      <c r="AF26">
        <v>657</v>
      </c>
    </row>
    <row r="27" spans="1:32">
      <c r="A27">
        <v>29</v>
      </c>
      <c r="B27">
        <v>679</v>
      </c>
      <c r="C27">
        <v>36</v>
      </c>
      <c r="D27">
        <v>648</v>
      </c>
      <c r="E27">
        <v>34</v>
      </c>
      <c r="F27">
        <v>647</v>
      </c>
      <c r="G27">
        <v>48</v>
      </c>
      <c r="H27">
        <v>660</v>
      </c>
      <c r="I27">
        <v>41</v>
      </c>
      <c r="J27">
        <v>647</v>
      </c>
      <c r="K27">
        <v>40</v>
      </c>
      <c r="L27">
        <v>630</v>
      </c>
      <c r="M27">
        <v>37</v>
      </c>
      <c r="N27">
        <v>666</v>
      </c>
      <c r="O27">
        <v>30</v>
      </c>
      <c r="P27">
        <v>622</v>
      </c>
      <c r="Q27">
        <v>47</v>
      </c>
      <c r="R27">
        <v>636</v>
      </c>
      <c r="S27">
        <v>49</v>
      </c>
      <c r="T27">
        <v>656</v>
      </c>
      <c r="U27">
        <v>30</v>
      </c>
      <c r="V27">
        <v>651</v>
      </c>
      <c r="W27">
        <v>45</v>
      </c>
      <c r="X27">
        <v>645</v>
      </c>
      <c r="Y27">
        <v>36</v>
      </c>
      <c r="Z27">
        <v>672</v>
      </c>
      <c r="AA27">
        <v>22</v>
      </c>
      <c r="AB27">
        <v>676</v>
      </c>
      <c r="AC27">
        <v>27</v>
      </c>
      <c r="AD27">
        <v>638</v>
      </c>
      <c r="AE27">
        <v>34</v>
      </c>
      <c r="AF27">
        <v>663</v>
      </c>
    </row>
    <row r="28" spans="1:32">
      <c r="A28">
        <v>27</v>
      </c>
      <c r="B28">
        <v>636</v>
      </c>
      <c r="C28">
        <v>44</v>
      </c>
      <c r="D28">
        <v>657</v>
      </c>
      <c r="E28">
        <v>32</v>
      </c>
      <c r="F28">
        <v>640</v>
      </c>
      <c r="G28">
        <v>39</v>
      </c>
      <c r="H28">
        <v>672</v>
      </c>
      <c r="I28">
        <v>36</v>
      </c>
      <c r="J28">
        <v>642</v>
      </c>
      <c r="K28">
        <v>38</v>
      </c>
      <c r="L28">
        <v>641</v>
      </c>
      <c r="M28">
        <v>30</v>
      </c>
      <c r="N28">
        <v>634</v>
      </c>
      <c r="O28">
        <v>49</v>
      </c>
      <c r="P28">
        <v>660</v>
      </c>
      <c r="Q28">
        <v>26</v>
      </c>
      <c r="R28">
        <v>648</v>
      </c>
      <c r="S28">
        <v>40</v>
      </c>
      <c r="T28">
        <v>642</v>
      </c>
      <c r="U28">
        <v>41</v>
      </c>
      <c r="V28">
        <v>681</v>
      </c>
      <c r="W28">
        <v>16</v>
      </c>
      <c r="X28">
        <v>631</v>
      </c>
      <c r="Y28">
        <v>40</v>
      </c>
      <c r="Z28">
        <v>659</v>
      </c>
      <c r="AA28">
        <v>34</v>
      </c>
      <c r="AB28">
        <v>665</v>
      </c>
      <c r="AC28">
        <v>28</v>
      </c>
      <c r="AD28">
        <v>591</v>
      </c>
      <c r="AE28">
        <v>92</v>
      </c>
      <c r="AF28">
        <v>646</v>
      </c>
    </row>
    <row r="29" spans="1:32">
      <c r="A29">
        <v>34</v>
      </c>
      <c r="B29">
        <v>663</v>
      </c>
      <c r="C29">
        <v>34</v>
      </c>
      <c r="D29">
        <v>677</v>
      </c>
      <c r="E29">
        <v>21</v>
      </c>
      <c r="F29">
        <v>598</v>
      </c>
      <c r="G29">
        <v>56</v>
      </c>
      <c r="H29">
        <v>683</v>
      </c>
      <c r="I29">
        <v>22</v>
      </c>
      <c r="J29">
        <v>664</v>
      </c>
      <c r="K29">
        <v>37</v>
      </c>
      <c r="L29">
        <v>666</v>
      </c>
      <c r="M29">
        <v>34</v>
      </c>
      <c r="N29">
        <v>668</v>
      </c>
      <c r="O29">
        <v>35</v>
      </c>
      <c r="P29">
        <v>652</v>
      </c>
      <c r="Q29">
        <v>37</v>
      </c>
      <c r="R29">
        <v>666</v>
      </c>
      <c r="S29">
        <v>25</v>
      </c>
      <c r="T29">
        <v>642</v>
      </c>
      <c r="U29">
        <v>27</v>
      </c>
      <c r="V29">
        <v>660</v>
      </c>
      <c r="W29">
        <v>28</v>
      </c>
      <c r="X29">
        <v>637</v>
      </c>
      <c r="Y29">
        <v>40</v>
      </c>
      <c r="Z29">
        <v>663</v>
      </c>
      <c r="AA29">
        <v>37</v>
      </c>
      <c r="AB29">
        <v>661</v>
      </c>
      <c r="AC29">
        <v>31</v>
      </c>
      <c r="AD29">
        <v>656</v>
      </c>
      <c r="AE29">
        <v>37</v>
      </c>
      <c r="AF29">
        <v>664</v>
      </c>
    </row>
    <row r="30" spans="1:32">
      <c r="A30">
        <v>26</v>
      </c>
      <c r="B30">
        <v>671</v>
      </c>
      <c r="C30">
        <v>34</v>
      </c>
      <c r="D30">
        <v>667</v>
      </c>
      <c r="E30">
        <v>33</v>
      </c>
      <c r="F30">
        <v>588</v>
      </c>
      <c r="G30">
        <v>39</v>
      </c>
      <c r="J30">
        <v>664</v>
      </c>
      <c r="K30">
        <v>34</v>
      </c>
      <c r="L30">
        <v>636</v>
      </c>
      <c r="M30">
        <v>44</v>
      </c>
      <c r="N30">
        <v>642</v>
      </c>
      <c r="O30">
        <v>28</v>
      </c>
      <c r="P30">
        <v>680</v>
      </c>
      <c r="Q30">
        <v>18</v>
      </c>
      <c r="R30">
        <v>642</v>
      </c>
      <c r="S30">
        <v>42</v>
      </c>
      <c r="T30">
        <v>632</v>
      </c>
      <c r="U30">
        <v>40</v>
      </c>
      <c r="V30">
        <v>671</v>
      </c>
      <c r="W30">
        <v>33</v>
      </c>
      <c r="X30">
        <v>576</v>
      </c>
      <c r="Y30">
        <v>40</v>
      </c>
      <c r="Z30">
        <v>667</v>
      </c>
      <c r="AA30">
        <v>35</v>
      </c>
      <c r="AB30">
        <v>681</v>
      </c>
      <c r="AC30">
        <v>19</v>
      </c>
      <c r="AD30">
        <v>632</v>
      </c>
      <c r="AE30">
        <v>55</v>
      </c>
      <c r="AF30">
        <v>653</v>
      </c>
    </row>
    <row r="31" spans="1:32">
      <c r="A31">
        <v>37</v>
      </c>
      <c r="B31">
        <v>624</v>
      </c>
      <c r="C31">
        <v>43</v>
      </c>
      <c r="D31">
        <v>650</v>
      </c>
      <c r="E31">
        <v>30</v>
      </c>
      <c r="F31">
        <v>641</v>
      </c>
      <c r="G31">
        <v>41</v>
      </c>
      <c r="H31">
        <v>524</v>
      </c>
      <c r="I31">
        <v>59</v>
      </c>
      <c r="J31">
        <v>639</v>
      </c>
      <c r="K31">
        <v>50</v>
      </c>
      <c r="L31">
        <v>645</v>
      </c>
      <c r="M31">
        <v>46</v>
      </c>
      <c r="N31">
        <v>676</v>
      </c>
      <c r="O31">
        <v>35</v>
      </c>
      <c r="P31">
        <v>661</v>
      </c>
      <c r="Q31">
        <v>25</v>
      </c>
      <c r="R31">
        <v>618</v>
      </c>
      <c r="S31">
        <v>42</v>
      </c>
      <c r="T31">
        <v>618</v>
      </c>
      <c r="U31">
        <v>45</v>
      </c>
      <c r="V31">
        <v>656</v>
      </c>
      <c r="W31">
        <v>42</v>
      </c>
      <c r="X31">
        <v>590</v>
      </c>
      <c r="Y31">
        <v>65</v>
      </c>
      <c r="Z31">
        <v>675</v>
      </c>
      <c r="AA31">
        <v>25</v>
      </c>
      <c r="AB31">
        <v>661</v>
      </c>
      <c r="AC31">
        <v>26</v>
      </c>
      <c r="AD31">
        <v>651</v>
      </c>
      <c r="AE31">
        <v>50</v>
      </c>
      <c r="AF31">
        <v>659</v>
      </c>
    </row>
  </sheetData>
  <phoneticPr fontId="29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15F4D38A1C947A73902F91F0C7612" ma:contentTypeVersion="15" ma:contentTypeDescription="Create a new document." ma:contentTypeScope="" ma:versionID="497e50c86c9bc466a109b75a7607a277">
  <xsd:schema xmlns:xsd="http://www.w3.org/2001/XMLSchema" xmlns:xs="http://www.w3.org/2001/XMLSchema" xmlns:p="http://schemas.microsoft.com/office/2006/metadata/properties" xmlns:ns2="4ed3bb91-56a4-4d49-968c-14c915f28d2f" xmlns:ns3="002ef523-8c34-4dab-8b1e-95e0b04949f6" targetNamespace="http://schemas.microsoft.com/office/2006/metadata/properties" ma:root="true" ma:fieldsID="df99f6857def9bb5f5239e1eb96e3e74" ns2:_="" ns3:_="">
    <xsd:import namespace="4ed3bb91-56a4-4d49-968c-14c915f28d2f"/>
    <xsd:import namespace="002ef523-8c34-4dab-8b1e-95e0b04949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d3bb91-56a4-4d49-968c-14c915f28d2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7edf6cb-238f-403b-9e55-22740d698d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2ef523-8c34-4dab-8b1e-95e0b04949f6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05c5b86-c48b-43ae-baaa-a3364bf4aaa2}" ma:internalName="TaxCatchAll" ma:showField="CatchAllData" ma:web="002ef523-8c34-4dab-8b1e-95e0b04949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5399A23-93A4-469A-A634-706BFB7471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4A3866-B5C6-4698-8873-4594D09BA40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d3bb91-56a4-4d49-968c-14c915f28d2f"/>
    <ds:schemaRef ds:uri="002ef523-8c34-4dab-8b1e-95e0b04949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lot request</vt:lpstr>
      <vt:lpstr>wafer disposal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(Hoang Nam) Nguyen</dc:creator>
  <cp:lastModifiedBy>Nate (Hoang Nam) Nguyen</cp:lastModifiedBy>
  <dcterms:created xsi:type="dcterms:W3CDTF">2024-06-17T07:17:33Z</dcterms:created>
  <dcterms:modified xsi:type="dcterms:W3CDTF">2024-09-26T03:06:28Z</dcterms:modified>
</cp:coreProperties>
</file>