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dy" sheetId="1" r:id="rId4"/>
    <sheet state="visible" name="dataset_parts" sheetId="2" r:id="rId5"/>
    <sheet state="visible" name="OLD_sheet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first one is the best link; additional comma-separated ones can be huggingface or other links
</t>
      </text>
    </comment>
    <comment authorId="0" ref="F1">
      <text>
        <t xml:space="preserve">Can be:
- lab=herbarium, pics-of-seedlings-from-above, leaf dataset)
- field (all kinds of camera photos)
- mixed (flora-incognita has field photos from set angles)
- n/a (dataset is a mix of sub-datasets)</t>
      </text>
    </comment>
    <comment authorId="0" ref="G1">
      <text>
        <t xml:space="preserve">False if it's a single clean dataset from one source (herbaria, photos of leaves etc), True if it contains multiple sub-datasets</t>
      </text>
    </comment>
    <comment authorId="0" ref="N1">
      <text>
        <t xml:space="preserve">numbers of entire dataset if it has more than plants
-1 for "same as num_classes"</t>
      </text>
    </comment>
    <comment authorId="0" ref="P1">
      <text>
        <t xml:space="preserve">comma-separated list of:
- growth form
- habitat
- taxonomy
- organ (=flower, leaf, ..)
- bboxes
I skip things like author name etc</t>
      </text>
    </comment>
    <comment authorId="0" ref="Q1">
      <text>
        <t xml:space="preserve">types:
- flower
- leaf
- crop (=usually satellite)
- mixed (pics of everything)
- composed (of many datasets)
- pics_from_top
</t>
      </text>
    </comment>
    <comment authorId="0" ref="R1">
      <text>
        <t xml:space="preserve">If empty - only plants. Otherwise
animals
fungi
cars
..whatever</t>
      </text>
    </comment>
    <comment authorId="0" ref="S1">
      <text>
        <t xml:space="preserve">if dataset `is_composed`, this is comma-separated names of datasets as in `name` column</t>
      </text>
    </comment>
    <comment authorId="0" ref="T1">
      <text>
        <t xml:space="preserve">if false - one split. if true: comma-separated train,test,val etc.</t>
      </text>
    </comment>
    <comment authorId="0" ref="U1">
      <text>
        <t xml:space="preserve">arbitary yes/no for strong class imbalance
</t>
      </text>
    </comment>
    <comment authorId="0" ref="V1">
      <text>
        <t xml:space="preserve">user-generated: plantnet etc., pics by many people, for angle of 'citizen science'
lab</t>
      </text>
    </comment>
    <comment authorId="0" ref="AB1">
      <text>
        <t xml:space="preserve">1-5, more is better</t>
      </text>
    </comment>
    <comment authorId="0" ref="M3">
      <text>
        <t xml:space="preserve">WAS: 37,065
Changing this based on locally downloaded dataset</t>
      </text>
    </comment>
    <comment authorId="0" ref="P3">
      <text>
        <t xml:space="preserve">https://www.gbif.org/dataset/7a3679ef-5582-4aaa-81f0-8c2545cafc81</t>
      </text>
    </comment>
    <comment authorId="0" ref="M4">
      <text>
        <t xml:space="preserve">from downloading the list of species and subtracting the 4 rows where taxonRank != SPECIES
</t>
      </text>
    </comment>
    <comment authorId="0" ref="H6">
      <text>
        <t xml:space="preserve">This is train+val, test images are in part hidden in part excluded</t>
      </text>
    </comment>
    <comment authorId="0" ref="N6">
      <text>
        <t xml:space="preserve">This is train+val, test images are in part hidden in part excluded</t>
      </text>
    </comment>
    <comment authorId="0" ref="P6">
      <text>
        <t xml:space="preserve">they added retroactively location+date info to 2017-2018 data in 2019;
kingdom is called super_category, next competitions it's kingdom</t>
      </text>
    </comment>
    <comment authorId="0" ref="T6">
      <text>
        <t xml:space="preserve">it has test datasets, one public one hidden, can't find clean info about PLANTS in them and not downloadinng
consensus is train+val is the way to go
</t>
      </text>
    </comment>
    <comment authorId="0" ref="P13">
      <text>
        <t xml:space="preserve">automatic segmentation</t>
      </text>
    </comment>
    <comment authorId="0" ref="U13">
      <text>
        <t xml:space="preserve">200-600 per 12 plant types</t>
      </text>
    </comment>
    <comment authorId="0" ref="P14">
      <text>
        <t xml:space="preserve">gc: ideal/draught/natural</t>
      </text>
    </comment>
    <comment authorId="0" ref="S16">
      <text>
        <t xml:space="preserve">"We therefore created a new annotated dataset based on the image queries that were submitted by authenticated users of the Pl@ntNet mobile application in 2015.[...]"</t>
      </text>
    </comment>
    <comment authorId="0" ref="S17">
      <text>
        <t xml:space="preserve">pl@ntnet for their test dataset only</t>
      </text>
    </comment>
    <comment authorId="0" ref="P18">
      <text>
        <t xml:space="preserve">TODO get from metadata.xml</t>
      </text>
    </comment>
    <comment authorId="0" ref="H20">
      <text>
        <t xml:space="preserve">was =320750+1816+4482+3186, no idea why</t>
      </text>
    </comment>
    <comment authorId="0" ref="S20">
      <text>
        <t xml:space="preserve">Table 1 in paper: 2 herb sheets, 5 field photos</t>
      </text>
    </comment>
    <comment authorId="0" ref="S21">
      <text>
        <t xml:space="preserve">Table 1 in paper: 2 herb sheets, 5 field photos</t>
      </text>
    </comment>
    <comment authorId="0" ref="U21">
      <text>
        <t xml:space="preserve">according to https://www.researchgate.net/publication/352667032_Weighted_Pseudo_Labeling_Refinement_for_Plant_Identification</t>
      </text>
    </comment>
    <comment authorId="0" ref="Z21">
      <text>
        <t xml:space="preserve">MOST are herbaria! So 1 is a good choice if one has to choose
</t>
      </text>
    </comment>
    <comment authorId="0" ref="L22">
      <text>
        <t xml:space="preserve">we consider pictures, not observations</t>
      </text>
    </comment>
    <comment authorId="0" ref="S22">
      <text>
        <t xml:space="preserve">mentioned in paper, gbif to a lesser extent eol and therefore plantnet+inat - explicitly mentioned!
</t>
      </text>
    </comment>
    <comment authorId="0" ref="L23">
      <text>
        <t xml:space="preserve">we consider pictures, not observations</t>
      </text>
    </comment>
    <comment authorId="0" ref="W36">
      <text>
        <t xml:space="preserve">I looked at the COCO metadata of the test split in Kaggle, it's the three existing licenses for the pics in there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first one is the best link; additional comma-separated ones can be huggingface or other links
</t>
      </text>
    </comment>
    <comment authorId="0" ref="E1">
      <text>
        <t xml:space="preserve">Can be:
- lab=herbarium, pics-of-seedlings-from-above, leaf dataset)
- field (all kinds of camera photos)
- mixed (flora-incognita has field photos from set angles)
- n/a (dataset is a mix of sub-datasets)</t>
      </text>
    </comment>
    <comment authorId="0" ref="F1">
      <text>
        <t xml:space="preserve">False if it's a single clean dataset from one source (herbaria, photos of leaves etc), True if it contains multiple sub-datasets</t>
      </text>
    </comment>
    <comment authorId="0" ref="I1">
      <text>
        <t xml:space="preserve">numbers of entire dataset if it has more than plants
-1 for "same as num_classes"</t>
      </text>
    </comment>
    <comment authorId="0" ref="K1">
      <text>
        <t xml:space="preserve">comma-separated list of:
- growth form
- habitat
- taxonomy
- organ (=flower, leaf, ..)
- bboxes
I skip things like author name etc</t>
      </text>
    </comment>
    <comment authorId="0" ref="L1">
      <text>
        <t xml:space="preserve">types:
- flower
- leaf
- crop (=usually satellite)
- mixed (pics of everything)
- composed (of many datasets)
- pics_from_top
</t>
      </text>
    </comment>
    <comment authorId="0" ref="M1">
      <text>
        <t xml:space="preserve">If empty - only plants. Otherwise
animals
fungi
cars
..whatever</t>
      </text>
    </comment>
    <comment authorId="0" ref="N1">
      <text>
        <t xml:space="preserve">if dataset `is_composed`, this is comma-separated names of datasets as in `name` column</t>
      </text>
    </comment>
    <comment authorId="0" ref="O1">
      <text>
        <t xml:space="preserve">if false - one split. if true: comma-separated train,test,val etc.</t>
      </text>
    </comment>
    <comment authorId="0" ref="P1">
      <text>
        <t xml:space="preserve">arbitary yes/no for strong class imbalance
</t>
      </text>
    </comment>
    <comment authorId="0" ref="Q1">
      <text>
        <t xml:space="preserve">user-generated: plantnet etc., pics by many people, for angle of 'citizen science'
lab</t>
      </text>
    </comment>
    <comment authorId="0" ref="V1">
      <text>
        <t xml:space="preserve">1-5, more is better</t>
      </text>
    </comment>
    <comment authorId="0" ref="K3">
      <text>
        <t xml:space="preserve">https://www.gbif.org/dataset/7a3679ef-5582-4aaa-81f0-8c2545cafc81</t>
      </text>
    </comment>
    <comment authorId="0" ref="G5">
      <text>
        <t xml:space="preserve">This is train+val, test images are in part hidden in part excluded</t>
      </text>
    </comment>
    <comment authorId="0" ref="I5">
      <text>
        <t xml:space="preserve">This is train+val, test images are in part hidden in part excluded</t>
      </text>
    </comment>
    <comment authorId="0" ref="K5">
      <text>
        <t xml:space="preserve">they added retroactively location+date info to 2017-2018 data in 2019;
kingdom is called super_category, next competitions it's kingdom</t>
      </text>
    </comment>
    <comment authorId="0" ref="O5">
      <text>
        <t xml:space="preserve">it has test datasets, one public one hidden, can't find clean info about PLANTS in them and not downloadinng
consensus is train+val is the way to go
</t>
      </text>
    </comment>
    <comment authorId="0" ref="K11">
      <text>
        <t xml:space="preserve">automatic segmentation</t>
      </text>
    </comment>
    <comment authorId="0" ref="P11">
      <text>
        <t xml:space="preserve">200-600 per 12 plant types</t>
      </text>
    </comment>
    <comment authorId="0" ref="K12">
      <text>
        <t xml:space="preserve">gc: ideal/draught/natural</t>
      </text>
    </comment>
    <comment authorId="0" ref="P14">
      <text>
        <t xml:space="preserve">according to https://www.researchgate.net/publication/352667032_Weighted_Pseudo_Labeling_Refinement_for_Plant_Identification</t>
      </text>
    </comment>
    <comment authorId="0" ref="N18">
      <text>
        <t xml:space="preserve">"We therefore created a new annotated dataset based on the image queries that were submitted by authenticated users of the Pl@ntNet mobile application in 2015.[...]"</t>
      </text>
    </comment>
    <comment authorId="0" ref="N19">
      <text>
        <t xml:space="preserve">pl@ntnet for their test dataset only</t>
      </text>
    </comment>
    <comment authorId="0" ref="K21">
      <text>
        <t xml:space="preserve">TODO get from metadata.xml</t>
      </text>
    </comment>
    <comment authorId="0" ref="R34">
      <text>
        <t xml:space="preserve">I looked at the COCO metadata of the test split in Kaggle, it's the three existing licenses for the pics in there</t>
      </text>
    </comment>
  </commentList>
</comments>
</file>

<file path=xl/sharedStrings.xml><?xml version="1.0" encoding="utf-8"?>
<sst xmlns="http://schemas.openxmlformats.org/spreadsheetml/2006/main" count="683" uniqueCount="220">
  <si>
    <t>name</t>
  </si>
  <si>
    <t>short</t>
  </si>
  <si>
    <t>doi</t>
  </si>
  <si>
    <t>link</t>
  </si>
  <si>
    <t>is_available</t>
  </si>
  <si>
    <t>aquisition_protocol</t>
  </si>
  <si>
    <t>is_composed</t>
  </si>
  <si>
    <t>num_images</t>
  </si>
  <si>
    <t>num_images_splits_sum</t>
  </si>
  <si>
    <t>training</t>
  </si>
  <si>
    <t>validation</t>
  </si>
  <si>
    <t>test</t>
  </si>
  <si>
    <t>num_classes</t>
  </si>
  <si>
    <t>num_images_full</t>
  </si>
  <si>
    <t>num_classes_full</t>
  </si>
  <si>
    <t>additional_metadata</t>
  </si>
  <si>
    <t>type</t>
  </si>
  <si>
    <t>super_classes</t>
  </si>
  <si>
    <t>dataset_parts</t>
  </si>
  <si>
    <t>is_split</t>
  </si>
  <si>
    <t>class_imbalance</t>
  </si>
  <si>
    <t>generation_type</t>
  </si>
  <si>
    <t>license</t>
  </si>
  <si>
    <t>baseline_available</t>
  </si>
  <si>
    <t>constantly_updated</t>
  </si>
  <si>
    <t>is_standardized</t>
  </si>
  <si>
    <t>DONE</t>
  </si>
  <si>
    <t>IMPORTANT</t>
  </si>
  <si>
    <t>comments</t>
  </si>
  <si>
    <t>TODO</t>
  </si>
  <si>
    <t>Pl@ntNet-300k</t>
  </si>
  <si>
    <t>https://doi.org/10.5281/zenodo.5645731</t>
  </si>
  <si>
    <r>
      <rPr/>
      <t xml:space="preserve">https://zenodo.org/record/5645731, </t>
    </r>
    <r>
      <rPr>
        <color rgb="FF1155CC"/>
        <u/>
      </rPr>
      <t>https://github.com/plantnet/PlantNet-300K</t>
    </r>
  </si>
  <si>
    <t>field</t>
  </si>
  <si>
    <t>organ</t>
  </si>
  <si>
    <t>mixed</t>
  </si>
  <si>
    <t>plants</t>
  </si>
  <si>
    <t>train,val,test</t>
  </si>
  <si>
    <t>user-generated</t>
  </si>
  <si>
    <t>CC-BY-4.0</t>
  </si>
  <si>
    <t>Pl@ntNet observations</t>
  </si>
  <si>
    <t>DOI10.15468/gtebaa</t>
  </si>
  <si>
    <t>https://www.gbif.org/dataset/7a3679ef-5582-4aaa-81f0-8c2545cafc81</t>
  </si>
  <si>
    <t>GBIF_a_lot</t>
  </si>
  <si>
    <t>?</t>
  </si>
  <si>
    <t>the big dataset with everything</t>
  </si>
  <si>
    <t>Pl@ntNet automatically identified occurrences</t>
  </si>
  <si>
    <t>Pl@ntNet autom. ident. occ.</t>
  </si>
  <si>
    <t>https://doi.org/10.15468/mma2ec</t>
  </si>
  <si>
    <t>Flora-On</t>
  </si>
  <si>
    <t>https://flora-on.pt/</t>
  </si>
  <si>
    <t>iNat2017</t>
  </si>
  <si>
    <t>https://doi.org/10.48550/arXiv.1707.06642</t>
  </si>
  <si>
    <r>
      <rPr/>
      <t>https://github.com/visipedia/inat_comp/tree/master/2017,https://www.kaggle.com/competitions/inaturalist-challenge-at-fgvc-2017/data,</t>
    </r>
    <r>
      <rPr>
        <color rgb="FF1155CC"/>
        <u/>
      </rPr>
      <t>https://paperswithcode.com/dataset/inaturalist</t>
    </r>
  </si>
  <si>
    <t>bbox?,kingdom,GBIF,latitude,longitude,date,user_id</t>
  </si>
  <si>
    <t>Plantae,Insecta,Aves,Reptilia,Mammalia,Fungi,Amphibia,Mollusca,Animalia,Arachnida,Actinopterygii,Chromista</t>
  </si>
  <si>
    <t>train,val,test?</t>
  </si>
  <si>
    <t>custom:https://github.com/visipedia/inat_comp/tree/master/2017#terms-of-use</t>
  </si>
  <si>
    <t>2017, has plants and other things; train/val is OK, numbers for test dataset have to be downloaded/calculated due to plants being a subset; kingdom is called super_category in the dataset</t>
  </si>
  <si>
    <t>iNat2018</t>
  </si>
  <si>
    <t>https://github.com/visipedia/inat_comp/tree/master/2018</t>
  </si>
  <si>
    <t>latitude,longitude,date, kingdom, phylum, class, order, family, genus</t>
  </si>
  <si>
    <t>Plantae, Insecta, Aves, Actinopterygii, Fungi, Reptilia, Mollusca, Mammalia, Animalia, Amphibia, Arachnida, Chromista, Protozoa, Bacteria,</t>
  </si>
  <si>
    <t>custom</t>
  </si>
  <si>
    <t>iNat2019</t>
  </si>
  <si>
    <t>https://github.com/visipedia/inat_comp/tree/master/2019</t>
  </si>
  <si>
    <t>date, kingdom, phylum, class, order, family, genus</t>
  </si>
  <si>
    <t>REMAINING: look at how many plants there are actually</t>
  </si>
  <si>
    <t>iNat2021</t>
  </si>
  <si>
    <r>
      <rPr/>
      <t>https://github.com/visipedia/inat_comp/tree/master/2021,</t>
    </r>
    <r>
      <rPr>
        <color rgb="FF1155CC"/>
        <u/>
      </rPr>
      <t>https://www.kaggle.com/c/inaturalist-2021</t>
    </r>
  </si>
  <si>
    <t xml:space="preserve">latitude,longitude,location_uncertainty,date, common_name,  supercategory,  kingdom,  phylum,  class,  order,  family,  genus,  specific_epithet, </t>
  </si>
  <si>
    <t>Plants, Insects, Birds, Fungi, Reptiles, Mammals, Ray-finned Fishes, Amphibians, Mollusks, Arachnids, Animalia,</t>
  </si>
  <si>
    <t>location data can be null;</t>
  </si>
  <si>
    <t>plantNaturalist-500k</t>
  </si>
  <si>
    <t>https://huggingface.co/datasets/anhaltai/plantNaturalist500k</t>
  </si>
  <si>
    <t>taxonomy</t>
  </si>
  <si>
    <t>CC-0,CC-BY,CC-BY-NC</t>
  </si>
  <si>
    <t>our dataset ^^</t>
  </si>
  <si>
    <t>iNaturalist Research-grade Observations</t>
  </si>
  <si>
    <t>iNat Research-grade</t>
  </si>
  <si>
    <t>DOI10.15468/ab3s5x</t>
  </si>
  <si>
    <r>
      <rPr/>
      <t>https://www.gbif.org/occurrence/charts?dataset_key=50c9509d-22c7-4a22-a47d-8c48425ef4a7&amp;taxon_key=6,https://www.gbif.org/occurrence/download/0265342-230224095556074,</t>
    </r>
    <r>
      <rPr>
        <color rgb="FF1155CC"/>
        <u/>
      </rPr>
      <t>https://www.inaturalist.org/observations</t>
    </r>
  </si>
  <si>
    <t>latitude,longitude,location_uncertainty,date,  kingdom,  phylum,  class,  order,  family,  genus,  species</t>
  </si>
  <si>
    <t>Animalia, Archaea, Bacteria, Chromista, Fungi, Plantae, Protozoa, Viruses,</t>
  </si>
  <si>
    <t>the 'best' pics from the iNaturalist ds</t>
  </si>
  <si>
    <t>iNaturalist</t>
  </si>
  <si>
    <r>
      <rPr/>
      <t>https://www.inaturalist.org/taxa/47126-Plantae,</t>
    </r>
    <r>
      <rPr>
        <color rgb="FF1155CC"/>
        <u/>
      </rPr>
      <t>https://www.inaturalist.org/observations?locale=en-US&amp;place_id=any&amp;taxon_id=47126</t>
    </r>
  </si>
  <si>
    <t>latitude?,longitude?,location_uncertainty?,date?,  kingdom?,  phylum?,  class?,  order?,  family?,  genus?,  species?</t>
  </si>
  <si>
    <t>all of iNaturalist</t>
  </si>
  <si>
    <t>Plant Seedlings Dataset</t>
  </si>
  <si>
    <t>https://doi.org/10.48550/arXiv.1711.05458</t>
  </si>
  <si>
    <t>https://vision.eng.au.dk/plant-seedlings-dataset/</t>
  </si>
  <si>
    <t>lab</t>
  </si>
  <si>
    <t>segmentation?</t>
  </si>
  <si>
    <t>pic_from_top</t>
  </si>
  <si>
    <t>CC-BY-SA</t>
  </si>
  <si>
    <r>
      <rPr/>
      <t xml:space="preserve">~960 plants, 4750 indiv. pictures in diff growth stages, ; Really cool analysis: </t>
    </r>
    <r>
      <rPr>
        <color rgb="FF1155CC"/>
        <u/>
      </rPr>
      <t>https://github.com/TheSaintIndiano/Plant-Seedlings-Classification/blob/master/Seedlings.ipynb</t>
    </r>
  </si>
  <si>
    <t>Open Plant Phenotyping Database</t>
  </si>
  <si>
    <t>https://doi.org/10.3390/rs12081246</t>
  </si>
  <si>
    <t>https://vision.eng.au.dk/open-plant-phenotyping-database/</t>
  </si>
  <si>
    <t>growth_condition,bbox,box_id,trial_id</t>
  </si>
  <si>
    <t>CC-BY-NC-SA</t>
  </si>
  <si>
    <t>" 7,590 RGB images with 315,038 plant objects, representing 64,292 individual plants from 47 different species." Pics from top of boxes with multiple pics</t>
  </si>
  <si>
    <t>Flora Incognita</t>
  </si>
  <si>
    <t>6_views</t>
  </si>
  <si>
    <r>
      <rPr/>
      <t xml:space="preserve">a lot of papers, conflicting data, no clean results, but a recent paper claims 'more than 1M'/4.8k: </t>
    </r>
    <r>
      <rPr>
        <color rgb="FF1155CC"/>
        <u/>
      </rPr>
      <t>https://www.frontiersin.org/articles/10.3389/fpls.2021.804140/full</t>
    </r>
  </si>
  <si>
    <t>PlantCLEF2016</t>
  </si>
  <si>
    <t>https://www.imageclef.org/lifeclef/2016/plant</t>
  </si>
  <si>
    <t>plant_organ</t>
  </si>
  <si>
    <t>plantnet</t>
  </si>
  <si>
    <t>train,test</t>
  </si>
  <si>
    <t>PlantCLEF2017-trusted</t>
  </si>
  <si>
    <t>PlantCLEF2017-t</t>
  </si>
  <si>
    <t>https://www.imageclef.org/lifeclef/2017/plant</t>
  </si>
  <si>
    <t>field?</t>
  </si>
  <si>
    <t>eol,plantnet</t>
  </si>
  <si>
    <t>train-trusted,test</t>
  </si>
  <si>
    <t>From https://www.frontiersin.org/articles/10.3389/fpls.2022.787527/full, #images is only "trusted" images</t>
  </si>
  <si>
    <t>Add untrusted</t>
  </si>
  <si>
    <t>ExpertLifeCLEF 2018-trusted</t>
  </si>
  <si>
    <t>ExpertLifeCLEF 2018-t</t>
  </si>
  <si>
    <t>https://www.imageclef.org/node/231</t>
  </si>
  <si>
    <t>plant_organ,TODO</t>
  </si>
  <si>
    <t>eol</t>
  </si>
  <si>
    <t>Only 'trusted' images</t>
  </si>
  <si>
    <t>Add untrusted; metadata</t>
  </si>
  <si>
    <t>PlantCLEF2019</t>
  </si>
  <si>
    <t>https://www.imageclef.org/PlantCLEF2019</t>
  </si>
  <si>
    <t>field,web</t>
  </si>
  <si>
    <t>It has also train-google and train-bing!</t>
  </si>
  <si>
    <t>Add  train-[goolge/bing] web part+ metadtaa</t>
  </si>
  <si>
    <t>PlantCLEF2020</t>
  </si>
  <si>
    <t>https://www.imageclef.org/PlantCLEF2020</t>
  </si>
  <si>
    <t>lab,field</t>
  </si>
  <si>
    <t>herbarium,mixed</t>
  </si>
  <si>
    <t>eol,plantnet,idigbio</t>
  </si>
  <si>
    <t>train,validation,test</t>
  </si>
  <si>
    <t>lab,user-generated</t>
  </si>
  <si>
    <t>PlantCLEF2021</t>
  </si>
  <si>
    <t>https://www.imageclef.org/PlantCLEF2021</t>
  </si>
  <si>
    <t>growth_form,habitat,plant_lifeform,trophic_guild,woodiness</t>
  </si>
  <si>
    <t>321270 herb sheets, 6316 field photos, 354 observations of both; TEST SET: "3,186 photos in the field related to 638 plant observations (about 5 pictures per plants on average)."</t>
  </si>
  <si>
    <t>PlantCLEF2022</t>
  </si>
  <si>
    <t>https://www.imageclef.org/PlantCLEF2022</t>
  </si>
  <si>
    <t>misc,web</t>
  </si>
  <si>
    <t>gbif,eol</t>
  </si>
  <si>
    <t>train-trusted, train-web, test</t>
  </si>
  <si>
    <t>ACTUALLY it has three datasets, for train there's 'trusted' and 'web' , latter being the noisy one</t>
  </si>
  <si>
    <t>PlantCLEF2022-trusted</t>
  </si>
  <si>
    <t>PlantCLEF2022-t</t>
  </si>
  <si>
    <t>train-trusted, test</t>
  </si>
  <si>
    <t>This is only the 'trusted' train+test images, no 'web'</t>
  </si>
  <si>
    <t>Flavia</t>
  </si>
  <si>
    <t>https://flavia.sourceforge.ne'/</t>
  </si>
  <si>
    <t>leaf</t>
  </si>
  <si>
    <t>taking stats from 10.1016/j.compag.2019.01.041</t>
  </si>
  <si>
    <t>Folia</t>
  </si>
  <si>
    <t>https://doi.org/10.48550/arXiv.1110.1513</t>
  </si>
  <si>
    <t>some conflicting info re #classes</t>
  </si>
  <si>
    <t>Swedish leaf</t>
  </si>
  <si>
    <t>taking stats from 10.1016/j.compag.2019.01.042</t>
  </si>
  <si>
    <t>Plantvillage</t>
  </si>
  <si>
    <t>https://data.mendeley.com/datasets/tywbtsjrjv/1</t>
  </si>
  <si>
    <t>diseased</t>
  </si>
  <si>
    <t>taking stats from 10.1016/j.compag.2019.01.043</t>
  </si>
  <si>
    <t>UCI Leaf</t>
  </si>
  <si>
    <t>Leaf snap</t>
  </si>
  <si>
    <r>
      <rPr/>
      <t xml:space="preserve">Taking stats from </t>
    </r>
    <r>
      <rPr>
        <color rgb="FF1155CC"/>
        <u/>
      </rPr>
      <t>https://link.springer.com/article/10.1007/s10772-021-09843-x/tables/3</t>
    </r>
  </si>
  <si>
    <t>Fill out everything from source</t>
  </si>
  <si>
    <t>Dillen et al</t>
  </si>
  <si>
    <t>herbarium</t>
  </si>
  <si>
    <r>
      <rPr/>
      <t xml:space="preserve">Taken from table in half-world herbarium paper: </t>
    </r>
    <r>
      <rPr>
        <color rgb="FF1155CC"/>
        <u/>
      </rPr>
      <t>https://arxiv.org/abs/2105.13808</t>
    </r>
  </si>
  <si>
    <t>Lorieul et al</t>
  </si>
  <si>
    <t>Taken from table in half-world herbarium paper: https://arxiv.org/abs/2105.13809</t>
  </si>
  <si>
    <t>Herbarium 255</t>
  </si>
  <si>
    <t>Taken from table in half-world herbarium paper: https://arxiv.org/abs/2105.13810</t>
  </si>
  <si>
    <t>Herbarium 1K</t>
  </si>
  <si>
    <t>Taken from table in half-world herbarium paper: https://arxiv.org/abs/2105.13811</t>
  </si>
  <si>
    <t>Herbarium 2019</t>
  </si>
  <si>
    <t>Taken from table in half-world herbarium paper: https://arxiv.org/abs/2105.13812; focuses on one family only</t>
  </si>
  <si>
    <t>Herbarium 2020</t>
  </si>
  <si>
    <r>
      <rPr/>
      <t xml:space="preserve">Taken from table in half-world herbarium paper: </t>
    </r>
    <r>
      <rPr>
        <color rgb="FF1155CC"/>
        <u/>
      </rPr>
      <t>https://arxiv.org/abs/2105.13813; focuses on 'vascular plants of the Americas'</t>
    </r>
  </si>
  <si>
    <t>Herbarium 2021</t>
  </si>
  <si>
    <t>arXiv:2105.13808</t>
  </si>
  <si>
    <t>https://www.kaggle.com/c/herbarium-2021-fgvc8/data</t>
  </si>
  <si>
    <t>date,license,region_id,name,family,order,institution</t>
  </si>
  <si>
    <t>CC-0,CC-BY-SA-2.0,CC-BY-4.0</t>
  </si>
  <si>
    <t xml:space="preserve">80/20 train/test split; test split has different distribution </t>
  </si>
  <si>
    <t>real_name</t>
  </si>
  <si>
    <t>contains</t>
  </si>
  <si>
    <t>notes</t>
  </si>
  <si>
    <t>Encyclopedia of life</t>
  </si>
  <si>
    <t>https://eol.org/</t>
  </si>
  <si>
    <t>inaturalist,wikipedia,flickr</t>
  </si>
  <si>
    <t>idigbio</t>
  </si>
  <si>
    <t>iDigBio</t>
  </si>
  <si>
    <t>https://www.idigbio.org/</t>
  </si>
  <si>
    <t>many small</t>
  </si>
  <si>
    <t>list of publishers: https://www.idigbio.org/portal/publishers, none notable</t>
  </si>
  <si>
    <t>gbif</t>
  </si>
  <si>
    <t>GBIF</t>
  </si>
  <si>
    <t>gbif.org</t>
  </si>
  <si>
    <t>plantnet,inat</t>
  </si>
  <si>
    <t>inat</t>
  </si>
  <si>
    <t>Pl@ntNet</t>
  </si>
  <si>
    <r>
      <rPr/>
      <t xml:space="preserve">https://zenodo.org/record/5645731, </t>
    </r>
    <r>
      <rPr>
        <color rgb="FF1155CC"/>
        <u/>
      </rPr>
      <t>https://github.com/plantnet/PlantNet-300K</t>
    </r>
  </si>
  <si>
    <t>A_LOT</t>
  </si>
  <si>
    <r>
      <rPr/>
      <t>https://github.com/visipedia/inat_comp/tree/master/2017,https://www.kaggle.com/competitions/inaturalist-challenge-at-fgvc-2017/data,</t>
    </r>
    <r>
      <rPr>
        <color rgb="FF1155CC"/>
        <u/>
      </rPr>
      <t>https://paperswithcode.com/dataset/inaturalist</t>
    </r>
  </si>
  <si>
    <r>
      <rPr/>
      <t>https://github.com/visipedia/inat_comp/tree/master/2021,</t>
    </r>
    <r>
      <rPr>
        <color rgb="FF1155CC"/>
        <u/>
      </rPr>
      <t>https://www.kaggle.com/c/inaturalist-2021</t>
    </r>
  </si>
  <si>
    <t xml:space="preserve">iNaturalist Research-grade Observations </t>
  </si>
  <si>
    <r>
      <rPr/>
      <t>https://www.gbif.org/occurrence/charts?dataset_key=50c9509d-22c7-4a22-a47d-8c48425ef4a7&amp;taxon_key=6,https://www.gbif.org/occurrence/download/0265342-230224095556074,</t>
    </r>
    <r>
      <rPr>
        <color rgb="FF1155CC"/>
        <u/>
      </rPr>
      <t>https://www.inaturalist.org/observations</t>
    </r>
  </si>
  <si>
    <t>iNaturalist full</t>
  </si>
  <si>
    <r>
      <rPr/>
      <t>https://www.inaturalist.org/taxa/47126-Plantae,</t>
    </r>
    <r>
      <rPr>
        <color rgb="FF1155CC"/>
        <u/>
      </rPr>
      <t>https://www.inaturalist.org/observations?locale=en-US&amp;place_id=any&amp;taxon_id=47126</t>
    </r>
  </si>
  <si>
    <r>
      <rPr/>
      <t xml:space="preserve">~960 plants, 4750 indiv. pictures in diff growth stages, ; Really cool analysis: </t>
    </r>
    <r>
      <rPr>
        <color rgb="FF1155CC"/>
        <u/>
      </rPr>
      <t>https://github.com/TheSaintIndiano/Plant-Seedlings-Classification/blob/master/Seedlings.ipynb</t>
    </r>
  </si>
  <si>
    <r>
      <rPr/>
      <t xml:space="preserve">a lot of papers, conflicting data, no clean results, but a recent paper claims 'more than 1M'/4.8k: </t>
    </r>
    <r>
      <rPr>
        <color rgb="FF1155CC"/>
        <u/>
      </rPr>
      <t>https://www.frontiersin.org/articles/10.3389/fpls.2021.804140/full</t>
    </r>
  </si>
  <si>
    <t>Table 1 in paper: 2 herb sheets, 5 field photos</t>
  </si>
  <si>
    <t>many but uncited</t>
  </si>
  <si>
    <r>
      <rPr/>
      <t xml:space="preserve">Taking stats from </t>
    </r>
    <r>
      <rPr>
        <color rgb="FF1155CC"/>
        <u/>
      </rPr>
      <t>https://link.springer.com/article/10.1007/s10772-021-09843-x/tables/3</t>
    </r>
  </si>
  <si>
    <r>
      <rPr/>
      <t xml:space="preserve">Taken from table in half-world herbarium paper: </t>
    </r>
    <r>
      <rPr>
        <color rgb="FF1155CC"/>
        <u/>
      </rPr>
      <t>https://arxiv.org/abs/2105.13808</t>
    </r>
  </si>
  <si>
    <r>
      <rPr/>
      <t xml:space="preserve">Taken from table in half-world herbarium paper: </t>
    </r>
    <r>
      <rPr>
        <color rgb="FF1155CC"/>
        <u/>
      </rPr>
      <t>https://arxiv.org/abs/2105.13813; focuses on 'vascular plants of the Americas'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</si>
</sst>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9.0"/>
      <color rgb="FF4E565F"/>
      <name val="Roboto"/>
    </font>
    <font>
      <color rgb="FF000000"/>
      <name val="Arial"/>
    </font>
    <font>
      <sz val="11.0"/>
      <color rgb="FF1F1F1F"/>
      <name val="&quot;Google Sans&quot;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3" fontId="5" numFmtId="3" xfId="0" applyAlignment="1" applyFill="1" applyFont="1" applyNumberFormat="1">
      <alignment horizontal="left" readingOrder="0" shrinkToFit="0" wrapText="0"/>
    </xf>
    <xf borderId="0" fillId="0" fontId="2" numFmtId="4" xfId="0" applyFont="1" applyNumberFormat="1"/>
    <xf borderId="0" fillId="0" fontId="1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7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8" numFmtId="0" xfId="0" applyFon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github.com/TheSaintIndiano/Plant-Seedlings-Classification/blob/master/Seedlings.ipynb" TargetMode="External"/><Relationship Id="rId41" Type="http://schemas.openxmlformats.org/officeDocument/2006/relationships/vmlDrawing" Target="../drawings/vmlDrawing1.vml"/><Relationship Id="rId22" Type="http://schemas.openxmlformats.org/officeDocument/2006/relationships/hyperlink" Target="https://vision.eng.au.dk/open-plant-phenotyping-database/" TargetMode="External"/><Relationship Id="rId21" Type="http://schemas.openxmlformats.org/officeDocument/2006/relationships/hyperlink" Target="https://doi.org/10.3390/rs12081246" TargetMode="External"/><Relationship Id="rId24" Type="http://schemas.openxmlformats.org/officeDocument/2006/relationships/hyperlink" Target="https://www.imageclef.org/lifeclef/2016/plant" TargetMode="External"/><Relationship Id="rId23" Type="http://schemas.openxmlformats.org/officeDocument/2006/relationships/hyperlink" Target="https://www.frontiersin.org/articles/10.3389/fpls.2021.804140/ful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5281/zenodo.5645731" TargetMode="External"/><Relationship Id="rId3" Type="http://schemas.openxmlformats.org/officeDocument/2006/relationships/hyperlink" Target="https://github.com/plantnet/PlantNet-300K" TargetMode="External"/><Relationship Id="rId4" Type="http://schemas.openxmlformats.org/officeDocument/2006/relationships/hyperlink" Target="https://doi.org/10.15468/gtebaa" TargetMode="External"/><Relationship Id="rId9" Type="http://schemas.openxmlformats.org/officeDocument/2006/relationships/hyperlink" Target="https://doi.org/10.48550/arXiv.1707.06642" TargetMode="External"/><Relationship Id="rId26" Type="http://schemas.openxmlformats.org/officeDocument/2006/relationships/hyperlink" Target="https://www.imageclef.org/node/231" TargetMode="External"/><Relationship Id="rId25" Type="http://schemas.openxmlformats.org/officeDocument/2006/relationships/hyperlink" Target="https://www.imageclef.org/lifeclef/2017/plant" TargetMode="External"/><Relationship Id="rId28" Type="http://schemas.openxmlformats.org/officeDocument/2006/relationships/hyperlink" Target="https://www.imageclef.org/PlantCLEF2020" TargetMode="External"/><Relationship Id="rId27" Type="http://schemas.openxmlformats.org/officeDocument/2006/relationships/hyperlink" Target="https://www.imageclef.org/PlantCLEF2019" TargetMode="External"/><Relationship Id="rId5" Type="http://schemas.openxmlformats.org/officeDocument/2006/relationships/hyperlink" Target="https://www.gbif.org/dataset/7a3679ef-5582-4aaa-81f0-8c2545cafc81" TargetMode="External"/><Relationship Id="rId6" Type="http://schemas.openxmlformats.org/officeDocument/2006/relationships/hyperlink" Target="https://doi.org/10.15468/mma2ec" TargetMode="External"/><Relationship Id="rId29" Type="http://schemas.openxmlformats.org/officeDocument/2006/relationships/hyperlink" Target="https://www.imageclef.org/PlantCLEF2021" TargetMode="External"/><Relationship Id="rId7" Type="http://schemas.openxmlformats.org/officeDocument/2006/relationships/hyperlink" Target="https://doi.org/10.15468/mma2ec" TargetMode="External"/><Relationship Id="rId8" Type="http://schemas.openxmlformats.org/officeDocument/2006/relationships/hyperlink" Target="https://flora-on.pt/" TargetMode="External"/><Relationship Id="rId31" Type="http://schemas.openxmlformats.org/officeDocument/2006/relationships/hyperlink" Target="https://www.imageclef.org/PlantCLEF2021" TargetMode="External"/><Relationship Id="rId30" Type="http://schemas.openxmlformats.org/officeDocument/2006/relationships/hyperlink" Target="https://www.imageclef.org/PlantCLEF2021" TargetMode="External"/><Relationship Id="rId11" Type="http://schemas.openxmlformats.org/officeDocument/2006/relationships/hyperlink" Target="https://github.com/visipedia/inat_comp/tree/master/2018" TargetMode="External"/><Relationship Id="rId33" Type="http://schemas.openxmlformats.org/officeDocument/2006/relationships/hyperlink" Target="https://doi.org/10.48550/arXiv.1110.1513" TargetMode="External"/><Relationship Id="rId10" Type="http://schemas.openxmlformats.org/officeDocument/2006/relationships/hyperlink" Target="https://paperswithcode.com/dataset/inaturalist" TargetMode="External"/><Relationship Id="rId32" Type="http://schemas.openxmlformats.org/officeDocument/2006/relationships/hyperlink" Target="https://flavia.sourceforge.net/" TargetMode="External"/><Relationship Id="rId13" Type="http://schemas.openxmlformats.org/officeDocument/2006/relationships/hyperlink" Target="https://www.kaggle.com/c/inaturalist-2021" TargetMode="External"/><Relationship Id="rId35" Type="http://schemas.openxmlformats.org/officeDocument/2006/relationships/hyperlink" Target="https://link.springer.com/article/10.1007/s10772-021-09843-x/tables/3" TargetMode="External"/><Relationship Id="rId12" Type="http://schemas.openxmlformats.org/officeDocument/2006/relationships/hyperlink" Target="https://github.com/visipedia/inat_comp/tree/master/2021" TargetMode="External"/><Relationship Id="rId34" Type="http://schemas.openxmlformats.org/officeDocument/2006/relationships/hyperlink" Target="https://data.mendeley.com/datasets/tywbtsjrjv/1" TargetMode="External"/><Relationship Id="rId15" Type="http://schemas.openxmlformats.org/officeDocument/2006/relationships/hyperlink" Target="https://doi.org/10.15468/ab3s5x" TargetMode="External"/><Relationship Id="rId37" Type="http://schemas.openxmlformats.org/officeDocument/2006/relationships/hyperlink" Target="https://arxiv.org/abs/2105.13813" TargetMode="External"/><Relationship Id="rId14" Type="http://schemas.openxmlformats.org/officeDocument/2006/relationships/hyperlink" Target="https://huggingface.co/datasets/anhaltai/plantNaturalist500k" TargetMode="External"/><Relationship Id="rId36" Type="http://schemas.openxmlformats.org/officeDocument/2006/relationships/hyperlink" Target="https://arxiv.org/abs/2105.13808" TargetMode="External"/><Relationship Id="rId17" Type="http://schemas.openxmlformats.org/officeDocument/2006/relationships/hyperlink" Target="https://www.inaturalist.org/observations?locale=en-US&amp;place_id=any&amp;taxon_id=47126" TargetMode="External"/><Relationship Id="rId39" Type="http://schemas.openxmlformats.org/officeDocument/2006/relationships/hyperlink" Target="https://www.kaggle.com/c/herbarium-2021-fgvc8/data" TargetMode="External"/><Relationship Id="rId16" Type="http://schemas.openxmlformats.org/officeDocument/2006/relationships/hyperlink" Target="https://www.inaturalist.org/observations" TargetMode="External"/><Relationship Id="rId38" Type="http://schemas.openxmlformats.org/officeDocument/2006/relationships/hyperlink" Target="https://arxiv.org/abs/2105.13808" TargetMode="External"/><Relationship Id="rId19" Type="http://schemas.openxmlformats.org/officeDocument/2006/relationships/hyperlink" Target="https://vision.eng.au.dk/plant-seedlings-dataset/" TargetMode="External"/><Relationship Id="rId18" Type="http://schemas.openxmlformats.org/officeDocument/2006/relationships/hyperlink" Target="https://doi.org/10.48550/arXiv.1711.0545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ol.org/" TargetMode="External"/><Relationship Id="rId2" Type="http://schemas.openxmlformats.org/officeDocument/2006/relationships/hyperlink" Target="https://www.idigbio.org/" TargetMode="External"/><Relationship Id="rId3" Type="http://schemas.openxmlformats.org/officeDocument/2006/relationships/hyperlink" Target="http://gbif.org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rontiersin.org/articles/10.3389/fpls.2021.804140/full" TargetMode="External"/><Relationship Id="rId22" Type="http://schemas.openxmlformats.org/officeDocument/2006/relationships/hyperlink" Target="https://www.imageclef.org/PlantCLEF2020" TargetMode="External"/><Relationship Id="rId21" Type="http://schemas.openxmlformats.org/officeDocument/2006/relationships/hyperlink" Target="https://www.imageclef.org/PlantCLEF2021" TargetMode="External"/><Relationship Id="rId24" Type="http://schemas.openxmlformats.org/officeDocument/2006/relationships/hyperlink" Target="https://www.imageclef.org/PlantCLEF2021" TargetMode="External"/><Relationship Id="rId23" Type="http://schemas.openxmlformats.org/officeDocument/2006/relationships/hyperlink" Target="https://www.imageclef.org/PlantCLEF2021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oi.org/10.5281/zenodo.5645731" TargetMode="External"/><Relationship Id="rId3" Type="http://schemas.openxmlformats.org/officeDocument/2006/relationships/hyperlink" Target="https://github.com/plantnet/PlantNet-300K" TargetMode="External"/><Relationship Id="rId4" Type="http://schemas.openxmlformats.org/officeDocument/2006/relationships/hyperlink" Target="https://doi.org/10.15468/gtebaa" TargetMode="External"/><Relationship Id="rId9" Type="http://schemas.openxmlformats.org/officeDocument/2006/relationships/hyperlink" Target="https://github.com/visipedia/inat_comp/tree/master/2018" TargetMode="External"/><Relationship Id="rId26" Type="http://schemas.openxmlformats.org/officeDocument/2006/relationships/hyperlink" Target="https://www.imageclef.org/lifeclef/2017/plant" TargetMode="External"/><Relationship Id="rId25" Type="http://schemas.openxmlformats.org/officeDocument/2006/relationships/hyperlink" Target="https://www.imageclef.org/lifeclef/2016/plant" TargetMode="External"/><Relationship Id="rId28" Type="http://schemas.openxmlformats.org/officeDocument/2006/relationships/hyperlink" Target="https://www.imageclef.org/node/231" TargetMode="External"/><Relationship Id="rId27" Type="http://schemas.openxmlformats.org/officeDocument/2006/relationships/hyperlink" Target="https://www.imageclef.org/PlantCLEF2019" TargetMode="External"/><Relationship Id="rId5" Type="http://schemas.openxmlformats.org/officeDocument/2006/relationships/hyperlink" Target="https://www.gbif.org/dataset/7a3679ef-5582-4aaa-81f0-8c2545cafc81" TargetMode="External"/><Relationship Id="rId6" Type="http://schemas.openxmlformats.org/officeDocument/2006/relationships/hyperlink" Target="https://flora-on.pt/" TargetMode="External"/><Relationship Id="rId29" Type="http://schemas.openxmlformats.org/officeDocument/2006/relationships/hyperlink" Target="https://flavia.sourceforge.net/" TargetMode="External"/><Relationship Id="rId7" Type="http://schemas.openxmlformats.org/officeDocument/2006/relationships/hyperlink" Target="https://doi.org/10.48550/arXiv.1707.06642" TargetMode="External"/><Relationship Id="rId8" Type="http://schemas.openxmlformats.org/officeDocument/2006/relationships/hyperlink" Target="https://paperswithcode.com/dataset/inaturalist" TargetMode="External"/><Relationship Id="rId31" Type="http://schemas.openxmlformats.org/officeDocument/2006/relationships/hyperlink" Target="https://data.mendeley.com/datasets/tywbtsjrjv/1" TargetMode="External"/><Relationship Id="rId30" Type="http://schemas.openxmlformats.org/officeDocument/2006/relationships/hyperlink" Target="https://doi.org/10.48550/arXiv.1110.1513" TargetMode="External"/><Relationship Id="rId11" Type="http://schemas.openxmlformats.org/officeDocument/2006/relationships/hyperlink" Target="https://www.kaggle.com/c/inaturalist-2021" TargetMode="External"/><Relationship Id="rId33" Type="http://schemas.openxmlformats.org/officeDocument/2006/relationships/hyperlink" Target="https://arxiv.org/abs/2105.13808" TargetMode="External"/><Relationship Id="rId10" Type="http://schemas.openxmlformats.org/officeDocument/2006/relationships/hyperlink" Target="https://github.com/visipedia/inat_comp/tree/master/2021" TargetMode="External"/><Relationship Id="rId32" Type="http://schemas.openxmlformats.org/officeDocument/2006/relationships/hyperlink" Target="https://link.springer.com/article/10.1007/s10772-021-09843-x/tables/3" TargetMode="External"/><Relationship Id="rId13" Type="http://schemas.openxmlformats.org/officeDocument/2006/relationships/hyperlink" Target="https://www.inaturalist.org/observations" TargetMode="External"/><Relationship Id="rId35" Type="http://schemas.openxmlformats.org/officeDocument/2006/relationships/hyperlink" Target="https://arxiv.org/abs/2105.13808" TargetMode="External"/><Relationship Id="rId12" Type="http://schemas.openxmlformats.org/officeDocument/2006/relationships/hyperlink" Target="https://doi.org/10.15468/ab3s5x" TargetMode="External"/><Relationship Id="rId34" Type="http://schemas.openxmlformats.org/officeDocument/2006/relationships/hyperlink" Target="https://arxiv.org/abs/2105.13813" TargetMode="External"/><Relationship Id="rId15" Type="http://schemas.openxmlformats.org/officeDocument/2006/relationships/hyperlink" Target="https://doi.org/10.48550/arXiv.1711.05458" TargetMode="External"/><Relationship Id="rId37" Type="http://schemas.openxmlformats.org/officeDocument/2006/relationships/drawing" Target="../drawings/drawing3.xml"/><Relationship Id="rId14" Type="http://schemas.openxmlformats.org/officeDocument/2006/relationships/hyperlink" Target="https://www.inaturalist.org/observations?locale=en-US&amp;place_id=any&amp;taxon_id=47126" TargetMode="External"/><Relationship Id="rId36" Type="http://schemas.openxmlformats.org/officeDocument/2006/relationships/hyperlink" Target="https://www.kaggle.com/c/herbarium-2021-fgvc8/data" TargetMode="External"/><Relationship Id="rId17" Type="http://schemas.openxmlformats.org/officeDocument/2006/relationships/hyperlink" Target="https://github.com/TheSaintIndiano/Plant-Seedlings-Classification/blob/master/Seedlings.ipynb" TargetMode="External"/><Relationship Id="rId16" Type="http://schemas.openxmlformats.org/officeDocument/2006/relationships/hyperlink" Target="https://vision.eng.au.dk/plant-seedlings-dataset/" TargetMode="External"/><Relationship Id="rId38" Type="http://schemas.openxmlformats.org/officeDocument/2006/relationships/vmlDrawing" Target="../drawings/vmlDrawing2.vml"/><Relationship Id="rId19" Type="http://schemas.openxmlformats.org/officeDocument/2006/relationships/hyperlink" Target="https://vision.eng.au.dk/open-plant-phenotyping-database/" TargetMode="External"/><Relationship Id="rId18" Type="http://schemas.openxmlformats.org/officeDocument/2006/relationships/hyperlink" Target="https://doi.org/10.3390/rs12081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30.0"/>
    <col customWidth="1" min="3" max="3" width="18.75"/>
    <col customWidth="1" min="4" max="4" width="26.88"/>
    <col customWidth="1" min="9" max="9" width="16.88"/>
    <col customWidth="1" min="16" max="16" width="85.38"/>
    <col customWidth="1" min="19" max="19" width="16.25"/>
    <col customWidth="1" min="29" max="29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/>
      <c r="AF1" s="2"/>
      <c r="AG1" s="2"/>
      <c r="AH1" s="2"/>
    </row>
    <row r="2">
      <c r="A2" s="3" t="s">
        <v>30</v>
      </c>
      <c r="B2" s="3" t="s">
        <v>30</v>
      </c>
      <c r="C2" s="4" t="s">
        <v>31</v>
      </c>
      <c r="D2" s="4" t="s">
        <v>32</v>
      </c>
      <c r="E2" s="3">
        <v>1.0</v>
      </c>
      <c r="F2" s="3" t="s">
        <v>33</v>
      </c>
      <c r="G2" s="3">
        <v>0.0</v>
      </c>
      <c r="H2" s="5">
        <v>306146.0</v>
      </c>
      <c r="I2" s="5" t="b">
        <f t="shared" ref="I2:I3" si="1">SUM(J2,K2,L2)=H2</f>
        <v>1</v>
      </c>
      <c r="J2" s="5">
        <v>243916.0</v>
      </c>
      <c r="K2" s="5">
        <v>31118.0</v>
      </c>
      <c r="L2" s="5">
        <v>31112.0</v>
      </c>
      <c r="M2" s="5">
        <v>1081.0</v>
      </c>
      <c r="N2" s="5">
        <v>-1.0</v>
      </c>
      <c r="O2" s="5">
        <v>-1.0</v>
      </c>
      <c r="P2" s="3" t="s">
        <v>34</v>
      </c>
      <c r="Q2" s="3" t="s">
        <v>35</v>
      </c>
      <c r="R2" s="3" t="s">
        <v>36</v>
      </c>
      <c r="S2" s="3">
        <v>0.0</v>
      </c>
      <c r="T2" s="3" t="s">
        <v>37</v>
      </c>
      <c r="U2" s="3">
        <v>1.0</v>
      </c>
      <c r="V2" s="3" t="s">
        <v>38</v>
      </c>
      <c r="W2" s="3" t="s">
        <v>39</v>
      </c>
      <c r="X2" s="3">
        <v>1.0</v>
      </c>
      <c r="Y2" s="3">
        <v>0.0</v>
      </c>
      <c r="Z2" s="3">
        <v>0.0</v>
      </c>
      <c r="AA2" s="3">
        <v>1.0</v>
      </c>
      <c r="AB2" s="3">
        <v>5.0</v>
      </c>
      <c r="AC2" s="6"/>
    </row>
    <row r="3">
      <c r="A3" s="3" t="s">
        <v>40</v>
      </c>
      <c r="B3" s="3" t="s">
        <v>40</v>
      </c>
      <c r="C3" s="7" t="s">
        <v>41</v>
      </c>
      <c r="D3" s="4" t="s">
        <v>42</v>
      </c>
      <c r="E3" s="3">
        <v>1.0</v>
      </c>
      <c r="F3" s="3" t="s">
        <v>33</v>
      </c>
      <c r="G3" s="3">
        <v>0.0</v>
      </c>
      <c r="H3" s="5">
        <v>1714213.0</v>
      </c>
      <c r="I3" s="5" t="b">
        <f t="shared" si="1"/>
        <v>1</v>
      </c>
      <c r="J3" s="5">
        <f>H3</f>
        <v>1714213</v>
      </c>
      <c r="K3" s="5">
        <v>0.0</v>
      </c>
      <c r="L3" s="5">
        <v>0.0</v>
      </c>
      <c r="M3" s="5">
        <v>15490.0</v>
      </c>
      <c r="N3" s="5">
        <v>-1.0</v>
      </c>
      <c r="O3" s="5">
        <v>-1.0</v>
      </c>
      <c r="P3" s="3" t="s">
        <v>43</v>
      </c>
      <c r="Q3" s="3" t="s">
        <v>35</v>
      </c>
      <c r="R3" s="3" t="s">
        <v>36</v>
      </c>
      <c r="S3" s="3">
        <v>0.0</v>
      </c>
      <c r="T3" s="3">
        <v>0.0</v>
      </c>
      <c r="U3" s="3" t="s">
        <v>44</v>
      </c>
      <c r="V3" s="3" t="s">
        <v>38</v>
      </c>
      <c r="W3" s="3" t="s">
        <v>39</v>
      </c>
      <c r="X3" s="3">
        <v>0.0</v>
      </c>
      <c r="Y3" s="3">
        <v>1.0</v>
      </c>
      <c r="Z3" s="3">
        <v>0.0</v>
      </c>
      <c r="AA3" s="3">
        <v>1.0</v>
      </c>
      <c r="AB3" s="3">
        <v>3.0</v>
      </c>
      <c r="AC3" s="3" t="s">
        <v>45</v>
      </c>
    </row>
    <row r="4">
      <c r="A4" s="3" t="s">
        <v>46</v>
      </c>
      <c r="B4" s="3" t="s">
        <v>47</v>
      </c>
      <c r="C4" s="4" t="s">
        <v>48</v>
      </c>
      <c r="D4" s="4" t="s">
        <v>48</v>
      </c>
      <c r="E4" s="3">
        <v>1.0</v>
      </c>
      <c r="F4" s="3" t="s">
        <v>33</v>
      </c>
      <c r="G4" s="3">
        <v>0.0</v>
      </c>
      <c r="H4" s="8">
        <v>1.2142287E7</v>
      </c>
      <c r="I4" s="3" t="b">
        <v>1</v>
      </c>
      <c r="J4" s="8">
        <v>1.2142287E7</v>
      </c>
      <c r="K4" s="6"/>
      <c r="L4" s="6"/>
      <c r="M4" s="3">
        <v>12572.0</v>
      </c>
      <c r="N4" s="3">
        <v>-1.0</v>
      </c>
      <c r="O4" s="3">
        <v>-1.0</v>
      </c>
      <c r="P4" s="6"/>
      <c r="Q4" s="3" t="s">
        <v>35</v>
      </c>
      <c r="R4" s="6"/>
      <c r="S4" s="3">
        <v>0.0</v>
      </c>
      <c r="T4" s="3">
        <v>0.0</v>
      </c>
      <c r="U4" s="3">
        <v>1.0</v>
      </c>
      <c r="V4" s="3" t="s">
        <v>38</v>
      </c>
      <c r="W4" s="6"/>
      <c r="X4" s="3">
        <v>0.0</v>
      </c>
      <c r="Y4" s="3">
        <v>1.0</v>
      </c>
      <c r="Z4" s="3">
        <v>0.0</v>
      </c>
      <c r="AA4" s="3">
        <v>1.0</v>
      </c>
      <c r="AB4" s="3">
        <v>3.0</v>
      </c>
      <c r="AC4" s="6"/>
    </row>
    <row r="5">
      <c r="A5" s="3" t="s">
        <v>49</v>
      </c>
      <c r="B5" s="3" t="s">
        <v>49</v>
      </c>
      <c r="D5" s="7" t="s">
        <v>50</v>
      </c>
      <c r="E5" s="6"/>
      <c r="F5" s="6"/>
      <c r="G5" s="6"/>
      <c r="H5" s="9"/>
      <c r="I5" s="5" t="b">
        <f t="shared" ref="I5:I7" si="2">SUM(J5,K5,L5)=H5</f>
        <v>1</v>
      </c>
      <c r="J5" s="9"/>
      <c r="K5" s="9"/>
      <c r="L5" s="9"/>
      <c r="M5" s="9"/>
      <c r="N5" s="9"/>
      <c r="O5" s="9"/>
      <c r="P5" s="6"/>
      <c r="Q5" s="6"/>
      <c r="R5" s="6"/>
      <c r="S5" s="6"/>
      <c r="T5" s="6"/>
      <c r="U5" s="6"/>
      <c r="V5" s="6"/>
      <c r="W5" s="3" t="s">
        <v>39</v>
      </c>
      <c r="X5" s="3">
        <v>0.0</v>
      </c>
      <c r="Y5" s="3">
        <v>1.0</v>
      </c>
      <c r="Z5" s="3"/>
      <c r="AA5" s="3">
        <v>0.0</v>
      </c>
      <c r="AB5" s="3">
        <v>0.0</v>
      </c>
    </row>
    <row r="6">
      <c r="A6" s="3" t="s">
        <v>51</v>
      </c>
      <c r="B6" s="3" t="s">
        <v>51</v>
      </c>
      <c r="C6" s="4" t="s">
        <v>52</v>
      </c>
      <c r="D6" s="4" t="s">
        <v>53</v>
      </c>
      <c r="E6" s="3">
        <v>1.0</v>
      </c>
      <c r="F6" s="3" t="s">
        <v>33</v>
      </c>
      <c r="G6" s="3">
        <v>0.0</v>
      </c>
      <c r="H6" s="5">
        <v>196613.0</v>
      </c>
      <c r="I6" s="5" t="b">
        <f t="shared" si="2"/>
        <v>1</v>
      </c>
      <c r="J6" s="5">
        <v>158407.0</v>
      </c>
      <c r="K6" s="5">
        <v>38206.0</v>
      </c>
      <c r="L6" s="5">
        <v>0.0</v>
      </c>
      <c r="M6" s="5">
        <v>2101.0</v>
      </c>
      <c r="N6" s="5">
        <v>675170.0</v>
      </c>
      <c r="O6" s="5">
        <v>5089.0</v>
      </c>
      <c r="P6" s="3" t="s">
        <v>54</v>
      </c>
      <c r="Q6" s="3" t="s">
        <v>35</v>
      </c>
      <c r="R6" s="3" t="s">
        <v>55</v>
      </c>
      <c r="S6" s="3">
        <v>0.0</v>
      </c>
      <c r="T6" s="3" t="s">
        <v>56</v>
      </c>
      <c r="U6" s="3">
        <v>1.0</v>
      </c>
      <c r="V6" s="3" t="s">
        <v>38</v>
      </c>
      <c r="W6" s="3" t="s">
        <v>57</v>
      </c>
      <c r="X6" s="3">
        <v>1.0</v>
      </c>
      <c r="Y6" s="3">
        <v>0.0</v>
      </c>
      <c r="Z6" s="3">
        <v>0.0</v>
      </c>
      <c r="AA6" s="3">
        <v>1.0</v>
      </c>
      <c r="AB6" s="3">
        <v>2.0</v>
      </c>
      <c r="AC6" s="3" t="s">
        <v>58</v>
      </c>
    </row>
    <row r="7">
      <c r="A7" s="3" t="s">
        <v>59</v>
      </c>
      <c r="B7" s="3" t="s">
        <v>59</v>
      </c>
      <c r="C7" s="6"/>
      <c r="D7" s="4" t="s">
        <v>60</v>
      </c>
      <c r="E7" s="3">
        <v>1.0</v>
      </c>
      <c r="F7" s="3" t="s">
        <v>33</v>
      </c>
      <c r="G7" s="3">
        <v>0.0</v>
      </c>
      <c r="H7" s="9">
        <f>118800+8751</f>
        <v>127551</v>
      </c>
      <c r="I7" s="5" t="b">
        <f t="shared" si="2"/>
        <v>1</v>
      </c>
      <c r="J7" s="5">
        <v>118800.0</v>
      </c>
      <c r="K7" s="5">
        <v>8751.0</v>
      </c>
      <c r="L7" s="5">
        <v>0.0</v>
      </c>
      <c r="M7" s="5">
        <v>2917.0</v>
      </c>
      <c r="N7" s="9">
        <f>437513+24426
</f>
        <v>461939</v>
      </c>
      <c r="O7" s="5">
        <v>8142.0</v>
      </c>
      <c r="P7" s="3" t="s">
        <v>61</v>
      </c>
      <c r="Q7" s="3" t="s">
        <v>35</v>
      </c>
      <c r="R7" s="3" t="s">
        <v>62</v>
      </c>
      <c r="S7" s="3">
        <v>0.0</v>
      </c>
      <c r="T7" s="3" t="s">
        <v>56</v>
      </c>
      <c r="U7" s="3">
        <v>1.0</v>
      </c>
      <c r="V7" s="3" t="s">
        <v>38</v>
      </c>
      <c r="W7" s="3" t="s">
        <v>63</v>
      </c>
      <c r="X7" s="3">
        <v>0.0</v>
      </c>
      <c r="Y7" s="3">
        <v>0.0</v>
      </c>
      <c r="Z7" s="3">
        <v>0.0</v>
      </c>
      <c r="AA7" s="3">
        <v>1.0</v>
      </c>
      <c r="AB7" s="3">
        <v>2.0</v>
      </c>
      <c r="AC7" s="6"/>
    </row>
    <row r="8">
      <c r="A8" s="3" t="s">
        <v>64</v>
      </c>
      <c r="B8" s="3" t="s">
        <v>64</v>
      </c>
      <c r="D8" s="4" t="s">
        <v>65</v>
      </c>
      <c r="E8" s="3">
        <v>1.0</v>
      </c>
      <c r="F8" s="3" t="s">
        <v>33</v>
      </c>
      <c r="G8" s="3">
        <v>0.0</v>
      </c>
      <c r="H8" s="9"/>
      <c r="I8" s="5" t="b">
        <f>SUM(J9,K9,L8)=H8</f>
        <v>0</v>
      </c>
      <c r="J8" s="6"/>
      <c r="K8" s="6"/>
      <c r="L8" s="9"/>
      <c r="M8" s="9"/>
      <c r="N8" s="5">
        <v>268243.0</v>
      </c>
      <c r="O8" s="5">
        <v>1010.0</v>
      </c>
      <c r="P8" s="3" t="s">
        <v>66</v>
      </c>
      <c r="Q8" s="3" t="s">
        <v>35</v>
      </c>
      <c r="R8" s="6"/>
      <c r="S8" s="3">
        <v>0.0</v>
      </c>
      <c r="T8" s="3" t="s">
        <v>56</v>
      </c>
      <c r="U8" s="3">
        <v>1.0</v>
      </c>
      <c r="V8" s="3" t="s">
        <v>38</v>
      </c>
      <c r="W8" s="3" t="s">
        <v>63</v>
      </c>
      <c r="X8" s="3">
        <v>0.0</v>
      </c>
      <c r="Y8" s="3">
        <v>0.0</v>
      </c>
      <c r="Z8" s="3">
        <v>0.0</v>
      </c>
      <c r="AA8" s="3">
        <v>0.0</v>
      </c>
      <c r="AB8" s="3">
        <v>2.0</v>
      </c>
      <c r="AC8" s="3" t="s">
        <v>67</v>
      </c>
    </row>
    <row r="9">
      <c r="A9" s="3" t="s">
        <v>68</v>
      </c>
      <c r="B9" s="3" t="s">
        <v>68</v>
      </c>
      <c r="C9" s="6"/>
      <c r="D9" s="4" t="s">
        <v>69</v>
      </c>
      <c r="E9" s="3">
        <v>1.0</v>
      </c>
      <c r="F9" s="3" t="s">
        <v>33</v>
      </c>
      <c r="G9" s="3">
        <v>0.0</v>
      </c>
      <c r="H9" s="9">
        <f>1148702+42710</f>
        <v>1191412</v>
      </c>
      <c r="I9" s="5" t="b">
        <f t="shared" ref="I9:I35" si="3">SUM(J9,K9,L9)=H9</f>
        <v>1</v>
      </c>
      <c r="J9" s="5">
        <v>1148702.0</v>
      </c>
      <c r="K9" s="5">
        <v>42710.0</v>
      </c>
      <c r="L9" s="5">
        <v>0.0</v>
      </c>
      <c r="M9" s="5">
        <v>4271.0</v>
      </c>
      <c r="N9" s="5">
        <f>2686843+100000        </f>
        <v>2786843</v>
      </c>
      <c r="O9" s="5">
        <v>10000.0</v>
      </c>
      <c r="P9" s="3" t="s">
        <v>70</v>
      </c>
      <c r="Q9" s="3" t="s">
        <v>35</v>
      </c>
      <c r="R9" s="3" t="s">
        <v>71</v>
      </c>
      <c r="S9" s="3">
        <v>0.0</v>
      </c>
      <c r="T9" s="3" t="s">
        <v>56</v>
      </c>
      <c r="U9" s="3">
        <v>1.0</v>
      </c>
      <c r="V9" s="3" t="s">
        <v>38</v>
      </c>
      <c r="W9" s="3" t="s">
        <v>63</v>
      </c>
      <c r="X9" s="3">
        <v>0.0</v>
      </c>
      <c r="Y9" s="3">
        <v>0.0</v>
      </c>
      <c r="Z9" s="3">
        <v>0.0</v>
      </c>
      <c r="AA9" s="3">
        <v>1.0</v>
      </c>
      <c r="AB9" s="3">
        <v>2.0</v>
      </c>
      <c r="AC9" s="3" t="s">
        <v>72</v>
      </c>
    </row>
    <row r="10">
      <c r="A10" s="10" t="s">
        <v>73</v>
      </c>
      <c r="B10" s="3" t="s">
        <v>73</v>
      </c>
      <c r="C10" s="6"/>
      <c r="D10" s="4" t="s">
        <v>74</v>
      </c>
      <c r="E10" s="3">
        <v>1.0</v>
      </c>
      <c r="F10" s="3" t="s">
        <v>33</v>
      </c>
      <c r="G10" s="3">
        <v>0.0</v>
      </c>
      <c r="H10" s="5">
        <v>500909.0</v>
      </c>
      <c r="I10" s="5" t="b">
        <f t="shared" si="3"/>
        <v>1</v>
      </c>
      <c r="J10" s="5">
        <v>300545.0</v>
      </c>
      <c r="K10" s="5">
        <v>100182.0</v>
      </c>
      <c r="L10" s="5">
        <v>100182.0</v>
      </c>
      <c r="M10" s="5">
        <v>2490.0</v>
      </c>
      <c r="N10" s="5">
        <v>-1.0</v>
      </c>
      <c r="O10" s="5">
        <v>-1.0</v>
      </c>
      <c r="P10" s="3" t="s">
        <v>75</v>
      </c>
      <c r="Q10" s="3" t="s">
        <v>35</v>
      </c>
      <c r="R10" s="3"/>
      <c r="S10" s="3"/>
      <c r="T10" s="3" t="s">
        <v>37</v>
      </c>
      <c r="U10" s="3">
        <v>1.0</v>
      </c>
      <c r="V10" s="3" t="s">
        <v>38</v>
      </c>
      <c r="W10" s="3" t="s">
        <v>76</v>
      </c>
      <c r="X10" s="3">
        <v>1.0</v>
      </c>
      <c r="Y10" s="3">
        <v>0.0</v>
      </c>
      <c r="Z10" s="3">
        <v>0.0</v>
      </c>
      <c r="AA10" s="3">
        <v>1.0</v>
      </c>
      <c r="AB10" s="3">
        <v>5.0</v>
      </c>
      <c r="AC10" s="3" t="s">
        <v>77</v>
      </c>
    </row>
    <row r="11">
      <c r="A11" s="3" t="s">
        <v>78</v>
      </c>
      <c r="B11" s="3" t="s">
        <v>79</v>
      </c>
      <c r="C11" s="4" t="s">
        <v>80</v>
      </c>
      <c r="D11" s="4" t="s">
        <v>81</v>
      </c>
      <c r="E11" s="3">
        <v>1.0</v>
      </c>
      <c r="F11" s="3" t="s">
        <v>33</v>
      </c>
      <c r="G11" s="3">
        <v>0.0</v>
      </c>
      <c r="H11" s="5">
        <v>2.4211423E7</v>
      </c>
      <c r="I11" s="5" t="b">
        <f t="shared" si="3"/>
        <v>1</v>
      </c>
      <c r="J11" s="5">
        <f t="shared" ref="J11:J14" si="4">H11</f>
        <v>24211423</v>
      </c>
      <c r="K11" s="5">
        <v>0.0</v>
      </c>
      <c r="L11" s="5">
        <v>0.0</v>
      </c>
      <c r="M11" s="5">
        <v>113660.0</v>
      </c>
      <c r="N11" s="5">
        <v>6.2664638E7</v>
      </c>
      <c r="O11" s="5">
        <v>332864.0</v>
      </c>
      <c r="P11" s="3" t="s">
        <v>82</v>
      </c>
      <c r="Q11" s="3" t="s">
        <v>35</v>
      </c>
      <c r="R11" s="3" t="s">
        <v>83</v>
      </c>
      <c r="S11" s="3">
        <v>0.0</v>
      </c>
      <c r="T11" s="3">
        <v>0.0</v>
      </c>
      <c r="U11" s="3">
        <v>1.0</v>
      </c>
      <c r="V11" s="3" t="s">
        <v>38</v>
      </c>
      <c r="W11" s="3" t="s">
        <v>76</v>
      </c>
      <c r="X11" s="3">
        <v>0.0</v>
      </c>
      <c r="Y11" s="3">
        <v>1.0</v>
      </c>
      <c r="Z11" s="3">
        <v>0.0</v>
      </c>
      <c r="AA11" s="3">
        <v>1.0</v>
      </c>
      <c r="AB11" s="3">
        <v>2.0</v>
      </c>
      <c r="AC11" s="3" t="s">
        <v>84</v>
      </c>
    </row>
    <row r="12">
      <c r="A12" s="3" t="s">
        <v>85</v>
      </c>
      <c r="B12" s="3" t="s">
        <v>85</v>
      </c>
      <c r="C12" s="6"/>
      <c r="D12" s="4" t="s">
        <v>86</v>
      </c>
      <c r="E12" s="3">
        <v>1.0</v>
      </c>
      <c r="F12" s="3" t="s">
        <v>33</v>
      </c>
      <c r="G12" s="3">
        <v>0.0</v>
      </c>
      <c r="H12" s="5">
        <v>5.748096E7</v>
      </c>
      <c r="I12" s="5" t="b">
        <f t="shared" si="3"/>
        <v>1</v>
      </c>
      <c r="J12" s="5">
        <f t="shared" si="4"/>
        <v>57480960</v>
      </c>
      <c r="K12" s="5">
        <v>0.0</v>
      </c>
      <c r="L12" s="5">
        <v>0.0</v>
      </c>
      <c r="M12" s="5">
        <v>147776.0</v>
      </c>
      <c r="N12" s="5">
        <v>1.40663548E8</v>
      </c>
      <c r="O12" s="5">
        <v>429145.0</v>
      </c>
      <c r="P12" s="3" t="s">
        <v>87</v>
      </c>
      <c r="Q12" s="3" t="s">
        <v>35</v>
      </c>
      <c r="R12" s="3" t="s">
        <v>83</v>
      </c>
      <c r="S12" s="3">
        <v>0.0</v>
      </c>
      <c r="T12" s="3">
        <v>0.0</v>
      </c>
      <c r="U12" s="3">
        <v>1.0</v>
      </c>
      <c r="V12" s="3" t="s">
        <v>38</v>
      </c>
      <c r="W12" s="3" t="s">
        <v>63</v>
      </c>
      <c r="X12" s="3">
        <v>0.0</v>
      </c>
      <c r="Y12" s="3">
        <v>1.0</v>
      </c>
      <c r="Z12" s="3">
        <v>0.0</v>
      </c>
      <c r="AA12" s="3">
        <v>1.0</v>
      </c>
      <c r="AB12" s="3">
        <v>1.0</v>
      </c>
      <c r="AC12" s="3" t="s">
        <v>88</v>
      </c>
    </row>
    <row r="13">
      <c r="A13" s="3" t="s">
        <v>89</v>
      </c>
      <c r="B13" s="3" t="s">
        <v>89</v>
      </c>
      <c r="C13" s="4" t="s">
        <v>90</v>
      </c>
      <c r="D13" s="4" t="s">
        <v>91</v>
      </c>
      <c r="E13" s="3">
        <v>1.0</v>
      </c>
      <c r="F13" s="3" t="s">
        <v>92</v>
      </c>
      <c r="G13" s="3">
        <v>0.0</v>
      </c>
      <c r="H13" s="5">
        <v>4750.0</v>
      </c>
      <c r="I13" s="5" t="b">
        <f t="shared" si="3"/>
        <v>1</v>
      </c>
      <c r="J13" s="5">
        <f t="shared" si="4"/>
        <v>4750</v>
      </c>
      <c r="K13" s="5">
        <v>0.0</v>
      </c>
      <c r="L13" s="5">
        <v>0.0</v>
      </c>
      <c r="M13" s="5">
        <v>12.0</v>
      </c>
      <c r="N13" s="5">
        <v>-1.0</v>
      </c>
      <c r="O13" s="5">
        <v>-1.0</v>
      </c>
      <c r="P13" s="3" t="s">
        <v>93</v>
      </c>
      <c r="Q13" s="3" t="s">
        <v>94</v>
      </c>
      <c r="R13" s="3" t="s">
        <v>36</v>
      </c>
      <c r="S13" s="3">
        <v>0.0</v>
      </c>
      <c r="T13" s="3">
        <v>0.0</v>
      </c>
      <c r="U13" s="3">
        <v>0.0</v>
      </c>
      <c r="V13" s="3" t="s">
        <v>92</v>
      </c>
      <c r="W13" s="3" t="s">
        <v>95</v>
      </c>
      <c r="X13" s="3">
        <v>0.0</v>
      </c>
      <c r="Y13" s="3">
        <v>0.0</v>
      </c>
      <c r="Z13" s="3">
        <v>1.0</v>
      </c>
      <c r="AA13" s="3">
        <v>1.0</v>
      </c>
      <c r="AB13" s="3">
        <v>1.0</v>
      </c>
      <c r="AC13" s="4" t="s">
        <v>96</v>
      </c>
    </row>
    <row r="14">
      <c r="A14" s="3" t="s">
        <v>97</v>
      </c>
      <c r="B14" s="3" t="s">
        <v>97</v>
      </c>
      <c r="C14" s="4" t="s">
        <v>98</v>
      </c>
      <c r="D14" s="7" t="s">
        <v>99</v>
      </c>
      <c r="E14" s="3">
        <v>1.0</v>
      </c>
      <c r="F14" s="3" t="s">
        <v>92</v>
      </c>
      <c r="G14" s="3">
        <v>0.0</v>
      </c>
      <c r="H14" s="5">
        <v>7590.0</v>
      </c>
      <c r="I14" s="5" t="b">
        <f t="shared" si="3"/>
        <v>1</v>
      </c>
      <c r="J14" s="5">
        <f t="shared" si="4"/>
        <v>7590</v>
      </c>
      <c r="K14" s="5">
        <v>0.0</v>
      </c>
      <c r="L14" s="5">
        <v>0.0</v>
      </c>
      <c r="M14" s="5">
        <v>47.0</v>
      </c>
      <c r="N14" s="5">
        <v>-1.0</v>
      </c>
      <c r="O14" s="5">
        <v>-1.0</v>
      </c>
      <c r="P14" s="3" t="s">
        <v>100</v>
      </c>
      <c r="Q14" s="3" t="s">
        <v>94</v>
      </c>
      <c r="R14" s="3" t="s">
        <v>36</v>
      </c>
      <c r="S14" s="3">
        <v>0.0</v>
      </c>
      <c r="T14" s="3">
        <v>0.0</v>
      </c>
      <c r="U14" s="6"/>
      <c r="V14" s="3" t="s">
        <v>92</v>
      </c>
      <c r="W14" s="3" t="s">
        <v>101</v>
      </c>
      <c r="X14" s="3">
        <v>1.0</v>
      </c>
      <c r="Y14" s="3">
        <v>0.0</v>
      </c>
      <c r="Z14" s="3">
        <v>1.0</v>
      </c>
      <c r="AA14" s="3">
        <v>1.0</v>
      </c>
      <c r="AB14" s="3">
        <v>0.0</v>
      </c>
      <c r="AC14" s="3" t="s">
        <v>102</v>
      </c>
    </row>
    <row r="15">
      <c r="A15" s="3" t="s">
        <v>103</v>
      </c>
      <c r="B15" s="3" t="s">
        <v>103</v>
      </c>
      <c r="D15" s="6"/>
      <c r="E15" s="3">
        <v>0.0</v>
      </c>
      <c r="F15" s="3" t="s">
        <v>35</v>
      </c>
      <c r="G15" s="3">
        <v>0.0</v>
      </c>
      <c r="H15" s="5">
        <v>1000000.0</v>
      </c>
      <c r="I15" s="5" t="b">
        <f t="shared" si="3"/>
        <v>0</v>
      </c>
      <c r="J15" s="5"/>
      <c r="K15" s="5"/>
      <c r="L15" s="5"/>
      <c r="M15" s="5">
        <v>4800.0</v>
      </c>
      <c r="N15" s="5">
        <v>-1.0</v>
      </c>
      <c r="O15" s="5">
        <v>-1.0</v>
      </c>
      <c r="P15" s="3" t="s">
        <v>104</v>
      </c>
      <c r="Q15" s="3" t="s">
        <v>35</v>
      </c>
      <c r="R15" s="3" t="s">
        <v>36</v>
      </c>
      <c r="S15" s="3">
        <v>0.0</v>
      </c>
      <c r="T15" s="6"/>
      <c r="U15" s="6"/>
      <c r="V15" s="3" t="s">
        <v>38</v>
      </c>
      <c r="W15" s="6"/>
      <c r="X15" s="6"/>
      <c r="Y15" s="6"/>
      <c r="Z15" s="3">
        <v>0.0</v>
      </c>
      <c r="AA15" s="3">
        <v>0.0</v>
      </c>
      <c r="AB15" s="3">
        <v>3.0</v>
      </c>
      <c r="AC15" s="4" t="s">
        <v>105</v>
      </c>
    </row>
    <row r="16">
      <c r="A16" s="3" t="s">
        <v>106</v>
      </c>
      <c r="B16" s="3" t="s">
        <v>106</v>
      </c>
      <c r="C16" s="6"/>
      <c r="D16" s="4" t="s">
        <v>107</v>
      </c>
      <c r="E16" s="3">
        <v>1.0</v>
      </c>
      <c r="F16" s="3" t="s">
        <v>33</v>
      </c>
      <c r="G16" s="3">
        <v>1.0</v>
      </c>
      <c r="H16" s="9">
        <f>113205+2583</f>
        <v>115788</v>
      </c>
      <c r="I16" s="5" t="b">
        <f t="shared" si="3"/>
        <v>1</v>
      </c>
      <c r="J16" s="5">
        <v>113205.0</v>
      </c>
      <c r="K16" s="5">
        <v>0.0</v>
      </c>
      <c r="L16" s="5">
        <v>2583.0</v>
      </c>
      <c r="M16" s="5">
        <v>1000.0</v>
      </c>
      <c r="N16" s="5">
        <v>-1.0</v>
      </c>
      <c r="O16" s="5">
        <v>-1.0</v>
      </c>
      <c r="P16" s="3" t="s">
        <v>108</v>
      </c>
      <c r="Q16" s="3" t="s">
        <v>35</v>
      </c>
      <c r="R16" s="3" t="s">
        <v>36</v>
      </c>
      <c r="S16" s="3" t="s">
        <v>109</v>
      </c>
      <c r="T16" s="3" t="s">
        <v>110</v>
      </c>
      <c r="U16" s="6"/>
      <c r="V16" s="3" t="s">
        <v>38</v>
      </c>
      <c r="W16" s="6"/>
      <c r="X16" s="3">
        <v>1.0</v>
      </c>
      <c r="Y16" s="3">
        <v>0.0</v>
      </c>
      <c r="Z16" s="3">
        <v>0.0</v>
      </c>
      <c r="AA16" s="3">
        <v>1.0</v>
      </c>
      <c r="AB16" s="3">
        <v>3.0</v>
      </c>
      <c r="AC16" s="6"/>
    </row>
    <row r="17">
      <c r="A17" s="11" t="s">
        <v>111</v>
      </c>
      <c r="B17" s="11" t="s">
        <v>112</v>
      </c>
      <c r="C17" s="6"/>
      <c r="D17" s="4" t="s">
        <v>113</v>
      </c>
      <c r="E17" s="3">
        <v>1.0</v>
      </c>
      <c r="F17" s="3" t="s">
        <v>114</v>
      </c>
      <c r="G17" s="3">
        <v>1.0</v>
      </c>
      <c r="H17" s="9">
        <f>320544+25170</f>
        <v>345714</v>
      </c>
      <c r="I17" s="5" t="b">
        <f t="shared" si="3"/>
        <v>1</v>
      </c>
      <c r="J17" s="5">
        <v>320544.0</v>
      </c>
      <c r="K17" s="5">
        <v>0.0</v>
      </c>
      <c r="L17" s="5">
        <v>25170.0</v>
      </c>
      <c r="M17" s="5">
        <v>10000.0</v>
      </c>
      <c r="N17" s="5">
        <v>-1.0</v>
      </c>
      <c r="O17" s="5">
        <v>-1.0</v>
      </c>
      <c r="P17" s="6"/>
      <c r="Q17" s="3" t="s">
        <v>35</v>
      </c>
      <c r="R17" s="3" t="s">
        <v>36</v>
      </c>
      <c r="S17" s="3" t="s">
        <v>115</v>
      </c>
      <c r="T17" s="3" t="s">
        <v>116</v>
      </c>
      <c r="U17" s="6"/>
      <c r="V17" s="3" t="s">
        <v>35</v>
      </c>
      <c r="W17" s="6"/>
      <c r="X17" s="3">
        <v>1.0</v>
      </c>
      <c r="Y17" s="3">
        <v>0.0</v>
      </c>
      <c r="Z17" s="3">
        <v>0.0</v>
      </c>
      <c r="AA17" s="3">
        <v>1.0</v>
      </c>
      <c r="AB17" s="3">
        <v>3.0</v>
      </c>
      <c r="AC17" s="3" t="s">
        <v>117</v>
      </c>
      <c r="AD17" s="3" t="s">
        <v>118</v>
      </c>
    </row>
    <row r="18">
      <c r="A18" s="3" t="s">
        <v>119</v>
      </c>
      <c r="B18" s="3" t="s">
        <v>120</v>
      </c>
      <c r="C18" s="6"/>
      <c r="D18" s="4" t="s">
        <v>121</v>
      </c>
      <c r="E18" s="3">
        <v>1.0</v>
      </c>
      <c r="F18" s="3" t="s">
        <v>33</v>
      </c>
      <c r="G18" s="3">
        <v>1.0</v>
      </c>
      <c r="H18" s="9">
        <f>320544+6892</f>
        <v>327436</v>
      </c>
      <c r="I18" s="5" t="b">
        <f t="shared" si="3"/>
        <v>1</v>
      </c>
      <c r="J18" s="5">
        <v>320544.0</v>
      </c>
      <c r="K18" s="5">
        <v>0.0</v>
      </c>
      <c r="L18" s="5">
        <v>6892.0</v>
      </c>
      <c r="M18" s="5">
        <v>10000.0</v>
      </c>
      <c r="N18" s="5">
        <v>-1.0</v>
      </c>
      <c r="O18" s="5">
        <v>-1.0</v>
      </c>
      <c r="P18" s="3" t="s">
        <v>122</v>
      </c>
      <c r="Q18" s="3" t="s">
        <v>35</v>
      </c>
      <c r="R18" s="3" t="s">
        <v>36</v>
      </c>
      <c r="S18" s="3" t="s">
        <v>123</v>
      </c>
      <c r="T18" s="3" t="s">
        <v>116</v>
      </c>
      <c r="U18" s="3">
        <v>1.0</v>
      </c>
      <c r="V18" s="3" t="s">
        <v>35</v>
      </c>
      <c r="W18" s="6"/>
      <c r="X18" s="3">
        <v>1.0</v>
      </c>
      <c r="Y18" s="3">
        <v>0.0</v>
      </c>
      <c r="Z18" s="3">
        <v>0.0</v>
      </c>
      <c r="AA18" s="3">
        <v>1.0</v>
      </c>
      <c r="AB18" s="3">
        <v>3.0</v>
      </c>
      <c r="AC18" s="3" t="s">
        <v>124</v>
      </c>
      <c r="AD18" s="3" t="s">
        <v>125</v>
      </c>
    </row>
    <row r="19">
      <c r="A19" s="11" t="s">
        <v>126</v>
      </c>
      <c r="B19" s="11" t="s">
        <v>126</v>
      </c>
      <c r="C19" s="6"/>
      <c r="D19" s="4" t="s">
        <v>127</v>
      </c>
      <c r="E19" s="3">
        <v>1.0</v>
      </c>
      <c r="F19" s="3" t="s">
        <v>128</v>
      </c>
      <c r="G19" s="3">
        <v>1.0</v>
      </c>
      <c r="H19" s="9">
        <f>434251+2974</f>
        <v>437225</v>
      </c>
      <c r="I19" s="5" t="b">
        <f t="shared" si="3"/>
        <v>1</v>
      </c>
      <c r="J19" s="5">
        <v>434251.0</v>
      </c>
      <c r="K19" s="5">
        <v>0.0</v>
      </c>
      <c r="L19" s="5">
        <v>2974.0</v>
      </c>
      <c r="M19" s="5">
        <v>10000.0</v>
      </c>
      <c r="N19" s="5">
        <v>-1.0</v>
      </c>
      <c r="O19" s="5">
        <v>-1.0</v>
      </c>
      <c r="P19" s="6"/>
      <c r="Q19" s="3" t="s">
        <v>35</v>
      </c>
      <c r="R19" s="3" t="s">
        <v>36</v>
      </c>
      <c r="S19" s="3" t="s">
        <v>123</v>
      </c>
      <c r="T19" s="3" t="s">
        <v>116</v>
      </c>
      <c r="U19" s="6"/>
      <c r="V19" s="3" t="s">
        <v>35</v>
      </c>
      <c r="W19" s="6"/>
      <c r="X19" s="3">
        <v>1.0</v>
      </c>
      <c r="Y19" s="3">
        <v>0.0</v>
      </c>
      <c r="Z19" s="3">
        <v>0.0</v>
      </c>
      <c r="AA19" s="3">
        <v>1.0</v>
      </c>
      <c r="AB19" s="3">
        <v>3.0</v>
      </c>
      <c r="AC19" s="3" t="s">
        <v>129</v>
      </c>
      <c r="AD19" s="3" t="s">
        <v>130</v>
      </c>
    </row>
    <row r="20" ht="18.75" customHeight="1">
      <c r="A20" s="3" t="s">
        <v>131</v>
      </c>
      <c r="B20" s="3" t="s">
        <v>131</v>
      </c>
      <c r="C20" s="6"/>
      <c r="D20" s="7" t="s">
        <v>132</v>
      </c>
      <c r="E20" s="3">
        <v>1.0</v>
      </c>
      <c r="F20" s="3" t="s">
        <v>133</v>
      </c>
      <c r="G20" s="3">
        <v>1.0</v>
      </c>
      <c r="H20" s="5">
        <f t="shared" ref="H20:H21" si="5">321270+6316+3186</f>
        <v>330772</v>
      </c>
      <c r="I20" s="5" t="b">
        <f t="shared" si="3"/>
        <v>1</v>
      </c>
      <c r="J20" s="5">
        <f>321270+6316</f>
        <v>327586</v>
      </c>
      <c r="K20" s="5">
        <v>0.0</v>
      </c>
      <c r="L20" s="5">
        <v>3186.0</v>
      </c>
      <c r="M20" s="5">
        <v>997.0</v>
      </c>
      <c r="N20" s="5">
        <v>-1.0</v>
      </c>
      <c r="O20" s="5">
        <v>-1.0</v>
      </c>
      <c r="P20" s="3" t="s">
        <v>75</v>
      </c>
      <c r="Q20" s="3" t="s">
        <v>134</v>
      </c>
      <c r="R20" s="3" t="s">
        <v>36</v>
      </c>
      <c r="S20" s="3" t="s">
        <v>135</v>
      </c>
      <c r="T20" s="3" t="s">
        <v>136</v>
      </c>
      <c r="U20" s="6"/>
      <c r="V20" s="3" t="s">
        <v>137</v>
      </c>
      <c r="W20" s="6"/>
      <c r="X20" s="3">
        <v>1.0</v>
      </c>
      <c r="Y20" s="3">
        <v>0.0</v>
      </c>
      <c r="Z20" s="3">
        <v>2.0</v>
      </c>
      <c r="AA20" s="3">
        <v>1.0</v>
      </c>
      <c r="AB20" s="3">
        <v>2.0</v>
      </c>
      <c r="AC20" s="6"/>
    </row>
    <row r="21">
      <c r="A21" s="3" t="s">
        <v>138</v>
      </c>
      <c r="B21" s="3" t="s">
        <v>138</v>
      </c>
      <c r="C21" s="6"/>
      <c r="D21" s="4" t="s">
        <v>139</v>
      </c>
      <c r="E21" s="3">
        <v>0.0</v>
      </c>
      <c r="F21" s="3" t="s">
        <v>133</v>
      </c>
      <c r="G21" s="3">
        <v>1.0</v>
      </c>
      <c r="H21" s="12">
        <f t="shared" si="5"/>
        <v>330772</v>
      </c>
      <c r="I21" s="5" t="b">
        <f t="shared" si="3"/>
        <v>1</v>
      </c>
      <c r="J21" s="12">
        <v>321270.0</v>
      </c>
      <c r="K21" s="12">
        <v>6316.0</v>
      </c>
      <c r="L21" s="12">
        <v>3186.0</v>
      </c>
      <c r="M21" s="5">
        <v>997.0</v>
      </c>
      <c r="N21" s="5">
        <v>-1.0</v>
      </c>
      <c r="O21" s="5">
        <v>-1.0</v>
      </c>
      <c r="P21" s="3" t="s">
        <v>140</v>
      </c>
      <c r="Q21" s="3" t="s">
        <v>134</v>
      </c>
      <c r="R21" s="3" t="s">
        <v>36</v>
      </c>
      <c r="S21" s="3" t="s">
        <v>135</v>
      </c>
      <c r="T21" s="3" t="s">
        <v>110</v>
      </c>
      <c r="U21" s="3">
        <v>1.0</v>
      </c>
      <c r="V21" s="3" t="s">
        <v>137</v>
      </c>
      <c r="W21" s="6"/>
      <c r="X21" s="3">
        <v>1.0</v>
      </c>
      <c r="Y21" s="3">
        <v>0.0</v>
      </c>
      <c r="Z21" s="3">
        <v>2.0</v>
      </c>
      <c r="AA21" s="3">
        <v>1.0</v>
      </c>
      <c r="AB21" s="3">
        <v>2.0</v>
      </c>
      <c r="AC21" s="13" t="s">
        <v>141</v>
      </c>
    </row>
    <row r="22">
      <c r="A22" s="3" t="s">
        <v>142</v>
      </c>
      <c r="B22" s="3" t="s">
        <v>142</v>
      </c>
      <c r="C22" s="6"/>
      <c r="D22" s="4" t="s">
        <v>143</v>
      </c>
      <c r="E22" s="3">
        <v>0.0</v>
      </c>
      <c r="F22" s="3" t="s">
        <v>144</v>
      </c>
      <c r="G22" s="3">
        <v>1.0</v>
      </c>
      <c r="H22" s="5">
        <f>2886761+1071627+55307</f>
        <v>4013695</v>
      </c>
      <c r="I22" s="5" t="b">
        <f t="shared" si="3"/>
        <v>1</v>
      </c>
      <c r="J22" s="5">
        <f>2886761+1071627</f>
        <v>3958388</v>
      </c>
      <c r="K22" s="5">
        <v>0.0</v>
      </c>
      <c r="L22" s="5">
        <v>55307.0</v>
      </c>
      <c r="M22" s="5">
        <v>80000.0</v>
      </c>
      <c r="N22" s="5">
        <v>-1.0</v>
      </c>
      <c r="O22" s="5">
        <v>-1.0</v>
      </c>
      <c r="P22" s="3" t="s">
        <v>75</v>
      </c>
      <c r="Q22" s="3" t="s">
        <v>35</v>
      </c>
      <c r="R22" s="3" t="s">
        <v>36</v>
      </c>
      <c r="S22" s="3" t="s">
        <v>145</v>
      </c>
      <c r="T22" s="3" t="s">
        <v>146</v>
      </c>
      <c r="U22" s="6"/>
      <c r="V22" s="3" t="s">
        <v>137</v>
      </c>
      <c r="W22" s="6"/>
      <c r="X22" s="3">
        <v>1.0</v>
      </c>
      <c r="Y22" s="3">
        <v>0.0</v>
      </c>
      <c r="Z22" s="3">
        <v>2.0</v>
      </c>
      <c r="AA22" s="3">
        <v>1.0</v>
      </c>
      <c r="AB22" s="3">
        <v>2.0</v>
      </c>
      <c r="AC22" s="3" t="s">
        <v>147</v>
      </c>
    </row>
    <row r="23">
      <c r="A23" s="3" t="s">
        <v>148</v>
      </c>
      <c r="B23" s="3" t="s">
        <v>149</v>
      </c>
      <c r="C23" s="6"/>
      <c r="D23" s="4" t="s">
        <v>143</v>
      </c>
      <c r="E23" s="3">
        <v>0.0</v>
      </c>
      <c r="F23" s="3" t="s">
        <v>144</v>
      </c>
      <c r="G23" s="3">
        <v>1.0</v>
      </c>
      <c r="H23" s="5">
        <f>2886761+55307</f>
        <v>2942068</v>
      </c>
      <c r="I23" s="5" t="b">
        <f t="shared" si="3"/>
        <v>1</v>
      </c>
      <c r="J23" s="5">
        <f>2886761</f>
        <v>2886761</v>
      </c>
      <c r="K23" s="5">
        <v>0.0</v>
      </c>
      <c r="L23" s="5">
        <v>55307.0</v>
      </c>
      <c r="M23" s="5">
        <v>80000.0</v>
      </c>
      <c r="N23" s="5">
        <v>-1.0</v>
      </c>
      <c r="O23" s="5">
        <v>-1.0</v>
      </c>
      <c r="P23" s="3" t="s">
        <v>75</v>
      </c>
      <c r="Q23" s="3" t="s">
        <v>35</v>
      </c>
      <c r="R23" s="3" t="s">
        <v>36</v>
      </c>
      <c r="S23" s="3" t="s">
        <v>145</v>
      </c>
      <c r="T23" s="3" t="s">
        <v>150</v>
      </c>
      <c r="U23" s="6"/>
      <c r="V23" s="3" t="s">
        <v>137</v>
      </c>
      <c r="W23" s="6"/>
      <c r="X23" s="3">
        <v>1.0</v>
      </c>
      <c r="Y23" s="3">
        <v>0.0</v>
      </c>
      <c r="Z23" s="3">
        <v>2.0</v>
      </c>
      <c r="AA23" s="3">
        <v>1.0</v>
      </c>
      <c r="AB23" s="3">
        <v>2.0</v>
      </c>
      <c r="AC23" s="3" t="s">
        <v>151</v>
      </c>
    </row>
    <row r="24">
      <c r="A24" s="3" t="s">
        <v>152</v>
      </c>
      <c r="B24" s="3" t="s">
        <v>152</v>
      </c>
      <c r="C24" s="6"/>
      <c r="D24" s="4" t="s">
        <v>153</v>
      </c>
      <c r="E24" s="3">
        <v>1.0</v>
      </c>
      <c r="F24" s="3" t="s">
        <v>92</v>
      </c>
      <c r="G24" s="3">
        <v>0.0</v>
      </c>
      <c r="H24" s="5">
        <v>1907.0</v>
      </c>
      <c r="I24" s="5" t="b">
        <f t="shared" si="3"/>
        <v>0</v>
      </c>
      <c r="J24" s="5"/>
      <c r="K24" s="5"/>
      <c r="L24" s="5"/>
      <c r="M24" s="5">
        <v>32.0</v>
      </c>
      <c r="N24" s="5">
        <v>-1.0</v>
      </c>
      <c r="O24" s="5">
        <v>-1.0</v>
      </c>
      <c r="P24" s="6"/>
      <c r="Q24" s="3" t="s">
        <v>154</v>
      </c>
      <c r="R24" s="3" t="s">
        <v>36</v>
      </c>
      <c r="S24" s="3">
        <v>0.0</v>
      </c>
      <c r="T24" s="6"/>
      <c r="U24" s="6"/>
      <c r="V24" s="3" t="s">
        <v>92</v>
      </c>
      <c r="W24" s="6"/>
      <c r="X24" s="3">
        <v>1.0</v>
      </c>
      <c r="Y24" s="3">
        <v>0.0</v>
      </c>
      <c r="Z24" s="3">
        <v>0.0</v>
      </c>
      <c r="AA24" s="3">
        <v>1.0</v>
      </c>
      <c r="AB24" s="3">
        <v>2.0</v>
      </c>
      <c r="AC24" s="3" t="s">
        <v>155</v>
      </c>
    </row>
    <row r="25">
      <c r="A25" s="3" t="s">
        <v>156</v>
      </c>
      <c r="B25" s="3" t="s">
        <v>156</v>
      </c>
      <c r="C25" s="4" t="s">
        <v>157</v>
      </c>
      <c r="D25" s="6"/>
      <c r="E25" s="3">
        <v>1.0</v>
      </c>
      <c r="F25" s="3" t="s">
        <v>92</v>
      </c>
      <c r="G25" s="3">
        <v>0.0</v>
      </c>
      <c r="H25" s="9"/>
      <c r="I25" s="5" t="b">
        <f t="shared" si="3"/>
        <v>1</v>
      </c>
      <c r="J25" s="9"/>
      <c r="K25" s="9"/>
      <c r="L25" s="9"/>
      <c r="M25" s="5">
        <v>50.0</v>
      </c>
      <c r="N25" s="5">
        <v>-1.0</v>
      </c>
      <c r="O25" s="5">
        <v>-1.0</v>
      </c>
      <c r="P25" s="6"/>
      <c r="Q25" s="3" t="s">
        <v>154</v>
      </c>
      <c r="R25" s="3" t="s">
        <v>36</v>
      </c>
      <c r="S25" s="3">
        <v>0.0</v>
      </c>
      <c r="T25" s="6"/>
      <c r="U25" s="6"/>
      <c r="V25" s="3" t="s">
        <v>92</v>
      </c>
      <c r="W25" s="6"/>
      <c r="X25" s="6"/>
      <c r="Y25" s="3">
        <v>0.0</v>
      </c>
      <c r="Z25" s="3">
        <v>1.0</v>
      </c>
      <c r="AA25" s="3">
        <v>1.0</v>
      </c>
      <c r="AB25" s="3">
        <v>1.0</v>
      </c>
      <c r="AC25" s="3" t="s">
        <v>158</v>
      </c>
    </row>
    <row r="26">
      <c r="A26" s="3" t="s">
        <v>159</v>
      </c>
      <c r="B26" s="3" t="s">
        <v>159</v>
      </c>
      <c r="D26" s="6"/>
      <c r="E26" s="6"/>
      <c r="F26" s="3" t="s">
        <v>92</v>
      </c>
      <c r="G26" s="6"/>
      <c r="H26" s="5">
        <v>1125.0</v>
      </c>
      <c r="I26" s="5" t="b">
        <f t="shared" si="3"/>
        <v>0</v>
      </c>
      <c r="J26" s="5"/>
      <c r="K26" s="5"/>
      <c r="L26" s="5"/>
      <c r="M26" s="5">
        <v>15.0</v>
      </c>
      <c r="N26" s="5">
        <v>-1.0</v>
      </c>
      <c r="O26" s="5">
        <v>-1.0</v>
      </c>
      <c r="P26" s="6"/>
      <c r="Q26" s="3" t="s">
        <v>154</v>
      </c>
      <c r="R26" s="3" t="s">
        <v>36</v>
      </c>
      <c r="S26" s="3">
        <v>0.0</v>
      </c>
      <c r="T26" s="6"/>
      <c r="U26" s="6"/>
      <c r="V26" s="3" t="s">
        <v>92</v>
      </c>
      <c r="W26" s="6"/>
      <c r="X26" s="3">
        <v>1.0</v>
      </c>
      <c r="Y26" s="3">
        <v>0.0</v>
      </c>
      <c r="Z26" s="3">
        <v>1.0</v>
      </c>
      <c r="AA26" s="6"/>
      <c r="AB26" s="3">
        <v>1.0</v>
      </c>
      <c r="AC26" s="3" t="s">
        <v>160</v>
      </c>
    </row>
    <row r="27">
      <c r="A27" s="3" t="s">
        <v>161</v>
      </c>
      <c r="B27" s="3" t="s">
        <v>161</v>
      </c>
      <c r="D27" s="4" t="s">
        <v>162</v>
      </c>
      <c r="E27" s="6"/>
      <c r="F27" s="3" t="s">
        <v>92</v>
      </c>
      <c r="G27" s="6"/>
      <c r="H27" s="5">
        <v>54306.0</v>
      </c>
      <c r="I27" s="5" t="b">
        <f t="shared" si="3"/>
        <v>0</v>
      </c>
      <c r="J27" s="5"/>
      <c r="K27" s="5"/>
      <c r="L27" s="5"/>
      <c r="M27" s="5">
        <v>38.0</v>
      </c>
      <c r="N27" s="5">
        <v>-1.0</v>
      </c>
      <c r="O27" s="5">
        <v>-1.0</v>
      </c>
      <c r="P27" s="3" t="s">
        <v>163</v>
      </c>
      <c r="Q27" s="3" t="s">
        <v>154</v>
      </c>
      <c r="R27" s="3" t="s">
        <v>36</v>
      </c>
      <c r="S27" s="3">
        <v>0.0</v>
      </c>
      <c r="T27" s="6"/>
      <c r="U27" s="6"/>
      <c r="V27" s="3" t="s">
        <v>92</v>
      </c>
      <c r="W27" s="6"/>
      <c r="X27" s="3">
        <v>1.0</v>
      </c>
      <c r="Y27" s="3">
        <v>0.0</v>
      </c>
      <c r="Z27" s="3">
        <v>1.0</v>
      </c>
      <c r="AA27" s="6"/>
      <c r="AB27" s="3">
        <v>1.0</v>
      </c>
      <c r="AC27" s="3" t="s">
        <v>164</v>
      </c>
    </row>
    <row r="28">
      <c r="A28" s="3" t="s">
        <v>165</v>
      </c>
      <c r="B28" s="3" t="s">
        <v>165</v>
      </c>
      <c r="D28" s="6"/>
      <c r="E28" s="3">
        <v>1.0</v>
      </c>
      <c r="F28" s="3" t="s">
        <v>92</v>
      </c>
      <c r="G28" s="6"/>
      <c r="H28" s="5">
        <v>443.0</v>
      </c>
      <c r="I28" s="5" t="b">
        <f t="shared" si="3"/>
        <v>0</v>
      </c>
      <c r="J28" s="5"/>
      <c r="K28" s="5"/>
      <c r="L28" s="5"/>
      <c r="M28" s="5">
        <v>40.0</v>
      </c>
      <c r="N28" s="5">
        <v>-1.0</v>
      </c>
      <c r="O28" s="5">
        <v>-1.0</v>
      </c>
      <c r="P28" s="6"/>
      <c r="Q28" s="3" t="s">
        <v>154</v>
      </c>
      <c r="R28" s="3" t="s">
        <v>36</v>
      </c>
      <c r="S28" s="3">
        <v>0.0</v>
      </c>
      <c r="T28" s="6"/>
      <c r="U28" s="6"/>
      <c r="V28" s="3" t="s">
        <v>92</v>
      </c>
      <c r="W28" s="6"/>
      <c r="X28" s="6"/>
      <c r="Y28" s="6"/>
      <c r="Z28" s="3">
        <v>1.0</v>
      </c>
      <c r="AA28" s="6"/>
      <c r="AB28" s="3">
        <v>1.0</v>
      </c>
    </row>
    <row r="29">
      <c r="A29" s="3" t="s">
        <v>166</v>
      </c>
      <c r="B29" s="3" t="s">
        <v>166</v>
      </c>
      <c r="D29" s="6"/>
      <c r="E29" s="6"/>
      <c r="F29" s="3" t="s">
        <v>92</v>
      </c>
      <c r="G29" s="6"/>
      <c r="H29" s="5">
        <v>2130.0</v>
      </c>
      <c r="I29" s="5" t="b">
        <f t="shared" si="3"/>
        <v>0</v>
      </c>
      <c r="J29" s="5"/>
      <c r="K29" s="5"/>
      <c r="L29" s="5"/>
      <c r="M29" s="5">
        <v>52.0</v>
      </c>
      <c r="N29" s="5">
        <v>-1.0</v>
      </c>
      <c r="O29" s="5">
        <v>-1.0</v>
      </c>
      <c r="P29" s="6"/>
      <c r="Q29" s="3" t="s">
        <v>154</v>
      </c>
      <c r="R29" s="3" t="s">
        <v>36</v>
      </c>
      <c r="S29" s="3">
        <v>0.0</v>
      </c>
      <c r="T29" s="6"/>
      <c r="U29" s="6"/>
      <c r="V29" s="3" t="s">
        <v>92</v>
      </c>
      <c r="W29" s="6"/>
      <c r="X29" s="3">
        <v>1.0</v>
      </c>
      <c r="Y29" s="3">
        <v>0.0</v>
      </c>
      <c r="Z29" s="3">
        <v>1.0</v>
      </c>
      <c r="AA29" s="6"/>
      <c r="AB29" s="3">
        <v>1.0</v>
      </c>
      <c r="AC29" s="4" t="s">
        <v>167</v>
      </c>
      <c r="AD29" s="3" t="s">
        <v>168</v>
      </c>
    </row>
    <row r="30">
      <c r="A30" s="3" t="s">
        <v>169</v>
      </c>
      <c r="B30" s="3" t="s">
        <v>169</v>
      </c>
      <c r="D30" s="6"/>
      <c r="E30" s="6"/>
      <c r="F30" s="3" t="s">
        <v>92</v>
      </c>
      <c r="G30" s="6"/>
      <c r="H30" s="3">
        <v>1900.0</v>
      </c>
      <c r="I30" s="5" t="b">
        <f t="shared" si="3"/>
        <v>0</v>
      </c>
      <c r="J30" s="3"/>
      <c r="K30" s="3"/>
      <c r="L30" s="3"/>
      <c r="M30" s="3">
        <v>1580.0</v>
      </c>
      <c r="N30" s="5">
        <v>-1.0</v>
      </c>
      <c r="O30" s="5">
        <v>-1.0</v>
      </c>
      <c r="P30" s="6"/>
      <c r="Q30" s="3" t="s">
        <v>170</v>
      </c>
      <c r="R30" s="3" t="s">
        <v>36</v>
      </c>
      <c r="S30" s="6"/>
      <c r="T30" s="6"/>
      <c r="U30" s="6"/>
      <c r="V30" s="6"/>
      <c r="W30" s="6"/>
      <c r="X30" s="6"/>
      <c r="Y30" s="3">
        <v>0.0</v>
      </c>
      <c r="Z30" s="3">
        <v>1.0</v>
      </c>
      <c r="AA30" s="6"/>
      <c r="AB30" s="6"/>
      <c r="AC30" s="4" t="s">
        <v>171</v>
      </c>
      <c r="AD30" s="3" t="s">
        <v>168</v>
      </c>
    </row>
    <row r="31">
      <c r="A31" s="3" t="s">
        <v>172</v>
      </c>
      <c r="B31" s="3" t="s">
        <v>172</v>
      </c>
      <c r="D31" s="6"/>
      <c r="E31" s="6"/>
      <c r="F31" s="3" t="s">
        <v>92</v>
      </c>
      <c r="G31" s="6"/>
      <c r="H31" s="3">
        <v>163233.0</v>
      </c>
      <c r="I31" s="5" t="b">
        <f t="shared" si="3"/>
        <v>0</v>
      </c>
      <c r="J31" s="3"/>
      <c r="K31" s="3"/>
      <c r="L31" s="3"/>
      <c r="M31" s="3">
        <v>7782.0</v>
      </c>
      <c r="N31" s="5">
        <v>-1.0</v>
      </c>
      <c r="O31" s="5">
        <v>-1.0</v>
      </c>
      <c r="P31" s="6"/>
      <c r="Q31" s="3" t="s">
        <v>170</v>
      </c>
      <c r="R31" s="3" t="s">
        <v>36</v>
      </c>
      <c r="S31" s="6"/>
      <c r="T31" s="6"/>
      <c r="U31" s="6"/>
      <c r="V31" s="6"/>
      <c r="W31" s="6"/>
      <c r="X31" s="6"/>
      <c r="Y31" s="3">
        <v>0.0</v>
      </c>
      <c r="Z31" s="3">
        <v>1.0</v>
      </c>
      <c r="AA31" s="6"/>
      <c r="AB31" s="6"/>
      <c r="AC31" s="14" t="s">
        <v>173</v>
      </c>
      <c r="AD31" s="3" t="s">
        <v>168</v>
      </c>
    </row>
    <row r="32">
      <c r="A32" s="3" t="s">
        <v>174</v>
      </c>
      <c r="B32" s="3" t="s">
        <v>174</v>
      </c>
      <c r="D32" s="6"/>
      <c r="E32" s="6"/>
      <c r="F32" s="3" t="s">
        <v>92</v>
      </c>
      <c r="G32" s="6"/>
      <c r="H32" s="3">
        <v>11071.0</v>
      </c>
      <c r="I32" s="5" t="b">
        <f t="shared" si="3"/>
        <v>0</v>
      </c>
      <c r="J32" s="3"/>
      <c r="K32" s="3"/>
      <c r="L32" s="3"/>
      <c r="M32" s="3">
        <v>255.0</v>
      </c>
      <c r="N32" s="5">
        <v>-1.0</v>
      </c>
      <c r="O32" s="5">
        <v>-1.0</v>
      </c>
      <c r="P32" s="6"/>
      <c r="Q32" s="3" t="s">
        <v>170</v>
      </c>
      <c r="R32" s="3" t="s">
        <v>36</v>
      </c>
      <c r="S32" s="6"/>
      <c r="T32" s="6"/>
      <c r="U32" s="6"/>
      <c r="V32" s="3" t="s">
        <v>92</v>
      </c>
      <c r="W32" s="6"/>
      <c r="X32" s="6"/>
      <c r="Y32" s="3">
        <v>0.0</v>
      </c>
      <c r="Z32" s="3">
        <v>1.0</v>
      </c>
      <c r="AA32" s="6"/>
      <c r="AB32" s="6"/>
      <c r="AC32" s="14" t="s">
        <v>175</v>
      </c>
      <c r="AD32" s="3" t="s">
        <v>168</v>
      </c>
    </row>
    <row r="33">
      <c r="A33" s="3" t="s">
        <v>176</v>
      </c>
      <c r="B33" s="3" t="s">
        <v>176</v>
      </c>
      <c r="D33" s="6"/>
      <c r="E33" s="6"/>
      <c r="F33" s="3" t="s">
        <v>92</v>
      </c>
      <c r="G33" s="6"/>
      <c r="H33" s="3">
        <v>253733.0</v>
      </c>
      <c r="I33" s="5" t="b">
        <f t="shared" si="3"/>
        <v>0</v>
      </c>
      <c r="J33" s="3"/>
      <c r="K33" s="3"/>
      <c r="L33" s="3"/>
      <c r="M33" s="3">
        <v>1204.0</v>
      </c>
      <c r="N33" s="5">
        <v>-1.0</v>
      </c>
      <c r="O33" s="5">
        <v>-1.0</v>
      </c>
      <c r="P33" s="6"/>
      <c r="Q33" s="3" t="s">
        <v>170</v>
      </c>
      <c r="R33" s="3" t="s">
        <v>36</v>
      </c>
      <c r="S33" s="6"/>
      <c r="T33" s="6"/>
      <c r="U33" s="6"/>
      <c r="V33" s="3" t="s">
        <v>92</v>
      </c>
      <c r="W33" s="6"/>
      <c r="X33" s="6"/>
      <c r="Y33" s="3">
        <v>0.0</v>
      </c>
      <c r="Z33" s="3">
        <v>1.0</v>
      </c>
      <c r="AA33" s="6"/>
      <c r="AB33" s="6"/>
      <c r="AC33" s="14" t="s">
        <v>177</v>
      </c>
      <c r="AD33" s="3" t="s">
        <v>168</v>
      </c>
    </row>
    <row r="34">
      <c r="A34" s="3" t="s">
        <v>178</v>
      </c>
      <c r="B34" s="3" t="s">
        <v>178</v>
      </c>
      <c r="D34" s="6"/>
      <c r="E34" s="6"/>
      <c r="F34" s="3" t="s">
        <v>92</v>
      </c>
      <c r="G34" s="6"/>
      <c r="H34" s="3">
        <v>46000.0</v>
      </c>
      <c r="I34" s="5" t="b">
        <f t="shared" si="3"/>
        <v>0</v>
      </c>
      <c r="J34" s="3"/>
      <c r="K34" s="3"/>
      <c r="L34" s="3"/>
      <c r="M34" s="3">
        <v>680.0</v>
      </c>
      <c r="N34" s="5">
        <v>-1.0</v>
      </c>
      <c r="O34" s="5">
        <v>-1.0</v>
      </c>
      <c r="P34" s="6"/>
      <c r="Q34" s="3" t="s">
        <v>170</v>
      </c>
      <c r="R34" s="3" t="s">
        <v>36</v>
      </c>
      <c r="S34" s="6"/>
      <c r="T34" s="6"/>
      <c r="U34" s="6"/>
      <c r="V34" s="3" t="s">
        <v>92</v>
      </c>
      <c r="W34" s="6"/>
      <c r="X34" s="6"/>
      <c r="Y34" s="3">
        <v>0.0</v>
      </c>
      <c r="Z34" s="3">
        <v>1.0</v>
      </c>
      <c r="AA34" s="6"/>
      <c r="AB34" s="6"/>
      <c r="AC34" s="14" t="s">
        <v>179</v>
      </c>
      <c r="AD34" s="3" t="s">
        <v>168</v>
      </c>
    </row>
    <row r="35">
      <c r="A35" s="3" t="s">
        <v>180</v>
      </c>
      <c r="B35" s="3" t="s">
        <v>180</v>
      </c>
      <c r="D35" s="6"/>
      <c r="E35" s="6"/>
      <c r="F35" s="3" t="s">
        <v>92</v>
      </c>
      <c r="G35" s="6"/>
      <c r="H35" s="3">
        <v>1170000.0</v>
      </c>
      <c r="I35" s="5" t="b">
        <f t="shared" si="3"/>
        <v>0</v>
      </c>
      <c r="J35" s="3"/>
      <c r="K35" s="3"/>
      <c r="L35" s="3"/>
      <c r="M35" s="3">
        <v>32000.0</v>
      </c>
      <c r="N35" s="5">
        <v>-1.0</v>
      </c>
      <c r="O35" s="5">
        <v>-1.0</v>
      </c>
      <c r="P35" s="6"/>
      <c r="Q35" s="3" t="s">
        <v>170</v>
      </c>
      <c r="R35" s="3" t="s">
        <v>36</v>
      </c>
      <c r="S35" s="6"/>
      <c r="T35" s="6"/>
      <c r="U35" s="6"/>
      <c r="V35" s="3" t="s">
        <v>92</v>
      </c>
      <c r="W35" s="6"/>
      <c r="X35" s="6"/>
      <c r="Y35" s="3">
        <v>0.0</v>
      </c>
      <c r="Z35" s="3">
        <v>1.0</v>
      </c>
      <c r="AA35" s="6"/>
      <c r="AB35" s="6"/>
      <c r="AC35" s="4" t="s">
        <v>181</v>
      </c>
      <c r="AD35" s="3" t="s">
        <v>168</v>
      </c>
    </row>
    <row r="36">
      <c r="A36" s="3" t="s">
        <v>182</v>
      </c>
      <c r="B36" s="3" t="s">
        <v>182</v>
      </c>
      <c r="C36" s="4" t="s">
        <v>183</v>
      </c>
      <c r="D36" s="4" t="s">
        <v>184</v>
      </c>
      <c r="E36" s="3">
        <v>1.0</v>
      </c>
      <c r="F36" s="3" t="s">
        <v>92</v>
      </c>
      <c r="G36" s="3">
        <v>1.0</v>
      </c>
      <c r="H36" s="3">
        <v>2500779.0</v>
      </c>
      <c r="I36" s="5" t="b">
        <f>SUM(J36,L36,K36)=H36</f>
        <v>1</v>
      </c>
      <c r="J36" s="13">
        <v>2257759.0</v>
      </c>
      <c r="K36" s="3">
        <v>0.0</v>
      </c>
      <c r="L36" s="13">
        <v>243020.0</v>
      </c>
      <c r="M36" s="3">
        <v>64500.0</v>
      </c>
      <c r="N36" s="5">
        <v>-1.0</v>
      </c>
      <c r="O36" s="5">
        <v>-1.0</v>
      </c>
      <c r="P36" s="3" t="s">
        <v>185</v>
      </c>
      <c r="Q36" s="3" t="s">
        <v>170</v>
      </c>
      <c r="R36" s="3" t="s">
        <v>36</v>
      </c>
      <c r="S36" s="3">
        <v>0.0</v>
      </c>
      <c r="T36" s="3" t="s">
        <v>110</v>
      </c>
      <c r="U36" s="3">
        <v>1.0</v>
      </c>
      <c r="V36" s="3" t="s">
        <v>92</v>
      </c>
      <c r="W36" s="3" t="s">
        <v>186</v>
      </c>
      <c r="X36" s="3">
        <v>1.0</v>
      </c>
      <c r="Y36" s="3">
        <v>0.0</v>
      </c>
      <c r="Z36" s="3">
        <v>1.0</v>
      </c>
      <c r="AA36" s="3">
        <v>1.0</v>
      </c>
      <c r="AB36" s="3">
        <v>3.0</v>
      </c>
      <c r="AC36" s="14" t="s">
        <v>187</v>
      </c>
    </row>
    <row r="50">
      <c r="F50" s="15"/>
    </row>
  </sheetData>
  <conditionalFormatting sqref="D2:AB203">
    <cfRule type="expression" dxfId="0" priority="1">
      <formula>AND(ISBLANK(D2), $A2&lt;&gt;"",$AA2=1)</formula>
    </cfRule>
  </conditionalFormatting>
  <conditionalFormatting sqref="A1:AC1002">
    <cfRule type="expression" dxfId="1" priority="2">
      <formula>$AA1=1</formula>
    </cfRule>
  </conditionalFormatting>
  <conditionalFormatting sqref="D2:AB203">
    <cfRule type="expression" dxfId="2" priority="3">
      <formula>AND(ISBLANK(D2), $A2&lt;&gt;"",$AA2=0)</formula>
    </cfRule>
  </conditionalFormatting>
  <hyperlinks>
    <hyperlink r:id="rId2" ref="C2"/>
    <hyperlink r:id="rId3" ref="D2"/>
    <hyperlink r:id="rId4" ref="C3"/>
    <hyperlink r:id="rId5" ref="D3"/>
    <hyperlink r:id="rId6" ref="C4"/>
    <hyperlink r:id="rId7" ref="D4"/>
    <hyperlink r:id="rId8" ref="D5"/>
    <hyperlink r:id="rId9" ref="C6"/>
    <hyperlink r:id="rId10" ref="D6"/>
    <hyperlink r:id="rId11" ref="D7"/>
    <hyperlink r:id="rId12" ref="D8"/>
    <hyperlink r:id="rId13" ref="D9"/>
    <hyperlink r:id="rId14" ref="D10"/>
    <hyperlink r:id="rId15" ref="C11"/>
    <hyperlink r:id="rId16" ref="D11"/>
    <hyperlink r:id="rId17" ref="D12"/>
    <hyperlink r:id="rId18" ref="C13"/>
    <hyperlink r:id="rId19" ref="D13"/>
    <hyperlink r:id="rId20" ref="AC13"/>
    <hyperlink r:id="rId21" ref="C14"/>
    <hyperlink r:id="rId22" ref="D14"/>
    <hyperlink r:id="rId23" ref="AC15"/>
    <hyperlink r:id="rId24" ref="D16"/>
    <hyperlink r:id="rId25" ref="D17"/>
    <hyperlink r:id="rId26" ref="D18"/>
    <hyperlink r:id="rId27" ref="D19"/>
    <hyperlink r:id="rId28" ref="D20"/>
    <hyperlink r:id="rId29" ref="D21"/>
    <hyperlink r:id="rId30" ref="D22"/>
    <hyperlink r:id="rId31" ref="D23"/>
    <hyperlink r:id="rId32" ref="D24"/>
    <hyperlink r:id="rId33" ref="C25"/>
    <hyperlink r:id="rId34" ref="D27"/>
    <hyperlink r:id="rId35" ref="AC29"/>
    <hyperlink r:id="rId36" ref="AC30"/>
    <hyperlink r:id="rId37" ref="AC35"/>
    <hyperlink r:id="rId38" ref="C36"/>
    <hyperlink r:id="rId39" ref="D36"/>
  </hyperlinks>
  <drawing r:id="rId40"/>
  <legacy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0" t="s">
        <v>188</v>
      </c>
      <c r="C1" s="10" t="s">
        <v>3</v>
      </c>
      <c r="D1" s="10" t="s">
        <v>189</v>
      </c>
      <c r="E1" s="10" t="s">
        <v>190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 t="s">
        <v>123</v>
      </c>
      <c r="B2" s="3" t="s">
        <v>191</v>
      </c>
      <c r="C2" s="4" t="s">
        <v>192</v>
      </c>
      <c r="D2" s="3" t="s">
        <v>193</v>
      </c>
    </row>
    <row r="3">
      <c r="A3" s="3" t="s">
        <v>194</v>
      </c>
      <c r="B3" s="3" t="s">
        <v>195</v>
      </c>
      <c r="C3" s="4" t="s">
        <v>196</v>
      </c>
      <c r="D3" s="3" t="s">
        <v>197</v>
      </c>
      <c r="E3" s="3" t="s">
        <v>198</v>
      </c>
    </row>
    <row r="4">
      <c r="A4" s="3" t="s">
        <v>199</v>
      </c>
      <c r="B4" s="3" t="s">
        <v>200</v>
      </c>
      <c r="C4" s="4" t="s">
        <v>201</v>
      </c>
      <c r="D4" s="3" t="s">
        <v>202</v>
      </c>
    </row>
    <row r="5">
      <c r="A5" s="3" t="s">
        <v>203</v>
      </c>
      <c r="B5" s="3" t="s">
        <v>85</v>
      </c>
    </row>
    <row r="6">
      <c r="A6" s="3" t="s">
        <v>109</v>
      </c>
      <c r="B6" s="3" t="s">
        <v>204</v>
      </c>
    </row>
  </sheetData>
  <hyperlinks>
    <hyperlink r:id="rId1" ref="C2"/>
    <hyperlink r:id="rId2" ref="C3"/>
    <hyperlink r:id="rId3" ref="C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0.0"/>
    <col customWidth="1" min="2" max="2" width="18.75"/>
    <col customWidth="1" min="11" max="11" width="16.13"/>
    <col customWidth="1" min="14" max="14" width="16.25"/>
    <col customWidth="1" min="23" max="23" width="38.25"/>
  </cols>
  <sheetData>
    <row r="1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26</v>
      </c>
      <c r="V1" s="3" t="s">
        <v>27</v>
      </c>
      <c r="W1" s="3" t="s">
        <v>28</v>
      </c>
      <c r="X1" s="3" t="s">
        <v>29</v>
      </c>
    </row>
    <row r="2">
      <c r="A2" s="3" t="s">
        <v>30</v>
      </c>
      <c r="B2" s="4" t="s">
        <v>31</v>
      </c>
      <c r="C2" s="4" t="s">
        <v>205</v>
      </c>
      <c r="D2" s="3">
        <v>1.0</v>
      </c>
      <c r="E2" s="3" t="s">
        <v>33</v>
      </c>
      <c r="F2" s="3">
        <v>0.0</v>
      </c>
      <c r="G2" s="5">
        <v>306146.0</v>
      </c>
      <c r="H2" s="5">
        <v>1081.0</v>
      </c>
      <c r="I2" s="5">
        <v>-1.0</v>
      </c>
      <c r="J2" s="5">
        <v>-1.0</v>
      </c>
      <c r="K2" s="3" t="s">
        <v>34</v>
      </c>
      <c r="L2" s="3" t="s">
        <v>35</v>
      </c>
      <c r="M2" s="3" t="s">
        <v>36</v>
      </c>
      <c r="N2" s="3">
        <v>0.0</v>
      </c>
      <c r="O2" s="3" t="s">
        <v>37</v>
      </c>
      <c r="P2" s="3">
        <v>1.0</v>
      </c>
      <c r="Q2" s="3" t="s">
        <v>38</v>
      </c>
      <c r="R2" s="3" t="s">
        <v>39</v>
      </c>
      <c r="S2" s="3">
        <v>1.0</v>
      </c>
      <c r="T2" s="3">
        <v>0.0</v>
      </c>
      <c r="U2" s="3">
        <v>1.0</v>
      </c>
      <c r="V2" s="3">
        <v>5.0</v>
      </c>
      <c r="W2" s="6"/>
    </row>
    <row r="3">
      <c r="A3" s="3" t="s">
        <v>204</v>
      </c>
      <c r="B3" s="7" t="s">
        <v>41</v>
      </c>
      <c r="C3" s="4" t="s">
        <v>42</v>
      </c>
      <c r="D3" s="3">
        <v>1.0</v>
      </c>
      <c r="E3" s="3" t="s">
        <v>33</v>
      </c>
      <c r="F3" s="3">
        <v>0.0</v>
      </c>
      <c r="G3" s="5">
        <v>1714213.0</v>
      </c>
      <c r="H3" s="5">
        <v>37065.0</v>
      </c>
      <c r="I3" s="5">
        <v>-1.0</v>
      </c>
      <c r="J3" s="5">
        <v>-1.0</v>
      </c>
      <c r="K3" s="3" t="s">
        <v>206</v>
      </c>
      <c r="L3" s="3" t="s">
        <v>35</v>
      </c>
      <c r="M3" s="3" t="s">
        <v>36</v>
      </c>
      <c r="N3" s="3">
        <v>0.0</v>
      </c>
      <c r="O3" s="3">
        <v>0.0</v>
      </c>
      <c r="P3" s="3" t="s">
        <v>44</v>
      </c>
      <c r="Q3" s="3" t="s">
        <v>38</v>
      </c>
      <c r="R3" s="3" t="s">
        <v>39</v>
      </c>
      <c r="S3" s="3">
        <v>0.0</v>
      </c>
      <c r="T3" s="3">
        <v>1.0</v>
      </c>
      <c r="U3" s="3">
        <v>1.0</v>
      </c>
      <c r="V3" s="3">
        <v>3.0</v>
      </c>
      <c r="W3" s="3" t="s">
        <v>45</v>
      </c>
    </row>
    <row r="4">
      <c r="A4" s="3" t="s">
        <v>49</v>
      </c>
      <c r="C4" s="7" t="s">
        <v>50</v>
      </c>
      <c r="D4" s="6"/>
      <c r="E4" s="6"/>
      <c r="F4" s="6"/>
      <c r="G4" s="9"/>
      <c r="H4" s="9"/>
      <c r="I4" s="9"/>
      <c r="J4" s="9"/>
      <c r="K4" s="6"/>
      <c r="L4" s="6"/>
      <c r="M4" s="6"/>
      <c r="N4" s="6"/>
      <c r="O4" s="6"/>
      <c r="P4" s="6"/>
      <c r="Q4" s="6"/>
      <c r="R4" s="3" t="s">
        <v>39</v>
      </c>
      <c r="S4" s="3">
        <v>0.0</v>
      </c>
      <c r="T4" s="3">
        <v>1.0</v>
      </c>
      <c r="U4" s="3">
        <v>0.0</v>
      </c>
      <c r="V4" s="3">
        <v>0.0</v>
      </c>
    </row>
    <row r="5">
      <c r="A5" s="3" t="s">
        <v>51</v>
      </c>
      <c r="B5" s="4" t="s">
        <v>52</v>
      </c>
      <c r="C5" s="4" t="s">
        <v>207</v>
      </c>
      <c r="D5" s="3">
        <v>1.0</v>
      </c>
      <c r="E5" s="3" t="s">
        <v>33</v>
      </c>
      <c r="F5" s="3">
        <v>0.0</v>
      </c>
      <c r="G5" s="5">
        <v>196613.0</v>
      </c>
      <c r="H5" s="5">
        <v>2101.0</v>
      </c>
      <c r="I5" s="5">
        <v>675170.0</v>
      </c>
      <c r="J5" s="5">
        <v>5089.0</v>
      </c>
      <c r="K5" s="3" t="s">
        <v>54</v>
      </c>
      <c r="L5" s="3" t="s">
        <v>35</v>
      </c>
      <c r="M5" s="3" t="s">
        <v>55</v>
      </c>
      <c r="N5" s="3">
        <v>0.0</v>
      </c>
      <c r="O5" s="3" t="s">
        <v>56</v>
      </c>
      <c r="P5" s="3">
        <v>1.0</v>
      </c>
      <c r="Q5" s="3" t="s">
        <v>38</v>
      </c>
      <c r="R5" s="3" t="s">
        <v>57</v>
      </c>
      <c r="S5" s="3">
        <v>1.0</v>
      </c>
      <c r="T5" s="3">
        <v>0.0</v>
      </c>
      <c r="U5" s="3">
        <v>1.0</v>
      </c>
      <c r="V5" s="3">
        <v>2.0</v>
      </c>
      <c r="W5" s="3" t="s">
        <v>58</v>
      </c>
    </row>
    <row r="6">
      <c r="A6" s="3" t="s">
        <v>59</v>
      </c>
      <c r="B6" s="6"/>
      <c r="C6" s="4" t="s">
        <v>60</v>
      </c>
      <c r="D6" s="3">
        <v>1.0</v>
      </c>
      <c r="E6" s="3" t="s">
        <v>33</v>
      </c>
      <c r="F6" s="3">
        <v>0.0</v>
      </c>
      <c r="G6" s="9">
        <f>118800+8751</f>
        <v>127551</v>
      </c>
      <c r="H6" s="5">
        <v>2917.0</v>
      </c>
      <c r="I6" s="9">
        <f>437513+24426
</f>
        <v>461939</v>
      </c>
      <c r="J6" s="5">
        <v>8142.0</v>
      </c>
      <c r="K6" s="3" t="s">
        <v>61</v>
      </c>
      <c r="L6" s="3" t="s">
        <v>35</v>
      </c>
      <c r="M6" s="3" t="s">
        <v>62</v>
      </c>
      <c r="N6" s="3">
        <v>0.0</v>
      </c>
      <c r="O6" s="3" t="s">
        <v>56</v>
      </c>
      <c r="P6" s="3">
        <v>1.0</v>
      </c>
      <c r="Q6" s="3" t="s">
        <v>38</v>
      </c>
      <c r="R6" s="3" t="s">
        <v>63</v>
      </c>
      <c r="S6" s="3">
        <v>0.0</v>
      </c>
      <c r="T6" s="3">
        <v>0.0</v>
      </c>
      <c r="U6" s="3">
        <v>1.0</v>
      </c>
      <c r="V6" s="3">
        <v>2.0</v>
      </c>
      <c r="W6" s="6"/>
    </row>
    <row r="7">
      <c r="A7" s="3" t="s">
        <v>64</v>
      </c>
      <c r="C7" s="4" t="s">
        <v>65</v>
      </c>
      <c r="D7" s="3">
        <v>1.0</v>
      </c>
      <c r="E7" s="3" t="s">
        <v>33</v>
      </c>
      <c r="F7" s="3">
        <v>0.0</v>
      </c>
      <c r="G7" s="9"/>
      <c r="H7" s="9"/>
      <c r="I7" s="5">
        <v>268243.0</v>
      </c>
      <c r="J7" s="5">
        <v>1010.0</v>
      </c>
      <c r="K7" s="3" t="s">
        <v>66</v>
      </c>
      <c r="L7" s="3" t="s">
        <v>35</v>
      </c>
      <c r="M7" s="6"/>
      <c r="N7" s="3">
        <v>0.0</v>
      </c>
      <c r="O7" s="3" t="s">
        <v>56</v>
      </c>
      <c r="P7" s="3">
        <v>1.0</v>
      </c>
      <c r="Q7" s="3" t="s">
        <v>38</v>
      </c>
      <c r="R7" s="3" t="s">
        <v>63</v>
      </c>
      <c r="S7" s="3">
        <v>0.0</v>
      </c>
      <c r="T7" s="3">
        <v>0.0</v>
      </c>
      <c r="U7" s="3">
        <v>0.0</v>
      </c>
      <c r="V7" s="3">
        <v>2.0</v>
      </c>
      <c r="W7" s="3" t="s">
        <v>67</v>
      </c>
    </row>
    <row r="8">
      <c r="A8" s="3" t="s">
        <v>68</v>
      </c>
      <c r="B8" s="6"/>
      <c r="C8" s="4" t="s">
        <v>208</v>
      </c>
      <c r="D8" s="3">
        <v>1.0</v>
      </c>
      <c r="E8" s="3" t="s">
        <v>33</v>
      </c>
      <c r="F8" s="3">
        <v>0.0</v>
      </c>
      <c r="G8" s="9">
        <f>1148702+42710</f>
        <v>1191412</v>
      </c>
      <c r="H8" s="5">
        <v>4271.0</v>
      </c>
      <c r="I8" s="5">
        <f>2686843+100000        </f>
        <v>2786843</v>
      </c>
      <c r="J8" s="5">
        <v>10000.0</v>
      </c>
      <c r="K8" s="3" t="s">
        <v>70</v>
      </c>
      <c r="L8" s="3" t="s">
        <v>35</v>
      </c>
      <c r="M8" s="3" t="s">
        <v>71</v>
      </c>
      <c r="N8" s="3">
        <v>0.0</v>
      </c>
      <c r="O8" s="3" t="s">
        <v>56</v>
      </c>
      <c r="P8" s="3">
        <v>1.0</v>
      </c>
      <c r="Q8" s="3" t="s">
        <v>38</v>
      </c>
      <c r="R8" s="3" t="s">
        <v>63</v>
      </c>
      <c r="S8" s="3">
        <v>0.0</v>
      </c>
      <c r="T8" s="3">
        <v>0.0</v>
      </c>
      <c r="U8" s="3">
        <v>1.0</v>
      </c>
      <c r="V8" s="3">
        <v>2.0</v>
      </c>
      <c r="W8" s="3" t="s">
        <v>72</v>
      </c>
    </row>
    <row r="9">
      <c r="A9" s="3" t="s">
        <v>209</v>
      </c>
      <c r="B9" s="4" t="s">
        <v>80</v>
      </c>
      <c r="C9" s="4" t="s">
        <v>210</v>
      </c>
      <c r="D9" s="3">
        <v>1.0</v>
      </c>
      <c r="E9" s="3" t="s">
        <v>33</v>
      </c>
      <c r="F9" s="3">
        <v>0.0</v>
      </c>
      <c r="G9" s="5">
        <v>2.4211423E7</v>
      </c>
      <c r="H9" s="5">
        <v>113660.0</v>
      </c>
      <c r="I9" s="5">
        <v>6.2664638E7</v>
      </c>
      <c r="J9" s="5">
        <v>332864.0</v>
      </c>
      <c r="K9" s="3" t="s">
        <v>82</v>
      </c>
      <c r="L9" s="3" t="s">
        <v>35</v>
      </c>
      <c r="M9" s="3" t="s">
        <v>83</v>
      </c>
      <c r="N9" s="3">
        <v>0.0</v>
      </c>
      <c r="O9" s="3">
        <v>0.0</v>
      </c>
      <c r="P9" s="3">
        <v>1.0</v>
      </c>
      <c r="Q9" s="3" t="s">
        <v>38</v>
      </c>
      <c r="R9" s="3" t="s">
        <v>76</v>
      </c>
      <c r="S9" s="3">
        <v>0.0</v>
      </c>
      <c r="T9" s="3">
        <v>1.0</v>
      </c>
      <c r="U9" s="3">
        <v>1.0</v>
      </c>
      <c r="V9" s="3">
        <v>2.0</v>
      </c>
      <c r="W9" s="3" t="s">
        <v>84</v>
      </c>
    </row>
    <row r="10">
      <c r="A10" s="3" t="s">
        <v>211</v>
      </c>
      <c r="B10" s="6"/>
      <c r="C10" s="4" t="s">
        <v>212</v>
      </c>
      <c r="D10" s="3">
        <v>1.0</v>
      </c>
      <c r="E10" s="3" t="s">
        <v>33</v>
      </c>
      <c r="F10" s="3">
        <v>0.0</v>
      </c>
      <c r="G10" s="5">
        <v>5.748096E7</v>
      </c>
      <c r="H10" s="5">
        <v>147776.0</v>
      </c>
      <c r="I10" s="5">
        <v>1.40663548E8</v>
      </c>
      <c r="J10" s="5">
        <v>429145.0</v>
      </c>
      <c r="K10" s="3" t="s">
        <v>87</v>
      </c>
      <c r="L10" s="3" t="s">
        <v>35</v>
      </c>
      <c r="M10" s="3" t="s">
        <v>83</v>
      </c>
      <c r="N10" s="3">
        <v>0.0</v>
      </c>
      <c r="O10" s="3">
        <v>0.0</v>
      </c>
      <c r="P10" s="3">
        <v>1.0</v>
      </c>
      <c r="Q10" s="3" t="s">
        <v>38</v>
      </c>
      <c r="R10" s="3" t="s">
        <v>63</v>
      </c>
      <c r="S10" s="3">
        <v>0.0</v>
      </c>
      <c r="T10" s="3">
        <v>1.0</v>
      </c>
      <c r="U10" s="3">
        <v>1.0</v>
      </c>
      <c r="V10" s="3">
        <v>1.0</v>
      </c>
      <c r="W10" s="3" t="s">
        <v>88</v>
      </c>
    </row>
    <row r="11">
      <c r="A11" s="3" t="s">
        <v>89</v>
      </c>
      <c r="B11" s="4" t="s">
        <v>90</v>
      </c>
      <c r="C11" s="4" t="s">
        <v>91</v>
      </c>
      <c r="D11" s="3">
        <v>1.0</v>
      </c>
      <c r="E11" s="3" t="s">
        <v>92</v>
      </c>
      <c r="F11" s="3">
        <v>0.0</v>
      </c>
      <c r="G11" s="5">
        <v>4750.0</v>
      </c>
      <c r="H11" s="5">
        <v>12.0</v>
      </c>
      <c r="I11" s="5">
        <v>-1.0</v>
      </c>
      <c r="J11" s="5">
        <v>-1.0</v>
      </c>
      <c r="K11" s="3" t="s">
        <v>93</v>
      </c>
      <c r="L11" s="3" t="s">
        <v>94</v>
      </c>
      <c r="M11" s="3" t="s">
        <v>36</v>
      </c>
      <c r="N11" s="3">
        <v>0.0</v>
      </c>
      <c r="O11" s="3">
        <v>0.0</v>
      </c>
      <c r="P11" s="3">
        <v>0.0</v>
      </c>
      <c r="Q11" s="3" t="s">
        <v>92</v>
      </c>
      <c r="R11" s="3" t="s">
        <v>95</v>
      </c>
      <c r="S11" s="3">
        <v>0.0</v>
      </c>
      <c r="T11" s="3">
        <v>0.0</v>
      </c>
      <c r="U11" s="3">
        <v>1.0</v>
      </c>
      <c r="V11" s="3">
        <v>1.0</v>
      </c>
      <c r="W11" s="4" t="s">
        <v>213</v>
      </c>
    </row>
    <row r="12">
      <c r="A12" s="3" t="s">
        <v>97</v>
      </c>
      <c r="B12" s="4" t="s">
        <v>98</v>
      </c>
      <c r="C12" s="7" t="s">
        <v>99</v>
      </c>
      <c r="D12" s="3">
        <v>1.0</v>
      </c>
      <c r="E12" s="3" t="s">
        <v>92</v>
      </c>
      <c r="F12" s="3">
        <v>0.0</v>
      </c>
      <c r="G12" s="5">
        <v>7590.0</v>
      </c>
      <c r="H12" s="5">
        <v>47.0</v>
      </c>
      <c r="I12" s="5">
        <v>-1.0</v>
      </c>
      <c r="J12" s="5">
        <v>-1.0</v>
      </c>
      <c r="K12" s="3" t="s">
        <v>100</v>
      </c>
      <c r="L12" s="3" t="s">
        <v>94</v>
      </c>
      <c r="M12" s="3" t="s">
        <v>36</v>
      </c>
      <c r="N12" s="3">
        <v>0.0</v>
      </c>
      <c r="O12" s="3">
        <v>0.0</v>
      </c>
      <c r="P12" s="6"/>
      <c r="Q12" s="3" t="s">
        <v>92</v>
      </c>
      <c r="R12" s="3" t="s">
        <v>101</v>
      </c>
      <c r="S12" s="3">
        <v>1.0</v>
      </c>
      <c r="T12" s="3">
        <v>0.0</v>
      </c>
      <c r="U12" s="3">
        <v>1.0</v>
      </c>
      <c r="V12" s="3">
        <v>0.0</v>
      </c>
      <c r="W12" s="3" t="s">
        <v>102</v>
      </c>
    </row>
    <row r="13">
      <c r="A13" s="3" t="s">
        <v>103</v>
      </c>
      <c r="C13" s="6"/>
      <c r="D13" s="3">
        <v>0.0</v>
      </c>
      <c r="E13" s="3" t="s">
        <v>35</v>
      </c>
      <c r="F13" s="3">
        <v>0.0</v>
      </c>
      <c r="G13" s="5">
        <v>1000000.0</v>
      </c>
      <c r="H13" s="5">
        <v>4800.0</v>
      </c>
      <c r="I13" s="5">
        <v>-1.0</v>
      </c>
      <c r="J13" s="5">
        <v>-1.0</v>
      </c>
      <c r="K13" s="6"/>
      <c r="L13" s="3" t="s">
        <v>35</v>
      </c>
      <c r="M13" s="3" t="s">
        <v>36</v>
      </c>
      <c r="N13" s="3">
        <v>0.0</v>
      </c>
      <c r="O13" s="6"/>
      <c r="P13" s="6"/>
      <c r="Q13" s="3" t="s">
        <v>38</v>
      </c>
      <c r="R13" s="6"/>
      <c r="S13" s="6"/>
      <c r="T13" s="6"/>
      <c r="U13" s="3">
        <v>0.0</v>
      </c>
      <c r="V13" s="3">
        <v>3.0</v>
      </c>
      <c r="W13" s="4" t="s">
        <v>214</v>
      </c>
    </row>
    <row r="14">
      <c r="A14" s="3" t="s">
        <v>138</v>
      </c>
      <c r="B14" s="6"/>
      <c r="C14" s="4" t="s">
        <v>139</v>
      </c>
      <c r="D14" s="3">
        <v>0.0</v>
      </c>
      <c r="E14" s="3" t="s">
        <v>133</v>
      </c>
      <c r="F14" s="3">
        <v>1.0</v>
      </c>
      <c r="G14" s="12">
        <f>321270+6316+3186</f>
        <v>330772</v>
      </c>
      <c r="H14" s="5">
        <v>997.0</v>
      </c>
      <c r="I14" s="5">
        <v>-1.0</v>
      </c>
      <c r="J14" s="5">
        <v>-1.0</v>
      </c>
      <c r="K14" s="3" t="s">
        <v>140</v>
      </c>
      <c r="L14" s="3" t="s">
        <v>134</v>
      </c>
      <c r="M14" s="3" t="s">
        <v>36</v>
      </c>
      <c r="N14" s="3" t="s">
        <v>215</v>
      </c>
      <c r="O14" s="3" t="s">
        <v>110</v>
      </c>
      <c r="P14" s="3">
        <v>1.0</v>
      </c>
      <c r="Q14" s="3" t="s">
        <v>137</v>
      </c>
      <c r="R14" s="6"/>
      <c r="S14" s="3">
        <v>1.0</v>
      </c>
      <c r="T14" s="3">
        <v>0.0</v>
      </c>
      <c r="U14" s="3">
        <v>1.0</v>
      </c>
      <c r="V14" s="3">
        <v>2.0</v>
      </c>
      <c r="W14" s="13" t="s">
        <v>141</v>
      </c>
    </row>
    <row r="15" ht="18.75" customHeight="1">
      <c r="A15" s="3" t="s">
        <v>131</v>
      </c>
      <c r="B15" s="6"/>
      <c r="C15" s="7" t="s">
        <v>132</v>
      </c>
      <c r="D15" s="3">
        <v>1.0</v>
      </c>
      <c r="E15" s="3" t="s">
        <v>133</v>
      </c>
      <c r="F15" s="3">
        <v>1.0</v>
      </c>
      <c r="G15" s="5">
        <f>320750+1816+4482+3186</f>
        <v>330234</v>
      </c>
      <c r="H15" s="5">
        <v>997.0</v>
      </c>
      <c r="I15" s="5">
        <v>-1.0</v>
      </c>
      <c r="J15" s="5">
        <v>-1.0</v>
      </c>
      <c r="K15" s="3" t="s">
        <v>75</v>
      </c>
      <c r="L15" s="3" t="s">
        <v>134</v>
      </c>
      <c r="M15" s="3" t="s">
        <v>36</v>
      </c>
      <c r="N15" s="3" t="s">
        <v>215</v>
      </c>
      <c r="O15" s="3" t="s">
        <v>136</v>
      </c>
      <c r="P15" s="6"/>
      <c r="Q15" s="3" t="s">
        <v>137</v>
      </c>
      <c r="R15" s="6"/>
      <c r="S15" s="3">
        <v>1.0</v>
      </c>
      <c r="T15" s="3">
        <v>0.0</v>
      </c>
      <c r="U15" s="3">
        <v>1.0</v>
      </c>
      <c r="V15" s="3">
        <v>2.0</v>
      </c>
      <c r="W15" s="6"/>
    </row>
    <row r="16">
      <c r="A16" s="3" t="s">
        <v>142</v>
      </c>
      <c r="B16" s="6"/>
      <c r="C16" s="4" t="s">
        <v>143</v>
      </c>
      <c r="D16" s="3">
        <v>0.0</v>
      </c>
      <c r="E16" s="3" t="s">
        <v>144</v>
      </c>
      <c r="F16" s="3">
        <v>1.0</v>
      </c>
      <c r="G16" s="5">
        <f>2886761+1071627+55307</f>
        <v>4013695</v>
      </c>
      <c r="H16" s="5">
        <v>80000.0</v>
      </c>
      <c r="I16" s="5">
        <v>-1.0</v>
      </c>
      <c r="J16" s="5">
        <v>-1.0</v>
      </c>
      <c r="K16" s="3" t="s">
        <v>75</v>
      </c>
      <c r="L16" s="3" t="s">
        <v>35</v>
      </c>
      <c r="M16" s="3" t="s">
        <v>36</v>
      </c>
      <c r="N16" s="3" t="s">
        <v>216</v>
      </c>
      <c r="O16" s="3" t="s">
        <v>146</v>
      </c>
      <c r="P16" s="6"/>
      <c r="Q16" s="3" t="s">
        <v>137</v>
      </c>
      <c r="R16" s="6"/>
      <c r="S16" s="3">
        <v>1.0</v>
      </c>
      <c r="T16" s="3">
        <v>0.0</v>
      </c>
      <c r="U16" s="3">
        <v>1.0</v>
      </c>
      <c r="V16" s="3">
        <v>2.0</v>
      </c>
      <c r="W16" s="3" t="s">
        <v>147</v>
      </c>
    </row>
    <row r="17">
      <c r="A17" s="3" t="s">
        <v>148</v>
      </c>
      <c r="B17" s="6"/>
      <c r="C17" s="4" t="s">
        <v>143</v>
      </c>
      <c r="D17" s="3">
        <v>0.0</v>
      </c>
      <c r="E17" s="3" t="s">
        <v>144</v>
      </c>
      <c r="F17" s="3">
        <v>1.0</v>
      </c>
      <c r="G17" s="5">
        <f>2886761+55307</f>
        <v>2942068</v>
      </c>
      <c r="H17" s="5">
        <v>80000.0</v>
      </c>
      <c r="I17" s="5">
        <v>-1.0</v>
      </c>
      <c r="J17" s="5">
        <v>-1.0</v>
      </c>
      <c r="K17" s="3" t="s">
        <v>75</v>
      </c>
      <c r="L17" s="3" t="s">
        <v>35</v>
      </c>
      <c r="M17" s="3" t="s">
        <v>36</v>
      </c>
      <c r="N17" s="3" t="s">
        <v>216</v>
      </c>
      <c r="O17" s="3" t="s">
        <v>150</v>
      </c>
      <c r="P17" s="6"/>
      <c r="Q17" s="3" t="s">
        <v>137</v>
      </c>
      <c r="R17" s="6"/>
      <c r="S17" s="3">
        <v>1.0</v>
      </c>
      <c r="T17" s="3">
        <v>0.0</v>
      </c>
      <c r="U17" s="3">
        <v>1.0</v>
      </c>
      <c r="V17" s="3">
        <v>2.0</v>
      </c>
      <c r="W17" s="3" t="s">
        <v>151</v>
      </c>
    </row>
    <row r="18">
      <c r="A18" s="3" t="s">
        <v>106</v>
      </c>
      <c r="B18" s="6"/>
      <c r="C18" s="4" t="s">
        <v>107</v>
      </c>
      <c r="D18" s="3">
        <v>1.0</v>
      </c>
      <c r="E18" s="3" t="s">
        <v>33</v>
      </c>
      <c r="F18" s="3">
        <v>1.0</v>
      </c>
      <c r="G18" s="9">
        <f>113205+2583</f>
        <v>115788</v>
      </c>
      <c r="H18" s="5">
        <v>1000.0</v>
      </c>
      <c r="I18" s="5">
        <v>-1.0</v>
      </c>
      <c r="J18" s="5">
        <v>-1.0</v>
      </c>
      <c r="K18" s="3" t="s">
        <v>108</v>
      </c>
      <c r="L18" s="3" t="s">
        <v>35</v>
      </c>
      <c r="M18" s="3" t="s">
        <v>36</v>
      </c>
      <c r="N18" s="3" t="s">
        <v>109</v>
      </c>
      <c r="O18" s="3" t="s">
        <v>110</v>
      </c>
      <c r="P18" s="6"/>
      <c r="Q18" s="3" t="s">
        <v>38</v>
      </c>
      <c r="R18" s="6"/>
      <c r="S18" s="3">
        <v>1.0</v>
      </c>
      <c r="T18" s="3">
        <v>0.0</v>
      </c>
      <c r="U18" s="3">
        <v>1.0</v>
      </c>
      <c r="V18" s="3">
        <v>3.0</v>
      </c>
      <c r="W18" s="6"/>
    </row>
    <row r="19">
      <c r="A19" s="11" t="s">
        <v>111</v>
      </c>
      <c r="B19" s="6"/>
      <c r="C19" s="4" t="s">
        <v>113</v>
      </c>
      <c r="D19" s="3">
        <v>1.0</v>
      </c>
      <c r="E19" s="3" t="s">
        <v>114</v>
      </c>
      <c r="F19" s="3">
        <v>1.0</v>
      </c>
      <c r="G19" s="9">
        <f>320544+25170</f>
        <v>345714</v>
      </c>
      <c r="H19" s="5">
        <v>10000.0</v>
      </c>
      <c r="I19" s="5">
        <v>-1.0</v>
      </c>
      <c r="J19" s="5">
        <v>-1.0</v>
      </c>
      <c r="K19" s="6"/>
      <c r="L19" s="3" t="s">
        <v>35</v>
      </c>
      <c r="M19" s="3" t="s">
        <v>36</v>
      </c>
      <c r="N19" s="3" t="s">
        <v>115</v>
      </c>
      <c r="O19" s="3" t="s">
        <v>116</v>
      </c>
      <c r="P19" s="6"/>
      <c r="Q19" s="3" t="s">
        <v>35</v>
      </c>
      <c r="R19" s="6"/>
      <c r="S19" s="3">
        <v>1.0</v>
      </c>
      <c r="T19" s="3">
        <v>0.0</v>
      </c>
      <c r="U19" s="3">
        <v>1.0</v>
      </c>
      <c r="V19" s="3">
        <v>3.0</v>
      </c>
      <c r="W19" s="3" t="s">
        <v>117</v>
      </c>
      <c r="X19" s="3" t="s">
        <v>118</v>
      </c>
    </row>
    <row r="20">
      <c r="A20" s="11" t="s">
        <v>126</v>
      </c>
      <c r="B20" s="6"/>
      <c r="C20" s="4" t="s">
        <v>127</v>
      </c>
      <c r="D20" s="3">
        <v>1.0</v>
      </c>
      <c r="E20" s="3" t="s">
        <v>128</v>
      </c>
      <c r="F20" s="3">
        <v>1.0</v>
      </c>
      <c r="G20" s="9">
        <f>434251+2974</f>
        <v>437225</v>
      </c>
      <c r="H20" s="5">
        <v>10000.0</v>
      </c>
      <c r="I20" s="5">
        <v>-1.0</v>
      </c>
      <c r="J20" s="5">
        <v>-1.0</v>
      </c>
      <c r="K20" s="6"/>
      <c r="L20" s="3" t="s">
        <v>35</v>
      </c>
      <c r="M20" s="3" t="s">
        <v>36</v>
      </c>
      <c r="N20" s="3" t="s">
        <v>123</v>
      </c>
      <c r="O20" s="3" t="s">
        <v>116</v>
      </c>
      <c r="P20" s="6"/>
      <c r="Q20" s="3" t="s">
        <v>35</v>
      </c>
      <c r="R20" s="6"/>
      <c r="S20" s="3">
        <v>1.0</v>
      </c>
      <c r="T20" s="3">
        <v>0.0</v>
      </c>
      <c r="U20" s="3">
        <v>1.0</v>
      </c>
      <c r="V20" s="3">
        <v>3.0</v>
      </c>
      <c r="W20" s="3" t="s">
        <v>129</v>
      </c>
      <c r="X20" s="3" t="s">
        <v>130</v>
      </c>
    </row>
    <row r="21">
      <c r="A21" s="3" t="s">
        <v>119</v>
      </c>
      <c r="B21" s="6"/>
      <c r="C21" s="4" t="s">
        <v>121</v>
      </c>
      <c r="D21" s="3">
        <v>1.0</v>
      </c>
      <c r="E21" s="3" t="s">
        <v>33</v>
      </c>
      <c r="F21" s="3">
        <v>1.0</v>
      </c>
      <c r="G21" s="9">
        <f>320544+6892</f>
        <v>327436</v>
      </c>
      <c r="H21" s="5">
        <v>10000.0</v>
      </c>
      <c r="I21" s="5">
        <v>-1.0</v>
      </c>
      <c r="J21" s="5">
        <v>-1.0</v>
      </c>
      <c r="K21" s="3" t="s">
        <v>122</v>
      </c>
      <c r="L21" s="3" t="s">
        <v>35</v>
      </c>
      <c r="M21" s="3" t="s">
        <v>36</v>
      </c>
      <c r="N21" s="3" t="s">
        <v>123</v>
      </c>
      <c r="O21" s="3" t="s">
        <v>116</v>
      </c>
      <c r="P21" s="3">
        <v>1.0</v>
      </c>
      <c r="Q21" s="3" t="s">
        <v>35</v>
      </c>
      <c r="R21" s="6"/>
      <c r="S21" s="3">
        <v>1.0</v>
      </c>
      <c r="T21" s="3">
        <v>0.0</v>
      </c>
      <c r="U21" s="3">
        <v>1.0</v>
      </c>
      <c r="V21" s="3">
        <v>3.0</v>
      </c>
      <c r="W21" s="3" t="s">
        <v>124</v>
      </c>
      <c r="X21" s="3" t="s">
        <v>125</v>
      </c>
    </row>
    <row r="22">
      <c r="A22" s="3" t="s">
        <v>152</v>
      </c>
      <c r="B22" s="6"/>
      <c r="C22" s="4" t="s">
        <v>153</v>
      </c>
      <c r="D22" s="3">
        <v>1.0</v>
      </c>
      <c r="E22" s="3" t="s">
        <v>92</v>
      </c>
      <c r="F22" s="3">
        <v>0.0</v>
      </c>
      <c r="G22" s="5">
        <v>1907.0</v>
      </c>
      <c r="H22" s="5">
        <v>32.0</v>
      </c>
      <c r="I22" s="5">
        <v>-1.0</v>
      </c>
      <c r="J22" s="5">
        <v>-1.0</v>
      </c>
      <c r="K22" s="6"/>
      <c r="L22" s="3" t="s">
        <v>154</v>
      </c>
      <c r="M22" s="3" t="s">
        <v>36</v>
      </c>
      <c r="N22" s="3">
        <v>0.0</v>
      </c>
      <c r="O22" s="6"/>
      <c r="P22" s="6"/>
      <c r="Q22" s="3" t="s">
        <v>92</v>
      </c>
      <c r="R22" s="6"/>
      <c r="S22" s="3">
        <v>1.0</v>
      </c>
      <c r="T22" s="3">
        <v>0.0</v>
      </c>
      <c r="U22" s="3">
        <v>1.0</v>
      </c>
      <c r="V22" s="3">
        <v>2.0</v>
      </c>
      <c r="W22" s="3" t="s">
        <v>155</v>
      </c>
    </row>
    <row r="23">
      <c r="A23" s="3" t="s">
        <v>156</v>
      </c>
      <c r="B23" s="4" t="s">
        <v>157</v>
      </c>
      <c r="C23" s="6"/>
      <c r="D23" s="3">
        <v>1.0</v>
      </c>
      <c r="E23" s="3" t="s">
        <v>92</v>
      </c>
      <c r="F23" s="3">
        <v>0.0</v>
      </c>
      <c r="G23" s="9"/>
      <c r="H23" s="5">
        <v>50.0</v>
      </c>
      <c r="I23" s="5">
        <v>-1.0</v>
      </c>
      <c r="J23" s="5">
        <v>-1.0</v>
      </c>
      <c r="K23" s="6"/>
      <c r="L23" s="3" t="s">
        <v>154</v>
      </c>
      <c r="M23" s="3" t="s">
        <v>36</v>
      </c>
      <c r="N23" s="3">
        <v>0.0</v>
      </c>
      <c r="O23" s="6"/>
      <c r="P23" s="6"/>
      <c r="Q23" s="3" t="s">
        <v>92</v>
      </c>
      <c r="R23" s="6"/>
      <c r="S23" s="6"/>
      <c r="T23" s="3">
        <v>0.0</v>
      </c>
      <c r="U23" s="3">
        <v>1.0</v>
      </c>
      <c r="V23" s="3">
        <v>1.0</v>
      </c>
      <c r="W23" s="3" t="s">
        <v>158</v>
      </c>
    </row>
    <row r="24">
      <c r="A24" s="3" t="s">
        <v>159</v>
      </c>
      <c r="C24" s="6"/>
      <c r="D24" s="6"/>
      <c r="E24" s="3" t="s">
        <v>92</v>
      </c>
      <c r="F24" s="6"/>
      <c r="G24" s="5">
        <v>1125.0</v>
      </c>
      <c r="H24" s="5">
        <v>15.0</v>
      </c>
      <c r="I24" s="5">
        <v>-1.0</v>
      </c>
      <c r="J24" s="5">
        <v>-1.0</v>
      </c>
      <c r="K24" s="6"/>
      <c r="L24" s="3" t="s">
        <v>154</v>
      </c>
      <c r="M24" s="3" t="s">
        <v>36</v>
      </c>
      <c r="N24" s="3">
        <v>0.0</v>
      </c>
      <c r="O24" s="6"/>
      <c r="P24" s="6"/>
      <c r="Q24" s="3" t="s">
        <v>92</v>
      </c>
      <c r="R24" s="6"/>
      <c r="S24" s="3">
        <v>1.0</v>
      </c>
      <c r="T24" s="3">
        <v>0.0</v>
      </c>
      <c r="U24" s="6"/>
      <c r="V24" s="3">
        <v>1.0</v>
      </c>
      <c r="W24" s="3" t="s">
        <v>160</v>
      </c>
    </row>
    <row r="25">
      <c r="A25" s="3" t="s">
        <v>161</v>
      </c>
      <c r="C25" s="4" t="s">
        <v>162</v>
      </c>
      <c r="D25" s="6"/>
      <c r="E25" s="3" t="s">
        <v>92</v>
      </c>
      <c r="F25" s="6"/>
      <c r="G25" s="5">
        <v>54306.0</v>
      </c>
      <c r="H25" s="5">
        <v>38.0</v>
      </c>
      <c r="I25" s="5">
        <v>-1.0</v>
      </c>
      <c r="J25" s="5">
        <v>-1.0</v>
      </c>
      <c r="K25" s="3" t="s">
        <v>163</v>
      </c>
      <c r="L25" s="3" t="s">
        <v>154</v>
      </c>
      <c r="M25" s="3" t="s">
        <v>36</v>
      </c>
      <c r="N25" s="3">
        <v>0.0</v>
      </c>
      <c r="O25" s="6"/>
      <c r="P25" s="6"/>
      <c r="Q25" s="3" t="s">
        <v>92</v>
      </c>
      <c r="R25" s="6"/>
      <c r="S25" s="3">
        <v>1.0</v>
      </c>
      <c r="T25" s="3">
        <v>0.0</v>
      </c>
      <c r="U25" s="6"/>
      <c r="V25" s="3">
        <v>1.0</v>
      </c>
      <c r="W25" s="3" t="s">
        <v>164</v>
      </c>
    </row>
    <row r="26">
      <c r="A26" s="3" t="s">
        <v>165</v>
      </c>
      <c r="C26" s="6"/>
      <c r="D26" s="3">
        <v>1.0</v>
      </c>
      <c r="E26" s="3" t="s">
        <v>92</v>
      </c>
      <c r="F26" s="6"/>
      <c r="G26" s="5">
        <v>443.0</v>
      </c>
      <c r="H26" s="5">
        <v>40.0</v>
      </c>
      <c r="I26" s="5">
        <v>-1.0</v>
      </c>
      <c r="J26" s="5">
        <v>-1.0</v>
      </c>
      <c r="K26" s="6"/>
      <c r="L26" s="3" t="s">
        <v>154</v>
      </c>
      <c r="M26" s="3" t="s">
        <v>36</v>
      </c>
      <c r="N26" s="3">
        <v>0.0</v>
      </c>
      <c r="O26" s="6"/>
      <c r="P26" s="6"/>
      <c r="Q26" s="3" t="s">
        <v>92</v>
      </c>
      <c r="R26" s="6"/>
      <c r="S26" s="6"/>
      <c r="T26" s="6"/>
      <c r="U26" s="6"/>
      <c r="V26" s="3">
        <v>1.0</v>
      </c>
    </row>
    <row r="27">
      <c r="A27" s="3" t="s">
        <v>166</v>
      </c>
      <c r="C27" s="6"/>
      <c r="D27" s="6"/>
      <c r="E27" s="3" t="s">
        <v>92</v>
      </c>
      <c r="F27" s="6"/>
      <c r="G27" s="5">
        <v>2130.0</v>
      </c>
      <c r="H27" s="5">
        <v>52.0</v>
      </c>
      <c r="I27" s="5">
        <v>-1.0</v>
      </c>
      <c r="J27" s="5">
        <v>-1.0</v>
      </c>
      <c r="K27" s="6"/>
      <c r="L27" s="3" t="s">
        <v>154</v>
      </c>
      <c r="M27" s="3" t="s">
        <v>36</v>
      </c>
      <c r="N27" s="3">
        <v>0.0</v>
      </c>
      <c r="O27" s="6"/>
      <c r="P27" s="6"/>
      <c r="Q27" s="3" t="s">
        <v>92</v>
      </c>
      <c r="R27" s="6"/>
      <c r="S27" s="3">
        <v>1.0</v>
      </c>
      <c r="T27" s="3">
        <v>0.0</v>
      </c>
      <c r="U27" s="6"/>
      <c r="V27" s="3">
        <v>1.0</v>
      </c>
      <c r="W27" s="4" t="s">
        <v>217</v>
      </c>
      <c r="X27" s="3" t="s">
        <v>168</v>
      </c>
    </row>
    <row r="28">
      <c r="A28" s="3" t="s">
        <v>169</v>
      </c>
      <c r="C28" s="6"/>
      <c r="D28" s="6"/>
      <c r="E28" s="3" t="s">
        <v>92</v>
      </c>
      <c r="F28" s="6"/>
      <c r="G28" s="3">
        <v>1900.0</v>
      </c>
      <c r="H28" s="3">
        <v>1580.0</v>
      </c>
      <c r="I28" s="5">
        <v>-1.0</v>
      </c>
      <c r="J28" s="5">
        <v>-1.0</v>
      </c>
      <c r="K28" s="6"/>
      <c r="L28" s="3" t="s">
        <v>170</v>
      </c>
      <c r="M28" s="3" t="s">
        <v>36</v>
      </c>
      <c r="N28" s="6"/>
      <c r="O28" s="6"/>
      <c r="P28" s="6"/>
      <c r="Q28" s="6"/>
      <c r="R28" s="6"/>
      <c r="S28" s="6"/>
      <c r="T28" s="3">
        <v>0.0</v>
      </c>
      <c r="U28" s="6"/>
      <c r="V28" s="6"/>
      <c r="W28" s="4" t="s">
        <v>218</v>
      </c>
      <c r="X28" s="3" t="s">
        <v>168</v>
      </c>
    </row>
    <row r="29">
      <c r="A29" s="3" t="s">
        <v>172</v>
      </c>
      <c r="C29" s="6"/>
      <c r="D29" s="6"/>
      <c r="E29" s="3" t="s">
        <v>92</v>
      </c>
      <c r="F29" s="6"/>
      <c r="G29" s="3">
        <v>163233.0</v>
      </c>
      <c r="H29" s="3">
        <v>7782.0</v>
      </c>
      <c r="I29" s="5">
        <v>-1.0</v>
      </c>
      <c r="J29" s="5">
        <v>-1.0</v>
      </c>
      <c r="K29" s="6"/>
      <c r="L29" s="3" t="s">
        <v>170</v>
      </c>
      <c r="M29" s="3" t="s">
        <v>36</v>
      </c>
      <c r="N29" s="6"/>
      <c r="O29" s="6"/>
      <c r="P29" s="6"/>
      <c r="Q29" s="6"/>
      <c r="R29" s="6"/>
      <c r="S29" s="6"/>
      <c r="T29" s="3">
        <v>0.0</v>
      </c>
      <c r="U29" s="6"/>
      <c r="V29" s="6"/>
      <c r="W29" s="14" t="s">
        <v>173</v>
      </c>
      <c r="X29" s="3" t="s">
        <v>168</v>
      </c>
    </row>
    <row r="30">
      <c r="A30" s="3" t="s">
        <v>174</v>
      </c>
      <c r="C30" s="6"/>
      <c r="D30" s="6"/>
      <c r="E30" s="3" t="s">
        <v>92</v>
      </c>
      <c r="F30" s="6"/>
      <c r="G30" s="3">
        <v>11071.0</v>
      </c>
      <c r="H30" s="3">
        <v>255.0</v>
      </c>
      <c r="I30" s="5">
        <v>-1.0</v>
      </c>
      <c r="J30" s="5">
        <v>-1.0</v>
      </c>
      <c r="K30" s="6"/>
      <c r="L30" s="3" t="s">
        <v>170</v>
      </c>
      <c r="M30" s="3" t="s">
        <v>36</v>
      </c>
      <c r="N30" s="6"/>
      <c r="O30" s="6"/>
      <c r="P30" s="6"/>
      <c r="Q30" s="3" t="s">
        <v>92</v>
      </c>
      <c r="R30" s="6"/>
      <c r="S30" s="6"/>
      <c r="T30" s="3">
        <v>0.0</v>
      </c>
      <c r="U30" s="6"/>
      <c r="V30" s="6"/>
      <c r="W30" s="14" t="s">
        <v>175</v>
      </c>
      <c r="X30" s="3" t="s">
        <v>168</v>
      </c>
    </row>
    <row r="31">
      <c r="A31" s="3" t="s">
        <v>176</v>
      </c>
      <c r="C31" s="6"/>
      <c r="D31" s="6"/>
      <c r="E31" s="3" t="s">
        <v>92</v>
      </c>
      <c r="F31" s="6"/>
      <c r="G31" s="3">
        <v>253733.0</v>
      </c>
      <c r="H31" s="3">
        <v>1204.0</v>
      </c>
      <c r="I31" s="5">
        <v>-1.0</v>
      </c>
      <c r="J31" s="5">
        <v>-1.0</v>
      </c>
      <c r="K31" s="6"/>
      <c r="L31" s="3" t="s">
        <v>170</v>
      </c>
      <c r="M31" s="3" t="s">
        <v>36</v>
      </c>
      <c r="N31" s="6"/>
      <c r="O31" s="6"/>
      <c r="P31" s="6"/>
      <c r="Q31" s="3" t="s">
        <v>92</v>
      </c>
      <c r="R31" s="6"/>
      <c r="S31" s="6"/>
      <c r="T31" s="3">
        <v>0.0</v>
      </c>
      <c r="U31" s="6"/>
      <c r="V31" s="6"/>
      <c r="W31" s="14" t="s">
        <v>177</v>
      </c>
      <c r="X31" s="3" t="s">
        <v>168</v>
      </c>
    </row>
    <row r="32">
      <c r="A32" s="3" t="s">
        <v>178</v>
      </c>
      <c r="C32" s="6"/>
      <c r="D32" s="6"/>
      <c r="E32" s="3" t="s">
        <v>92</v>
      </c>
      <c r="F32" s="6"/>
      <c r="G32" s="3">
        <v>46000.0</v>
      </c>
      <c r="H32" s="3">
        <v>680.0</v>
      </c>
      <c r="I32" s="5">
        <v>-1.0</v>
      </c>
      <c r="J32" s="5">
        <v>-1.0</v>
      </c>
      <c r="K32" s="6"/>
      <c r="L32" s="3" t="s">
        <v>170</v>
      </c>
      <c r="M32" s="3" t="s">
        <v>36</v>
      </c>
      <c r="N32" s="6"/>
      <c r="O32" s="6"/>
      <c r="P32" s="6"/>
      <c r="Q32" s="3" t="s">
        <v>92</v>
      </c>
      <c r="R32" s="6"/>
      <c r="S32" s="6"/>
      <c r="T32" s="3">
        <v>0.0</v>
      </c>
      <c r="U32" s="6"/>
      <c r="V32" s="6"/>
      <c r="W32" s="14" t="s">
        <v>179</v>
      </c>
      <c r="X32" s="3" t="s">
        <v>168</v>
      </c>
    </row>
    <row r="33">
      <c r="A33" s="3" t="s">
        <v>180</v>
      </c>
      <c r="C33" s="6"/>
      <c r="D33" s="6"/>
      <c r="E33" s="3" t="s">
        <v>92</v>
      </c>
      <c r="F33" s="6"/>
      <c r="G33" s="3">
        <v>1170000.0</v>
      </c>
      <c r="H33" s="3">
        <v>32000.0</v>
      </c>
      <c r="I33" s="5">
        <v>-1.0</v>
      </c>
      <c r="J33" s="5">
        <v>-1.0</v>
      </c>
      <c r="K33" s="6"/>
      <c r="L33" s="3" t="s">
        <v>170</v>
      </c>
      <c r="M33" s="3" t="s">
        <v>36</v>
      </c>
      <c r="N33" s="6"/>
      <c r="O33" s="6"/>
      <c r="P33" s="6"/>
      <c r="Q33" s="3" t="s">
        <v>92</v>
      </c>
      <c r="R33" s="6"/>
      <c r="S33" s="6"/>
      <c r="T33" s="3">
        <v>0.0</v>
      </c>
      <c r="U33" s="6"/>
      <c r="V33" s="6"/>
      <c r="W33" s="4" t="s">
        <v>219</v>
      </c>
      <c r="X33" s="3" t="s">
        <v>168</v>
      </c>
    </row>
    <row r="34">
      <c r="A34" s="3" t="s">
        <v>182</v>
      </c>
      <c r="B34" s="4" t="s">
        <v>183</v>
      </c>
      <c r="C34" s="4" t="s">
        <v>184</v>
      </c>
      <c r="D34" s="3">
        <v>1.0</v>
      </c>
      <c r="E34" s="3" t="s">
        <v>92</v>
      </c>
      <c r="F34" s="3">
        <v>1.0</v>
      </c>
      <c r="G34" s="3">
        <v>2500000.0</v>
      </c>
      <c r="H34" s="3">
        <v>64500.0</v>
      </c>
      <c r="I34" s="5">
        <v>-1.0</v>
      </c>
      <c r="J34" s="5">
        <v>-1.0</v>
      </c>
      <c r="K34" s="6"/>
      <c r="L34" s="3" t="s">
        <v>170</v>
      </c>
      <c r="M34" s="3" t="s">
        <v>36</v>
      </c>
      <c r="N34" s="3">
        <v>0.0</v>
      </c>
      <c r="O34" s="3" t="s">
        <v>110</v>
      </c>
      <c r="P34" s="3">
        <v>1.0</v>
      </c>
      <c r="Q34" s="3" t="s">
        <v>92</v>
      </c>
      <c r="R34" s="3" t="s">
        <v>186</v>
      </c>
      <c r="S34" s="3">
        <v>1.0</v>
      </c>
      <c r="T34" s="3">
        <v>0.0</v>
      </c>
      <c r="U34" s="3">
        <v>1.0</v>
      </c>
      <c r="V34" s="3">
        <v>3.0</v>
      </c>
      <c r="W34" s="14" t="s">
        <v>187</v>
      </c>
      <c r="X34" s="3" t="s">
        <v>168</v>
      </c>
    </row>
  </sheetData>
  <conditionalFormatting sqref="C2:V201">
    <cfRule type="expression" dxfId="0" priority="1">
      <formula>AND(ISBLANK(C2), $A2&lt;&gt;"",$U2=1)</formula>
    </cfRule>
  </conditionalFormatting>
  <conditionalFormatting sqref="A1:W1000">
    <cfRule type="expression" dxfId="1" priority="2">
      <formula>$U1=1</formula>
    </cfRule>
  </conditionalFormatting>
  <conditionalFormatting sqref="C2:V201">
    <cfRule type="expression" dxfId="2" priority="3">
      <formula>AND(ISBLANK(C2), $A2&lt;&gt;"",$U2=0)</formula>
    </cfRule>
  </conditionalFormatting>
  <hyperlinks>
    <hyperlink r:id="rId2" ref="B2"/>
    <hyperlink r:id="rId3" ref="C2"/>
    <hyperlink r:id="rId4" ref="B3"/>
    <hyperlink r:id="rId5" ref="C3"/>
    <hyperlink r:id="rId6" ref="C4"/>
    <hyperlink r:id="rId7" ref="B5"/>
    <hyperlink r:id="rId8" ref="C5"/>
    <hyperlink r:id="rId9" ref="C6"/>
    <hyperlink r:id="rId10" ref="C7"/>
    <hyperlink r:id="rId11" ref="C8"/>
    <hyperlink r:id="rId12" ref="B9"/>
    <hyperlink r:id="rId13" ref="C9"/>
    <hyperlink r:id="rId14" ref="C10"/>
    <hyperlink r:id="rId15" ref="B11"/>
    <hyperlink r:id="rId16" ref="C11"/>
    <hyperlink r:id="rId17" ref="W11"/>
    <hyperlink r:id="rId18" ref="B12"/>
    <hyperlink r:id="rId19" ref="C12"/>
    <hyperlink r:id="rId20" ref="W13"/>
    <hyperlink r:id="rId21" ref="C14"/>
    <hyperlink r:id="rId22" ref="C15"/>
    <hyperlink r:id="rId23" ref="C16"/>
    <hyperlink r:id="rId24" ref="C17"/>
    <hyperlink r:id="rId25" ref="C18"/>
    <hyperlink r:id="rId26" ref="C19"/>
    <hyperlink r:id="rId27" ref="C20"/>
    <hyperlink r:id="rId28" ref="C21"/>
    <hyperlink r:id="rId29" ref="C22"/>
    <hyperlink r:id="rId30" ref="B23"/>
    <hyperlink r:id="rId31" ref="C25"/>
    <hyperlink r:id="rId32" ref="W27"/>
    <hyperlink r:id="rId33" ref="W28"/>
    <hyperlink r:id="rId34" ref="W33"/>
    <hyperlink r:id="rId35" ref="B34"/>
    <hyperlink r:id="rId36" ref="C34"/>
  </hyperlinks>
  <drawing r:id="rId37"/>
  <legacyDrawing r:id="rId38"/>
</worksheet>
</file>